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July\"/>
    </mc:Choice>
  </mc:AlternateContent>
  <xr:revisionPtr revIDLastSave="0" documentId="13_ncr:1_{3C4DA453-7644-4CD0-9C9A-F2858D3C3900}" xr6:coauthVersionLast="47" xr6:coauthVersionMax="47" xr10:uidLastSave="{00000000-0000-0000-0000-000000000000}"/>
  <bookViews>
    <workbookView xWindow="-28898" yWindow="-8137" windowWidth="28996" windowHeight="15795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SAVMT!$A$3:$E$274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G29" i="52" s="1"/>
  <c r="F29" i="52"/>
  <c r="I29" i="52"/>
  <c r="J29" i="52"/>
  <c r="K29" i="52" s="1"/>
  <c r="E43" i="52"/>
  <c r="F43" i="52"/>
  <c r="I43" i="52"/>
  <c r="J43" i="52"/>
  <c r="E53" i="52"/>
  <c r="G53" i="52" s="1"/>
  <c r="F53" i="52"/>
  <c r="I53" i="52"/>
  <c r="J53" i="52"/>
  <c r="K53" i="52" s="1"/>
  <c r="E68" i="52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K18" i="53" s="1"/>
  <c r="E29" i="53"/>
  <c r="G29" i="53" s="1"/>
  <c r="F29" i="53"/>
  <c r="I29" i="53"/>
  <c r="J29" i="53"/>
  <c r="K29" i="53" s="1"/>
  <c r="E43" i="53"/>
  <c r="G43" i="53" s="1"/>
  <c r="F43" i="53"/>
  <c r="I43" i="53"/>
  <c r="K43" i="53" s="1"/>
  <c r="J43" i="53"/>
  <c r="E53" i="53"/>
  <c r="F53" i="53"/>
  <c r="I53" i="53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K18" i="54" s="1"/>
  <c r="E29" i="54"/>
  <c r="F29" i="54"/>
  <c r="G29" i="54" s="1"/>
  <c r="I29" i="54"/>
  <c r="K29" i="54" s="1"/>
  <c r="J29" i="54"/>
  <c r="E43" i="54"/>
  <c r="G43" i="54" s="1"/>
  <c r="F43" i="54"/>
  <c r="I43" i="54"/>
  <c r="J43" i="54"/>
  <c r="K43" i="54" s="1"/>
  <c r="E53" i="54"/>
  <c r="F53" i="54"/>
  <c r="G53" i="54"/>
  <c r="I53" i="54"/>
  <c r="J53" i="54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H65" i="57"/>
  <c r="I65" i="57"/>
  <c r="N25" i="22" s="1"/>
  <c r="J65" i="57"/>
  <c r="G66" i="57"/>
  <c r="I66" i="57"/>
  <c r="N26" i="22" s="1"/>
  <c r="J66" i="57"/>
  <c r="H66" i="57" s="1"/>
  <c r="G67" i="57"/>
  <c r="I67" i="57"/>
  <c r="N27" i="22" s="1"/>
  <c r="J67" i="57"/>
  <c r="H67" i="57" s="1"/>
  <c r="G68" i="57"/>
  <c r="H68" i="57"/>
  <c r="I68" i="57"/>
  <c r="N28" i="22" s="1"/>
  <c r="J68" i="57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I91" i="57"/>
  <c r="N51" i="22" s="1"/>
  <c r="J91" i="57"/>
  <c r="H91" i="57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H118" i="57"/>
  <c r="I118" i="57"/>
  <c r="N78" i="22" s="1"/>
  <c r="J118" i="57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H131" i="57"/>
  <c r="I131" i="57"/>
  <c r="N91" i="22" s="1"/>
  <c r="J131" i="57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H141" i="57"/>
  <c r="I141" i="57"/>
  <c r="N101" i="22" s="1"/>
  <c r="J141" i="57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H144" i="57"/>
  <c r="I144" i="57"/>
  <c r="N104" i="22" s="1"/>
  <c r="J144" i="57"/>
  <c r="G145" i="57"/>
  <c r="I145" i="57"/>
  <c r="N105" i="22" s="1"/>
  <c r="J145" i="57"/>
  <c r="H145" i="57" s="1"/>
  <c r="G146" i="57"/>
  <c r="J146" i="57" s="1"/>
  <c r="H146" i="57"/>
  <c r="I146" i="57"/>
  <c r="N106" i="22" s="1"/>
  <c r="G147" i="57"/>
  <c r="H147" i="57"/>
  <c r="I147" i="57"/>
  <c r="N107" i="22" s="1"/>
  <c r="J147" i="57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I153" i="57"/>
  <c r="N113" i="22" s="1"/>
  <c r="J153" i="57"/>
  <c r="H153" i="57" s="1"/>
  <c r="G154" i="57"/>
  <c r="I154" i="57"/>
  <c r="N114" i="22" s="1"/>
  <c r="J154" i="57"/>
  <c r="H154" i="57" s="1"/>
  <c r="G155" i="57"/>
  <c r="J155" i="57" s="1"/>
  <c r="H155" i="57" s="1"/>
  <c r="I155" i="57"/>
  <c r="N115" i="22" s="1"/>
  <c r="G156" i="57"/>
  <c r="H156" i="57"/>
  <c r="I156" i="57"/>
  <c r="N116" i="22" s="1"/>
  <c r="J156" i="57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H159" i="57"/>
  <c r="I159" i="57"/>
  <c r="N119" i="22" s="1"/>
  <c r="J159" i="57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H162" i="57"/>
  <c r="I162" i="57"/>
  <c r="N122" i="22" s="1"/>
  <c r="J162" i="57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H171" i="57"/>
  <c r="I171" i="57"/>
  <c r="N131" i="22" s="1"/>
  <c r="J171" i="57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/>
  <c r="I182" i="57"/>
  <c r="N142" i="22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/>
  <c r="I192" i="57"/>
  <c r="N152" i="22" s="1"/>
  <c r="G193" i="57"/>
  <c r="J193" i="57" s="1"/>
  <c r="H193" i="57" s="1"/>
  <c r="I193" i="57"/>
  <c r="N153" i="22" s="1"/>
  <c r="G194" i="57"/>
  <c r="J194" i="57" s="1"/>
  <c r="H194" i="57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/>
  <c r="I201" i="57"/>
  <c r="N161" i="22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J204" i="57" s="1"/>
  <c r="H204" i="57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/>
  <c r="I209" i="57"/>
  <c r="N169" i="22" s="1"/>
  <c r="G210" i="57"/>
  <c r="J210" i="57" s="1"/>
  <c r="H210" i="57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/>
  <c r="I245" i="57"/>
  <c r="N205" i="22" s="1"/>
  <c r="G246" i="57"/>
  <c r="J246" i="57" s="1"/>
  <c r="H246" i="57"/>
  <c r="I246" i="57"/>
  <c r="N206" i="22" s="1"/>
  <c r="G247" i="57"/>
  <c r="J247" i="57" s="1"/>
  <c r="H247" i="57" s="1"/>
  <c r="I247" i="57"/>
  <c r="N207" i="22" s="1"/>
  <c r="G248" i="57"/>
  <c r="J248" i="57" s="1"/>
  <c r="H248" i="57"/>
  <c r="I248" i="57"/>
  <c r="N208" i="22" s="1"/>
  <c r="G249" i="57"/>
  <c r="J249" i="57" s="1"/>
  <c r="H249" i="57"/>
  <c r="I249" i="57"/>
  <c r="N209" i="22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/>
  <c r="I252" i="57"/>
  <c r="N212" i="22" s="1"/>
  <c r="G253" i="57"/>
  <c r="I253" i="57"/>
  <c r="N213" i="22" s="1"/>
  <c r="J253" i="57"/>
  <c r="H253" i="57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J276" i="57" s="1"/>
  <c r="H276" i="57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/>
  <c r="I282" i="57"/>
  <c r="N242" i="22" s="1"/>
  <c r="G283" i="57"/>
  <c r="I283" i="57"/>
  <c r="N243" i="22" s="1"/>
  <c r="J283" i="57"/>
  <c r="H283" i="57" s="1"/>
  <c r="G284" i="57"/>
  <c r="J284" i="57" s="1"/>
  <c r="H284" i="57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K53" i="53" l="1"/>
  <c r="G18" i="52"/>
  <c r="A2" i="23"/>
  <c r="K53" i="54"/>
  <c r="G53" i="53"/>
  <c r="A31" i="37"/>
  <c r="G43" i="52"/>
  <c r="K68" i="54"/>
  <c r="G68" i="52"/>
  <c r="L289" i="22"/>
  <c r="M289" i="22"/>
  <c r="L269" i="22"/>
  <c r="M269" i="22"/>
  <c r="L239" i="22"/>
  <c r="M239" i="22"/>
  <c r="L167" i="22"/>
  <c r="M167" i="22"/>
  <c r="L109" i="22"/>
  <c r="M109" i="22"/>
  <c r="L76" i="22"/>
  <c r="M76" i="22"/>
  <c r="M46" i="22"/>
  <c r="L46" i="22"/>
  <c r="M274" i="22"/>
  <c r="L274" i="22"/>
  <c r="L247" i="22"/>
  <c r="M247" i="22"/>
  <c r="L175" i="22"/>
  <c r="M175" i="22"/>
  <c r="L129" i="22"/>
  <c r="M129" i="22"/>
  <c r="L117" i="22"/>
  <c r="M117" i="22"/>
  <c r="L67" i="22"/>
  <c r="M67" i="22"/>
  <c r="M138" i="22"/>
  <c r="L138" i="22"/>
  <c r="L84" i="22"/>
  <c r="M84" i="22"/>
  <c r="M288" i="22"/>
  <c r="L288" i="22"/>
  <c r="L273" i="22"/>
  <c r="M273" i="22"/>
  <c r="L251" i="22"/>
  <c r="M251" i="22"/>
  <c r="L179" i="22"/>
  <c r="M179" i="22"/>
  <c r="L133" i="22"/>
  <c r="M133" i="22"/>
  <c r="L259" i="22"/>
  <c r="M259" i="22"/>
  <c r="L187" i="22"/>
  <c r="M187" i="22"/>
  <c r="L121" i="22"/>
  <c r="M121" i="22"/>
  <c r="L100" i="22"/>
  <c r="M100" i="22"/>
  <c r="L287" i="22"/>
  <c r="M287" i="22"/>
  <c r="L277" i="22"/>
  <c r="M277" i="22"/>
  <c r="L263" i="22"/>
  <c r="M263" i="22"/>
  <c r="L191" i="22"/>
  <c r="M191" i="22"/>
  <c r="L112" i="22"/>
  <c r="M112" i="22"/>
  <c r="M292" i="22"/>
  <c r="L292" i="22"/>
  <c r="M282" i="22"/>
  <c r="L282" i="22"/>
  <c r="L267" i="22"/>
  <c r="M267" i="22"/>
  <c r="L199" i="22"/>
  <c r="M199" i="22"/>
  <c r="L120" i="22"/>
  <c r="M120" i="22"/>
  <c r="L99" i="22"/>
  <c r="M99" i="22"/>
  <c r="L291" i="22"/>
  <c r="M291" i="22"/>
  <c r="L49" i="22"/>
  <c r="M49" i="22"/>
  <c r="L272" i="22"/>
  <c r="M272" i="22"/>
  <c r="L203" i="22"/>
  <c r="M203" i="22"/>
  <c r="L148" i="22"/>
  <c r="M148" i="22"/>
  <c r="L136" i="22"/>
  <c r="M136" i="22"/>
  <c r="L111" i="22"/>
  <c r="M111" i="22"/>
  <c r="M281" i="22"/>
  <c r="L281" i="22"/>
  <c r="L211" i="22"/>
  <c r="M211" i="22"/>
  <c r="L115" i="22"/>
  <c r="M115" i="22"/>
  <c r="L103" i="22"/>
  <c r="M103" i="22"/>
  <c r="M90" i="22"/>
  <c r="L90" i="22"/>
  <c r="M57" i="22"/>
  <c r="L57" i="22"/>
  <c r="L135" i="22"/>
  <c r="M135" i="22"/>
  <c r="L295" i="22"/>
  <c r="M295" i="22"/>
  <c r="L271" i="22"/>
  <c r="M271" i="22"/>
  <c r="L215" i="22"/>
  <c r="M215" i="22"/>
  <c r="L147" i="22"/>
  <c r="M147" i="22"/>
  <c r="M93" i="22"/>
  <c r="L93" i="22"/>
  <c r="L285" i="22"/>
  <c r="M285" i="22"/>
  <c r="L280" i="22"/>
  <c r="M280" i="22"/>
  <c r="L223" i="22"/>
  <c r="M223" i="22"/>
  <c r="L151" i="22"/>
  <c r="M151" i="22"/>
  <c r="M102" i="22"/>
  <c r="L102" i="22"/>
  <c r="M270" i="22"/>
  <c r="L270" i="22"/>
  <c r="L155" i="22"/>
  <c r="M155" i="22"/>
  <c r="L97" i="22"/>
  <c r="M97" i="22"/>
  <c r="L31" i="22"/>
  <c r="M31" i="22"/>
  <c r="M290" i="22"/>
  <c r="L290" i="22"/>
  <c r="L227" i="22"/>
  <c r="M227" i="22"/>
  <c r="L139" i="22"/>
  <c r="M139" i="22"/>
  <c r="L279" i="22"/>
  <c r="M279" i="22"/>
  <c r="L235" i="22"/>
  <c r="M235" i="22"/>
  <c r="L163" i="22"/>
  <c r="M163" i="22"/>
  <c r="M130" i="22"/>
  <c r="L130" i="22"/>
  <c r="M118" i="22"/>
  <c r="L118" i="22"/>
  <c r="L72" i="22"/>
  <c r="M72" i="22"/>
  <c r="L39" i="22"/>
  <c r="M39" i="22"/>
  <c r="L284" i="22"/>
  <c r="M284" i="22"/>
  <c r="M262" i="22"/>
  <c r="L262" i="22"/>
  <c r="M254" i="22"/>
  <c r="L254" i="22"/>
  <c r="M250" i="22"/>
  <c r="L250" i="22"/>
  <c r="M242" i="22"/>
  <c r="L242" i="22"/>
  <c r="M238" i="22"/>
  <c r="L238" i="22"/>
  <c r="M230" i="22"/>
  <c r="L230" i="22"/>
  <c r="M226" i="22"/>
  <c r="L226" i="22"/>
  <c r="M218" i="22"/>
  <c r="L218" i="22"/>
  <c r="M214" i="22"/>
  <c r="L214" i="22"/>
  <c r="M202" i="22"/>
  <c r="L202" i="22"/>
  <c r="M194" i="22"/>
  <c r="L194" i="22"/>
  <c r="M182" i="22"/>
  <c r="L182" i="22"/>
  <c r="M178" i="22"/>
  <c r="L178" i="22"/>
  <c r="M170" i="22"/>
  <c r="L170" i="22"/>
  <c r="M166" i="22"/>
  <c r="L166" i="22"/>
  <c r="M158" i="22"/>
  <c r="L158" i="22"/>
  <c r="M154" i="22"/>
  <c r="L154" i="22"/>
  <c r="L125" i="22"/>
  <c r="M125" i="22"/>
  <c r="L107" i="22"/>
  <c r="M107" i="22"/>
  <c r="M70" i="22"/>
  <c r="L70" i="22"/>
  <c r="M66" i="22"/>
  <c r="L66" i="22"/>
  <c r="M58" i="22"/>
  <c r="L58" i="22"/>
  <c r="M50" i="22"/>
  <c r="L50" i="22"/>
  <c r="L316" i="22"/>
  <c r="M316" i="22"/>
  <c r="L309" i="22"/>
  <c r="M309" i="22"/>
  <c r="M298" i="22"/>
  <c r="L298" i="22"/>
  <c r="L77" i="22"/>
  <c r="M77" i="22"/>
  <c r="L73" i="22"/>
  <c r="M73" i="22"/>
  <c r="M42" i="22"/>
  <c r="L42" i="22"/>
  <c r="M38" i="22"/>
  <c r="L38" i="22"/>
  <c r="M34" i="22"/>
  <c r="L34" i="22"/>
  <c r="L19" i="22"/>
  <c r="M19" i="22"/>
  <c r="L15" i="22"/>
  <c r="M15" i="22"/>
  <c r="M2" i="22"/>
  <c r="L2" i="22"/>
  <c r="M305" i="22"/>
  <c r="L305" i="22"/>
  <c r="L261" i="22"/>
  <c r="M261" i="22"/>
  <c r="L249" i="22"/>
  <c r="M249" i="22"/>
  <c r="L237" i="22"/>
  <c r="M237" i="22"/>
  <c r="L225" i="22"/>
  <c r="M225" i="22"/>
  <c r="L213" i="22"/>
  <c r="M213" i="22"/>
  <c r="L201" i="22"/>
  <c r="M201" i="22"/>
  <c r="L189" i="22"/>
  <c r="M189" i="22"/>
  <c r="L177" i="22"/>
  <c r="M177" i="22"/>
  <c r="L165" i="22"/>
  <c r="M165" i="22"/>
  <c r="M153" i="22"/>
  <c r="L153" i="22"/>
  <c r="M146" i="22"/>
  <c r="L146" i="22"/>
  <c r="M128" i="22"/>
  <c r="L128" i="22"/>
  <c r="M110" i="22"/>
  <c r="L110" i="22"/>
  <c r="L95" i="22"/>
  <c r="M95" i="22"/>
  <c r="M80" i="22"/>
  <c r="L80" i="22"/>
  <c r="M54" i="22"/>
  <c r="L54" i="22"/>
  <c r="M30" i="22"/>
  <c r="L30" i="22"/>
  <c r="M22" i="22"/>
  <c r="L22" i="22"/>
  <c r="L7" i="22"/>
  <c r="M7" i="22"/>
  <c r="M302" i="22"/>
  <c r="L302" i="22"/>
  <c r="M266" i="22"/>
  <c r="L266" i="22"/>
  <c r="L319" i="22"/>
  <c r="M319" i="22"/>
  <c r="M312" i="22"/>
  <c r="L312" i="22"/>
  <c r="L301" i="22"/>
  <c r="M301" i="22"/>
  <c r="M294" i="22"/>
  <c r="L294" i="22"/>
  <c r="L283" i="22"/>
  <c r="M283" i="22"/>
  <c r="M276" i="22"/>
  <c r="L276" i="22"/>
  <c r="L265" i="22"/>
  <c r="M265" i="22"/>
  <c r="M257" i="22"/>
  <c r="L257" i="22"/>
  <c r="L253" i="22"/>
  <c r="M253" i="22"/>
  <c r="M245" i="22"/>
  <c r="L245" i="22"/>
  <c r="L241" i="22"/>
  <c r="M241" i="22"/>
  <c r="M233" i="22"/>
  <c r="L233" i="22"/>
  <c r="L229" i="22"/>
  <c r="M229" i="22"/>
  <c r="M221" i="22"/>
  <c r="L221" i="22"/>
  <c r="L217" i="22"/>
  <c r="M217" i="22"/>
  <c r="M209" i="22"/>
  <c r="L209" i="22"/>
  <c r="L205" i="22"/>
  <c r="M205" i="22"/>
  <c r="M197" i="22"/>
  <c r="L197" i="22"/>
  <c r="L193" i="22"/>
  <c r="M193" i="22"/>
  <c r="M185" i="22"/>
  <c r="L185" i="22"/>
  <c r="L181" i="22"/>
  <c r="M181" i="22"/>
  <c r="M173" i="22"/>
  <c r="L173" i="22"/>
  <c r="L169" i="22"/>
  <c r="M169" i="22"/>
  <c r="M161" i="22"/>
  <c r="L161" i="22"/>
  <c r="L157" i="22"/>
  <c r="M157" i="22"/>
  <c r="M142" i="22"/>
  <c r="L142" i="22"/>
  <c r="L124" i="22"/>
  <c r="M124" i="22"/>
  <c r="M106" i="22"/>
  <c r="L106" i="22"/>
  <c r="L88" i="22"/>
  <c r="M88" i="22"/>
  <c r="L69" i="22"/>
  <c r="M69" i="22"/>
  <c r="L143" i="22"/>
  <c r="M143" i="22"/>
  <c r="L308" i="22"/>
  <c r="M308" i="22"/>
  <c r="L149" i="22"/>
  <c r="M149" i="22"/>
  <c r="L131" i="22"/>
  <c r="M131" i="22"/>
  <c r="L113" i="22"/>
  <c r="M113" i="22"/>
  <c r="L68" i="22"/>
  <c r="M68" i="22"/>
  <c r="L61" i="22"/>
  <c r="M61" i="22"/>
  <c r="L41" i="22"/>
  <c r="M41" i="22"/>
  <c r="L33" i="22"/>
  <c r="M33" i="22"/>
  <c r="M18" i="22"/>
  <c r="L18" i="22"/>
  <c r="M206" i="22"/>
  <c r="L206" i="22"/>
  <c r="L315" i="22"/>
  <c r="M315" i="22"/>
  <c r="M304" i="22"/>
  <c r="L304" i="22"/>
  <c r="L297" i="22"/>
  <c r="M297" i="22"/>
  <c r="M286" i="22"/>
  <c r="L286" i="22"/>
  <c r="M268" i="22"/>
  <c r="L268" i="22"/>
  <c r="L264" i="22"/>
  <c r="M264" i="22"/>
  <c r="L252" i="22"/>
  <c r="M252" i="22"/>
  <c r="L240" i="22"/>
  <c r="M240" i="22"/>
  <c r="L228" i="22"/>
  <c r="M228" i="22"/>
  <c r="L216" i="22"/>
  <c r="M216" i="22"/>
  <c r="L204" i="22"/>
  <c r="M204" i="22"/>
  <c r="L192" i="22"/>
  <c r="M192" i="22"/>
  <c r="L180" i="22"/>
  <c r="M180" i="22"/>
  <c r="L168" i="22"/>
  <c r="M168" i="22"/>
  <c r="L156" i="22"/>
  <c r="M156" i="22"/>
  <c r="L145" i="22"/>
  <c r="M145" i="22"/>
  <c r="M141" i="22"/>
  <c r="L141" i="22"/>
  <c r="L127" i="22"/>
  <c r="M127" i="22"/>
  <c r="L123" i="22"/>
  <c r="M123" i="22"/>
  <c r="M105" i="22"/>
  <c r="L105" i="22"/>
  <c r="M94" i="22"/>
  <c r="L94" i="22"/>
  <c r="L91" i="22"/>
  <c r="M91" i="22"/>
  <c r="L21" i="22"/>
  <c r="M21" i="22"/>
  <c r="L9" i="22"/>
  <c r="M9" i="22"/>
  <c r="M190" i="22"/>
  <c r="L190" i="22"/>
  <c r="L311" i="22"/>
  <c r="M311" i="22"/>
  <c r="L293" i="22"/>
  <c r="M293" i="22"/>
  <c r="L275" i="22"/>
  <c r="M275" i="22"/>
  <c r="L260" i="22"/>
  <c r="M260" i="22"/>
  <c r="M256" i="22"/>
  <c r="L256" i="22"/>
  <c r="L248" i="22"/>
  <c r="M248" i="22"/>
  <c r="M244" i="22"/>
  <c r="L244" i="22"/>
  <c r="L236" i="22"/>
  <c r="M236" i="22"/>
  <c r="M232" i="22"/>
  <c r="L232" i="22"/>
  <c r="L224" i="22"/>
  <c r="M224" i="22"/>
  <c r="M220" i="22"/>
  <c r="L220" i="22"/>
  <c r="L212" i="22"/>
  <c r="M212" i="22"/>
  <c r="M208" i="22"/>
  <c r="L208" i="22"/>
  <c r="L200" i="22"/>
  <c r="M200" i="22"/>
  <c r="M196" i="22"/>
  <c r="L196" i="22"/>
  <c r="L188" i="22"/>
  <c r="M188" i="22"/>
  <c r="M184" i="22"/>
  <c r="L184" i="22"/>
  <c r="L176" i="22"/>
  <c r="M176" i="22"/>
  <c r="M172" i="22"/>
  <c r="L172" i="22"/>
  <c r="L164" i="22"/>
  <c r="M164" i="22"/>
  <c r="M160" i="22"/>
  <c r="L160" i="22"/>
  <c r="L152" i="22"/>
  <c r="M152" i="22"/>
  <c r="M134" i="22"/>
  <c r="L134" i="22"/>
  <c r="L116" i="22"/>
  <c r="M116" i="22"/>
  <c r="L87" i="22"/>
  <c r="M87" i="22"/>
  <c r="L83" i="22"/>
  <c r="M83" i="22"/>
  <c r="L64" i="22"/>
  <c r="M64" i="22"/>
  <c r="L60" i="22"/>
  <c r="M60" i="22"/>
  <c r="L56" i="22"/>
  <c r="M56" i="22"/>
  <c r="L52" i="22"/>
  <c r="M52" i="22"/>
  <c r="L37" i="22"/>
  <c r="M37" i="22"/>
  <c r="L25" i="22"/>
  <c r="M25" i="22"/>
  <c r="L11" i="22"/>
  <c r="M11" i="22"/>
  <c r="M318" i="22"/>
  <c r="L318" i="22"/>
  <c r="L307" i="22"/>
  <c r="M307" i="22"/>
  <c r="M300" i="22"/>
  <c r="L300" i="22"/>
  <c r="L144" i="22"/>
  <c r="M144" i="22"/>
  <c r="M126" i="22"/>
  <c r="L126" i="22"/>
  <c r="L108" i="22"/>
  <c r="M108" i="22"/>
  <c r="L79" i="22"/>
  <c r="M79" i="22"/>
  <c r="L71" i="22"/>
  <c r="M71" i="22"/>
  <c r="L48" i="22"/>
  <c r="M48" i="22"/>
  <c r="L40" i="22"/>
  <c r="M40" i="22"/>
  <c r="L32" i="22"/>
  <c r="M32" i="22"/>
  <c r="M314" i="22"/>
  <c r="L314" i="22"/>
  <c r="L296" i="22"/>
  <c r="M296" i="22"/>
  <c r="M278" i="22"/>
  <c r="L278" i="22"/>
  <c r="L255" i="22"/>
  <c r="M255" i="22"/>
  <c r="L243" i="22"/>
  <c r="M243" i="22"/>
  <c r="L231" i="22"/>
  <c r="M231" i="22"/>
  <c r="L219" i="22"/>
  <c r="M219" i="22"/>
  <c r="L207" i="22"/>
  <c r="M207" i="22"/>
  <c r="L195" i="22"/>
  <c r="M195" i="22"/>
  <c r="L183" i="22"/>
  <c r="M183" i="22"/>
  <c r="L171" i="22"/>
  <c r="M171" i="22"/>
  <c r="L159" i="22"/>
  <c r="M159" i="22"/>
  <c r="L137" i="22"/>
  <c r="M137" i="22"/>
  <c r="L119" i="22"/>
  <c r="M119" i="22"/>
  <c r="L101" i="22"/>
  <c r="M101" i="22"/>
  <c r="M86" i="22"/>
  <c r="L86" i="22"/>
  <c r="L75" i="22"/>
  <c r="M75" i="22"/>
  <c r="L63" i="22"/>
  <c r="M63" i="22"/>
  <c r="L28" i="22"/>
  <c r="M28" i="22"/>
  <c r="L24" i="22"/>
  <c r="M24" i="22"/>
  <c r="L20" i="22"/>
  <c r="M20" i="22"/>
  <c r="L3" i="22"/>
  <c r="M3" i="22"/>
  <c r="M310" i="22"/>
  <c r="L310" i="22"/>
  <c r="L303" i="22"/>
  <c r="M303" i="22"/>
  <c r="L59" i="22"/>
  <c r="M59" i="22"/>
  <c r="L51" i="22"/>
  <c r="M51" i="22"/>
  <c r="L36" i="22"/>
  <c r="M36" i="22"/>
  <c r="L16" i="22"/>
  <c r="M16" i="22"/>
  <c r="L12" i="22"/>
  <c r="M12" i="22"/>
  <c r="M317" i="22"/>
  <c r="L317" i="22"/>
  <c r="L299" i="22"/>
  <c r="M299" i="22"/>
  <c r="M140" i="22"/>
  <c r="L140" i="22"/>
  <c r="M122" i="22"/>
  <c r="L122" i="22"/>
  <c r="L104" i="22"/>
  <c r="M104" i="22"/>
  <c r="M82" i="22"/>
  <c r="L82" i="22"/>
  <c r="L5" i="22"/>
  <c r="M5" i="22"/>
  <c r="L4" i="22"/>
  <c r="M4" i="22"/>
  <c r="L313" i="22"/>
  <c r="M313" i="22"/>
  <c r="M306" i="22"/>
  <c r="L306" i="22"/>
  <c r="M258" i="22"/>
  <c r="L258" i="22"/>
  <c r="M246" i="22"/>
  <c r="L246" i="22"/>
  <c r="M234" i="22"/>
  <c r="L234" i="22"/>
  <c r="M222" i="22"/>
  <c r="L222" i="22"/>
  <c r="M210" i="22"/>
  <c r="L210" i="22"/>
  <c r="M198" i="22"/>
  <c r="L198" i="22"/>
  <c r="M186" i="22"/>
  <c r="L186" i="22"/>
  <c r="M174" i="22"/>
  <c r="L174" i="22"/>
  <c r="M162" i="22"/>
  <c r="L162" i="22"/>
  <c r="M150" i="22"/>
  <c r="L150" i="22"/>
  <c r="L132" i="22"/>
  <c r="M132" i="22"/>
  <c r="M114" i="22"/>
  <c r="L114" i="22"/>
  <c r="L96" i="22"/>
  <c r="M96" i="22"/>
  <c r="L85" i="22"/>
  <c r="M85" i="22"/>
  <c r="L81" i="22"/>
  <c r="M81" i="22"/>
  <c r="M78" i="22"/>
  <c r="L78" i="22"/>
  <c r="L55" i="22"/>
  <c r="M55" i="22"/>
  <c r="L43" i="22"/>
  <c r="M43" i="22"/>
  <c r="L23" i="22"/>
  <c r="M23" i="22"/>
  <c r="L89" i="22"/>
  <c r="M89" i="22"/>
  <c r="H3" i="54"/>
  <c r="H3" i="52"/>
  <c r="H3" i="53"/>
  <c r="M92" i="22"/>
  <c r="L92" i="22"/>
  <c r="M62" i="22"/>
  <c r="L62" i="22"/>
  <c r="M44" i="22"/>
  <c r="L44" i="22"/>
  <c r="M26" i="22"/>
  <c r="L26" i="22"/>
  <c r="L13" i="22"/>
  <c r="M13" i="22"/>
  <c r="M14" i="22"/>
  <c r="L14" i="22"/>
  <c r="M98" i="22"/>
  <c r="L98" i="22"/>
  <c r="L65" i="22"/>
  <c r="M65" i="22"/>
  <c r="L47" i="22"/>
  <c r="M47" i="22"/>
  <c r="L29" i="22"/>
  <c r="M29" i="22"/>
  <c r="M6" i="22"/>
  <c r="L6" i="22"/>
  <c r="M74" i="22"/>
  <c r="L74" i="22"/>
  <c r="L53" i="22"/>
  <c r="M53" i="22"/>
  <c r="L35" i="22"/>
  <c r="M35" i="22"/>
  <c r="L8" i="22"/>
  <c r="M8" i="22"/>
  <c r="M45" i="22"/>
  <c r="L45" i="22"/>
  <c r="L27" i="22"/>
  <c r="M27" i="22"/>
  <c r="M10" i="22"/>
  <c r="L10" i="22"/>
  <c r="J5" i="52"/>
  <c r="E16" i="37"/>
  <c r="F16" i="37" s="1"/>
  <c r="J5" i="53"/>
  <c r="I5" i="52"/>
  <c r="I5" i="53"/>
  <c r="I5" i="54"/>
  <c r="J5" i="54"/>
  <c r="O21" i="11"/>
  <c r="O4" i="11"/>
  <c r="L17" i="22"/>
  <c r="M17" i="22"/>
  <c r="N4" i="11"/>
  <c r="N21" i="11"/>
  <c r="P4" i="11"/>
  <c r="P21" i="11"/>
  <c r="K18" i="52"/>
  <c r="K43" i="52"/>
  <c r="K68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<sst xmlns="http://schemas.openxmlformats.org/spreadsheetml/2006/main" count="2952" uniqueCount="917">
  <si>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</si>
  <si>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</si>
  <si>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</si>
  <si>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</si>
  <si>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</si>
  <si>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</si>
  <si>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</si>
  <si>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</si>
  <si>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</si>
  <si>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</si>
  <si>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</si>
  <si>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</si>
  <si>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</si>
  <si>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</si>
  <si>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</si>
  <si>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</si>
  <si>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</si>
  <si>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</si>
  <si>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</si>
  <si>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</si>
  <si>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</si>
  <si>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</si>
  <si>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</si>
  <si>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</si>
  <si>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</si>
  <si>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</si>
  <si>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</si>
  <si>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</si>
  <si>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</si>
  <si>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</si>
  <si>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</si>
  <si>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</si>
  <si>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</si>
  <si>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</si>
  <si>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</si>
  <si>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</si>
  <si>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</si>
  <si>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</si>
  <si>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</si>
  <si>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</si>
  <si>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</si>
  <si>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</si>
  <si>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</si>
  <si>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</si>
  <si>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</si>
  <si>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</si>
  <si>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</si>
  <si>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</si>
  <si>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</si>
  <si>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</si>
  <si>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</si>
  <si>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</si>
  <si>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</si>
  <si>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</si>
  <si>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</si>
  <si>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</si>
  <si>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</si>
  <si>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</si>
  <si>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</si>
  <si>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</si>
  <si>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</si>
  <si>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</si>
  <si>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</si>
  <si>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</si>
  <si>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</si>
  <si>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</si>
  <si>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</si>
  <si>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20.8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</si>
  <si>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</si>
  <si>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</si>
  <si>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</si>
  <si>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</si>
  <si>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</si>
  <si>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</si>
  <si>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</si>
  <si>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</si>
  <si>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</si>
  <si>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</si>
  <si>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</si>
  <si>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</si>
  <si>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</si>
  <si>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</si>
  <si>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</si>
  <si>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</si>
  <si>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</si>
  <si>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</si>
  <si>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</si>
  <si>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</si>
  <si>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</si>
  <si>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</si>
  <si>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</si>
  <si>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</si>
  <si>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</si>
  <si>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</si>
  <si>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33.3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</si>
  <si>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</si>
  <si>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</si>
  <si>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</si>
  <si>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</si>
  <si>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</si>
  <si>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</si>
  <si>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</si>
  <si>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</si>
  <si>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</si>
  <si>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</si>
  <si>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48.5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</si>
  <si>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</si>
  <si>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</si>
  <si>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</si>
  <si>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</si>
  <si>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</si>
  <si>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</si>
  <si>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</si>
  <si>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</si>
  <si>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</si>
  <si>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</si>
  <si>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</si>
  <si>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</si>
  <si>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</si>
  <si>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</si>
  <si>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</si>
  <si>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</si>
  <si>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96.4</t>
  </si>
  <si>
    <t>99.3</t>
  </si>
  <si>
    <t>93.0</t>
  </si>
  <si>
    <t>93.8</t>
  </si>
  <si>
    <t>Other Urban</t>
  </si>
  <si>
    <t>39.0</t>
  </si>
  <si>
    <t>36.1</t>
  </si>
  <si>
    <t>45.1</t>
  </si>
  <si>
    <t>44.0</t>
  </si>
  <si>
    <t>47.6</t>
  </si>
  <si>
    <t>48.4</t>
  </si>
  <si>
    <t>47.2</t>
  </si>
  <si>
    <t>46.5</t>
  </si>
  <si>
    <t>44.5</t>
  </si>
  <si>
    <t>45.9</t>
  </si>
  <si>
    <t>All Systems</t>
  </si>
  <si>
    <t>231.1</t>
  </si>
  <si>
    <t>213.0</t>
  </si>
  <si>
    <t>269.4</t>
  </si>
  <si>
    <t>259.1</t>
  </si>
  <si>
    <t>284.3</t>
  </si>
  <si>
    <t>287.0</t>
  </si>
  <si>
    <t>296.4</t>
  </si>
  <si>
    <t>287.3</t>
  </si>
  <si>
    <t>278.1</t>
  </si>
  <si>
    <t>285.7</t>
  </si>
  <si>
    <t>267.7</t>
  </si>
  <si>
    <t>268.4</t>
  </si>
  <si>
    <t>2022 Individual Monthly Vehicle-Miles of Travel in Billions</t>
  </si>
  <si>
    <t>19.0</t>
  </si>
  <si>
    <t>18.4</t>
  </si>
  <si>
    <t>20.9</t>
  </si>
  <si>
    <t>24.0</t>
  </si>
  <si>
    <t>24.2</t>
  </si>
  <si>
    <t>25.4</t>
  </si>
  <si>
    <t>32.6</t>
  </si>
  <si>
    <t>31.2</t>
  </si>
  <si>
    <t>34.5</t>
  </si>
  <si>
    <t>34.3</t>
  </si>
  <si>
    <t>35.5</t>
  </si>
  <si>
    <t>24.8</t>
  </si>
  <si>
    <t>27.9</t>
  </si>
  <si>
    <t>30.9</t>
  </si>
  <si>
    <t>32.2</t>
  </si>
  <si>
    <t>42.1</t>
  </si>
  <si>
    <t>41.6</t>
  </si>
  <si>
    <t>46.2</t>
  </si>
  <si>
    <t>49.7</t>
  </si>
  <si>
    <t>49.3</t>
  </si>
  <si>
    <t>85.2</t>
  </si>
  <si>
    <t>83.9</t>
  </si>
  <si>
    <t>96.9</t>
  </si>
  <si>
    <t>91.9</t>
  </si>
  <si>
    <t>99.4</t>
  </si>
  <si>
    <t>97.0</t>
  </si>
  <si>
    <t>97.6</t>
  </si>
  <si>
    <t>41.4</t>
  </si>
  <si>
    <t>40.2</t>
  </si>
  <si>
    <t>49.2</t>
  </si>
  <si>
    <t>46.6</t>
  </si>
  <si>
    <t>240.6</t>
  </si>
  <si>
    <t>235.7</t>
  </si>
  <si>
    <t>277.2</t>
  </si>
  <si>
    <t>263.2</t>
  </si>
  <si>
    <t>288.2</t>
  </si>
  <si>
    <t>282.4</t>
  </si>
  <si>
    <t>286.6</t>
  </si>
  <si>
    <t>* Percent Change In Individual Monthly Travel 2021 vs. 2022</t>
  </si>
  <si>
    <t>3.8</t>
  </si>
  <si>
    <t>12.2</t>
  </si>
  <si>
    <t>3.7</t>
  </si>
  <si>
    <t>0.8</t>
  </si>
  <si>
    <t>0.1</t>
  </si>
  <si>
    <t>-2.1</t>
  </si>
  <si>
    <t>-3.9</t>
  </si>
  <si>
    <t>2.1</t>
  </si>
  <si>
    <t>10.1</t>
  </si>
  <si>
    <t>0.4</t>
  </si>
  <si>
    <t>-1.0</t>
  </si>
  <si>
    <t>-0.4</t>
  </si>
  <si>
    <t>-3.0</t>
  </si>
  <si>
    <t>-3.8</t>
  </si>
  <si>
    <t>1.2</t>
  </si>
  <si>
    <t>9.6</t>
  </si>
  <si>
    <t>0.2</t>
  </si>
  <si>
    <t>-0.7</t>
  </si>
  <si>
    <t>-3.6</t>
  </si>
  <si>
    <t>4.9</t>
  </si>
  <si>
    <t>11.9</t>
  </si>
  <si>
    <t>3.6</t>
  </si>
  <si>
    <t>2.3</t>
  </si>
  <si>
    <t>-0.2</t>
  </si>
  <si>
    <t>-2.6</t>
  </si>
  <si>
    <t>4.3</t>
  </si>
  <si>
    <t>9.9</t>
  </si>
  <si>
    <t>2.9</t>
  </si>
  <si>
    <t>2.0</t>
  </si>
  <si>
    <t>1.3</t>
  </si>
  <si>
    <t>-1.2</t>
  </si>
  <si>
    <t>-3.1</t>
  </si>
  <si>
    <t>6.1</t>
  </si>
  <si>
    <t>11.4</t>
  </si>
  <si>
    <t>4.2</t>
  </si>
  <si>
    <t>2.4</t>
  </si>
  <si>
    <t>3.0</t>
  </si>
  <si>
    <t>-2.2</t>
  </si>
  <si>
    <t>4.1</t>
  </si>
  <si>
    <t>10.7</t>
  </si>
  <si>
    <t>1.6</t>
  </si>
  <si>
    <t>1.4</t>
  </si>
  <si>
    <t>-1.6</t>
  </si>
  <si>
    <t>-3.3</t>
  </si>
  <si>
    <t>Table - 2. Estimated Cumulative Monthly Motor Vehicle Travel in the United States**</t>
  </si>
  <si>
    <t>2021 Cumulative Monthly Vehicle-Miles of Travel in Billions</t>
  </si>
  <si>
    <t>56.6</t>
  </si>
  <si>
    <t>77.4</t>
  </si>
  <si>
    <t>101.3</t>
  </si>
  <si>
    <t>126.0</t>
  </si>
  <si>
    <t>152.5</t>
  </si>
  <si>
    <t>177.0</t>
  </si>
  <si>
    <t>199.9</t>
  </si>
  <si>
    <t>223.5</t>
  </si>
  <si>
    <t>246.3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</si>
  <si>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</si>
  <si>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</si>
  <si>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</si>
  <si>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</si>
  <si>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</si>
  <si>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</si>
  <si>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</si>
  <si>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</si>
  <si>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</si>
  <si>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</si>
  <si>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</si>
  <si>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</si>
  <si>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75.1</t>
  </si>
  <si>
    <t>103.2</t>
  </si>
  <si>
    <t>134.5</t>
  </si>
  <si>
    <t>166.1</t>
  </si>
  <si>
    <t>199.5</t>
  </si>
  <si>
    <t>231.3</t>
  </si>
  <si>
    <t>261.8</t>
  </si>
  <si>
    <t>292.8</t>
  </si>
  <si>
    <t>321.2</t>
  </si>
  <si>
    <t>349.0</t>
  </si>
  <si>
    <t>77.3</t>
  </si>
  <si>
    <t>124.4</t>
  </si>
  <si>
    <t>169.0</t>
  </si>
  <si>
    <t>217.5</t>
  </si>
  <si>
    <t>266.9</t>
  </si>
  <si>
    <t>317.6</t>
  </si>
  <si>
    <t>366.3</t>
  </si>
  <si>
    <t>414.2</t>
  </si>
  <si>
    <t>463.7</t>
  </si>
  <si>
    <t>510.6</t>
  </si>
  <si>
    <t>557.4</t>
  </si>
  <si>
    <t>158.0</t>
  </si>
  <si>
    <t>252.3</t>
  </si>
  <si>
    <t>342.3</t>
  </si>
  <si>
    <t>440.4</t>
  </si>
  <si>
    <t>538.6</t>
  </si>
  <si>
    <t>639.4</t>
  </si>
  <si>
    <t>739.1</t>
  </si>
  <si>
    <t>835.4</t>
  </si>
  <si>
    <t>934.7</t>
  </si>
  <si>
    <t>1027.7</t>
  </si>
  <si>
    <t>1121.5</t>
  </si>
  <si>
    <t>120.2</t>
  </si>
  <si>
    <t>164.2</t>
  </si>
  <si>
    <t>212.1</t>
  </si>
  <si>
    <t>259.7</t>
  </si>
  <si>
    <t>308.0</t>
  </si>
  <si>
    <t>355.2</t>
  </si>
  <si>
    <t>401.8</t>
  </si>
  <si>
    <t>449.4</t>
  </si>
  <si>
    <t>493.9</t>
  </si>
  <si>
    <t>539.8</t>
  </si>
  <si>
    <t>444.1</t>
  </si>
  <si>
    <t>713.4</t>
  </si>
  <si>
    <t>972.5</t>
  </si>
  <si>
    <t>1256.8</t>
  </si>
  <si>
    <t>1543.8</t>
  </si>
  <si>
    <t>1840.2</t>
  </si>
  <si>
    <t>2127.6</t>
  </si>
  <si>
    <t>2405.7</t>
  </si>
  <si>
    <t>2691.4</t>
  </si>
  <si>
    <t>2959.2</t>
  </si>
  <si>
    <t>3227.6</t>
  </si>
  <si>
    <t>2022 Cumulative Monthly Vehicle-Miles of Travel in Billions</t>
  </si>
  <si>
    <t>37.4</t>
  </si>
  <si>
    <t>60.1</t>
  </si>
  <si>
    <t>81.0</t>
  </si>
  <si>
    <t>105.0</t>
  </si>
  <si>
    <t>129.2</t>
  </si>
  <si>
    <t>154.6</t>
  </si>
  <si>
    <t>55.5</t>
  </si>
  <si>
    <t>88.1</t>
  </si>
  <si>
    <t>119.3</t>
  </si>
  <si>
    <t>153.8</t>
  </si>
  <si>
    <t>188.2</t>
  </si>
  <si>
    <t>223.7</t>
  </si>
  <si>
    <t>48.9</t>
  </si>
  <si>
    <t>77.5</t>
  </si>
  <si>
    <t>105.5</t>
  </si>
  <si>
    <t>136.9</t>
  </si>
  <si>
    <t>167.9</t>
  </si>
  <si>
    <t>200.0</t>
  </si>
  <si>
    <t>83.7</t>
  </si>
  <si>
    <t>133.1</t>
  </si>
  <si>
    <t>179.3</t>
  </si>
  <si>
    <t>228.9</t>
  </si>
  <si>
    <t>278.3</t>
  </si>
  <si>
    <t>327.6</t>
  </si>
  <si>
    <t>169.1</t>
  </si>
  <si>
    <t>266.0</t>
  </si>
  <si>
    <t>357.9</t>
  </si>
  <si>
    <t>457.3</t>
  </si>
  <si>
    <t>554.3</t>
  </si>
  <si>
    <t>651.9</t>
  </si>
  <si>
    <t>128.6</t>
  </si>
  <si>
    <t>173.7</t>
  </si>
  <si>
    <t>222.9</t>
  </si>
  <si>
    <t>269.5</t>
  </si>
  <si>
    <t>316.0</t>
  </si>
  <si>
    <t>476.3</t>
  </si>
  <si>
    <t>753.5</t>
  </si>
  <si>
    <t>1016.7</t>
  </si>
  <si>
    <t>1304.9</t>
  </si>
  <si>
    <t>1587.3</t>
  </si>
  <si>
    <t>1873.9</t>
  </si>
  <si>
    <t>* Percent Change In Cumulative Monthly Travel 2021 vs. 2022</t>
  </si>
  <si>
    <t>7.7</t>
  </si>
  <si>
    <t>6.2</t>
  </si>
  <si>
    <t>4.8</t>
  </si>
  <si>
    <t>2.5</t>
  </si>
  <si>
    <t>5.9</t>
  </si>
  <si>
    <t>1.9</t>
  </si>
  <si>
    <t>0.9</t>
  </si>
  <si>
    <t>5.2</t>
  </si>
  <si>
    <t>3.3</t>
  </si>
  <si>
    <t>2.2</t>
  </si>
  <si>
    <t>1.8</t>
  </si>
  <si>
    <t>1.0</t>
  </si>
  <si>
    <t>0.3</t>
  </si>
  <si>
    <t>8.3</t>
  </si>
  <si>
    <t>7.0</t>
  </si>
  <si>
    <t>3.1</t>
  </si>
  <si>
    <t>5.5</t>
  </si>
  <si>
    <t>4.6</t>
  </si>
  <si>
    <t>8.7</t>
  </si>
  <si>
    <t>5.8</t>
  </si>
  <si>
    <t>5.1</t>
  </si>
  <si>
    <t>2.6</t>
  </si>
  <si>
    <t>7.3</t>
  </si>
  <si>
    <t>5.6</t>
  </si>
  <si>
    <t>4.5</t>
  </si>
  <si>
    <t>2.8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</si>
  <si>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</si>
  <si>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</si>
  <si>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</si>
  <si>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</si>
  <si>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</si>
  <si>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</si>
  <si>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</si>
  <si>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</si>
  <si>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</si>
  <si>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</si>
  <si>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</si>
  <si>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</si>
  <si>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</si>
  <si>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</si>
  <si>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</si>
  <si>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</si>
  <si>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</si>
  <si>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</si>
  <si>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</si>
  <si>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</si>
  <si>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</si>
  <si>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</si>
  <si>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</si>
  <si>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</si>
  <si>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</si>
  <si>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</si>
  <si>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</si>
  <si>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</si>
  <si>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</si>
  <si>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</si>
  <si>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</si>
  <si>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</si>
  <si>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</si>
  <si>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</si>
  <si>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</si>
  <si>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</si>
  <si>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</si>
  <si>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</si>
  <si>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</si>
  <si>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</si>
  <si>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</si>
  <si>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</si>
  <si>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</si>
  <si>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</si>
  <si>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</si>
  <si>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</si>
  <si>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</si>
  <si>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</si>
  <si>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</si>
  <si>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</si>
  <si>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</si>
  <si>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</si>
  <si>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</si>
  <si>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</si>
  <si>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</si>
  <si>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</si>
  <si>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</si>
  <si>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</si>
  <si>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</si>
  <si>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</si>
  <si>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</si>
  <si>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</si>
  <si>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</si>
  <si>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</si>
  <si>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</si>
  <si>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</si>
  <si>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</si>
  <si>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</si>
  <si>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</si>
  <si>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</si>
  <si>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</si>
  <si>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</si>
  <si>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</si>
  <si>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</si>
  <si>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</si>
  <si>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</si>
  <si>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</si>
  <si>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</si>
  <si>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</si>
  <si>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</si>
  <si>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</si>
  <si>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</si>
  <si>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</si>
  <si>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</si>
  <si>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</si>
  <si>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</si>
  <si>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</si>
  <si>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</si>
  <si>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</si>
  <si>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</si>
  <si>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</si>
  <si>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</si>
  <si>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</si>
  <si>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</si>
  <si>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</si>
  <si>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</si>
  <si>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</si>
  <si>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</si>
  <si>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</si>
  <si>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</si>
  <si>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</si>
  <si>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</si>
  <si>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</si>
  <si>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</si>
  <si>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</si>
  <si>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</si>
  <si>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</si>
  <si>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</si>
  <si>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</si>
  <si>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</si>
  <si>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</si>
  <si>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</si>
  <si>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</si>
  <si>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</si>
  <si>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</si>
  <si>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</si>
  <si>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</si>
  <si>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</si>
  <si>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</si>
  <si>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</si>
  <si>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</si>
  <si>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</si>
  <si>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</si>
  <si>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</si>
  <si>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</si>
  <si>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</si>
  <si>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</si>
  <si>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</si>
  <si>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</si>
  <si>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</si>
  <si>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</si>
  <si>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</si>
  <si>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</si>
  <si>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</si>
  <si>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</si>
  <si>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</si>
  <si>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</si>
  <si>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</si>
  <si>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</si>
  <si>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</si>
  <si>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</si>
  <si>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</si>
  <si>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</si>
  <si>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</si>
  <si>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</si>
  <si>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</si>
  <si>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</si>
  <si>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</si>
  <si>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July</t>
  </si>
  <si>
    <t>64.7</t>
  </si>
  <si>
    <t>63.8</t>
  </si>
  <si>
    <t>57.8</t>
  </si>
  <si>
    <t>38.8</t>
  </si>
  <si>
    <t>61.5</t>
  </si>
  <si>
    <t>93.1</t>
  </si>
  <si>
    <t>193.5</t>
  </si>
  <si>
    <t>-4.3</t>
  </si>
  <si>
    <t>-4.1</t>
  </si>
  <si>
    <t>-3.2</t>
  </si>
  <si>
    <t>-1.4</t>
  </si>
  <si>
    <t>-2.9</t>
  </si>
  <si>
    <t>3.4</t>
  </si>
  <si>
    <t>2020</t>
  </si>
  <si>
    <t>September6,2022</t>
  </si>
  <si>
    <t>June 2021</t>
  </si>
  <si>
    <t>September 06,2022</t>
  </si>
  <si>
    <t>-9.9</t>
  </si>
  <si>
    <t>33.6</t>
  </si>
  <si>
    <t>266.5</t>
  </si>
  <si>
    <t>273.9</t>
  </si>
  <si>
    <t>267.4</t>
  </si>
  <si>
    <t>-7.4</t>
  </si>
  <si>
    <t>-2.7</t>
  </si>
  <si>
    <t>June</t>
  </si>
  <si>
    <t>Page 2 - table</t>
  </si>
  <si>
    <t>year_record</t>
  </si>
  <si>
    <t>tmonth</t>
  </si>
  <si>
    <t>yearToDate</t>
  </si>
  <si>
    <t>moving</t>
  </si>
  <si>
    <t>1997</t>
  </si>
  <si>
    <t>236713.000000</t>
  </si>
  <si>
    <t>1482368.000000</t>
  </si>
  <si>
    <t>2535782.000000</t>
  </si>
  <si>
    <t>1998</t>
  </si>
  <si>
    <t>239944.000000</t>
  </si>
  <si>
    <t>1512756.000000</t>
  </si>
  <si>
    <t>2590760.000000</t>
  </si>
  <si>
    <t>1999</t>
  </si>
  <si>
    <t>243116.000000</t>
  </si>
  <si>
    <t>1536698.000000</t>
  </si>
  <si>
    <t>2649305.000000</t>
  </si>
  <si>
    <t>2000</t>
  </si>
  <si>
    <t>245140.000000</t>
  </si>
  <si>
    <t>1593494.000000</t>
  </si>
  <si>
    <t>2736255.000000</t>
  </si>
  <si>
    <t>2001</t>
  </si>
  <si>
    <t>250363.000000</t>
  </si>
  <si>
    <t>1614880.000000</t>
  </si>
  <si>
    <t>2768312.000000</t>
  </si>
  <si>
    <t>2002</t>
  </si>
  <si>
    <t>256392.000000</t>
  </si>
  <si>
    <t>1652755.000000</t>
  </si>
  <si>
    <t>2833486.000000</t>
  </si>
  <si>
    <t>2003</t>
  </si>
  <si>
    <t>262105.000000</t>
  </si>
  <si>
    <t>1665799.000000</t>
  </si>
  <si>
    <t>2868554.000000</t>
  </si>
  <si>
    <t>2004</t>
  </si>
  <si>
    <t>265969.000000</t>
  </si>
  <si>
    <t>1719117.000000</t>
  </si>
  <si>
    <t>2943540.000000</t>
  </si>
  <si>
    <t>2005</t>
  </si>
  <si>
    <t>267025.000000</t>
  </si>
  <si>
    <t>1741605.000000</t>
  </si>
  <si>
    <t>2987277.000000</t>
  </si>
  <si>
    <t>2006</t>
  </si>
  <si>
    <t>263421.000000</t>
  </si>
  <si>
    <t>1751833.000000</t>
  </si>
  <si>
    <t>2999658.000000</t>
  </si>
  <si>
    <t>2007</t>
  </si>
  <si>
    <t>267106.000000</t>
  </si>
  <si>
    <t>1765140.000000</t>
  </si>
  <si>
    <t>3027424.000000</t>
  </si>
  <si>
    <t>2008</t>
  </si>
  <si>
    <t>261600.000000</t>
  </si>
  <si>
    <t>1739238.000000</t>
  </si>
  <si>
    <t>3003919.000000</t>
  </si>
  <si>
    <t>2009</t>
  </si>
  <si>
    <t>264472.000000</t>
  </si>
  <si>
    <t>1725431.000000</t>
  </si>
  <si>
    <t>2959702.000000</t>
  </si>
  <si>
    <t>2010</t>
  </si>
  <si>
    <t>265315.000000</t>
  </si>
  <si>
    <t>1721972.000000</t>
  </si>
  <si>
    <t>2953305.000000</t>
  </si>
  <si>
    <t>2011</t>
  </si>
  <si>
    <t>260175.000000</t>
  </si>
  <si>
    <t>1712564.000000</t>
  </si>
  <si>
    <t>2957858.000000</t>
  </si>
  <si>
    <t>2012</t>
  </si>
  <si>
    <t>260244.000000</t>
  </si>
  <si>
    <t>1732679.000000</t>
  </si>
  <si>
    <t>2970517.000000</t>
  </si>
  <si>
    <t>2013</t>
  </si>
  <si>
    <t>263946.000000</t>
  </si>
  <si>
    <t>1737644.000000</t>
  </si>
  <si>
    <t>2973535.000000</t>
  </si>
  <si>
    <t>2014</t>
  </si>
  <si>
    <t>270053.000000</t>
  </si>
  <si>
    <t>1750270.000000</t>
  </si>
  <si>
    <t>3000906.000000</t>
  </si>
  <si>
    <t>2015</t>
  </si>
  <si>
    <t>278372.000000</t>
  </si>
  <si>
    <t>1791338.000000</t>
  </si>
  <si>
    <t>3066723.000000</t>
  </si>
  <si>
    <t>2016</t>
  </si>
  <si>
    <t>285160.000000</t>
  </si>
  <si>
    <t>1837614.000000</t>
  </si>
  <si>
    <t>3141649.000000</t>
  </si>
  <si>
    <t>2017</t>
  </si>
  <si>
    <t>288566.000000</t>
  </si>
  <si>
    <t>1859571.000000</t>
  </si>
  <si>
    <t>3196366.000000</t>
  </si>
  <si>
    <t>2018</t>
  </si>
  <si>
    <t>290989.000000</t>
  </si>
  <si>
    <t>1875678.000000</t>
  </si>
  <si>
    <t>3228454.000000</t>
  </si>
  <si>
    <t>2019</t>
  </si>
  <si>
    <t>291520.000000</t>
  </si>
  <si>
    <t>1889100.000000</t>
  </si>
  <si>
    <t>3253748.000000</t>
  </si>
  <si>
    <t>265550.000000</t>
  </si>
  <si>
    <t>1634683.000000</t>
  </si>
  <si>
    <t>3007355.000000</t>
  </si>
  <si>
    <t>2021</t>
  </si>
  <si>
    <t>296430.000000</t>
  </si>
  <si>
    <t>1840247.000000</t>
  </si>
  <si>
    <t>3109186.000000</t>
  </si>
  <si>
    <t>286578.000000</t>
  </si>
  <si>
    <t>1873871.000000</t>
  </si>
  <si>
    <t>3261209.000000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</si>
  <si>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</si>
  <si>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</si>
  <si>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</si>
  <si>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</si>
  <si>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</si>
  <si>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</si>
  <si>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</si>
  <si>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</si>
  <si>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</si>
  <si>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</si>
  <si>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</si>
  <si>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</si>
  <si>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</si>
  <si>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</si>
  <si>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</si>
  <si>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</si>
  <si>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</si>
  <si>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</si>
  <si>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</si>
  <si>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</si>
  <si>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</si>
  <si>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</si>
  <si>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</si>
  <si>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</si>
  <si>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</si>
  <si>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2587</t>
  </si>
  <si>
    <t>7</t>
  </si>
  <si>
    <t>2590</t>
  </si>
  <si>
    <t>8</t>
  </si>
  <si>
    <t>August</t>
  </si>
  <si>
    <t>2594</t>
  </si>
  <si>
    <t>9</t>
  </si>
  <si>
    <t>September</t>
  </si>
  <si>
    <t>2599</t>
  </si>
  <si>
    <t>10</t>
  </si>
  <si>
    <t>October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</si>
  <si>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</si>
  <si>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</si>
  <si>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</si>
  <si>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</si>
  <si>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</si>
  <si>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</si>
  <si>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</si>
  <si>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</si>
  <si>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</si>
  <si>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</si>
  <si>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</si>
  <si>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</si>
  <si>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</si>
  <si>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</si>
  <si>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</si>
  <si>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</si>
  <si>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</si>
  <si>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</si>
  <si>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</si>
  <si>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</si>
  <si>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</si>
  <si>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</si>
  <si>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</si>
  <si>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</si>
  <si>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</si>
  <si>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</si>
  <si>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</si>
  <si>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</si>
  <si>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</si>
  <si>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</si>
  <si>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</si>
  <si>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</si>
  <si>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</si>
  <si>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</si>
  <si>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</si>
  <si>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</si>
  <si>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</si>
  <si>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</si>
  <si>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</si>
  <si>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</si>
  <si>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</si>
  <si>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</si>
  <si>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</si>
  <si>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</si>
  <si>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</si>
  <si>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</si>
  <si>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</si>
  <si>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</si>
  <si>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</si>
  <si>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</si>
  <si>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</si>
  <si>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</si>
  <si>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</si>
  <si>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</si>
  <si>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</si>
  <si>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</si>
  <si>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</si>
  <si>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</si>
  <si>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</si>
  <si>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</si>
  <si>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</si>
  <si>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</si>
  <si>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</si>
  <si>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</si>
  <si>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</si>
  <si>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</si>
  <si>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</si>
  <si>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</si>
  <si>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</si>
  <si>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</si>
  <si>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</si>
  <si>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</si>
  <si>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</si>
  <si>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</si>
  <si>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</si>
  <si>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</si>
  <si>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</si>
  <si>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</si>
  <si>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</si>
  <si>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</si>
  <si>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</si>
  <si>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</si>
  <si>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</si>
  <si>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</si>
  <si>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</si>
  <si>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</si>
  <si>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</si>
  <si>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</si>
  <si>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</si>
  <si>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</si>
  <si>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</si>
  <si>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</si>
  <si>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</si>
  <si>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</si>
  <si>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</si>
  <si>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</si>
  <si>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</si>
  <si>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</si>
  <si>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</si>
  <si>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</si>
  <si>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</si>
  <si>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</si>
  <si>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</si>
  <si>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</si>
  <si>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</si>
  <si>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</si>
  <si>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</si>
  <si>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</si>
  <si>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</si>
  <si>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</si>
  <si>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</si>
  <si>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</si>
  <si>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</si>
  <si>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</si>
  <si>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</si>
  <si>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</si>
  <si>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</si>
  <si>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</si>
  <si>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</si>
  <si>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</si>
  <si>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</si>
  <si>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</si>
  <si>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</si>
  <si>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</si>
  <si>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</si>
  <si>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</si>
  <si>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</si>
  <si>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</si>
  <si>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</si>
  <si>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</si>
  <si>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</si>
  <si>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</si>
  <si>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</si>
  <si>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</si>
  <si>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</si>
  <si>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</si>
  <si>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</si>
  <si>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</si>
  <si>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</si>
  <si>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</si>
  <si>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</si>
  <si>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</si>
  <si>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</si>
  <si>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</si>
  <si>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</si>
  <si>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</si>
  <si>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</si>
  <si>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</si>
  <si>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</si>
  <si>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</si>
  <si>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</si>
  <si>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</si>
  <si>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</si>
  <si>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</si>
  <si>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</si>
  <si>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</si>
  <si>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</si>
  <si>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</si>
  <si>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</si>
  <si>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</si>
  <si>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</si>
  <si>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</si>
  <si>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</si>
  <si>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</si>
  <si>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</si>
  <si>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</si>
  <si>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</si>
  <si>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</si>
  <si>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</si>
  <si>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</si>
  <si>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</si>
  <si>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</si>
  <si>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</si>
  <si>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</si>
  <si>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</si>
  <si>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</si>
  <si>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</si>
  <si>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</si>
  <si>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</si>
  <si>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</si>
  <si>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</si>
  <si>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</si>
  <si>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</si>
  <si>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</si>
  <si>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</si>
  <si>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</si>
  <si>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</si>
  <si>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</si>
  <si>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</si>
  <si>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</si>
  <si>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</si>
  <si>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</si>
  <si>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</si>
  <si>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</si>
  <si>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</si>
  <si>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</si>
  <si>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</si>
  <si>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</si>
  <si>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</si>
  <si>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</si>
  <si>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</si>
  <si>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</si>
  <si>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</si>
  <si>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</si>
  <si>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</si>
  <si>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</si>
  <si>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</si>
  <si>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</si>
  <si>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</si>
  <si>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</si>
  <si>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</si>
  <si>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</si>
  <si>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3270</t>
  </si>
  <si>
    <t>313</t>
  </si>
  <si>
    <t>314</t>
  </si>
  <si>
    <t>315</t>
  </si>
  <si>
    <t>316</t>
  </si>
  <si>
    <t>317</t>
  </si>
  <si>
    <t>318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</si>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</sst>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92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2" fillId="0" borderId="0" xfId="3" applyAlignment="1">
      <alignment horizontal="left"/>
    </xf>
    <xf numFmtId="0" fontId="2" fillId="0" borderId="0" xfId="3" applyAlignment="1">
      <alignment horizontal="center"/>
    </xf>
    <xf numFmtId="0" fontId="2" fillId="0" borderId="0" xfId="3"/>
    <xf numFmtId="0" fontId="2" fillId="0" borderId="0" xfId="3" applyAlignment="1">
      <alignment horizontal="right" wrapText="1"/>
    </xf>
    <xf numFmtId="2" fontId="2" fillId="0" borderId="0" xfId="3" applyNumberFormat="1" applyAlignment="1">
      <alignment horizontal="center" vertical="center" wrapText="1"/>
    </xf>
    <xf numFmtId="0" fontId="2" fillId="0" borderId="0" xfId="3" applyAlignment="1">
      <alignment horizontal="left" vertical="center" wrapText="1"/>
    </xf>
    <xf numFmtId="0" fontId="2" fillId="0" borderId="0" xfId="3" applyAlignment="1">
      <alignment wrapText="1"/>
    </xf>
    <xf numFmtId="0" fontId="26" fillId="0" borderId="0" xfId="3" applyFont="1" applyAlignment="1">
      <alignment horizontal="center" vertical="center" wrapText="1"/>
    </xf>
    <xf numFmtId="0" fontId="2" fillId="0" borderId="0" xfId="3" applyAlignment="1">
      <alignment wrapText="1"/>
    </xf>
    <xf numFmtId="2" fontId="12" fillId="0" borderId="0" xfId="3" applyNumberFormat="1" applyFont="1" applyAlignment="1">
      <alignment horizontal="center" vertical="center" wrapText="1"/>
    </xf>
    <xf numFmtId="0" fontId="24" fillId="0" borderId="20" xfId="3" applyFont="1" applyBorder="1" applyAlignment="1">
      <alignment horizontal="center" vertical="center" wrapText="1"/>
    </xf>
    <xf numFmtId="164" fontId="13" fillId="0" borderId="0" xfId="0" applyNumberFormat="1" applyFont="1" applyAlignment="1"/>
  </cellXfs>
  <cellStyles count="4">
    <cellStyle name="Normal" xfId="0" builtinId="0"/>
    <cellStyle name="Normal 2" xfId="2" xr:uid="{E87ABA62-AF74-423B-9D1B-15E1AD25246F}"/>
    <cellStyle name="Normal 3" xfId="3" xr:uid="{BB9048FF-45B3-46D0-8BF7-2F47E6A68D14}"/>
    <cellStyle name="Percent" xfId="1" builtinId="5"/>
  </cellStyles>
  <dxfs count="3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1'!$L$2:$L$297</c:f>
              <c:strCache>
                <c:ptCount val="295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  <c:pt idx="294">
                  <c:v>2022</c:v>
                </c:pt>
              </c:strCache>
            </c:strRef>
          </c:cat>
          <c:val>
            <c:numRef>
              <c:f>'Figure 1'!$N$2:$N$297</c:f>
              <c:numCache>
                <c:formatCode>#,##0.0</c:formatCode>
                <c:ptCount val="296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3270</c:v>
                </c:pt>
                <c:pt idx="294">
                  <c:v>3261</c:v>
                </c:pt>
                <c:pt idx="29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2-42F7-A8B4-ED62A89F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16144"/>
        <c:axId val="1"/>
      </c:lineChart>
      <c:catAx>
        <c:axId val="26361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1614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BE9-AEBF-DFEEEE71B966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6.36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B-4BE9-AEBF-DFEEEE71B966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6.43</c:v>
                </c:pt>
                <c:pt idx="6">
                  <c:v>6.24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B-4BE9-AEBF-DFEEEE71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16976"/>
        <c:axId val="1"/>
      </c:lineChart>
      <c:catAx>
        <c:axId val="2636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1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61E-B67E-89112826F525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F-461E-B67E-89112826F525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2.98</c:v>
                </c:pt>
                <c:pt idx="6">
                  <c:v>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F-461E-B67E-89112826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26544"/>
        <c:axId val="1"/>
      </c:lineChart>
      <c:catAx>
        <c:axId val="2636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654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203836</xdr:colOff>
      <xdr:row>1</xdr:row>
      <xdr:rowOff>102870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9080518A-8436-45FB-A13B-B1BE6520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596266</xdr:colOff>
      <xdr:row>57</xdr:row>
      <xdr:rowOff>11430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EF83F265-C34C-43E9-AFD0-451E76C6F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128588</xdr:colOff>
      <xdr:row>1</xdr:row>
      <xdr:rowOff>47625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A5059CBC-7011-489B-A36D-061F2120CEF6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61913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9330D9CD-3974-4A32-BF1C-27A2103BEC4D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3B24A44-7D3C-4ED7-B9AB-321766022E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D504C-F4F1-4CF2-B6C2-3AC1BB09AF4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3990B5-303C-410B-914C-AB652EB85F9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EBC1F46-05A1-4C7A-BC21-911C5CF5D41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FC5C6-AA75-4CBE-9FDF-7A8411DD2E0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C9CC1A-1F95-4415-8FAB-F1E46E0D15A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D3F7F4F-402A-4C40-B3C2-7DA0A62B83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ED0CCE-882D-4AE0-8BF4-FBABCE94EB7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359753-4AB5-47BF-BB40-5A46609F02E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FA286CD5-B876-4888-BE3D-38EB9026C5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2A0315E-BEA8-4793-A319-5162347BDD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78F33-0B50-4D4B-B1F3-CDE006C654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C4FE9F-C341-4F7F-A782-FE74331B54C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7D0D870-50AD-4551-B5B8-2BAC3BAAB9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3B1170-0348-4671-860B-835FC7EAFDF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33511E-39CA-424C-8D17-AB5AA5FD3A2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6669680-9D5D-4533-BE5C-7D915577CA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694A7B-628C-4067-8BE1-C1FF1588B0B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1D818D-FDAE-4B25-887D-49D3EAAF7AF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B77DF280-3728-4D2D-91CF-69F9891A0F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DF75C547-17AE-4656-9795-ED42024BBCB2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A23D7A6C-4CCA-4630-9BF1-98AEB1CE71F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F1921-F0F1-46EB-AB09-64849D47DC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0C4413-F409-4EAD-AE27-BE9D34CB4BAE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3F648C5-D392-4541-B2E6-CE4FE8688D4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0E75A-C6D4-4C3B-9EAB-51EB405F60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DF74AD-5B57-4244-8347-DC92A3F4D240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4B4582F-B83B-4680-AD01-B650E54BF5D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D42F36-7769-4C27-B68A-625AB3D268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B6DE1D-0D73-49AD-BC79-384296C9ACC5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DB7C70E9-F9A1-40E2-A780-17E736E6A66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10C25B5A-FCAB-43B8-9547-9C713D443D7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88BEAAA9-9A8F-4174-BBEB-02070AA327CB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34EF2837-202A-4675-8D54-6EA0C551A91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823FB16F-3A36-4C6F-8F06-F39BAFA30D4B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DCE3CA60-ECD8-404B-8381-4114A524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65CE019-524C-476A-9B52-BF7E74883556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9617FB-CB82-4A4F-9B93-C8E569F4AE60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BC00C53A-31E8-4181-9251-BF65F7D230C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16712CA9-6F37-48B4-BAFF-4E31D97BC6B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0626C849-E196-4D28-B70F-316FFFCA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DDE5441C-EDDC-4364-837C-6001490EB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176212</xdr:colOff>
      <xdr:row>1</xdr:row>
      <xdr:rowOff>138114</xdr:rowOff>
    </xdr:from>
    <xdr:to>
      <xdr:col>6</xdr:col>
      <xdr:colOff>12382</xdr:colOff>
      <xdr:row>33</xdr:row>
      <xdr:rowOff>113165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5D6CC4-FA23-4E61-A282-6D0A0AFDD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" y="300039"/>
          <a:ext cx="7299008" cy="5285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25" zoomScaleNormal="100" workbookViewId="0">
      <selection activeCell="P14" sqref="P14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1.88671875" style="3" bestFit="1" customWidth="1"/>
    <col min="10" max="10" width="9.109375" style="3"/>
    <col min="11" max="11" width="10.5546875" style="3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July 2022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-3.3%</v>
      </c>
      <c r="F15" s="2" t="s">
        <v>9</v>
      </c>
      <c r="G15" s="163" t="str">
        <f>Data!Y4</f>
        <v>-9.9</v>
      </c>
      <c r="H15" s="2" t="str">
        <f>"billion vehicle miles) for "&amp;E10 &amp;" as compared  with"</f>
        <v>billion vehicle miles) for July 2022 as compared  with</v>
      </c>
      <c r="I15" s="1"/>
      <c r="L15" s="2"/>
    </row>
    <row r="16" spans="1:12" ht="17.399999999999999" x14ac:dyDescent="0.3">
      <c r="E16" s="100">
        <f>Data!A6</f>
        <v>44379</v>
      </c>
      <c r="F16" s="191">
        <f>E16</f>
        <v>44379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286.6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July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266.5</v>
      </c>
      <c r="F21" s="2" t="s">
        <v>11</v>
      </c>
      <c r="G21" s="2"/>
      <c r="H21" s="1"/>
      <c r="I21" s="291">
        <v>-3.1E-2</v>
      </c>
      <c r="J21" s="2" t="s">
        <v>9</v>
      </c>
      <c r="K21" s="2">
        <v>-8.6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July 2021.</v>
      </c>
      <c r="F22" s="1"/>
      <c r="G22" s="2"/>
      <c r="H22" s="2" t="s">
        <v>13</v>
      </c>
      <c r="J22" s="1"/>
      <c r="K22" s="176" t="str">
        <f>Data!AH4&amp;"%"</f>
        <v>-0.4%</v>
      </c>
      <c r="L22" s="4" t="str">
        <f>"change ("&amp;Data!AF4</f>
        <v>change (-1.0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June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2022 changed by </v>
      </c>
      <c r="F25" s="185"/>
      <c r="G25" s="185"/>
      <c r="H25" s="185"/>
      <c r="I25" s="185"/>
      <c r="J25" s="185"/>
      <c r="K25" s="91" t="str">
        <f>Data!S4&amp;"%"</f>
        <v>1.8%</v>
      </c>
    </row>
    <row r="26" spans="1:256" ht="17.399999999999999" x14ac:dyDescent="0.3">
      <c r="F26" s="4" t="s">
        <v>9</v>
      </c>
      <c r="G26" s="163" t="str">
        <f>Data!Z4</f>
        <v>33.6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1873.9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July 2022 -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64.7</v>
      </c>
      <c r="G61" s="12" t="str">
        <f>Data!D4</f>
        <v>63.8</v>
      </c>
      <c r="J61" s="12" t="str">
        <f>Data!G4</f>
        <v>38.8</v>
      </c>
    </row>
    <row r="62" spans="4:10" ht="16.2" x14ac:dyDescent="0.3">
      <c r="D62" s="11" t="str">
        <f>Data!L4 &amp; "%"</f>
        <v>-4.3%</v>
      </c>
      <c r="G62" s="11" t="str">
        <f>Data!M4 &amp; "%"</f>
        <v>-4.1%</v>
      </c>
      <c r="J62" s="11" t="str">
        <f>Data!O4 &amp; "%"</f>
        <v>-1.4%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57.8</v>
      </c>
      <c r="J65" s="10" t="str">
        <f>Data!H4</f>
        <v>61.5</v>
      </c>
    </row>
    <row r="66" spans="1:10" ht="16.2" x14ac:dyDescent="0.3">
      <c r="G66" s="11" t="str">
        <f>Data!N4 &amp; "%"</f>
        <v>-3.2%</v>
      </c>
      <c r="J66" s="11" t="str">
        <f>Data!P4 &amp; "%"</f>
        <v>-2.9%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September 06,2022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33" priority="17" stopIfTrue="1">
      <formula>VALUE(D62) &lt; 0</formula>
    </cfRule>
  </conditionalFormatting>
  <conditionalFormatting sqref="E15">
    <cfRule type="expression" dxfId="32" priority="18" stopIfTrue="1">
      <formula>VALUE(E15)&lt;0</formula>
    </cfRule>
  </conditionalFormatting>
  <conditionalFormatting sqref="K25">
    <cfRule type="expression" dxfId="31" priority="16" stopIfTrue="1">
      <formula>VALUE(K25) &lt; 0</formula>
    </cfRule>
  </conditionalFormatting>
  <conditionalFormatting sqref="G15">
    <cfRule type="expression" dxfId="30" priority="8" stopIfTrue="1">
      <formula>VALUE($G$15) &lt; 0</formula>
    </cfRule>
  </conditionalFormatting>
  <conditionalFormatting sqref="G26">
    <cfRule type="expression" dxfId="29" priority="7" stopIfTrue="1">
      <formula>VALUE($G$26) &lt; 0</formula>
    </cfRule>
  </conditionalFormatting>
  <conditionalFormatting sqref="I21">
    <cfRule type="expression" dxfId="28" priority="4" stopIfTrue="1">
      <formula>VALUE(I21)&lt;0</formula>
    </cfRule>
  </conditionalFormatting>
  <conditionalFormatting sqref="K21">
    <cfRule type="expression" dxfId="27" priority="3" stopIfTrue="1">
      <formula>VALUE(K21)&lt;0</formula>
    </cfRule>
  </conditionalFormatting>
  <conditionalFormatting sqref="K22">
    <cfRule type="expression" dxfId="26" priority="2" stopIfTrue="1">
      <formula>VALUE(K22)&lt;0</formula>
    </cfRule>
  </conditionalFormatting>
  <conditionalFormatting sqref="O22">
    <cfRule type="expression" dxfId="25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25" zoomScaleNormal="100" workbookViewId="0">
      <selection activeCell="M54" sqref="M54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485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486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462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463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464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466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5">
      <c r="M9" s="19" t="s">
        <v>467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5">
      <c r="M10" s="19" t="s">
        <v>468</v>
      </c>
      <c r="N10" s="67">
        <f>Data!X48</f>
        <v>5.66</v>
      </c>
      <c r="O10" s="67">
        <f>Data!Y48</f>
        <v>6.51</v>
      </c>
      <c r="P10" s="67">
        <f>Data!Z48</f>
        <v>6.43</v>
      </c>
    </row>
    <row r="11" spans="1:16" x14ac:dyDescent="0.25">
      <c r="M11" s="19" t="s">
        <v>471</v>
      </c>
      <c r="N11" s="67">
        <f>Data!X49</f>
        <v>5.78</v>
      </c>
      <c r="O11" s="67">
        <f>Data!Y49</f>
        <v>6.44</v>
      </c>
      <c r="P11" s="67">
        <f>Data!Z49</f>
        <v>6.24</v>
      </c>
    </row>
    <row r="12" spans="1:16" x14ac:dyDescent="0.25">
      <c r="M12" s="19" t="s">
        <v>472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473</v>
      </c>
      <c r="N13" s="67">
        <f>Data!X51</f>
        <v>5.86</v>
      </c>
      <c r="O13" s="67">
        <f>Data!Y51</f>
        <v>6.36</v>
      </c>
      <c r="P13" s="67" t="e">
        <f>Data!Z51</f>
        <v>#N/A</v>
      </c>
    </row>
    <row r="14" spans="1:16" x14ac:dyDescent="0.25">
      <c r="M14" s="19" t="s">
        <v>475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476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477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70" t="s">
        <v>487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462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463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464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466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5">
      <c r="M26" s="19" t="s">
        <v>467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5">
      <c r="M27" s="19" t="s">
        <v>468</v>
      </c>
      <c r="N27" s="68">
        <f>Data!S48</f>
        <v>2.68</v>
      </c>
      <c r="O27" s="68">
        <f>Data!T48</f>
        <v>3.06</v>
      </c>
      <c r="P27" s="68">
        <f>Data!U48</f>
        <v>2.98</v>
      </c>
    </row>
    <row r="28" spans="13:16" x14ac:dyDescent="0.25">
      <c r="M28" s="19" t="s">
        <v>471</v>
      </c>
      <c r="N28" s="68">
        <f>Data!S49</f>
        <v>2.79</v>
      </c>
      <c r="O28" s="68">
        <f>Data!T49</f>
        <v>3.12</v>
      </c>
      <c r="P28" s="68">
        <f>Data!U49</f>
        <v>3</v>
      </c>
    </row>
    <row r="29" spans="13:16" x14ac:dyDescent="0.25">
      <c r="M29" s="19" t="s">
        <v>472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5">
      <c r="M30" s="19" t="s">
        <v>473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5">
      <c r="M31" s="19" t="s">
        <v>475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476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477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12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I14" sqref="I14"/>
    </sheetView>
  </sheetViews>
  <sheetFormatPr defaultColWidth="8.88671875" defaultRowHeight="13.2" x14ac:dyDescent="0.25"/>
  <cols>
    <col min="1" max="1" width="15.33203125" style="282" customWidth="1"/>
    <col min="2" max="3" width="17" style="282" customWidth="1"/>
    <col min="4" max="4" width="20.6640625" style="282" customWidth="1"/>
    <col min="5" max="5" width="29.88671875" style="282" customWidth="1"/>
    <col min="6" max="12" width="8.88671875" style="282"/>
    <col min="13" max="13" width="17.44140625" style="282" customWidth="1"/>
    <col min="14" max="14" width="16" style="282" customWidth="1"/>
    <col min="15" max="15" width="16.44140625" style="282" customWidth="1"/>
    <col min="16" max="16" width="12.6640625" style="282" customWidth="1"/>
    <col min="17" max="17" width="27.6640625" style="282" customWidth="1"/>
    <col min="18" max="16384" width="8.88671875" style="282"/>
  </cols>
  <sheetData>
    <row r="1" spans="1:16" ht="12.75" customHeight="1" x14ac:dyDescent="0.25">
      <c r="A1" s="280" t="s">
        <v>488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1"/>
    </row>
    <row r="4" spans="1:16" x14ac:dyDescent="0.25">
      <c r="M4" s="283"/>
      <c r="N4" s="284"/>
      <c r="O4" s="284"/>
      <c r="P4" s="284"/>
    </row>
    <row r="5" spans="1:16" x14ac:dyDescent="0.25">
      <c r="M5" s="283"/>
      <c r="N5" s="284"/>
      <c r="O5" s="284"/>
      <c r="P5" s="284"/>
    </row>
    <row r="6" spans="1:16" x14ac:dyDescent="0.25">
      <c r="M6" s="283"/>
      <c r="N6" s="284"/>
      <c r="O6" s="284"/>
      <c r="P6" s="284"/>
    </row>
    <row r="7" spans="1:16" x14ac:dyDescent="0.25">
      <c r="M7" s="283"/>
      <c r="N7" s="284"/>
      <c r="O7" s="284"/>
      <c r="P7" s="284"/>
    </row>
    <row r="8" spans="1:16" x14ac:dyDescent="0.25">
      <c r="M8" s="283"/>
      <c r="N8" s="284"/>
      <c r="O8" s="284"/>
      <c r="P8" s="284"/>
    </row>
    <row r="9" spans="1:16" x14ac:dyDescent="0.25">
      <c r="M9" s="283"/>
      <c r="N9" s="284"/>
      <c r="O9" s="284"/>
      <c r="P9" s="284"/>
    </row>
    <row r="10" spans="1:16" x14ac:dyDescent="0.25">
      <c r="M10" s="283"/>
      <c r="N10" s="284"/>
      <c r="O10" s="284"/>
      <c r="P10" s="284"/>
    </row>
    <row r="11" spans="1:16" x14ac:dyDescent="0.25">
      <c r="M11" s="283"/>
      <c r="N11" s="284"/>
      <c r="O11" s="284"/>
      <c r="P11" s="284"/>
    </row>
    <row r="12" spans="1:16" x14ac:dyDescent="0.25">
      <c r="M12" s="283"/>
      <c r="N12" s="284"/>
      <c r="O12" s="284"/>
      <c r="P12" s="284"/>
    </row>
    <row r="13" spans="1:16" ht="12.75" customHeight="1" x14ac:dyDescent="0.25"/>
    <row r="16" spans="1:16" ht="12.75" customHeight="1" x14ac:dyDescent="0.25"/>
    <row r="19" s="282" customFormat="1" ht="12.75" customHeight="1" x14ac:dyDescent="0.25"/>
    <row r="30" s="282" customFormat="1" ht="12.75" customHeight="1" x14ac:dyDescent="0.25"/>
    <row r="33" spans="1:11" ht="12.75" customHeight="1" x14ac:dyDescent="0.25"/>
    <row r="35" spans="1:11" s="286" customFormat="1" ht="33" customHeight="1" x14ac:dyDescent="0.25">
      <c r="A35" s="285" t="s">
        <v>489</v>
      </c>
      <c r="B35" s="285"/>
      <c r="C35" s="285"/>
      <c r="D35" s="285"/>
      <c r="E35" s="285"/>
      <c r="F35" s="285"/>
      <c r="G35" s="285"/>
      <c r="H35" s="285"/>
      <c r="I35" s="285"/>
      <c r="J35" s="285"/>
      <c r="K35" s="285"/>
    </row>
    <row r="39" spans="1:11" ht="17.399999999999999" x14ac:dyDescent="0.25">
      <c r="A39" s="287"/>
      <c r="B39" s="288"/>
      <c r="C39" s="288"/>
      <c r="D39" s="288"/>
      <c r="E39" s="288"/>
    </row>
    <row r="40" spans="1:11" x14ac:dyDescent="0.25">
      <c r="A40" s="283"/>
      <c r="B40" s="284"/>
      <c r="C40" s="284"/>
      <c r="D40" s="284"/>
    </row>
    <row r="41" spans="1:11" x14ac:dyDescent="0.25">
      <c r="A41" s="289"/>
      <c r="B41" s="289"/>
      <c r="C41" s="289"/>
      <c r="D41" s="289"/>
      <c r="E41" s="290"/>
      <c r="F41" s="289"/>
    </row>
  </sheetData>
  <mergeCells count="3">
    <mergeCell ref="A1:K1"/>
    <mergeCell ref="A39:E39"/>
    <mergeCell ref="A35:K35"/>
  </mergeCells>
  <conditionalFormatting sqref="N4:P12 B40:D41 F41">
    <cfRule type="expression" dxfId="1" priority="2" stopIfTrue="1">
      <formula>ISNA(B4)</formula>
    </cfRule>
  </conditionalFormatting>
  <conditionalFormatting sqref="A41">
    <cfRule type="expression" dxfId="0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490</v>
      </c>
    </row>
    <row r="2" spans="1:40" x14ac:dyDescent="0.25">
      <c r="A2" t="s">
        <v>491</v>
      </c>
      <c r="B2" t="s">
        <v>492</v>
      </c>
      <c r="C2" t="s">
        <v>493</v>
      </c>
      <c r="D2" t="s">
        <v>494</v>
      </c>
      <c r="E2" t="s">
        <v>495</v>
      </c>
      <c r="G2" t="s">
        <v>496</v>
      </c>
      <c r="H2" t="s">
        <v>497</v>
      </c>
      <c r="I2" t="s">
        <v>498</v>
      </c>
      <c r="J2" t="s">
        <v>499</v>
      </c>
      <c r="K2" t="s">
        <v>500</v>
      </c>
      <c r="L2" t="s">
        <v>501</v>
      </c>
      <c r="M2" t="s">
        <v>502</v>
      </c>
      <c r="N2" t="s">
        <v>503</v>
      </c>
      <c r="O2" t="s">
        <v>504</v>
      </c>
      <c r="P2" t="s">
        <v>505</v>
      </c>
      <c r="Q2" t="s">
        <v>506</v>
      </c>
      <c r="R2" t="s">
        <v>507</v>
      </c>
      <c r="S2" t="s">
        <v>508</v>
      </c>
      <c r="T2" t="s">
        <v>509</v>
      </c>
      <c r="U2" t="s">
        <v>510</v>
      </c>
      <c r="V2" t="s">
        <v>511</v>
      </c>
      <c r="W2" t="s">
        <v>512</v>
      </c>
      <c r="X2" t="s">
        <v>513</v>
      </c>
      <c r="Y2" t="s">
        <v>514</v>
      </c>
      <c r="Z2" t="s">
        <v>515</v>
      </c>
      <c r="AA2" t="s">
        <v>516</v>
      </c>
      <c r="AB2" t="s">
        <v>517</v>
      </c>
      <c r="AC2" t="s">
        <v>518</v>
      </c>
      <c r="AD2" t="s">
        <v>519</v>
      </c>
      <c r="AE2" t="s">
        <v>520</v>
      </c>
      <c r="AF2" t="s">
        <v>521</v>
      </c>
      <c r="AG2" t="s">
        <v>522</v>
      </c>
      <c r="AH2" t="s">
        <v>523</v>
      </c>
      <c r="AI2" t="s">
        <v>524</v>
      </c>
      <c r="AJ2" t="s">
        <v>525</v>
      </c>
    </row>
    <row r="3" spans="1:40" x14ac:dyDescent="0.25">
      <c r="B3" s="41"/>
      <c r="Y3" s="41"/>
      <c r="Z3" s="41"/>
    </row>
    <row r="4" spans="1:40" ht="26.4" x14ac:dyDescent="0.25">
      <c r="A4" s="181" t="s">
        <v>526</v>
      </c>
      <c r="B4" s="181" t="s">
        <v>527</v>
      </c>
      <c r="C4" s="181" t="s">
        <v>528</v>
      </c>
      <c r="D4" s="181" t="s">
        <v>529</v>
      </c>
      <c r="E4" s="181" t="s">
        <v>530</v>
      </c>
      <c r="G4" s="181" t="s">
        <v>531</v>
      </c>
      <c r="H4" s="181" t="s">
        <v>532</v>
      </c>
      <c r="I4" s="181" t="s">
        <v>533</v>
      </c>
      <c r="J4" s="181" t="s">
        <v>534</v>
      </c>
      <c r="K4" s="181" t="s">
        <v>188</v>
      </c>
      <c r="L4" s="181" t="s">
        <v>535</v>
      </c>
      <c r="M4" s="181" t="s">
        <v>536</v>
      </c>
      <c r="N4" s="181" t="s">
        <v>537</v>
      </c>
      <c r="O4" s="181" t="s">
        <v>538</v>
      </c>
      <c r="P4" s="181" t="s">
        <v>539</v>
      </c>
      <c r="Q4" s="181" t="s">
        <v>233</v>
      </c>
      <c r="R4" s="181" t="s">
        <v>540</v>
      </c>
      <c r="S4" s="181" t="s">
        <v>363</v>
      </c>
      <c r="T4" s="181" t="s">
        <v>541</v>
      </c>
      <c r="U4" s="181" t="s">
        <v>542</v>
      </c>
      <c r="V4" s="181" t="s">
        <v>351</v>
      </c>
      <c r="W4" s="181" t="s">
        <v>543</v>
      </c>
      <c r="X4" s="181" t="s">
        <v>544</v>
      </c>
      <c r="Y4" s="181" t="s">
        <v>545</v>
      </c>
      <c r="Z4" s="181" t="s">
        <v>546</v>
      </c>
      <c r="AA4" s="181" t="s">
        <v>541</v>
      </c>
      <c r="AB4" s="181" t="s">
        <v>547</v>
      </c>
      <c r="AC4" s="181" t="s">
        <v>548</v>
      </c>
      <c r="AD4" s="181" t="s">
        <v>549</v>
      </c>
      <c r="AE4" s="181" t="s">
        <v>550</v>
      </c>
      <c r="AF4" s="181" t="s">
        <v>200</v>
      </c>
      <c r="AG4" s="181" t="s">
        <v>551</v>
      </c>
      <c r="AH4" s="181" t="s">
        <v>201</v>
      </c>
      <c r="AI4" s="181" t="s">
        <v>552</v>
      </c>
      <c r="AJ4" s="181" t="s">
        <v>526</v>
      </c>
    </row>
    <row r="6" spans="1:40" x14ac:dyDescent="0.25">
      <c r="A6" s="89">
        <f>W4+31</f>
        <v>44379</v>
      </c>
      <c r="B6" s="90">
        <f>A6-31</f>
        <v>44348</v>
      </c>
    </row>
    <row r="7" spans="1:40" x14ac:dyDescent="0.25">
      <c r="A7" s="62"/>
      <c r="B7" s="62"/>
      <c r="C7" s="62"/>
      <c r="D7" s="62"/>
      <c r="E7" s="62"/>
      <c r="F7" s="62"/>
      <c r="G7" s="62" t="s">
        <v>553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554</v>
      </c>
      <c r="B8" s="63" t="s">
        <v>555</v>
      </c>
      <c r="C8" s="63" t="s">
        <v>556</v>
      </c>
      <c r="D8" s="63" t="s">
        <v>557</v>
      </c>
    </row>
    <row r="9" spans="1:40" x14ac:dyDescent="0.25">
      <c r="A9" s="63" t="s">
        <v>558</v>
      </c>
      <c r="B9" s="63" t="s">
        <v>559</v>
      </c>
      <c r="C9" s="63" t="s">
        <v>560</v>
      </c>
      <c r="D9" s="63" t="s">
        <v>561</v>
      </c>
    </row>
    <row r="10" spans="1:40" ht="17.399999999999999" x14ac:dyDescent="0.25">
      <c r="A10" s="63" t="s">
        <v>562</v>
      </c>
      <c r="B10" s="63" t="s">
        <v>563</v>
      </c>
      <c r="C10" s="63" t="s">
        <v>564</v>
      </c>
      <c r="D10" s="63" t="s">
        <v>565</v>
      </c>
      <c r="AD10" s="274"/>
      <c r="AE10" s="275"/>
      <c r="AF10" s="275"/>
      <c r="AG10" s="275"/>
      <c r="AH10" s="275"/>
    </row>
    <row r="11" spans="1:40" x14ac:dyDescent="0.25">
      <c r="A11" s="63" t="s">
        <v>566</v>
      </c>
      <c r="B11" s="63" t="s">
        <v>567</v>
      </c>
      <c r="C11" s="63" t="s">
        <v>568</v>
      </c>
      <c r="D11" s="63" t="s">
        <v>569</v>
      </c>
      <c r="AD11" s="170"/>
      <c r="AE11" s="171"/>
      <c r="AF11" s="171"/>
      <c r="AG11" s="171"/>
    </row>
    <row r="12" spans="1:40" x14ac:dyDescent="0.25">
      <c r="A12" s="63" t="s">
        <v>570</v>
      </c>
      <c r="B12" s="63" t="s">
        <v>571</v>
      </c>
      <c r="C12" s="63" t="s">
        <v>572</v>
      </c>
      <c r="D12" s="63" t="s">
        <v>573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574</v>
      </c>
      <c r="B13" s="63" t="s">
        <v>575</v>
      </c>
      <c r="C13" s="63" t="s">
        <v>576</v>
      </c>
      <c r="D13" s="63" t="s">
        <v>577</v>
      </c>
      <c r="AN13" s="175"/>
    </row>
    <row r="14" spans="1:40" x14ac:dyDescent="0.25">
      <c r="A14" s="63" t="s">
        <v>578</v>
      </c>
      <c r="B14" s="63" t="s">
        <v>579</v>
      </c>
      <c r="C14" s="63" t="s">
        <v>580</v>
      </c>
      <c r="D14" s="63" t="s">
        <v>581</v>
      </c>
      <c r="AN14" s="175"/>
    </row>
    <row r="15" spans="1:40" x14ac:dyDescent="0.25">
      <c r="A15" s="63" t="s">
        <v>582</v>
      </c>
      <c r="B15" s="63" t="s">
        <v>583</v>
      </c>
      <c r="C15" s="63" t="s">
        <v>584</v>
      </c>
      <c r="D15" s="63" t="s">
        <v>585</v>
      </c>
      <c r="AN15" s="175"/>
    </row>
    <row r="16" spans="1:40" x14ac:dyDescent="0.25">
      <c r="A16" s="63" t="s">
        <v>586</v>
      </c>
      <c r="B16" s="63" t="s">
        <v>587</v>
      </c>
      <c r="C16" s="63" t="s">
        <v>588</v>
      </c>
      <c r="D16" s="63" t="s">
        <v>589</v>
      </c>
      <c r="AN16" s="175"/>
    </row>
    <row r="17" spans="1:40" x14ac:dyDescent="0.25">
      <c r="A17" s="63" t="s">
        <v>590</v>
      </c>
      <c r="B17" s="63" t="s">
        <v>591</v>
      </c>
      <c r="C17" s="63" t="s">
        <v>592</v>
      </c>
      <c r="D17" s="63" t="s">
        <v>593</v>
      </c>
      <c r="AN17" s="175"/>
    </row>
    <row r="18" spans="1:40" x14ac:dyDescent="0.25">
      <c r="A18" s="63" t="s">
        <v>594</v>
      </c>
      <c r="B18" s="63" t="s">
        <v>595</v>
      </c>
      <c r="C18" s="63" t="s">
        <v>596</v>
      </c>
      <c r="D18" s="63" t="s">
        <v>597</v>
      </c>
      <c r="AN18" s="175"/>
    </row>
    <row r="19" spans="1:40" x14ac:dyDescent="0.25">
      <c r="A19" s="63" t="s">
        <v>598</v>
      </c>
      <c r="B19" s="63" t="s">
        <v>599</v>
      </c>
      <c r="C19" s="63" t="s">
        <v>600</v>
      </c>
      <c r="D19" s="63" t="s">
        <v>601</v>
      </c>
      <c r="AN19" s="175"/>
    </row>
    <row r="20" spans="1:40" x14ac:dyDescent="0.25">
      <c r="A20" s="63" t="s">
        <v>602</v>
      </c>
      <c r="B20" s="63" t="s">
        <v>603</v>
      </c>
      <c r="C20" s="63" t="s">
        <v>604</v>
      </c>
      <c r="D20" s="63" t="s">
        <v>605</v>
      </c>
      <c r="AN20" s="175"/>
    </row>
    <row r="21" spans="1:40" x14ac:dyDescent="0.25">
      <c r="A21" s="63" t="s">
        <v>606</v>
      </c>
      <c r="B21" s="63" t="s">
        <v>607</v>
      </c>
      <c r="C21" s="63" t="s">
        <v>608</v>
      </c>
      <c r="D21" s="63" t="s">
        <v>609</v>
      </c>
      <c r="AN21" s="175"/>
    </row>
    <row r="22" spans="1:40" x14ac:dyDescent="0.25">
      <c r="A22" s="63" t="s">
        <v>610</v>
      </c>
      <c r="B22" s="63" t="s">
        <v>611</v>
      </c>
      <c r="C22" s="63" t="s">
        <v>612</v>
      </c>
      <c r="D22" s="63" t="s">
        <v>613</v>
      </c>
      <c r="AN22" s="175"/>
    </row>
    <row r="23" spans="1:40" x14ac:dyDescent="0.25">
      <c r="A23" s="63" t="s">
        <v>614</v>
      </c>
      <c r="B23" s="63" t="s">
        <v>615</v>
      </c>
      <c r="C23" s="63" t="s">
        <v>616</v>
      </c>
      <c r="D23" s="63" t="s">
        <v>617</v>
      </c>
      <c r="AN23" s="175"/>
    </row>
    <row r="24" spans="1:40" x14ac:dyDescent="0.25">
      <c r="A24" s="63" t="s">
        <v>618</v>
      </c>
      <c r="B24" s="63" t="s">
        <v>619</v>
      </c>
      <c r="C24" s="63" t="s">
        <v>620</v>
      </c>
      <c r="D24" s="63" t="s">
        <v>621</v>
      </c>
      <c r="AN24" s="175"/>
    </row>
    <row r="25" spans="1:40" x14ac:dyDescent="0.25">
      <c r="A25" s="63" t="s">
        <v>622</v>
      </c>
      <c r="B25" s="63" t="s">
        <v>623</v>
      </c>
      <c r="C25" s="63" t="s">
        <v>624</v>
      </c>
      <c r="D25" s="63" t="s">
        <v>625</v>
      </c>
      <c r="AN25" s="175"/>
    </row>
    <row r="26" spans="1:40" x14ac:dyDescent="0.25">
      <c r="A26" s="63" t="s">
        <v>626</v>
      </c>
      <c r="B26" s="63" t="s">
        <v>627</v>
      </c>
      <c r="C26" s="63" t="s">
        <v>628</v>
      </c>
      <c r="D26" s="63" t="s">
        <v>629</v>
      </c>
      <c r="AN26" s="175"/>
    </row>
    <row r="27" spans="1:40" x14ac:dyDescent="0.25">
      <c r="A27" s="63" t="s">
        <v>630</v>
      </c>
      <c r="B27" s="63" t="s">
        <v>631</v>
      </c>
      <c r="C27" s="63" t="s">
        <v>632</v>
      </c>
      <c r="D27" s="63" t="s">
        <v>633</v>
      </c>
      <c r="AN27" s="175"/>
    </row>
    <row r="28" spans="1:40" x14ac:dyDescent="0.25">
      <c r="A28" s="63" t="s">
        <v>634</v>
      </c>
      <c r="B28" s="63" t="s">
        <v>635</v>
      </c>
      <c r="C28" s="63" t="s">
        <v>636</v>
      </c>
      <c r="D28" s="63" t="s">
        <v>637</v>
      </c>
      <c r="AN28" s="175"/>
    </row>
    <row r="29" spans="1:40" x14ac:dyDescent="0.25">
      <c r="A29" s="63" t="s">
        <v>638</v>
      </c>
      <c r="B29" s="63" t="s">
        <v>639</v>
      </c>
      <c r="C29" s="63" t="s">
        <v>640</v>
      </c>
      <c r="D29" s="63" t="s">
        <v>641</v>
      </c>
      <c r="AN29" s="175"/>
    </row>
    <row r="30" spans="1:40" x14ac:dyDescent="0.25">
      <c r="A30" s="63" t="s">
        <v>642</v>
      </c>
      <c r="B30" s="63" t="s">
        <v>643</v>
      </c>
      <c r="C30" s="63" t="s">
        <v>644</v>
      </c>
      <c r="D30" s="63" t="s">
        <v>645</v>
      </c>
      <c r="AN30" s="175"/>
    </row>
    <row r="31" spans="1:40" x14ac:dyDescent="0.25">
      <c r="A31" s="63" t="s">
        <v>646</v>
      </c>
      <c r="B31" s="63" t="s">
        <v>647</v>
      </c>
      <c r="C31" s="63" t="s">
        <v>648</v>
      </c>
      <c r="D31" s="63" t="s">
        <v>649</v>
      </c>
      <c r="AN31" s="175"/>
    </row>
    <row r="32" spans="1:40" x14ac:dyDescent="0.25">
      <c r="A32" s="63" t="s">
        <v>541</v>
      </c>
      <c r="B32" s="63" t="s">
        <v>650</v>
      </c>
      <c r="C32" s="63" t="s">
        <v>651</v>
      </c>
      <c r="D32" s="63" t="s">
        <v>652</v>
      </c>
      <c r="AN32" s="175"/>
    </row>
    <row r="33" spans="1:40" x14ac:dyDescent="0.25">
      <c r="A33" s="63" t="s">
        <v>653</v>
      </c>
      <c r="B33" s="63" t="s">
        <v>654</v>
      </c>
      <c r="C33" s="63" t="s">
        <v>655</v>
      </c>
      <c r="D33" s="63" t="s">
        <v>656</v>
      </c>
      <c r="AN33" s="175"/>
    </row>
    <row r="34" spans="1:40" x14ac:dyDescent="0.25">
      <c r="A34" s="63" t="s">
        <v>526</v>
      </c>
      <c r="B34" s="63" t="s">
        <v>657</v>
      </c>
      <c r="C34" s="63" t="s">
        <v>658</v>
      </c>
      <c r="D34" s="63" t="s">
        <v>659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660</v>
      </c>
      <c r="S40" s="62" t="s">
        <v>661</v>
      </c>
      <c r="AN40" s="175"/>
    </row>
    <row r="41" spans="1:40" x14ac:dyDescent="0.25">
      <c r="A41" t="s">
        <v>491</v>
      </c>
      <c r="B41" t="s">
        <v>662</v>
      </c>
      <c r="C41" t="s">
        <v>663</v>
      </c>
      <c r="D41" t="s">
        <v>664</v>
      </c>
      <c r="E41" t="s">
        <v>665</v>
      </c>
      <c r="F41" s="63" t="s">
        <v>62</v>
      </c>
      <c r="L41" t="s">
        <v>491</v>
      </c>
      <c r="M41" t="s">
        <v>666</v>
      </c>
      <c r="N41" t="s">
        <v>662</v>
      </c>
      <c r="O41" t="s">
        <v>665</v>
      </c>
      <c r="P41" t="s">
        <v>667</v>
      </c>
      <c r="Q41" t="s">
        <v>62</v>
      </c>
      <c r="T41" t="s">
        <v>668</v>
      </c>
      <c r="Y41" t="s">
        <v>669</v>
      </c>
      <c r="AN41" s="175"/>
    </row>
    <row r="42" spans="1:40" x14ac:dyDescent="0.25">
      <c r="A42" s="16" t="s">
        <v>562</v>
      </c>
      <c r="B42" s="16" t="s">
        <v>670</v>
      </c>
      <c r="C42" s="16" t="s">
        <v>671</v>
      </c>
      <c r="E42" s="16" t="s">
        <v>672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671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562</v>
      </c>
      <c r="B43" s="16" t="s">
        <v>673</v>
      </c>
      <c r="C43" s="16" t="s">
        <v>674</v>
      </c>
      <c r="E43" s="16" t="s">
        <v>675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674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562</v>
      </c>
      <c r="B44" s="181" t="s">
        <v>676</v>
      </c>
      <c r="C44" s="181" t="s">
        <v>677</v>
      </c>
      <c r="E44" s="181" t="s">
        <v>678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677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562</v>
      </c>
      <c r="B45" s="181" t="s">
        <v>679</v>
      </c>
      <c r="C45" s="181" t="s">
        <v>680</v>
      </c>
      <c r="E45" s="181" t="s">
        <v>681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680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562</v>
      </c>
      <c r="B46" s="181" t="s">
        <v>682</v>
      </c>
      <c r="C46" s="181" t="s">
        <v>467</v>
      </c>
      <c r="E46" s="181" t="s">
        <v>683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467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5">
      <c r="A47" s="181" t="s">
        <v>562</v>
      </c>
      <c r="B47" s="181" t="s">
        <v>684</v>
      </c>
      <c r="C47" s="181" t="s">
        <v>552</v>
      </c>
      <c r="E47" s="181" t="s">
        <v>685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552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5">
      <c r="A48" s="181" t="s">
        <v>562</v>
      </c>
      <c r="B48" s="181" t="s">
        <v>686</v>
      </c>
      <c r="C48" s="181" t="s">
        <v>527</v>
      </c>
      <c r="E48" s="181" t="s">
        <v>687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527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>
        <f t="shared" si="7"/>
        <v>2.98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>
        <f t="shared" si="11"/>
        <v>6.43</v>
      </c>
      <c r="AN48" s="175"/>
    </row>
    <row r="49" spans="1:40" x14ac:dyDescent="0.25">
      <c r="A49" s="181" t="s">
        <v>562</v>
      </c>
      <c r="B49" s="181" t="s">
        <v>688</v>
      </c>
      <c r="C49" s="181" t="s">
        <v>689</v>
      </c>
      <c r="E49" s="181" t="s">
        <v>690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689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>
        <f t="shared" si="7"/>
        <v>3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>
        <f t="shared" si="11"/>
        <v>6.24</v>
      </c>
      <c r="AN49" s="175"/>
    </row>
    <row r="50" spans="1:40" x14ac:dyDescent="0.25">
      <c r="A50" s="181" t="s">
        <v>562</v>
      </c>
      <c r="B50" s="181" t="s">
        <v>691</v>
      </c>
      <c r="C50" s="181" t="s">
        <v>692</v>
      </c>
      <c r="E50" s="181" t="s">
        <v>693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692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 t="e">
        <f t="shared" si="7"/>
        <v>#N/A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1" t="s">
        <v>562</v>
      </c>
      <c r="B51" s="181" t="s">
        <v>694</v>
      </c>
      <c r="C51" s="181" t="s">
        <v>695</v>
      </c>
      <c r="E51" s="181" t="s">
        <v>696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695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 t="e">
        <f t="shared" si="7"/>
        <v>#N/A</v>
      </c>
      <c r="W51" s="64" t="str">
        <f t="shared" si="8"/>
        <v>September</v>
      </c>
      <c r="X51">
        <f t="shared" si="9"/>
        <v>5.86</v>
      </c>
      <c r="Y51">
        <f t="shared" si="10"/>
        <v>6.36</v>
      </c>
      <c r="Z51" t="e">
        <f t="shared" si="11"/>
        <v>#N/A</v>
      </c>
      <c r="AN51" s="175"/>
    </row>
    <row r="52" spans="1:40" x14ac:dyDescent="0.25">
      <c r="A52" s="181" t="s">
        <v>562</v>
      </c>
      <c r="B52" s="181" t="s">
        <v>697</v>
      </c>
      <c r="C52" s="181" t="s">
        <v>698</v>
      </c>
      <c r="E52" s="181" t="s">
        <v>699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698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N52" s="175"/>
    </row>
    <row r="53" spans="1:40" x14ac:dyDescent="0.25">
      <c r="A53" s="181" t="s">
        <v>562</v>
      </c>
      <c r="B53" s="181" t="s">
        <v>700</v>
      </c>
      <c r="C53" s="181" t="s">
        <v>701</v>
      </c>
      <c r="E53" s="181" t="s">
        <v>702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701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5">
      <c r="A54" s="181" t="s">
        <v>566</v>
      </c>
      <c r="B54" s="181" t="s">
        <v>670</v>
      </c>
      <c r="C54" s="181" t="s">
        <v>671</v>
      </c>
      <c r="E54" s="181" t="s">
        <v>703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671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N54" s="175"/>
    </row>
    <row r="55" spans="1:40" x14ac:dyDescent="0.25">
      <c r="A55" s="181" t="s">
        <v>566</v>
      </c>
      <c r="B55" s="181" t="s">
        <v>673</v>
      </c>
      <c r="C55" s="181" t="s">
        <v>674</v>
      </c>
      <c r="E55" s="181" t="s">
        <v>704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674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566</v>
      </c>
      <c r="B56" s="181" t="s">
        <v>676</v>
      </c>
      <c r="C56" s="181" t="s">
        <v>677</v>
      </c>
      <c r="E56" s="181" t="s">
        <v>705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677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566</v>
      </c>
      <c r="B57" s="181" t="s">
        <v>679</v>
      </c>
      <c r="C57" s="181" t="s">
        <v>680</v>
      </c>
      <c r="E57" s="181" t="s">
        <v>706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680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566</v>
      </c>
      <c r="B58" s="181" t="s">
        <v>682</v>
      </c>
      <c r="C58" s="181" t="s">
        <v>467</v>
      </c>
      <c r="E58" s="181" t="s">
        <v>707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467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566</v>
      </c>
      <c r="B59" s="181" t="s">
        <v>684</v>
      </c>
      <c r="C59" s="181" t="s">
        <v>552</v>
      </c>
      <c r="E59" s="181" t="s">
        <v>708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552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566</v>
      </c>
      <c r="B60" s="181" t="s">
        <v>686</v>
      </c>
      <c r="C60" s="181" t="s">
        <v>527</v>
      </c>
      <c r="E60" s="181" t="s">
        <v>709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527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566</v>
      </c>
      <c r="B61" s="181" t="s">
        <v>688</v>
      </c>
      <c r="C61" s="181" t="s">
        <v>689</v>
      </c>
      <c r="E61" s="181" t="s">
        <v>710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689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566</v>
      </c>
      <c r="B62" s="181" t="s">
        <v>691</v>
      </c>
      <c r="C62" s="181" t="s">
        <v>692</v>
      </c>
      <c r="E62" s="181" t="s">
        <v>711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692</v>
      </c>
      <c r="O62" s="65">
        <v>2.91</v>
      </c>
      <c r="P62" s="65">
        <v>6.36</v>
      </c>
      <c r="Q62" s="64">
        <v>21</v>
      </c>
      <c r="AN62" s="175"/>
    </row>
    <row r="63" spans="1:40" x14ac:dyDescent="0.25">
      <c r="A63" s="181" t="s">
        <v>566</v>
      </c>
      <c r="B63" s="181" t="s">
        <v>694</v>
      </c>
      <c r="C63" s="181" t="s">
        <v>695</v>
      </c>
      <c r="E63" s="181" t="s">
        <v>712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695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566</v>
      </c>
      <c r="B64" s="181" t="s">
        <v>697</v>
      </c>
      <c r="C64" s="181" t="s">
        <v>698</v>
      </c>
      <c r="E64" s="181" t="s">
        <v>713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698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566</v>
      </c>
      <c r="B65" s="181" t="s">
        <v>700</v>
      </c>
      <c r="C65" s="181" t="s">
        <v>701</v>
      </c>
      <c r="E65" s="181" t="s">
        <v>714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701</v>
      </c>
      <c r="O65" s="65">
        <v>2.64</v>
      </c>
      <c r="P65" s="65">
        <v>6.02</v>
      </c>
      <c r="Q65" s="64">
        <v>24</v>
      </c>
      <c r="AN65" s="175"/>
    </row>
    <row r="66" spans="1:40" x14ac:dyDescent="0.25">
      <c r="A66" s="181" t="s">
        <v>570</v>
      </c>
      <c r="B66" s="181" t="s">
        <v>670</v>
      </c>
      <c r="C66" s="181" t="s">
        <v>671</v>
      </c>
      <c r="E66" s="181" t="s">
        <v>715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671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570</v>
      </c>
      <c r="B67" s="181" t="s">
        <v>673</v>
      </c>
      <c r="C67" s="181" t="s">
        <v>674</v>
      </c>
      <c r="E67" s="181" t="s">
        <v>716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674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570</v>
      </c>
      <c r="B68" s="181" t="s">
        <v>676</v>
      </c>
      <c r="C68" s="181" t="s">
        <v>677</v>
      </c>
      <c r="E68" s="181" t="s">
        <v>717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677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570</v>
      </c>
      <c r="B69" s="181" t="s">
        <v>679</v>
      </c>
      <c r="C69" s="181" t="s">
        <v>680</v>
      </c>
      <c r="E69" s="181" t="s">
        <v>718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680</v>
      </c>
      <c r="O69" s="65">
        <v>2.67</v>
      </c>
      <c r="P69" s="65">
        <v>6.11</v>
      </c>
      <c r="Q69" s="64">
        <v>28</v>
      </c>
      <c r="AN69" s="175"/>
    </row>
    <row r="70" spans="1:40" x14ac:dyDescent="0.25">
      <c r="A70" s="181" t="s">
        <v>570</v>
      </c>
      <c r="B70" s="181" t="s">
        <v>682</v>
      </c>
      <c r="C70" s="181" t="s">
        <v>467</v>
      </c>
      <c r="E70" s="181" t="s">
        <v>719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467</v>
      </c>
      <c r="O70" s="65">
        <v>2.9</v>
      </c>
      <c r="P70" s="65">
        <v>6.39</v>
      </c>
      <c r="Q70" s="64">
        <v>29</v>
      </c>
      <c r="AN70" s="175"/>
    </row>
    <row r="71" spans="1:40" x14ac:dyDescent="0.25">
      <c r="A71" s="181" t="s">
        <v>570</v>
      </c>
      <c r="B71" s="181" t="s">
        <v>684</v>
      </c>
      <c r="C71" s="181" t="s">
        <v>552</v>
      </c>
      <c r="E71" s="181" t="s">
        <v>720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552</v>
      </c>
      <c r="O71" s="65">
        <v>2.98</v>
      </c>
      <c r="P71" s="65">
        <v>6.43</v>
      </c>
      <c r="Q71" s="64">
        <v>30</v>
      </c>
      <c r="AN71" s="175"/>
    </row>
    <row r="72" spans="1:40" x14ac:dyDescent="0.25">
      <c r="A72" s="181" t="s">
        <v>570</v>
      </c>
      <c r="B72" s="181" t="s">
        <v>686</v>
      </c>
      <c r="C72" s="181" t="s">
        <v>527</v>
      </c>
      <c r="E72" s="181" t="s">
        <v>721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>
        <v>2022</v>
      </c>
      <c r="M72" s="63">
        <v>7</v>
      </c>
      <c r="N72" s="64" t="s">
        <v>527</v>
      </c>
      <c r="O72" s="65">
        <v>3</v>
      </c>
      <c r="P72" s="65">
        <v>6.24</v>
      </c>
      <c r="Q72" s="64">
        <v>31</v>
      </c>
      <c r="AN72" s="175"/>
    </row>
    <row r="73" spans="1:40" x14ac:dyDescent="0.25">
      <c r="A73" s="181" t="s">
        <v>570</v>
      </c>
      <c r="B73" s="181" t="s">
        <v>688</v>
      </c>
      <c r="C73" s="181" t="s">
        <v>689</v>
      </c>
      <c r="E73" s="181" t="s">
        <v>722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570</v>
      </c>
      <c r="B74" s="181" t="s">
        <v>691</v>
      </c>
      <c r="C74" s="181" t="s">
        <v>692</v>
      </c>
      <c r="E74" s="181" t="s">
        <v>723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570</v>
      </c>
      <c r="B75" s="181" t="s">
        <v>694</v>
      </c>
      <c r="C75" s="181" t="s">
        <v>695</v>
      </c>
      <c r="E75" s="181" t="s">
        <v>724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570</v>
      </c>
      <c r="B76" s="181" t="s">
        <v>697</v>
      </c>
      <c r="C76" s="181" t="s">
        <v>698</v>
      </c>
      <c r="E76" s="181" t="s">
        <v>725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570</v>
      </c>
      <c r="B77" s="181" t="s">
        <v>700</v>
      </c>
      <c r="C77" s="181" t="s">
        <v>701</v>
      </c>
      <c r="E77" s="181" t="s">
        <v>723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574</v>
      </c>
      <c r="B78" s="181" t="s">
        <v>670</v>
      </c>
      <c r="C78" s="181" t="s">
        <v>671</v>
      </c>
      <c r="E78" s="181" t="s">
        <v>726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574</v>
      </c>
      <c r="B79" s="181" t="s">
        <v>673</v>
      </c>
      <c r="C79" s="181" t="s">
        <v>674</v>
      </c>
      <c r="E79" s="181" t="s">
        <v>727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574</v>
      </c>
      <c r="B80" s="181" t="s">
        <v>676</v>
      </c>
      <c r="C80" s="181" t="s">
        <v>677</v>
      </c>
      <c r="E80" s="181" t="s">
        <v>728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574</v>
      </c>
      <c r="B81" s="181" t="s">
        <v>679</v>
      </c>
      <c r="C81" s="181" t="s">
        <v>680</v>
      </c>
      <c r="E81" s="181" t="s">
        <v>729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574</v>
      </c>
      <c r="B82" s="181" t="s">
        <v>682</v>
      </c>
      <c r="C82" s="181" t="s">
        <v>467</v>
      </c>
      <c r="E82" s="181" t="s">
        <v>730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574</v>
      </c>
      <c r="B83" s="181" t="s">
        <v>684</v>
      </c>
      <c r="C83" s="181" t="s">
        <v>552</v>
      </c>
      <c r="E83" s="181" t="s">
        <v>730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574</v>
      </c>
      <c r="B84" s="181" t="s">
        <v>686</v>
      </c>
      <c r="C84" s="181" t="s">
        <v>527</v>
      </c>
      <c r="E84" s="181" t="s">
        <v>731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574</v>
      </c>
      <c r="B85" s="181" t="s">
        <v>688</v>
      </c>
      <c r="C85" s="181" t="s">
        <v>689</v>
      </c>
      <c r="E85" s="181" t="s">
        <v>732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574</v>
      </c>
      <c r="B86" s="181" t="s">
        <v>691</v>
      </c>
      <c r="C86" s="181" t="s">
        <v>692</v>
      </c>
      <c r="E86" s="181" t="s">
        <v>733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574</v>
      </c>
      <c r="B87" s="181" t="s">
        <v>694</v>
      </c>
      <c r="C87" s="181" t="s">
        <v>695</v>
      </c>
      <c r="E87" s="181" t="s">
        <v>734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574</v>
      </c>
      <c r="B88" s="181" t="s">
        <v>697</v>
      </c>
      <c r="C88" s="181" t="s">
        <v>698</v>
      </c>
      <c r="E88" s="181" t="s">
        <v>735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574</v>
      </c>
      <c r="B89" s="181" t="s">
        <v>700</v>
      </c>
      <c r="C89" s="181" t="s">
        <v>701</v>
      </c>
      <c r="E89" s="181" t="s">
        <v>736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578</v>
      </c>
      <c r="B90" s="181" t="s">
        <v>670</v>
      </c>
      <c r="C90" s="181" t="s">
        <v>671</v>
      </c>
      <c r="E90" s="181" t="s">
        <v>737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578</v>
      </c>
      <c r="B91" s="181" t="s">
        <v>673</v>
      </c>
      <c r="C91" s="181" t="s">
        <v>674</v>
      </c>
      <c r="E91" s="181" t="s">
        <v>738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578</v>
      </c>
      <c r="B92" s="181" t="s">
        <v>676</v>
      </c>
      <c r="C92" s="181" t="s">
        <v>677</v>
      </c>
      <c r="E92" s="181" t="s">
        <v>739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578</v>
      </c>
      <c r="B93" s="181" t="s">
        <v>679</v>
      </c>
      <c r="C93" s="181" t="s">
        <v>680</v>
      </c>
      <c r="E93" s="181" t="s">
        <v>740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578</v>
      </c>
      <c r="B94" s="181" t="s">
        <v>682</v>
      </c>
      <c r="C94" s="181" t="s">
        <v>467</v>
      </c>
      <c r="E94" s="181" t="s">
        <v>741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578</v>
      </c>
      <c r="B95" s="181" t="s">
        <v>684</v>
      </c>
      <c r="C95" s="181" t="s">
        <v>552</v>
      </c>
      <c r="E95" s="181" t="s">
        <v>742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578</v>
      </c>
      <c r="B96" s="181" t="s">
        <v>686</v>
      </c>
      <c r="C96" s="181" t="s">
        <v>527</v>
      </c>
      <c r="E96" s="181" t="s">
        <v>743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578</v>
      </c>
      <c r="B97" s="181" t="s">
        <v>688</v>
      </c>
      <c r="C97" s="181" t="s">
        <v>689</v>
      </c>
      <c r="E97" s="181" t="s">
        <v>744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578</v>
      </c>
      <c r="B98" s="181" t="s">
        <v>691</v>
      </c>
      <c r="C98" s="181" t="s">
        <v>692</v>
      </c>
      <c r="E98" s="181" t="s">
        <v>745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578</v>
      </c>
      <c r="B99" s="181" t="s">
        <v>694</v>
      </c>
      <c r="C99" s="181" t="s">
        <v>695</v>
      </c>
      <c r="E99" s="181" t="s">
        <v>746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578</v>
      </c>
      <c r="B100" s="181" t="s">
        <v>697</v>
      </c>
      <c r="C100" s="181" t="s">
        <v>698</v>
      </c>
      <c r="E100" s="181" t="s">
        <v>746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578</v>
      </c>
      <c r="B101" s="181" t="s">
        <v>700</v>
      </c>
      <c r="C101" s="181" t="s">
        <v>701</v>
      </c>
      <c r="E101" s="181" t="s">
        <v>747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582</v>
      </c>
      <c r="B102" s="181" t="s">
        <v>670</v>
      </c>
      <c r="C102" s="181" t="s">
        <v>671</v>
      </c>
      <c r="E102" s="181" t="s">
        <v>748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582</v>
      </c>
      <c r="B103" s="181" t="s">
        <v>673</v>
      </c>
      <c r="C103" s="181" t="s">
        <v>674</v>
      </c>
      <c r="E103" s="181" t="s">
        <v>747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582</v>
      </c>
      <c r="B104" s="181" t="s">
        <v>676</v>
      </c>
      <c r="C104" s="181" t="s">
        <v>677</v>
      </c>
      <c r="E104" s="181" t="s">
        <v>749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582</v>
      </c>
      <c r="B105" s="181" t="s">
        <v>679</v>
      </c>
      <c r="C105" s="181" t="s">
        <v>680</v>
      </c>
      <c r="E105" s="181" t="s">
        <v>750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582</v>
      </c>
      <c r="B106" s="181" t="s">
        <v>682</v>
      </c>
      <c r="C106" s="181" t="s">
        <v>467</v>
      </c>
      <c r="E106" s="181" t="s">
        <v>748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582</v>
      </c>
      <c r="B107" s="181" t="s">
        <v>684</v>
      </c>
      <c r="C107" s="181" t="s">
        <v>552</v>
      </c>
      <c r="E107" s="181" t="s">
        <v>751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582</v>
      </c>
      <c r="B108" s="181" t="s">
        <v>686</v>
      </c>
      <c r="C108" s="181" t="s">
        <v>527</v>
      </c>
      <c r="E108" s="181" t="s">
        <v>752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582</v>
      </c>
      <c r="B109" s="181" t="s">
        <v>688</v>
      </c>
      <c r="C109" s="181" t="s">
        <v>689</v>
      </c>
      <c r="E109" s="181" t="s">
        <v>753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582</v>
      </c>
      <c r="B110" s="181" t="s">
        <v>691</v>
      </c>
      <c r="C110" s="181" t="s">
        <v>692</v>
      </c>
      <c r="E110" s="181" t="s">
        <v>754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582</v>
      </c>
      <c r="B111" s="181" t="s">
        <v>694</v>
      </c>
      <c r="C111" s="181" t="s">
        <v>695</v>
      </c>
      <c r="E111" s="181" t="s">
        <v>755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582</v>
      </c>
      <c r="B112" s="181" t="s">
        <v>697</v>
      </c>
      <c r="C112" s="181" t="s">
        <v>698</v>
      </c>
      <c r="E112" s="181" t="s">
        <v>756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582</v>
      </c>
      <c r="B113" s="181" t="s">
        <v>700</v>
      </c>
      <c r="C113" s="181" t="s">
        <v>701</v>
      </c>
      <c r="E113" s="181" t="s">
        <v>757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586</v>
      </c>
      <c r="B114" s="181" t="s">
        <v>670</v>
      </c>
      <c r="C114" s="181" t="s">
        <v>671</v>
      </c>
      <c r="E114" s="181" t="s">
        <v>758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586</v>
      </c>
      <c r="B115" s="181" t="s">
        <v>673</v>
      </c>
      <c r="C115" s="181" t="s">
        <v>674</v>
      </c>
      <c r="E115" s="181" t="s">
        <v>759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586</v>
      </c>
      <c r="B116" s="181" t="s">
        <v>676</v>
      </c>
      <c r="C116" s="181" t="s">
        <v>677</v>
      </c>
      <c r="E116" s="181" t="s">
        <v>760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586</v>
      </c>
      <c r="B117" s="181" t="s">
        <v>679</v>
      </c>
      <c r="C117" s="181" t="s">
        <v>680</v>
      </c>
      <c r="E117" s="181" t="s">
        <v>761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586</v>
      </c>
      <c r="B118" s="181" t="s">
        <v>682</v>
      </c>
      <c r="C118" s="181" t="s">
        <v>467</v>
      </c>
      <c r="E118" s="181" t="s">
        <v>762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586</v>
      </c>
      <c r="B119" s="181" t="s">
        <v>684</v>
      </c>
      <c r="C119" s="181" t="s">
        <v>552</v>
      </c>
      <c r="E119" s="181" t="s">
        <v>763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586</v>
      </c>
      <c r="B120" s="181" t="s">
        <v>686</v>
      </c>
      <c r="C120" s="181" t="s">
        <v>527</v>
      </c>
      <c r="E120" s="181" t="s">
        <v>764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586</v>
      </c>
      <c r="B121" s="181" t="s">
        <v>688</v>
      </c>
      <c r="C121" s="181" t="s">
        <v>689</v>
      </c>
      <c r="E121" s="181" t="s">
        <v>765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586</v>
      </c>
      <c r="B122" s="181" t="s">
        <v>691</v>
      </c>
      <c r="C122" s="181" t="s">
        <v>692</v>
      </c>
      <c r="E122" s="181" t="s">
        <v>766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586</v>
      </c>
      <c r="B123" s="181" t="s">
        <v>694</v>
      </c>
      <c r="C123" s="181" t="s">
        <v>695</v>
      </c>
      <c r="E123" s="181" t="s">
        <v>766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586</v>
      </c>
      <c r="B124" s="181" t="s">
        <v>697</v>
      </c>
      <c r="C124" s="181" t="s">
        <v>698</v>
      </c>
      <c r="E124" s="181" t="s">
        <v>767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586</v>
      </c>
      <c r="B125" s="181" t="s">
        <v>700</v>
      </c>
      <c r="C125" s="181" t="s">
        <v>701</v>
      </c>
      <c r="E125" s="181" t="s">
        <v>768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590</v>
      </c>
      <c r="B126" s="181" t="s">
        <v>670</v>
      </c>
      <c r="C126" s="181" t="s">
        <v>671</v>
      </c>
      <c r="E126" s="181" t="s">
        <v>769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590</v>
      </c>
      <c r="B127" s="181" t="s">
        <v>673</v>
      </c>
      <c r="C127" s="181" t="s">
        <v>674</v>
      </c>
      <c r="E127" s="181" t="s">
        <v>770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590</v>
      </c>
      <c r="B128" s="181" t="s">
        <v>676</v>
      </c>
      <c r="C128" s="181" t="s">
        <v>677</v>
      </c>
      <c r="E128" s="181" t="s">
        <v>771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590</v>
      </c>
      <c r="B129" s="181" t="s">
        <v>679</v>
      </c>
      <c r="C129" s="181" t="s">
        <v>680</v>
      </c>
      <c r="E129" s="181" t="s">
        <v>771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590</v>
      </c>
      <c r="B130" s="181" t="s">
        <v>682</v>
      </c>
      <c r="C130" s="181" t="s">
        <v>467</v>
      </c>
      <c r="E130" s="181" t="s">
        <v>772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590</v>
      </c>
      <c r="B131" s="181" t="s">
        <v>684</v>
      </c>
      <c r="C131" s="181" t="s">
        <v>552</v>
      </c>
      <c r="E131" s="181" t="s">
        <v>773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590</v>
      </c>
      <c r="B132" s="181" t="s">
        <v>686</v>
      </c>
      <c r="C132" s="181" t="s">
        <v>527</v>
      </c>
      <c r="E132" s="181" t="s">
        <v>774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590</v>
      </c>
      <c r="B133" s="181" t="s">
        <v>688</v>
      </c>
      <c r="C133" s="181" t="s">
        <v>689</v>
      </c>
      <c r="E133" s="181" t="s">
        <v>775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590</v>
      </c>
      <c r="B134" s="181" t="s">
        <v>691</v>
      </c>
      <c r="C134" s="181" t="s">
        <v>692</v>
      </c>
      <c r="E134" s="181" t="s">
        <v>774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590</v>
      </c>
      <c r="B135" s="181" t="s">
        <v>694</v>
      </c>
      <c r="C135" s="181" t="s">
        <v>695</v>
      </c>
      <c r="E135" s="181" t="s">
        <v>776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590</v>
      </c>
      <c r="B136" s="181" t="s">
        <v>697</v>
      </c>
      <c r="C136" s="181" t="s">
        <v>698</v>
      </c>
      <c r="E136" s="181" t="s">
        <v>774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590</v>
      </c>
      <c r="B137" s="181" t="s">
        <v>700</v>
      </c>
      <c r="C137" s="181" t="s">
        <v>701</v>
      </c>
      <c r="E137" s="181" t="s">
        <v>777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594</v>
      </c>
      <c r="B138" s="181" t="s">
        <v>670</v>
      </c>
      <c r="C138" s="181" t="s">
        <v>671</v>
      </c>
      <c r="E138" s="181" t="s">
        <v>778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594</v>
      </c>
      <c r="B139" s="181" t="s">
        <v>673</v>
      </c>
      <c r="C139" s="181" t="s">
        <v>674</v>
      </c>
      <c r="E139" s="181" t="s">
        <v>779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594</v>
      </c>
      <c r="B140" s="181" t="s">
        <v>676</v>
      </c>
      <c r="C140" s="181" t="s">
        <v>677</v>
      </c>
      <c r="E140" s="181" t="s">
        <v>780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594</v>
      </c>
      <c r="B141" s="181" t="s">
        <v>679</v>
      </c>
      <c r="C141" s="181" t="s">
        <v>680</v>
      </c>
      <c r="E141" s="181" t="s">
        <v>780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594</v>
      </c>
      <c r="B142" s="181" t="s">
        <v>682</v>
      </c>
      <c r="C142" s="181" t="s">
        <v>467</v>
      </c>
      <c r="E142" s="181" t="s">
        <v>780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594</v>
      </c>
      <c r="B143" s="181" t="s">
        <v>684</v>
      </c>
      <c r="C143" s="181" t="s">
        <v>552</v>
      </c>
      <c r="E143" s="181" t="s">
        <v>780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594</v>
      </c>
      <c r="B144" s="181" t="s">
        <v>686</v>
      </c>
      <c r="C144" s="181" t="s">
        <v>527</v>
      </c>
      <c r="E144" s="181" t="s">
        <v>779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594</v>
      </c>
      <c r="B145" s="181" t="s">
        <v>688</v>
      </c>
      <c r="C145" s="181" t="s">
        <v>689</v>
      </c>
      <c r="E145" s="181" t="s">
        <v>779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594</v>
      </c>
      <c r="B146" s="181" t="s">
        <v>691</v>
      </c>
      <c r="C146" s="181" t="s">
        <v>692</v>
      </c>
      <c r="E146" s="181" t="s">
        <v>780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594</v>
      </c>
      <c r="B147" s="181" t="s">
        <v>694</v>
      </c>
      <c r="C147" s="181" t="s">
        <v>695</v>
      </c>
      <c r="E147" s="181" t="s">
        <v>781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594</v>
      </c>
      <c r="B148" s="181" t="s">
        <v>697</v>
      </c>
      <c r="C148" s="181" t="s">
        <v>698</v>
      </c>
      <c r="E148" s="181" t="s">
        <v>782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594</v>
      </c>
      <c r="B149" s="181" t="s">
        <v>700</v>
      </c>
      <c r="C149" s="181" t="s">
        <v>701</v>
      </c>
      <c r="E149" s="181" t="s">
        <v>783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598</v>
      </c>
      <c r="B150" s="181" t="s">
        <v>670</v>
      </c>
      <c r="C150" s="181" t="s">
        <v>671</v>
      </c>
      <c r="E150" s="181" t="s">
        <v>784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598</v>
      </c>
      <c r="B151" s="181" t="s">
        <v>673</v>
      </c>
      <c r="C151" s="181" t="s">
        <v>674</v>
      </c>
      <c r="E151" s="181" t="s">
        <v>785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598</v>
      </c>
      <c r="B152" s="181" t="s">
        <v>676</v>
      </c>
      <c r="C152" s="181" t="s">
        <v>677</v>
      </c>
      <c r="E152" s="181" t="s">
        <v>786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598</v>
      </c>
      <c r="B153" s="181" t="s">
        <v>679</v>
      </c>
      <c r="C153" s="181" t="s">
        <v>680</v>
      </c>
      <c r="E153" s="181" t="s">
        <v>787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598</v>
      </c>
      <c r="B154" s="181" t="s">
        <v>682</v>
      </c>
      <c r="C154" s="181" t="s">
        <v>467</v>
      </c>
      <c r="E154" s="181" t="s">
        <v>788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598</v>
      </c>
      <c r="B155" s="181" t="s">
        <v>684</v>
      </c>
      <c r="C155" s="181" t="s">
        <v>552</v>
      </c>
      <c r="E155" s="181" t="s">
        <v>789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598</v>
      </c>
      <c r="B156" s="181" t="s">
        <v>686</v>
      </c>
      <c r="C156" s="181" t="s">
        <v>527</v>
      </c>
      <c r="E156" s="181" t="s">
        <v>790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598</v>
      </c>
      <c r="B157" s="181" t="s">
        <v>688</v>
      </c>
      <c r="C157" s="181" t="s">
        <v>689</v>
      </c>
      <c r="E157" s="181" t="s">
        <v>791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598</v>
      </c>
      <c r="B158" s="181" t="s">
        <v>691</v>
      </c>
      <c r="C158" s="181" t="s">
        <v>692</v>
      </c>
      <c r="E158" s="181" t="s">
        <v>791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598</v>
      </c>
      <c r="B159" s="181" t="s">
        <v>694</v>
      </c>
      <c r="C159" s="181" t="s">
        <v>695</v>
      </c>
      <c r="E159" s="181" t="s">
        <v>792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598</v>
      </c>
      <c r="B160" s="181" t="s">
        <v>697</v>
      </c>
      <c r="C160" s="181" t="s">
        <v>698</v>
      </c>
      <c r="E160" s="181" t="s">
        <v>793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598</v>
      </c>
      <c r="B161" s="181" t="s">
        <v>700</v>
      </c>
      <c r="C161" s="181" t="s">
        <v>701</v>
      </c>
      <c r="E161" s="181" t="s">
        <v>794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602</v>
      </c>
      <c r="B162" s="181" t="s">
        <v>670</v>
      </c>
      <c r="C162" s="181" t="s">
        <v>671</v>
      </c>
      <c r="E162" s="181" t="s">
        <v>795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602</v>
      </c>
      <c r="B163" s="181" t="s">
        <v>673</v>
      </c>
      <c r="C163" s="181" t="s">
        <v>674</v>
      </c>
      <c r="E163" s="181" t="s">
        <v>796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602</v>
      </c>
      <c r="B164" s="181" t="s">
        <v>676</v>
      </c>
      <c r="C164" s="181" t="s">
        <v>677</v>
      </c>
      <c r="E164" s="181" t="s">
        <v>788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602</v>
      </c>
      <c r="B165" s="181" t="s">
        <v>679</v>
      </c>
      <c r="C165" s="181" t="s">
        <v>680</v>
      </c>
      <c r="E165" s="181" t="s">
        <v>797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602</v>
      </c>
      <c r="B166" s="181" t="s">
        <v>682</v>
      </c>
      <c r="C166" s="181" t="s">
        <v>467</v>
      </c>
      <c r="E166" s="181" t="s">
        <v>784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602</v>
      </c>
      <c r="B167" s="181" t="s">
        <v>684</v>
      </c>
      <c r="C167" s="181" t="s">
        <v>552</v>
      </c>
      <c r="E167" s="181" t="s">
        <v>798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602</v>
      </c>
      <c r="B168" s="181" t="s">
        <v>686</v>
      </c>
      <c r="C168" s="181" t="s">
        <v>527</v>
      </c>
      <c r="E168" s="181" t="s">
        <v>799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602</v>
      </c>
      <c r="B169" s="181" t="s">
        <v>688</v>
      </c>
      <c r="C169" s="181" t="s">
        <v>689</v>
      </c>
      <c r="E169" s="181" t="s">
        <v>800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602</v>
      </c>
      <c r="B170" s="181" t="s">
        <v>691</v>
      </c>
      <c r="C170" s="181" t="s">
        <v>692</v>
      </c>
      <c r="E170" s="181" t="s">
        <v>801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602</v>
      </c>
      <c r="B171" s="181" t="s">
        <v>694</v>
      </c>
      <c r="C171" s="181" t="s">
        <v>695</v>
      </c>
      <c r="E171" s="181" t="s">
        <v>802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602</v>
      </c>
      <c r="B172" s="181" t="s">
        <v>697</v>
      </c>
      <c r="C172" s="181" t="s">
        <v>698</v>
      </c>
      <c r="E172" s="181" t="s">
        <v>803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602</v>
      </c>
      <c r="B173" s="181" t="s">
        <v>700</v>
      </c>
      <c r="C173" s="181" t="s">
        <v>701</v>
      </c>
      <c r="E173" s="181" t="s">
        <v>804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606</v>
      </c>
      <c r="B174" s="181" t="s">
        <v>670</v>
      </c>
      <c r="C174" s="181" t="s">
        <v>671</v>
      </c>
      <c r="E174" s="181" t="s">
        <v>769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606</v>
      </c>
      <c r="B175" s="181" t="s">
        <v>673</v>
      </c>
      <c r="C175" s="181" t="s">
        <v>674</v>
      </c>
      <c r="E175" s="181" t="s">
        <v>805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606</v>
      </c>
      <c r="B176" s="181" t="s">
        <v>676</v>
      </c>
      <c r="C176" s="181" t="s">
        <v>677</v>
      </c>
      <c r="E176" s="181" t="s">
        <v>806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606</v>
      </c>
      <c r="B177" s="181" t="s">
        <v>679</v>
      </c>
      <c r="C177" s="181" t="s">
        <v>680</v>
      </c>
      <c r="E177" s="181" t="s">
        <v>807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606</v>
      </c>
      <c r="B178" s="181" t="s">
        <v>682</v>
      </c>
      <c r="C178" s="181" t="s">
        <v>467</v>
      </c>
      <c r="E178" s="181" t="s">
        <v>808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606</v>
      </c>
      <c r="B179" s="181" t="s">
        <v>684</v>
      </c>
      <c r="C179" s="181" t="s">
        <v>552</v>
      </c>
      <c r="E179" s="181" t="s">
        <v>767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606</v>
      </c>
      <c r="B180" s="181" t="s">
        <v>686</v>
      </c>
      <c r="C180" s="181" t="s">
        <v>527</v>
      </c>
      <c r="E180" s="181" t="s">
        <v>807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606</v>
      </c>
      <c r="B181" s="181" t="s">
        <v>688</v>
      </c>
      <c r="C181" s="181" t="s">
        <v>689</v>
      </c>
      <c r="E181" s="181" t="s">
        <v>809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606</v>
      </c>
      <c r="B182" s="181" t="s">
        <v>691</v>
      </c>
      <c r="C182" s="181" t="s">
        <v>692</v>
      </c>
      <c r="E182" s="181" t="s">
        <v>806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606</v>
      </c>
      <c r="B183" s="181" t="s">
        <v>694</v>
      </c>
      <c r="C183" s="181" t="s">
        <v>695</v>
      </c>
      <c r="E183" s="181" t="s">
        <v>808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606</v>
      </c>
      <c r="B184" s="181" t="s">
        <v>697</v>
      </c>
      <c r="C184" s="181" t="s">
        <v>698</v>
      </c>
      <c r="E184" s="181" t="s">
        <v>767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606</v>
      </c>
      <c r="B185" s="181" t="s">
        <v>700</v>
      </c>
      <c r="C185" s="181" t="s">
        <v>701</v>
      </c>
      <c r="E185" s="181" t="s">
        <v>810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610</v>
      </c>
      <c r="B186" s="181" t="s">
        <v>670</v>
      </c>
      <c r="C186" s="181" t="s">
        <v>671</v>
      </c>
      <c r="E186" s="181" t="s">
        <v>811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610</v>
      </c>
      <c r="B187" s="181" t="s">
        <v>673</v>
      </c>
      <c r="C187" s="181" t="s">
        <v>674</v>
      </c>
      <c r="E187" s="181" t="s">
        <v>812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610</v>
      </c>
      <c r="B188" s="181" t="s">
        <v>676</v>
      </c>
      <c r="C188" s="181" t="s">
        <v>677</v>
      </c>
      <c r="E188" s="181" t="s">
        <v>813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610</v>
      </c>
      <c r="B189" s="181" t="s">
        <v>679</v>
      </c>
      <c r="C189" s="181" t="s">
        <v>680</v>
      </c>
      <c r="E189" s="181" t="s">
        <v>811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610</v>
      </c>
      <c r="B190" s="181" t="s">
        <v>682</v>
      </c>
      <c r="C190" s="181" t="s">
        <v>467</v>
      </c>
      <c r="E190" s="181" t="s">
        <v>814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610</v>
      </c>
      <c r="B191" s="181" t="s">
        <v>684</v>
      </c>
      <c r="C191" s="181" t="s">
        <v>552</v>
      </c>
      <c r="E191" s="181" t="s">
        <v>766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610</v>
      </c>
      <c r="B192" s="181" t="s">
        <v>686</v>
      </c>
      <c r="C192" s="181" t="s">
        <v>527</v>
      </c>
      <c r="E192" s="181" t="s">
        <v>815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610</v>
      </c>
      <c r="B193" s="181" t="s">
        <v>688</v>
      </c>
      <c r="C193" s="181" t="s">
        <v>689</v>
      </c>
      <c r="E193" s="181" t="s">
        <v>808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610</v>
      </c>
      <c r="B194" s="181" t="s">
        <v>691</v>
      </c>
      <c r="C194" s="181" t="s">
        <v>692</v>
      </c>
      <c r="E194" s="181" t="s">
        <v>807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610</v>
      </c>
      <c r="B195" s="181" t="s">
        <v>694</v>
      </c>
      <c r="C195" s="181" t="s">
        <v>695</v>
      </c>
      <c r="E195" s="181" t="s">
        <v>768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610</v>
      </c>
      <c r="B196" s="181" t="s">
        <v>697</v>
      </c>
      <c r="C196" s="181" t="s">
        <v>698</v>
      </c>
      <c r="E196" s="181" t="s">
        <v>816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610</v>
      </c>
      <c r="B197" s="181" t="s">
        <v>700</v>
      </c>
      <c r="C197" s="181" t="s">
        <v>701</v>
      </c>
      <c r="E197" s="181" t="s">
        <v>817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614</v>
      </c>
      <c r="B198" s="181" t="s">
        <v>670</v>
      </c>
      <c r="C198" s="181" t="s">
        <v>671</v>
      </c>
      <c r="E198" s="181" t="s">
        <v>803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614</v>
      </c>
      <c r="B199" s="181" t="s">
        <v>673</v>
      </c>
      <c r="C199" s="181" t="s">
        <v>674</v>
      </c>
      <c r="E199" s="181" t="s">
        <v>804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614</v>
      </c>
      <c r="B200" s="181" t="s">
        <v>676</v>
      </c>
      <c r="C200" s="181" t="s">
        <v>677</v>
      </c>
      <c r="E200" s="181" t="s">
        <v>770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614</v>
      </c>
      <c r="B201" s="181" t="s">
        <v>679</v>
      </c>
      <c r="C201" s="181" t="s">
        <v>680</v>
      </c>
      <c r="E201" s="181" t="s">
        <v>817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614</v>
      </c>
      <c r="B202" s="181" t="s">
        <v>682</v>
      </c>
      <c r="C202" s="181" t="s">
        <v>467</v>
      </c>
      <c r="E202" s="181" t="s">
        <v>818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614</v>
      </c>
      <c r="B203" s="181" t="s">
        <v>684</v>
      </c>
      <c r="C203" s="181" t="s">
        <v>552</v>
      </c>
      <c r="E203" s="181" t="s">
        <v>805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614</v>
      </c>
      <c r="B204" s="181" t="s">
        <v>686</v>
      </c>
      <c r="C204" s="181" t="s">
        <v>527</v>
      </c>
      <c r="E204" s="181" t="s">
        <v>767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614</v>
      </c>
      <c r="B205" s="181" t="s">
        <v>688</v>
      </c>
      <c r="C205" s="181" t="s">
        <v>689</v>
      </c>
      <c r="E205" s="181" t="s">
        <v>819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614</v>
      </c>
      <c r="B206" s="181" t="s">
        <v>691</v>
      </c>
      <c r="C206" s="181" t="s">
        <v>692</v>
      </c>
      <c r="E206" s="181" t="s">
        <v>766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614</v>
      </c>
      <c r="B207" s="181" t="s">
        <v>694</v>
      </c>
      <c r="C207" s="181" t="s">
        <v>695</v>
      </c>
      <c r="E207" s="181" t="s">
        <v>813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614</v>
      </c>
      <c r="B208" s="181" t="s">
        <v>697</v>
      </c>
      <c r="C208" s="181" t="s">
        <v>698</v>
      </c>
      <c r="E208" s="181" t="s">
        <v>820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614</v>
      </c>
      <c r="B209" s="181" t="s">
        <v>700</v>
      </c>
      <c r="C209" s="181" t="s">
        <v>701</v>
      </c>
      <c r="E209" s="181" t="s">
        <v>811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618</v>
      </c>
      <c r="B210" s="181" t="s">
        <v>670</v>
      </c>
      <c r="C210" s="181" t="s">
        <v>671</v>
      </c>
      <c r="E210" s="181" t="s">
        <v>819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618</v>
      </c>
      <c r="B211" s="181" t="s">
        <v>673</v>
      </c>
      <c r="C211" s="181" t="s">
        <v>674</v>
      </c>
      <c r="E211" s="181" t="s">
        <v>807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618</v>
      </c>
      <c r="B212" s="181" t="s">
        <v>676</v>
      </c>
      <c r="C212" s="181" t="s">
        <v>677</v>
      </c>
      <c r="E212" s="181" t="s">
        <v>805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618</v>
      </c>
      <c r="B213" s="181" t="s">
        <v>679</v>
      </c>
      <c r="C213" s="181" t="s">
        <v>680</v>
      </c>
      <c r="E213" s="181" t="s">
        <v>821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618</v>
      </c>
      <c r="B214" s="181" t="s">
        <v>682</v>
      </c>
      <c r="C214" s="181" t="s">
        <v>467</v>
      </c>
      <c r="E214" s="181" t="s">
        <v>822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618</v>
      </c>
      <c r="B215" s="181" t="s">
        <v>684</v>
      </c>
      <c r="C215" s="181" t="s">
        <v>552</v>
      </c>
      <c r="E215" s="181" t="s">
        <v>803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618</v>
      </c>
      <c r="B216" s="181" t="s">
        <v>686</v>
      </c>
      <c r="C216" s="181" t="s">
        <v>527</v>
      </c>
      <c r="E216" s="181" t="s">
        <v>803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618</v>
      </c>
      <c r="B217" s="181" t="s">
        <v>688</v>
      </c>
      <c r="C217" s="181" t="s">
        <v>689</v>
      </c>
      <c r="E217" s="181" t="s">
        <v>771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618</v>
      </c>
      <c r="B218" s="181" t="s">
        <v>691</v>
      </c>
      <c r="C218" s="181" t="s">
        <v>692</v>
      </c>
      <c r="E218" s="181" t="s">
        <v>803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618</v>
      </c>
      <c r="B219" s="181" t="s">
        <v>694</v>
      </c>
      <c r="C219" s="181" t="s">
        <v>695</v>
      </c>
      <c r="E219" s="181" t="s">
        <v>804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618</v>
      </c>
      <c r="B220" s="181" t="s">
        <v>697</v>
      </c>
      <c r="C220" s="181" t="s">
        <v>698</v>
      </c>
      <c r="E220" s="181" t="s">
        <v>771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618</v>
      </c>
      <c r="B221" s="181" t="s">
        <v>700</v>
      </c>
      <c r="C221" s="181" t="s">
        <v>701</v>
      </c>
      <c r="E221" s="181" t="s">
        <v>817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622</v>
      </c>
      <c r="B222" s="181" t="s">
        <v>670</v>
      </c>
      <c r="C222" s="181" t="s">
        <v>671</v>
      </c>
      <c r="E222" s="181" t="s">
        <v>822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622</v>
      </c>
      <c r="B223" s="181" t="s">
        <v>673</v>
      </c>
      <c r="C223" s="181" t="s">
        <v>674</v>
      </c>
      <c r="E223" s="181" t="s">
        <v>816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622</v>
      </c>
      <c r="B224" s="181" t="s">
        <v>676</v>
      </c>
      <c r="C224" s="181" t="s">
        <v>677</v>
      </c>
      <c r="E224" s="181" t="s">
        <v>768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622</v>
      </c>
      <c r="B225" s="181" t="s">
        <v>679</v>
      </c>
      <c r="C225" s="181" t="s">
        <v>680</v>
      </c>
      <c r="E225" s="181" t="s">
        <v>816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622</v>
      </c>
      <c r="B226" s="181" t="s">
        <v>682</v>
      </c>
      <c r="C226" s="181" t="s">
        <v>467</v>
      </c>
      <c r="E226" s="181" t="s">
        <v>822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622</v>
      </c>
      <c r="B227" s="181" t="s">
        <v>684</v>
      </c>
      <c r="C227" s="181" t="s">
        <v>552</v>
      </c>
      <c r="E227" s="181" t="s">
        <v>822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622</v>
      </c>
      <c r="B228" s="181" t="s">
        <v>686</v>
      </c>
      <c r="C228" s="181" t="s">
        <v>527</v>
      </c>
      <c r="E228" s="181" t="s">
        <v>804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622</v>
      </c>
      <c r="B229" s="181" t="s">
        <v>688</v>
      </c>
      <c r="C229" s="181" t="s">
        <v>689</v>
      </c>
      <c r="E229" s="181" t="s">
        <v>823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622</v>
      </c>
      <c r="B230" s="181" t="s">
        <v>691</v>
      </c>
      <c r="C230" s="181" t="s">
        <v>692</v>
      </c>
      <c r="E230" s="181" t="s">
        <v>802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622</v>
      </c>
      <c r="B231" s="181" t="s">
        <v>694</v>
      </c>
      <c r="C231" s="181" t="s">
        <v>695</v>
      </c>
      <c r="E231" s="181" t="s">
        <v>801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622</v>
      </c>
      <c r="B232" s="181" t="s">
        <v>697</v>
      </c>
      <c r="C232" s="181" t="s">
        <v>698</v>
      </c>
      <c r="E232" s="181" t="s">
        <v>801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622</v>
      </c>
      <c r="B233" s="181" t="s">
        <v>700</v>
      </c>
      <c r="C233" s="181" t="s">
        <v>701</v>
      </c>
      <c r="E233" s="181" t="s">
        <v>774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626</v>
      </c>
      <c r="B234" s="181" t="s">
        <v>670</v>
      </c>
      <c r="C234" s="181" t="s">
        <v>671</v>
      </c>
      <c r="E234" s="181" t="s">
        <v>776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626</v>
      </c>
      <c r="B235" s="181" t="s">
        <v>673</v>
      </c>
      <c r="C235" s="181" t="s">
        <v>674</v>
      </c>
      <c r="E235" s="181" t="s">
        <v>824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626</v>
      </c>
      <c r="B236" s="181" t="s">
        <v>676</v>
      </c>
      <c r="C236" s="181" t="s">
        <v>677</v>
      </c>
      <c r="E236" s="181" t="s">
        <v>824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626</v>
      </c>
      <c r="B237" s="181" t="s">
        <v>679</v>
      </c>
      <c r="C237" s="181" t="s">
        <v>680</v>
      </c>
      <c r="E237" s="181" t="s">
        <v>774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626</v>
      </c>
      <c r="B238" s="181" t="s">
        <v>682</v>
      </c>
      <c r="C238" s="181" t="s">
        <v>467</v>
      </c>
      <c r="E238" s="181" t="s">
        <v>825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626</v>
      </c>
      <c r="B239" s="181" t="s">
        <v>684</v>
      </c>
      <c r="C239" s="181" t="s">
        <v>552</v>
      </c>
      <c r="E239" s="181" t="s">
        <v>826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626</v>
      </c>
      <c r="B240" s="181" t="s">
        <v>686</v>
      </c>
      <c r="C240" s="181" t="s">
        <v>527</v>
      </c>
      <c r="E240" s="181" t="s">
        <v>827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626</v>
      </c>
      <c r="B241" s="181" t="s">
        <v>688</v>
      </c>
      <c r="C241" s="181" t="s">
        <v>689</v>
      </c>
      <c r="E241" s="181" t="s">
        <v>828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626</v>
      </c>
      <c r="B242" s="181" t="s">
        <v>691</v>
      </c>
      <c r="C242" s="181" t="s">
        <v>692</v>
      </c>
      <c r="E242" s="181" t="s">
        <v>829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626</v>
      </c>
      <c r="B243" s="181" t="s">
        <v>694</v>
      </c>
      <c r="C243" s="181" t="s">
        <v>695</v>
      </c>
      <c r="E243" s="181" t="s">
        <v>782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626</v>
      </c>
      <c r="B244" s="181" t="s">
        <v>697</v>
      </c>
      <c r="C244" s="181" t="s">
        <v>698</v>
      </c>
      <c r="E244" s="181" t="s">
        <v>785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626</v>
      </c>
      <c r="B245" s="181" t="s">
        <v>700</v>
      </c>
      <c r="C245" s="181" t="s">
        <v>701</v>
      </c>
      <c r="E245" s="181" t="s">
        <v>789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630</v>
      </c>
      <c r="B246" s="181" t="s">
        <v>670</v>
      </c>
      <c r="C246" s="181" t="s">
        <v>671</v>
      </c>
      <c r="E246" s="181" t="s">
        <v>796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630</v>
      </c>
      <c r="B247" s="181" t="s">
        <v>673</v>
      </c>
      <c r="C247" s="181" t="s">
        <v>674</v>
      </c>
      <c r="E247" s="181" t="s">
        <v>791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630</v>
      </c>
      <c r="B248" s="181" t="s">
        <v>676</v>
      </c>
      <c r="C248" s="181" t="s">
        <v>677</v>
      </c>
      <c r="E248" s="181" t="s">
        <v>830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630</v>
      </c>
      <c r="B249" s="181" t="s">
        <v>679</v>
      </c>
      <c r="C249" s="181" t="s">
        <v>680</v>
      </c>
      <c r="E249" s="181" t="s">
        <v>831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630</v>
      </c>
      <c r="B250" s="181" t="s">
        <v>682</v>
      </c>
      <c r="C250" s="181" t="s">
        <v>467</v>
      </c>
      <c r="E250" s="181" t="s">
        <v>832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630</v>
      </c>
      <c r="B251" s="181" t="s">
        <v>684</v>
      </c>
      <c r="C251" s="181" t="s">
        <v>552</v>
      </c>
      <c r="E251" s="181" t="s">
        <v>833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630</v>
      </c>
      <c r="B252" s="181" t="s">
        <v>686</v>
      </c>
      <c r="C252" s="181" t="s">
        <v>527</v>
      </c>
      <c r="E252" s="181" t="s">
        <v>834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630</v>
      </c>
      <c r="B253" s="181" t="s">
        <v>688</v>
      </c>
      <c r="C253" s="181" t="s">
        <v>689</v>
      </c>
      <c r="E253" s="181" t="s">
        <v>835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630</v>
      </c>
      <c r="B254" s="181" t="s">
        <v>691</v>
      </c>
      <c r="C254" s="181" t="s">
        <v>692</v>
      </c>
      <c r="E254" s="181" t="s">
        <v>836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630</v>
      </c>
      <c r="B255" s="181" t="s">
        <v>694</v>
      </c>
      <c r="C255" s="181" t="s">
        <v>695</v>
      </c>
      <c r="E255" s="181" t="s">
        <v>837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630</v>
      </c>
      <c r="B256" s="181" t="s">
        <v>697</v>
      </c>
      <c r="C256" s="181" t="s">
        <v>698</v>
      </c>
      <c r="E256" s="181" t="s">
        <v>838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630</v>
      </c>
      <c r="B257" s="181" t="s">
        <v>700</v>
      </c>
      <c r="C257" s="181" t="s">
        <v>701</v>
      </c>
      <c r="E257" s="181" t="s">
        <v>839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634</v>
      </c>
      <c r="B258" s="181" t="s">
        <v>670</v>
      </c>
      <c r="C258" s="181" t="s">
        <v>671</v>
      </c>
      <c r="E258" s="181" t="s">
        <v>840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634</v>
      </c>
      <c r="B259" s="181" t="s">
        <v>673</v>
      </c>
      <c r="C259" s="181" t="s">
        <v>674</v>
      </c>
      <c r="E259" s="181" t="s">
        <v>841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634</v>
      </c>
      <c r="B260" s="181" t="s">
        <v>676</v>
      </c>
      <c r="C260" s="181" t="s">
        <v>677</v>
      </c>
      <c r="E260" s="181" t="s">
        <v>842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634</v>
      </c>
      <c r="B261" s="181" t="s">
        <v>679</v>
      </c>
      <c r="C261" s="181" t="s">
        <v>680</v>
      </c>
      <c r="E261" s="181" t="s">
        <v>843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634</v>
      </c>
      <c r="B262" s="181" t="s">
        <v>682</v>
      </c>
      <c r="C262" s="181" t="s">
        <v>467</v>
      </c>
      <c r="E262" s="181" t="s">
        <v>844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634</v>
      </c>
      <c r="B263" s="181" t="s">
        <v>684</v>
      </c>
      <c r="C263" s="181" t="s">
        <v>552</v>
      </c>
      <c r="E263" s="181" t="s">
        <v>845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634</v>
      </c>
      <c r="B264" s="181" t="s">
        <v>686</v>
      </c>
      <c r="C264" s="181" t="s">
        <v>527</v>
      </c>
      <c r="E264" s="181" t="s">
        <v>846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634</v>
      </c>
      <c r="B265" s="181" t="s">
        <v>688</v>
      </c>
      <c r="C265" s="181" t="s">
        <v>689</v>
      </c>
      <c r="E265" s="181" t="s">
        <v>847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634</v>
      </c>
      <c r="B266" s="181" t="s">
        <v>691</v>
      </c>
      <c r="C266" s="181" t="s">
        <v>692</v>
      </c>
      <c r="E266" s="181" t="s">
        <v>848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634</v>
      </c>
      <c r="B267" s="181" t="s">
        <v>694</v>
      </c>
      <c r="C267" s="181" t="s">
        <v>695</v>
      </c>
      <c r="E267" s="181" t="s">
        <v>849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634</v>
      </c>
      <c r="B268" s="181" t="s">
        <v>697</v>
      </c>
      <c r="C268" s="181" t="s">
        <v>698</v>
      </c>
      <c r="E268" s="181" t="s">
        <v>850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634</v>
      </c>
      <c r="B269" s="181" t="s">
        <v>700</v>
      </c>
      <c r="C269" s="181" t="s">
        <v>701</v>
      </c>
      <c r="E269" s="181" t="s">
        <v>851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638</v>
      </c>
      <c r="B270" s="181" t="s">
        <v>670</v>
      </c>
      <c r="C270" s="181" t="s">
        <v>671</v>
      </c>
      <c r="E270" s="181" t="s">
        <v>852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638</v>
      </c>
      <c r="B271" s="181" t="s">
        <v>673</v>
      </c>
      <c r="C271" s="181" t="s">
        <v>674</v>
      </c>
      <c r="E271" s="181" t="s">
        <v>853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638</v>
      </c>
      <c r="B272" s="181" t="s">
        <v>676</v>
      </c>
      <c r="C272" s="181" t="s">
        <v>677</v>
      </c>
      <c r="E272" s="181" t="s">
        <v>854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638</v>
      </c>
      <c r="B273" s="181" t="s">
        <v>679</v>
      </c>
      <c r="C273" s="181" t="s">
        <v>680</v>
      </c>
      <c r="E273" s="181" t="s">
        <v>855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638</v>
      </c>
      <c r="B274" s="181" t="s">
        <v>682</v>
      </c>
      <c r="C274" s="181" t="s">
        <v>467</v>
      </c>
      <c r="E274" s="181" t="s">
        <v>856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638</v>
      </c>
      <c r="B275" s="181" t="s">
        <v>684</v>
      </c>
      <c r="C275" s="181" t="s">
        <v>552</v>
      </c>
      <c r="E275" s="181" t="s">
        <v>857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638</v>
      </c>
      <c r="B276" s="181" t="s">
        <v>686</v>
      </c>
      <c r="C276" s="181" t="s">
        <v>527</v>
      </c>
      <c r="E276" s="181" t="s">
        <v>858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638</v>
      </c>
      <c r="B277" s="181" t="s">
        <v>688</v>
      </c>
      <c r="C277" s="181" t="s">
        <v>689</v>
      </c>
      <c r="E277" s="181" t="s">
        <v>859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638</v>
      </c>
      <c r="B278" s="181" t="s">
        <v>691</v>
      </c>
      <c r="C278" s="181" t="s">
        <v>692</v>
      </c>
      <c r="E278" s="181" t="s">
        <v>860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638</v>
      </c>
      <c r="B279" s="181" t="s">
        <v>694</v>
      </c>
      <c r="C279" s="181" t="s">
        <v>695</v>
      </c>
      <c r="E279" s="181" t="s">
        <v>861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638</v>
      </c>
      <c r="B280" s="181" t="s">
        <v>697</v>
      </c>
      <c r="C280" s="181" t="s">
        <v>698</v>
      </c>
      <c r="E280" s="181" t="s">
        <v>862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638</v>
      </c>
      <c r="B281" s="181" t="s">
        <v>700</v>
      </c>
      <c r="C281" s="181" t="s">
        <v>701</v>
      </c>
      <c r="E281" s="181" t="s">
        <v>863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642</v>
      </c>
      <c r="B282" s="181" t="s">
        <v>670</v>
      </c>
      <c r="C282" s="181" t="s">
        <v>671</v>
      </c>
      <c r="E282" s="181" t="s">
        <v>864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642</v>
      </c>
      <c r="B283" s="181" t="s">
        <v>673</v>
      </c>
      <c r="C283" s="181" t="s">
        <v>674</v>
      </c>
      <c r="E283" s="181" t="s">
        <v>865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642</v>
      </c>
      <c r="B284" s="181" t="s">
        <v>676</v>
      </c>
      <c r="C284" s="181" t="s">
        <v>677</v>
      </c>
      <c r="E284" s="181" t="s">
        <v>866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642</v>
      </c>
      <c r="B285" s="181" t="s">
        <v>679</v>
      </c>
      <c r="C285" s="181" t="s">
        <v>680</v>
      </c>
      <c r="E285" s="181" t="s">
        <v>867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642</v>
      </c>
      <c r="B286" s="181" t="s">
        <v>682</v>
      </c>
      <c r="C286" s="181" t="s">
        <v>467</v>
      </c>
      <c r="E286" s="181" t="s">
        <v>868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642</v>
      </c>
      <c r="B287" s="181" t="s">
        <v>684</v>
      </c>
      <c r="C287" s="181" t="s">
        <v>552</v>
      </c>
      <c r="E287" s="181" t="s">
        <v>869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642</v>
      </c>
      <c r="B288" s="181" t="s">
        <v>686</v>
      </c>
      <c r="C288" s="181" t="s">
        <v>527</v>
      </c>
      <c r="E288" s="181" t="s">
        <v>870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642</v>
      </c>
      <c r="B289" s="181" t="s">
        <v>688</v>
      </c>
      <c r="C289" s="181" t="s">
        <v>689</v>
      </c>
      <c r="E289" s="181" t="s">
        <v>871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642</v>
      </c>
      <c r="B290" s="181" t="s">
        <v>691</v>
      </c>
      <c r="C290" s="181" t="s">
        <v>692</v>
      </c>
      <c r="E290" s="181" t="s">
        <v>872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642</v>
      </c>
      <c r="B291" s="181" t="s">
        <v>694</v>
      </c>
      <c r="C291" s="181" t="s">
        <v>695</v>
      </c>
      <c r="E291" s="181" t="s">
        <v>873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642</v>
      </c>
      <c r="B292" s="181" t="s">
        <v>697</v>
      </c>
      <c r="C292" s="181" t="s">
        <v>698</v>
      </c>
      <c r="E292" s="181" t="s">
        <v>874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642</v>
      </c>
      <c r="B293" s="181" t="s">
        <v>700</v>
      </c>
      <c r="C293" s="181" t="s">
        <v>701</v>
      </c>
      <c r="E293" s="181" t="s">
        <v>875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646</v>
      </c>
      <c r="B294" s="181" t="s">
        <v>670</v>
      </c>
      <c r="C294" s="181" t="s">
        <v>671</v>
      </c>
      <c r="E294" s="181" t="s">
        <v>876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646</v>
      </c>
      <c r="B295" s="181" t="s">
        <v>673</v>
      </c>
      <c r="C295" s="181" t="s">
        <v>674</v>
      </c>
      <c r="E295" s="181" t="s">
        <v>877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646</v>
      </c>
      <c r="B296" s="181" t="s">
        <v>676</v>
      </c>
      <c r="C296" s="181" t="s">
        <v>677</v>
      </c>
      <c r="E296" s="181" t="s">
        <v>878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646</v>
      </c>
      <c r="B297" s="181" t="s">
        <v>679</v>
      </c>
      <c r="C297" s="181" t="s">
        <v>680</v>
      </c>
      <c r="E297" s="181" t="s">
        <v>879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646</v>
      </c>
      <c r="B298" s="181" t="s">
        <v>682</v>
      </c>
      <c r="C298" s="181" t="s">
        <v>467</v>
      </c>
      <c r="E298" s="181" t="s">
        <v>880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646</v>
      </c>
      <c r="B299" s="181" t="s">
        <v>684</v>
      </c>
      <c r="C299" s="181" t="s">
        <v>552</v>
      </c>
      <c r="E299" s="181" t="s">
        <v>881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646</v>
      </c>
      <c r="B300" s="181" t="s">
        <v>686</v>
      </c>
      <c r="C300" s="181" t="s">
        <v>527</v>
      </c>
      <c r="E300" s="181" t="s">
        <v>882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646</v>
      </c>
      <c r="B301" s="181" t="s">
        <v>688</v>
      </c>
      <c r="C301" s="181" t="s">
        <v>689</v>
      </c>
      <c r="E301" s="181" t="s">
        <v>883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646</v>
      </c>
      <c r="B302" s="181" t="s">
        <v>691</v>
      </c>
      <c r="C302" s="181" t="s">
        <v>692</v>
      </c>
      <c r="E302" s="181" t="s">
        <v>884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646</v>
      </c>
      <c r="B303" s="181" t="s">
        <v>694</v>
      </c>
      <c r="C303" s="181" t="s">
        <v>695</v>
      </c>
      <c r="E303" s="181" t="s">
        <v>885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646</v>
      </c>
      <c r="B304" s="181" t="s">
        <v>697</v>
      </c>
      <c r="C304" s="181" t="s">
        <v>698</v>
      </c>
      <c r="E304" s="181" t="s">
        <v>885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646</v>
      </c>
      <c r="B305" s="181" t="s">
        <v>700</v>
      </c>
      <c r="C305" s="181" t="s">
        <v>701</v>
      </c>
      <c r="E305" s="181" t="s">
        <v>886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541</v>
      </c>
      <c r="B306" s="181" t="s">
        <v>670</v>
      </c>
      <c r="C306" s="181" t="s">
        <v>671</v>
      </c>
      <c r="E306" s="181" t="s">
        <v>887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541</v>
      </c>
      <c r="B307" s="181" t="s">
        <v>673</v>
      </c>
      <c r="C307" s="181" t="s">
        <v>674</v>
      </c>
      <c r="E307" s="181" t="s">
        <v>888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541</v>
      </c>
      <c r="B308" s="181" t="s">
        <v>676</v>
      </c>
      <c r="C308" s="181" t="s">
        <v>677</v>
      </c>
      <c r="E308" s="181" t="s">
        <v>889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541</v>
      </c>
      <c r="B309" s="181" t="s">
        <v>679</v>
      </c>
      <c r="C309" s="181" t="s">
        <v>680</v>
      </c>
      <c r="E309" s="181" t="s">
        <v>845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541</v>
      </c>
      <c r="B310" s="181" t="s">
        <v>682</v>
      </c>
      <c r="C310" s="181" t="s">
        <v>467</v>
      </c>
      <c r="E310" s="181" t="s">
        <v>890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541</v>
      </c>
      <c r="B311" s="181" t="s">
        <v>684</v>
      </c>
      <c r="C311" s="181" t="s">
        <v>552</v>
      </c>
      <c r="E311" s="181" t="s">
        <v>791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541</v>
      </c>
      <c r="B312" s="181" t="s">
        <v>686</v>
      </c>
      <c r="C312" s="181" t="s">
        <v>527</v>
      </c>
      <c r="E312" s="181" t="s">
        <v>891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541</v>
      </c>
      <c r="B313" s="181" t="s">
        <v>688</v>
      </c>
      <c r="C313" s="181" t="s">
        <v>689</v>
      </c>
      <c r="E313" s="181" t="s">
        <v>772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541</v>
      </c>
      <c r="B314" s="181" t="s">
        <v>691</v>
      </c>
      <c r="C314" s="181" t="s">
        <v>692</v>
      </c>
      <c r="E314" s="181" t="s">
        <v>818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541</v>
      </c>
      <c r="B315" s="181" t="s">
        <v>694</v>
      </c>
      <c r="C315" s="181" t="s">
        <v>695</v>
      </c>
      <c r="E315" s="181" t="s">
        <v>813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541</v>
      </c>
      <c r="B316" s="181" t="s">
        <v>697</v>
      </c>
      <c r="C316" s="181" t="s">
        <v>698</v>
      </c>
      <c r="E316" s="181" t="s">
        <v>892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541</v>
      </c>
      <c r="B317" s="181" t="s">
        <v>700</v>
      </c>
      <c r="C317" s="181" t="s">
        <v>701</v>
      </c>
      <c r="E317" s="181" t="s">
        <v>893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653</v>
      </c>
      <c r="B318" s="181" t="s">
        <v>670</v>
      </c>
      <c r="C318" s="181" t="s">
        <v>671</v>
      </c>
      <c r="E318" s="181" t="s">
        <v>754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653</v>
      </c>
      <c r="B319" s="181" t="s">
        <v>673</v>
      </c>
      <c r="C319" s="181" t="s">
        <v>674</v>
      </c>
      <c r="E319" s="181" t="s">
        <v>894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653</v>
      </c>
      <c r="B320" s="181" t="s">
        <v>676</v>
      </c>
      <c r="C320" s="181" t="s">
        <v>677</v>
      </c>
      <c r="E320" s="181" t="s">
        <v>895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653</v>
      </c>
      <c r="B321" s="181" t="s">
        <v>679</v>
      </c>
      <c r="C321" s="181" t="s">
        <v>680</v>
      </c>
      <c r="E321" s="181" t="s">
        <v>896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653</v>
      </c>
      <c r="B322" s="181" t="s">
        <v>682</v>
      </c>
      <c r="C322" s="181" t="s">
        <v>467</v>
      </c>
      <c r="E322" s="181" t="s">
        <v>897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653</v>
      </c>
      <c r="B323" s="181" t="s">
        <v>684</v>
      </c>
      <c r="C323" s="181" t="s">
        <v>552</v>
      </c>
      <c r="E323" s="181" t="s">
        <v>898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653</v>
      </c>
      <c r="B324" s="181" t="s">
        <v>686</v>
      </c>
      <c r="C324" s="181" t="s">
        <v>527</v>
      </c>
      <c r="E324" s="181" t="s">
        <v>899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653</v>
      </c>
      <c r="B325" s="181" t="s">
        <v>688</v>
      </c>
      <c r="C325" s="181" t="s">
        <v>689</v>
      </c>
      <c r="E325" s="181" t="s">
        <v>900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653</v>
      </c>
      <c r="B326" s="181" t="s">
        <v>691</v>
      </c>
      <c r="C326" s="181" t="s">
        <v>692</v>
      </c>
      <c r="E326" s="181" t="s">
        <v>901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653</v>
      </c>
      <c r="B327" s="181" t="s">
        <v>694</v>
      </c>
      <c r="C327" s="181" t="s">
        <v>695</v>
      </c>
      <c r="E327" s="181" t="s">
        <v>850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653</v>
      </c>
      <c r="B328" s="181" t="s">
        <v>697</v>
      </c>
      <c r="C328" s="181" t="s">
        <v>698</v>
      </c>
      <c r="E328" s="181" t="s">
        <v>902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653</v>
      </c>
      <c r="B329" s="181" t="s">
        <v>700</v>
      </c>
      <c r="C329" s="181" t="s">
        <v>701</v>
      </c>
      <c r="E329" s="181" t="s">
        <v>903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526</v>
      </c>
      <c r="B330" s="181" t="s">
        <v>670</v>
      </c>
      <c r="C330" s="181" t="s">
        <v>671</v>
      </c>
      <c r="E330" s="181" t="s">
        <v>873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526</v>
      </c>
      <c r="B331" s="181" t="s">
        <v>673</v>
      </c>
      <c r="C331" s="181" t="s">
        <v>674</v>
      </c>
      <c r="E331" s="181" t="s">
        <v>904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526</v>
      </c>
      <c r="B332" s="181" t="s">
        <v>676</v>
      </c>
      <c r="C332" s="181" t="s">
        <v>677</v>
      </c>
      <c r="E332" s="181" t="s">
        <v>905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A333" s="181" t="s">
        <v>526</v>
      </c>
      <c r="B333" s="181" t="s">
        <v>679</v>
      </c>
      <c r="C333" s="181" t="s">
        <v>680</v>
      </c>
      <c r="E333" s="181" t="s">
        <v>906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5">
      <c r="A334" s="181" t="s">
        <v>526</v>
      </c>
      <c r="B334" s="181" t="s">
        <v>682</v>
      </c>
      <c r="C334" s="181" t="s">
        <v>467</v>
      </c>
      <c r="E334" s="181" t="s">
        <v>907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5">
      <c r="A335" s="181" t="s">
        <v>526</v>
      </c>
      <c r="B335" s="181" t="s">
        <v>684</v>
      </c>
      <c r="C335" s="181" t="s">
        <v>552</v>
      </c>
      <c r="E335" s="181" t="s">
        <v>908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3270</v>
      </c>
      <c r="J335" s="155">
        <f t="shared" si="27"/>
        <v>44713</v>
      </c>
      <c r="AN335" s="175"/>
    </row>
    <row r="336" spans="1:40" x14ac:dyDescent="0.25">
      <c r="A336" s="181" t="s">
        <v>526</v>
      </c>
      <c r="B336" s="181" t="s">
        <v>686</v>
      </c>
      <c r="C336" s="181" t="s">
        <v>527</v>
      </c>
      <c r="E336" s="181" t="s">
        <v>886</v>
      </c>
      <c r="F336" s="64">
        <v>295</v>
      </c>
      <c r="G336">
        <f t="shared" si="24"/>
        <v>2022</v>
      </c>
      <c r="H336" s="156">
        <f t="shared" si="25"/>
        <v>44743</v>
      </c>
      <c r="I336">
        <f t="shared" si="26"/>
        <v>3261</v>
      </c>
      <c r="J336" s="155">
        <f t="shared" si="27"/>
        <v>44743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909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910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911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912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913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914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9" priority="4" stopIfTrue="1">
      <formula>ISNA(AE11)</formula>
    </cfRule>
  </conditionalFormatting>
  <conditionalFormatting sqref="AD12">
    <cfRule type="expression" dxfId="8" priority="3" stopIfTrue="1">
      <formula>ISNA(AD12)</formula>
    </cfRule>
  </conditionalFormatting>
  <conditionalFormatting sqref="AJ12:AL12 AN12">
    <cfRule type="expression" dxfId="7" priority="2" stopIfTrue="1">
      <formula>ISNA(AJ12)</formula>
    </cfRule>
  </conditionalFormatting>
  <conditionalFormatting sqref="AI12">
    <cfRule type="expression" dxfId="6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72"/>
  <sheetViews>
    <sheetView topLeftCell="A242" workbookViewId="0">
      <selection activeCell="F11" sqref="F11"/>
    </sheetView>
  </sheetViews>
  <sheetFormatPr defaultColWidth="9.109375" defaultRowHeight="13.2" x14ac:dyDescent="0.25"/>
  <cols>
    <col min="3" max="3" width="9.109375" style="79"/>
    <col min="4" max="4" width="15.88671875" style="79" customWidth="1"/>
  </cols>
  <sheetData>
    <row r="1" spans="1:4" ht="39.6" x14ac:dyDescent="0.25">
      <c r="A1" t="s">
        <v>48</v>
      </c>
      <c r="B1" s="276" t="s">
        <v>483</v>
      </c>
      <c r="C1" s="277" t="s">
        <v>915</v>
      </c>
      <c r="D1" s="277" t="s">
        <v>916</v>
      </c>
    </row>
    <row r="2" spans="1:4" x14ac:dyDescent="0.25">
      <c r="A2" t="s">
        <v>462</v>
      </c>
      <c r="B2" s="278">
        <v>36526</v>
      </c>
      <c r="C2" s="79">
        <v>203442</v>
      </c>
      <c r="D2" s="279">
        <v>227235</v>
      </c>
    </row>
    <row r="3" spans="1:4" x14ac:dyDescent="0.25">
      <c r="A3" t="s">
        <v>463</v>
      </c>
      <c r="B3" s="278">
        <v>36557</v>
      </c>
      <c r="C3" s="79">
        <v>199261</v>
      </c>
      <c r="D3" s="279">
        <v>228727</v>
      </c>
    </row>
    <row r="4" spans="1:4" x14ac:dyDescent="0.25">
      <c r="A4" t="s">
        <v>464</v>
      </c>
      <c r="B4" s="278">
        <v>36586</v>
      </c>
      <c r="C4" s="79">
        <v>232490</v>
      </c>
      <c r="D4" s="279">
        <v>230237</v>
      </c>
    </row>
    <row r="5" spans="1:4" x14ac:dyDescent="0.25">
      <c r="A5" t="s">
        <v>466</v>
      </c>
      <c r="B5" s="278">
        <v>36617</v>
      </c>
      <c r="C5" s="79">
        <v>227698</v>
      </c>
      <c r="D5" s="279">
        <v>229068</v>
      </c>
    </row>
    <row r="6" spans="1:4" x14ac:dyDescent="0.25">
      <c r="A6" t="s">
        <v>467</v>
      </c>
      <c r="B6" s="278">
        <v>36647</v>
      </c>
      <c r="C6" s="79">
        <v>242501</v>
      </c>
      <c r="D6" s="279">
        <v>229651</v>
      </c>
    </row>
    <row r="7" spans="1:4" x14ac:dyDescent="0.25">
      <c r="A7" t="s">
        <v>468</v>
      </c>
      <c r="B7" s="278">
        <v>36678</v>
      </c>
      <c r="C7" s="79">
        <v>242963</v>
      </c>
      <c r="D7" s="279">
        <v>230024</v>
      </c>
    </row>
    <row r="8" spans="1:4" x14ac:dyDescent="0.25">
      <c r="A8" t="s">
        <v>471</v>
      </c>
      <c r="B8" s="278">
        <v>36708</v>
      </c>
      <c r="C8" s="79">
        <v>245140</v>
      </c>
      <c r="D8" s="279">
        <v>228840</v>
      </c>
    </row>
    <row r="9" spans="1:4" x14ac:dyDescent="0.25">
      <c r="A9" t="s">
        <v>472</v>
      </c>
      <c r="B9" s="278">
        <v>36739</v>
      </c>
      <c r="C9" s="79">
        <v>247832</v>
      </c>
      <c r="D9" s="279">
        <v>229339</v>
      </c>
    </row>
    <row r="10" spans="1:4" x14ac:dyDescent="0.25">
      <c r="A10" t="s">
        <v>473</v>
      </c>
      <c r="B10" s="278">
        <v>36770</v>
      </c>
      <c r="C10" s="79">
        <v>227899</v>
      </c>
      <c r="D10" s="279">
        <v>231166</v>
      </c>
    </row>
    <row r="11" spans="1:4" x14ac:dyDescent="0.25">
      <c r="A11" t="s">
        <v>475</v>
      </c>
      <c r="B11" s="278">
        <v>36800</v>
      </c>
      <c r="C11" s="79">
        <v>236491</v>
      </c>
      <c r="D11" s="279">
        <v>230372</v>
      </c>
    </row>
    <row r="12" spans="1:4" x14ac:dyDescent="0.25">
      <c r="A12" t="s">
        <v>476</v>
      </c>
      <c r="B12" s="278">
        <v>36831</v>
      </c>
      <c r="C12" s="79">
        <v>222819</v>
      </c>
      <c r="D12" s="279">
        <v>229865</v>
      </c>
    </row>
    <row r="13" spans="1:4" x14ac:dyDescent="0.25">
      <c r="A13" t="s">
        <v>477</v>
      </c>
      <c r="B13" s="278">
        <v>36861</v>
      </c>
      <c r="C13" s="79">
        <v>218390</v>
      </c>
      <c r="D13" s="279">
        <v>224132</v>
      </c>
    </row>
    <row r="14" spans="1:4" x14ac:dyDescent="0.25">
      <c r="A14" t="s">
        <v>462</v>
      </c>
      <c r="B14" s="278">
        <v>36892</v>
      </c>
      <c r="C14" s="79">
        <v>209685</v>
      </c>
      <c r="D14" s="279">
        <v>231442</v>
      </c>
    </row>
    <row r="15" spans="1:4" x14ac:dyDescent="0.25">
      <c r="A15" t="s">
        <v>463</v>
      </c>
      <c r="B15" s="278">
        <v>36923</v>
      </c>
      <c r="C15" s="79">
        <v>200876</v>
      </c>
      <c r="D15" s="279">
        <v>230672</v>
      </c>
    </row>
    <row r="16" spans="1:4" x14ac:dyDescent="0.25">
      <c r="A16" t="s">
        <v>464</v>
      </c>
      <c r="B16" s="278">
        <v>36951</v>
      </c>
      <c r="C16" s="79">
        <v>232587</v>
      </c>
      <c r="D16" s="279">
        <v>231165</v>
      </c>
    </row>
    <row r="17" spans="1:4" x14ac:dyDescent="0.25">
      <c r="A17" t="s">
        <v>466</v>
      </c>
      <c r="B17" s="278">
        <v>36982</v>
      </c>
      <c r="C17" s="79">
        <v>232513</v>
      </c>
      <c r="D17" s="279">
        <v>232994</v>
      </c>
    </row>
    <row r="18" spans="1:4" x14ac:dyDescent="0.25">
      <c r="A18" t="s">
        <v>467</v>
      </c>
      <c r="B18" s="278">
        <v>37012</v>
      </c>
      <c r="C18" s="79">
        <v>245357</v>
      </c>
      <c r="D18" s="279">
        <v>232201</v>
      </c>
    </row>
    <row r="19" spans="1:4" x14ac:dyDescent="0.25">
      <c r="A19" t="s">
        <v>468</v>
      </c>
      <c r="B19" s="278">
        <v>37043</v>
      </c>
      <c r="C19" s="79">
        <v>243498</v>
      </c>
      <c r="D19" s="279">
        <v>231645</v>
      </c>
    </row>
    <row r="20" spans="1:4" x14ac:dyDescent="0.25">
      <c r="A20" t="s">
        <v>471</v>
      </c>
      <c r="B20" s="278">
        <v>37073</v>
      </c>
      <c r="C20" s="79">
        <v>250363</v>
      </c>
      <c r="D20" s="279">
        <v>232941</v>
      </c>
    </row>
    <row r="21" spans="1:4" x14ac:dyDescent="0.25">
      <c r="A21" t="s">
        <v>472</v>
      </c>
      <c r="B21" s="278">
        <v>37104</v>
      </c>
      <c r="C21" s="79">
        <v>253274</v>
      </c>
      <c r="D21" s="279">
        <v>233413</v>
      </c>
    </row>
    <row r="22" spans="1:4" x14ac:dyDescent="0.25">
      <c r="A22" t="s">
        <v>473</v>
      </c>
      <c r="B22" s="278">
        <v>37135</v>
      </c>
      <c r="C22" s="79">
        <v>226312</v>
      </c>
      <c r="D22" s="279">
        <v>232276</v>
      </c>
    </row>
    <row r="23" spans="1:4" x14ac:dyDescent="0.25">
      <c r="A23" t="s">
        <v>475</v>
      </c>
      <c r="B23" s="278">
        <v>37165</v>
      </c>
      <c r="C23" s="79">
        <v>241050</v>
      </c>
      <c r="D23" s="279">
        <v>233772</v>
      </c>
    </row>
    <row r="24" spans="1:4" x14ac:dyDescent="0.25">
      <c r="A24" t="s">
        <v>476</v>
      </c>
      <c r="B24" s="278">
        <v>37196</v>
      </c>
      <c r="C24" s="79">
        <v>230511</v>
      </c>
      <c r="D24" s="279">
        <v>236644</v>
      </c>
    </row>
    <row r="25" spans="1:4" x14ac:dyDescent="0.25">
      <c r="A25" t="s">
        <v>477</v>
      </c>
      <c r="B25" s="278">
        <v>37226</v>
      </c>
      <c r="C25" s="79">
        <v>229584</v>
      </c>
      <c r="D25" s="279">
        <v>236694</v>
      </c>
    </row>
    <row r="26" spans="1:4" x14ac:dyDescent="0.25">
      <c r="A26" t="s">
        <v>462</v>
      </c>
      <c r="B26" s="278">
        <v>37257</v>
      </c>
      <c r="C26" s="79">
        <v>215215</v>
      </c>
      <c r="D26" s="279">
        <v>236712</v>
      </c>
    </row>
    <row r="27" spans="1:4" x14ac:dyDescent="0.25">
      <c r="A27" t="s">
        <v>463</v>
      </c>
      <c r="B27" s="278">
        <v>37288</v>
      </c>
      <c r="C27" s="79">
        <v>208237</v>
      </c>
      <c r="D27" s="279">
        <v>238125</v>
      </c>
    </row>
    <row r="28" spans="1:4" x14ac:dyDescent="0.25">
      <c r="A28" t="s">
        <v>464</v>
      </c>
      <c r="B28" s="278">
        <v>37316</v>
      </c>
      <c r="C28" s="79">
        <v>236070</v>
      </c>
      <c r="D28" s="279">
        <v>235504</v>
      </c>
    </row>
    <row r="29" spans="1:4" x14ac:dyDescent="0.25">
      <c r="A29" t="s">
        <v>466</v>
      </c>
      <c r="B29" s="278">
        <v>37347</v>
      </c>
      <c r="C29" s="79">
        <v>237226</v>
      </c>
      <c r="D29" s="279">
        <v>236391</v>
      </c>
    </row>
    <row r="30" spans="1:4" x14ac:dyDescent="0.25">
      <c r="A30" t="s">
        <v>467</v>
      </c>
      <c r="B30" s="278">
        <v>37377</v>
      </c>
      <c r="C30" s="79">
        <v>251746</v>
      </c>
      <c r="D30" s="279">
        <v>237506</v>
      </c>
    </row>
    <row r="31" spans="1:4" x14ac:dyDescent="0.25">
      <c r="A31" t="s">
        <v>468</v>
      </c>
      <c r="B31" s="278">
        <v>37408</v>
      </c>
      <c r="C31" s="79">
        <v>247868</v>
      </c>
      <c r="D31" s="279">
        <v>238073</v>
      </c>
    </row>
    <row r="32" spans="1:4" x14ac:dyDescent="0.25">
      <c r="A32" t="s">
        <v>471</v>
      </c>
      <c r="B32" s="278">
        <v>37438</v>
      </c>
      <c r="C32" s="79">
        <v>256392</v>
      </c>
      <c r="D32" s="279">
        <v>237780</v>
      </c>
    </row>
    <row r="33" spans="1:4" x14ac:dyDescent="0.25">
      <c r="A33" t="s">
        <v>472</v>
      </c>
      <c r="B33" s="278">
        <v>37469</v>
      </c>
      <c r="C33" s="79">
        <v>258666</v>
      </c>
      <c r="D33" s="279">
        <v>239615</v>
      </c>
    </row>
    <row r="34" spans="1:4" x14ac:dyDescent="0.25">
      <c r="A34" t="s">
        <v>473</v>
      </c>
      <c r="B34" s="278">
        <v>37500</v>
      </c>
      <c r="C34" s="79">
        <v>233625</v>
      </c>
      <c r="D34" s="279">
        <v>239653</v>
      </c>
    </row>
    <row r="35" spans="1:4" x14ac:dyDescent="0.25">
      <c r="A35" t="s">
        <v>475</v>
      </c>
      <c r="B35" s="278">
        <v>37530</v>
      </c>
      <c r="C35" s="79">
        <v>245556</v>
      </c>
      <c r="D35" s="279">
        <v>237938</v>
      </c>
    </row>
    <row r="36" spans="1:4" x14ac:dyDescent="0.25">
      <c r="A36" t="s">
        <v>476</v>
      </c>
      <c r="B36" s="278">
        <v>37561</v>
      </c>
      <c r="C36" s="79">
        <v>230648</v>
      </c>
      <c r="D36" s="279">
        <v>238385</v>
      </c>
    </row>
    <row r="37" spans="1:4" x14ac:dyDescent="0.25">
      <c r="A37" t="s">
        <v>477</v>
      </c>
      <c r="B37" s="278">
        <v>37591</v>
      </c>
      <c r="C37" s="79">
        <v>234260</v>
      </c>
      <c r="D37" s="279">
        <v>239969</v>
      </c>
    </row>
    <row r="38" spans="1:4" x14ac:dyDescent="0.25">
      <c r="A38" t="s">
        <v>462</v>
      </c>
      <c r="B38" s="278">
        <v>37622</v>
      </c>
      <c r="C38" s="79">
        <v>218534</v>
      </c>
      <c r="D38" s="279">
        <v>239077</v>
      </c>
    </row>
    <row r="39" spans="1:4" x14ac:dyDescent="0.25">
      <c r="A39" t="s">
        <v>463</v>
      </c>
      <c r="B39" s="278">
        <v>37653</v>
      </c>
      <c r="C39" s="79">
        <v>203677</v>
      </c>
      <c r="D39" s="279">
        <v>233578</v>
      </c>
    </row>
    <row r="40" spans="1:4" x14ac:dyDescent="0.25">
      <c r="A40" t="s">
        <v>464</v>
      </c>
      <c r="B40" s="278">
        <v>37681</v>
      </c>
      <c r="C40" s="79">
        <v>236679</v>
      </c>
      <c r="D40" s="279">
        <v>236830</v>
      </c>
    </row>
    <row r="41" spans="1:4" x14ac:dyDescent="0.25">
      <c r="A41" t="s">
        <v>466</v>
      </c>
      <c r="B41" s="278">
        <v>37712</v>
      </c>
      <c r="C41" s="79">
        <v>239415</v>
      </c>
      <c r="D41" s="279">
        <v>238036</v>
      </c>
    </row>
    <row r="42" spans="1:4" x14ac:dyDescent="0.25">
      <c r="A42" t="s">
        <v>467</v>
      </c>
      <c r="B42" s="278">
        <v>37742</v>
      </c>
      <c r="C42" s="79">
        <v>253244</v>
      </c>
      <c r="D42" s="279">
        <v>239910</v>
      </c>
    </row>
    <row r="43" spans="1:4" x14ac:dyDescent="0.25">
      <c r="A43" t="s">
        <v>468</v>
      </c>
      <c r="B43" s="278">
        <v>37773</v>
      </c>
      <c r="C43" s="79">
        <v>252145</v>
      </c>
      <c r="D43" s="279">
        <v>241491</v>
      </c>
    </row>
    <row r="44" spans="1:4" x14ac:dyDescent="0.25">
      <c r="A44" t="s">
        <v>471</v>
      </c>
      <c r="B44" s="278">
        <v>37803</v>
      </c>
      <c r="C44" s="79">
        <v>262105</v>
      </c>
      <c r="D44" s="279">
        <v>243389</v>
      </c>
    </row>
    <row r="45" spans="1:4" x14ac:dyDescent="0.25">
      <c r="A45" t="s">
        <v>472</v>
      </c>
      <c r="B45" s="278">
        <v>37834</v>
      </c>
      <c r="C45" s="79">
        <v>260687</v>
      </c>
      <c r="D45" s="279">
        <v>242803</v>
      </c>
    </row>
    <row r="46" spans="1:4" x14ac:dyDescent="0.25">
      <c r="A46" t="s">
        <v>473</v>
      </c>
      <c r="B46" s="278">
        <v>37865</v>
      </c>
      <c r="C46" s="79">
        <v>237451</v>
      </c>
      <c r="D46" s="279">
        <v>243182</v>
      </c>
    </row>
    <row r="47" spans="1:4" x14ac:dyDescent="0.25">
      <c r="A47" t="s">
        <v>475</v>
      </c>
      <c r="B47" s="278">
        <v>37895</v>
      </c>
      <c r="C47" s="79">
        <v>254048</v>
      </c>
      <c r="D47" s="279">
        <v>245423</v>
      </c>
    </row>
    <row r="48" spans="1:4" x14ac:dyDescent="0.25">
      <c r="A48" t="s">
        <v>476</v>
      </c>
      <c r="B48" s="278">
        <v>37926</v>
      </c>
      <c r="C48" s="79">
        <v>233698</v>
      </c>
      <c r="D48" s="279">
        <v>243497</v>
      </c>
    </row>
    <row r="49" spans="1:4" x14ac:dyDescent="0.25">
      <c r="A49" t="s">
        <v>477</v>
      </c>
      <c r="B49" s="278">
        <v>37956</v>
      </c>
      <c r="C49" s="79">
        <v>238538</v>
      </c>
      <c r="D49" s="279">
        <v>243315</v>
      </c>
    </row>
    <row r="50" spans="1:4" x14ac:dyDescent="0.25">
      <c r="A50" t="s">
        <v>462</v>
      </c>
      <c r="B50" s="278">
        <v>37987</v>
      </c>
      <c r="C50" s="79">
        <v>222450</v>
      </c>
      <c r="D50" s="279">
        <v>243817</v>
      </c>
    </row>
    <row r="51" spans="1:4" x14ac:dyDescent="0.25">
      <c r="A51" t="s">
        <v>463</v>
      </c>
      <c r="B51" s="278">
        <v>38018</v>
      </c>
      <c r="C51" s="79">
        <v>213709</v>
      </c>
      <c r="D51" s="279">
        <v>244576</v>
      </c>
    </row>
    <row r="52" spans="1:4" x14ac:dyDescent="0.25">
      <c r="A52" t="s">
        <v>464</v>
      </c>
      <c r="B52" s="278">
        <v>38047</v>
      </c>
      <c r="C52" s="79">
        <v>251403</v>
      </c>
      <c r="D52" s="279">
        <v>248689</v>
      </c>
    </row>
    <row r="53" spans="1:4" x14ac:dyDescent="0.25">
      <c r="A53" t="s">
        <v>466</v>
      </c>
      <c r="B53" s="278">
        <v>38078</v>
      </c>
      <c r="C53" s="79">
        <v>250968</v>
      </c>
      <c r="D53" s="279">
        <v>248376</v>
      </c>
    </row>
    <row r="54" spans="1:4" x14ac:dyDescent="0.25">
      <c r="A54" t="s">
        <v>467</v>
      </c>
      <c r="B54" s="278">
        <v>38108</v>
      </c>
      <c r="C54" s="79">
        <v>257235</v>
      </c>
      <c r="D54" s="279">
        <v>246159</v>
      </c>
    </row>
    <row r="55" spans="1:4" x14ac:dyDescent="0.25">
      <c r="A55" t="s">
        <v>468</v>
      </c>
      <c r="B55" s="278">
        <v>38139</v>
      </c>
      <c r="C55" s="79">
        <v>257383</v>
      </c>
      <c r="D55" s="279">
        <v>245171</v>
      </c>
    </row>
    <row r="56" spans="1:4" x14ac:dyDescent="0.25">
      <c r="A56" t="s">
        <v>471</v>
      </c>
      <c r="B56" s="278">
        <v>38169</v>
      </c>
      <c r="C56" s="79">
        <v>265969</v>
      </c>
      <c r="D56" s="279">
        <v>247686</v>
      </c>
    </row>
    <row r="57" spans="1:4" x14ac:dyDescent="0.25">
      <c r="A57" t="s">
        <v>472</v>
      </c>
      <c r="B57" s="278">
        <v>38200</v>
      </c>
      <c r="C57" s="79">
        <v>262836</v>
      </c>
      <c r="D57" s="279">
        <v>247344</v>
      </c>
    </row>
    <row r="58" spans="1:4" x14ac:dyDescent="0.25">
      <c r="A58" t="s">
        <v>473</v>
      </c>
      <c r="B58" s="278">
        <v>38231</v>
      </c>
      <c r="C58" s="79">
        <v>243515</v>
      </c>
      <c r="D58" s="279">
        <v>247916</v>
      </c>
    </row>
    <row r="59" spans="1:4" x14ac:dyDescent="0.25">
      <c r="A59" t="s">
        <v>475</v>
      </c>
      <c r="B59" s="278">
        <v>38261</v>
      </c>
      <c r="C59" s="79">
        <v>254496</v>
      </c>
      <c r="D59" s="279">
        <v>247883</v>
      </c>
    </row>
    <row r="60" spans="1:4" x14ac:dyDescent="0.25">
      <c r="A60" t="s">
        <v>476</v>
      </c>
      <c r="B60" s="278">
        <v>38292</v>
      </c>
      <c r="C60" s="79">
        <v>239796</v>
      </c>
      <c r="D60" s="279">
        <v>247656</v>
      </c>
    </row>
    <row r="61" spans="1:4" x14ac:dyDescent="0.25">
      <c r="A61" t="s">
        <v>477</v>
      </c>
      <c r="B61" s="278">
        <v>38322</v>
      </c>
      <c r="C61" s="79">
        <v>245029</v>
      </c>
      <c r="D61" s="279">
        <v>248685</v>
      </c>
    </row>
    <row r="62" spans="1:4" x14ac:dyDescent="0.25">
      <c r="A62" t="s">
        <v>462</v>
      </c>
      <c r="B62" s="278">
        <v>38353</v>
      </c>
      <c r="C62" s="79">
        <v>224072</v>
      </c>
      <c r="D62" s="279">
        <v>247614</v>
      </c>
    </row>
    <row r="63" spans="1:4" x14ac:dyDescent="0.25">
      <c r="A63" t="s">
        <v>463</v>
      </c>
      <c r="B63" s="278">
        <v>38384</v>
      </c>
      <c r="C63" s="79">
        <v>219970</v>
      </c>
      <c r="D63" s="279">
        <v>250015</v>
      </c>
    </row>
    <row r="64" spans="1:4" x14ac:dyDescent="0.25">
      <c r="A64" t="s">
        <v>464</v>
      </c>
      <c r="B64" s="278">
        <v>38412</v>
      </c>
      <c r="C64" s="79">
        <v>253182</v>
      </c>
      <c r="D64" s="279">
        <v>249174</v>
      </c>
    </row>
    <row r="65" spans="1:4" x14ac:dyDescent="0.25">
      <c r="A65" t="s">
        <v>466</v>
      </c>
      <c r="B65" s="278">
        <v>38443</v>
      </c>
      <c r="C65" s="79">
        <v>250860</v>
      </c>
      <c r="D65" s="279">
        <v>249024</v>
      </c>
    </row>
    <row r="66" spans="1:4" x14ac:dyDescent="0.25">
      <c r="A66" t="s">
        <v>467</v>
      </c>
      <c r="B66" s="278">
        <v>38473</v>
      </c>
      <c r="C66" s="79">
        <v>262678</v>
      </c>
      <c r="D66" s="279">
        <v>250452</v>
      </c>
    </row>
    <row r="67" spans="1:4" x14ac:dyDescent="0.25">
      <c r="A67" t="s">
        <v>468</v>
      </c>
      <c r="B67" s="278">
        <v>38504</v>
      </c>
      <c r="C67" s="79">
        <v>263816</v>
      </c>
      <c r="D67" s="279">
        <v>251531</v>
      </c>
    </row>
    <row r="68" spans="1:4" x14ac:dyDescent="0.25">
      <c r="A68" t="s">
        <v>471</v>
      </c>
      <c r="B68" s="278">
        <v>38534</v>
      </c>
      <c r="C68" s="79">
        <v>267025</v>
      </c>
      <c r="D68" s="279">
        <v>250663</v>
      </c>
    </row>
    <row r="69" spans="1:4" x14ac:dyDescent="0.25">
      <c r="A69" t="s">
        <v>472</v>
      </c>
      <c r="B69" s="278">
        <v>38565</v>
      </c>
      <c r="C69" s="79">
        <v>265323</v>
      </c>
      <c r="D69" s="279">
        <v>249458</v>
      </c>
    </row>
    <row r="70" spans="1:4" x14ac:dyDescent="0.25">
      <c r="A70" t="s">
        <v>473</v>
      </c>
      <c r="B70" s="278">
        <v>38596</v>
      </c>
      <c r="C70" s="79">
        <v>242240</v>
      </c>
      <c r="D70" s="279">
        <v>245820</v>
      </c>
    </row>
    <row r="71" spans="1:4" x14ac:dyDescent="0.25">
      <c r="A71" t="s">
        <v>475</v>
      </c>
      <c r="B71" s="278">
        <v>38626</v>
      </c>
      <c r="C71" s="79">
        <v>251419</v>
      </c>
      <c r="D71" s="279">
        <v>245957</v>
      </c>
    </row>
    <row r="72" spans="1:4" x14ac:dyDescent="0.25">
      <c r="A72" t="s">
        <v>476</v>
      </c>
      <c r="B72" s="278">
        <v>38657</v>
      </c>
      <c r="C72" s="79">
        <v>243056</v>
      </c>
      <c r="D72" s="279">
        <v>250704</v>
      </c>
    </row>
    <row r="73" spans="1:4" x14ac:dyDescent="0.25">
      <c r="A73" t="s">
        <v>477</v>
      </c>
      <c r="B73" s="278">
        <v>38687</v>
      </c>
      <c r="C73" s="79">
        <v>245787</v>
      </c>
      <c r="D73" s="279">
        <v>250380</v>
      </c>
    </row>
    <row r="74" spans="1:4" x14ac:dyDescent="0.25">
      <c r="A74" t="s">
        <v>462</v>
      </c>
      <c r="B74" s="278">
        <v>38718</v>
      </c>
      <c r="C74" s="79">
        <v>233282</v>
      </c>
      <c r="D74" s="279">
        <v>255482</v>
      </c>
    </row>
    <row r="75" spans="1:4" x14ac:dyDescent="0.25">
      <c r="A75" t="s">
        <v>463</v>
      </c>
      <c r="B75" s="278">
        <v>38749</v>
      </c>
      <c r="C75" s="79">
        <v>220711</v>
      </c>
      <c r="D75" s="279">
        <v>250785</v>
      </c>
    </row>
    <row r="76" spans="1:4" x14ac:dyDescent="0.25">
      <c r="A76" t="s">
        <v>464</v>
      </c>
      <c r="B76" s="278">
        <v>38777</v>
      </c>
      <c r="C76" s="79">
        <v>256623</v>
      </c>
      <c r="D76" s="279">
        <v>250866</v>
      </c>
    </row>
    <row r="77" spans="1:4" x14ac:dyDescent="0.25">
      <c r="A77" t="s">
        <v>466</v>
      </c>
      <c r="B77" s="278">
        <v>38808</v>
      </c>
      <c r="C77" s="79">
        <v>250644</v>
      </c>
      <c r="D77" s="279">
        <v>250631</v>
      </c>
    </row>
    <row r="78" spans="1:4" x14ac:dyDescent="0.25">
      <c r="A78" t="s">
        <v>467</v>
      </c>
      <c r="B78" s="278">
        <v>38838</v>
      </c>
      <c r="C78" s="79">
        <v>263370</v>
      </c>
      <c r="D78" s="279">
        <v>250030</v>
      </c>
    </row>
    <row r="79" spans="1:4" x14ac:dyDescent="0.25">
      <c r="A79" t="s">
        <v>468</v>
      </c>
      <c r="B79" s="278">
        <v>38869</v>
      </c>
      <c r="C79" s="79">
        <v>263782</v>
      </c>
      <c r="D79" s="279">
        <v>250453</v>
      </c>
    </row>
    <row r="80" spans="1:4" x14ac:dyDescent="0.25">
      <c r="A80" t="s">
        <v>471</v>
      </c>
      <c r="B80" s="278">
        <v>38899</v>
      </c>
      <c r="C80" s="79">
        <v>263421</v>
      </c>
      <c r="D80" s="279">
        <v>249092</v>
      </c>
    </row>
    <row r="81" spans="1:4" x14ac:dyDescent="0.25">
      <c r="A81" t="s">
        <v>472</v>
      </c>
      <c r="B81" s="278">
        <v>38930</v>
      </c>
      <c r="C81" s="79">
        <v>265206</v>
      </c>
      <c r="D81" s="279">
        <v>249501</v>
      </c>
    </row>
    <row r="82" spans="1:4" x14ac:dyDescent="0.25">
      <c r="A82" t="s">
        <v>473</v>
      </c>
      <c r="B82" s="278">
        <v>38961</v>
      </c>
      <c r="C82" s="79">
        <v>245605</v>
      </c>
      <c r="D82" s="279">
        <v>250388</v>
      </c>
    </row>
    <row r="83" spans="1:4" x14ac:dyDescent="0.25">
      <c r="A83" t="s">
        <v>475</v>
      </c>
      <c r="B83" s="278">
        <v>38991</v>
      </c>
      <c r="C83" s="79">
        <v>257939</v>
      </c>
      <c r="D83" s="279">
        <v>251413</v>
      </c>
    </row>
    <row r="84" spans="1:4" x14ac:dyDescent="0.25">
      <c r="A84" t="s">
        <v>476</v>
      </c>
      <c r="B84" s="278">
        <v>39022</v>
      </c>
      <c r="C84" s="79">
        <v>245346</v>
      </c>
      <c r="D84" s="279">
        <v>252836</v>
      </c>
    </row>
    <row r="85" spans="1:4" x14ac:dyDescent="0.25">
      <c r="A85" t="s">
        <v>477</v>
      </c>
      <c r="B85" s="278">
        <v>39052</v>
      </c>
      <c r="C85" s="79">
        <v>248187</v>
      </c>
      <c r="D85" s="279">
        <v>253944</v>
      </c>
    </row>
    <row r="86" spans="1:4" x14ac:dyDescent="0.25">
      <c r="A86" t="s">
        <v>462</v>
      </c>
      <c r="B86" s="278">
        <v>39083</v>
      </c>
      <c r="C86" s="79">
        <v>233621</v>
      </c>
      <c r="D86" s="279">
        <v>254533</v>
      </c>
    </row>
    <row r="87" spans="1:4" x14ac:dyDescent="0.25">
      <c r="A87" t="s">
        <v>463</v>
      </c>
      <c r="B87" s="278">
        <v>39114</v>
      </c>
      <c r="C87" s="79">
        <v>219232</v>
      </c>
      <c r="D87" s="279">
        <v>249391</v>
      </c>
    </row>
    <row r="88" spans="1:4" x14ac:dyDescent="0.25">
      <c r="A88" t="s">
        <v>464</v>
      </c>
      <c r="B88" s="278">
        <v>39142</v>
      </c>
      <c r="C88" s="79">
        <v>259638</v>
      </c>
      <c r="D88" s="279">
        <v>254292</v>
      </c>
    </row>
    <row r="89" spans="1:4" x14ac:dyDescent="0.25">
      <c r="A89" t="s">
        <v>466</v>
      </c>
      <c r="B89" s="278">
        <v>39173</v>
      </c>
      <c r="C89" s="79">
        <v>252595</v>
      </c>
      <c r="D89" s="279">
        <v>251375</v>
      </c>
    </row>
    <row r="90" spans="1:4" x14ac:dyDescent="0.25">
      <c r="A90" t="s">
        <v>467</v>
      </c>
      <c r="B90" s="278">
        <v>39203</v>
      </c>
      <c r="C90" s="79">
        <v>267574</v>
      </c>
      <c r="D90" s="279">
        <v>254131</v>
      </c>
    </row>
    <row r="91" spans="1:4" x14ac:dyDescent="0.25">
      <c r="A91" t="s">
        <v>468</v>
      </c>
      <c r="B91" s="278">
        <v>39234</v>
      </c>
      <c r="C91" s="79">
        <v>265374</v>
      </c>
      <c r="D91" s="279">
        <v>253200</v>
      </c>
    </row>
    <row r="92" spans="1:4" x14ac:dyDescent="0.25">
      <c r="A92" t="s">
        <v>471</v>
      </c>
      <c r="B92" s="278">
        <v>39264</v>
      </c>
      <c r="C92" s="79">
        <v>267106</v>
      </c>
      <c r="D92" s="279">
        <v>252333</v>
      </c>
    </row>
    <row r="93" spans="1:4" x14ac:dyDescent="0.25">
      <c r="A93" t="s">
        <v>472</v>
      </c>
      <c r="B93" s="278">
        <v>39295</v>
      </c>
      <c r="C93" s="79">
        <v>271225</v>
      </c>
      <c r="D93" s="279">
        <v>254221</v>
      </c>
    </row>
    <row r="94" spans="1:4" x14ac:dyDescent="0.25">
      <c r="A94" t="s">
        <v>473</v>
      </c>
      <c r="B94" s="278">
        <v>39326</v>
      </c>
      <c r="C94" s="79">
        <v>245965</v>
      </c>
      <c r="D94" s="279">
        <v>253290</v>
      </c>
    </row>
    <row r="95" spans="1:4" x14ac:dyDescent="0.25">
      <c r="A95" t="s">
        <v>475</v>
      </c>
      <c r="B95" s="278">
        <v>39356</v>
      </c>
      <c r="C95" s="79">
        <v>261423</v>
      </c>
      <c r="D95" s="279">
        <v>253767</v>
      </c>
    </row>
    <row r="96" spans="1:4" x14ac:dyDescent="0.25">
      <c r="A96" t="s">
        <v>476</v>
      </c>
      <c r="B96" s="278">
        <v>39387</v>
      </c>
      <c r="C96" s="79">
        <v>245787</v>
      </c>
      <c r="D96" s="279">
        <v>252121</v>
      </c>
    </row>
    <row r="97" spans="1:4" x14ac:dyDescent="0.25">
      <c r="A97" t="s">
        <v>477</v>
      </c>
      <c r="B97" s="278">
        <v>39417</v>
      </c>
      <c r="C97" s="79">
        <v>240281</v>
      </c>
      <c r="D97" s="279">
        <v>247460</v>
      </c>
    </row>
    <row r="98" spans="1:4" x14ac:dyDescent="0.25">
      <c r="A98" t="s">
        <v>462</v>
      </c>
      <c r="B98" s="278">
        <v>39448</v>
      </c>
      <c r="C98" s="79">
        <v>232920</v>
      </c>
      <c r="D98" s="279">
        <v>253376</v>
      </c>
    </row>
    <row r="99" spans="1:4" x14ac:dyDescent="0.25">
      <c r="A99" t="s">
        <v>463</v>
      </c>
      <c r="B99" s="278">
        <v>39479</v>
      </c>
      <c r="C99" s="79">
        <v>221336</v>
      </c>
      <c r="D99" s="279">
        <v>250551</v>
      </c>
    </row>
    <row r="100" spans="1:4" x14ac:dyDescent="0.25">
      <c r="A100" t="s">
        <v>464</v>
      </c>
      <c r="B100" s="278">
        <v>39508</v>
      </c>
      <c r="C100" s="79">
        <v>252343</v>
      </c>
      <c r="D100" s="279">
        <v>248981</v>
      </c>
    </row>
    <row r="101" spans="1:4" x14ac:dyDescent="0.25">
      <c r="A101" t="s">
        <v>466</v>
      </c>
      <c r="B101" s="278">
        <v>39539</v>
      </c>
      <c r="C101" s="79">
        <v>252088</v>
      </c>
      <c r="D101" s="279">
        <v>249101</v>
      </c>
    </row>
    <row r="102" spans="1:4" x14ac:dyDescent="0.25">
      <c r="A102" t="s">
        <v>467</v>
      </c>
      <c r="B102" s="278">
        <v>39569</v>
      </c>
      <c r="C102" s="79">
        <v>261466</v>
      </c>
      <c r="D102" s="279">
        <v>248415</v>
      </c>
    </row>
    <row r="103" spans="1:4" x14ac:dyDescent="0.25">
      <c r="A103" t="s">
        <v>468</v>
      </c>
      <c r="B103" s="278">
        <v>39600</v>
      </c>
      <c r="C103" s="79">
        <v>257484</v>
      </c>
      <c r="D103" s="279">
        <v>246701</v>
      </c>
    </row>
    <row r="104" spans="1:4" x14ac:dyDescent="0.25">
      <c r="A104" t="s">
        <v>471</v>
      </c>
      <c r="B104" s="278">
        <v>39630</v>
      </c>
      <c r="C104" s="79">
        <v>261600</v>
      </c>
      <c r="D104" s="279">
        <v>245645</v>
      </c>
    </row>
    <row r="105" spans="1:4" x14ac:dyDescent="0.25">
      <c r="A105" t="s">
        <v>472</v>
      </c>
      <c r="B105" s="278">
        <v>39661</v>
      </c>
      <c r="C105" s="79">
        <v>260609</v>
      </c>
      <c r="D105" s="279">
        <v>244681</v>
      </c>
    </row>
    <row r="106" spans="1:4" x14ac:dyDescent="0.25">
      <c r="A106" t="s">
        <v>473</v>
      </c>
      <c r="B106" s="278">
        <v>39692</v>
      </c>
      <c r="C106" s="79">
        <v>239607</v>
      </c>
      <c r="D106" s="279">
        <v>245948</v>
      </c>
    </row>
    <row r="107" spans="1:4" x14ac:dyDescent="0.25">
      <c r="A107" t="s">
        <v>475</v>
      </c>
      <c r="B107" s="278">
        <v>39722</v>
      </c>
      <c r="C107" s="79">
        <v>255848</v>
      </c>
      <c r="D107" s="279">
        <v>246795</v>
      </c>
    </row>
    <row r="108" spans="1:4" x14ac:dyDescent="0.25">
      <c r="A108" t="s">
        <v>476</v>
      </c>
      <c r="B108" s="278">
        <v>39753</v>
      </c>
      <c r="C108" s="79">
        <v>236465</v>
      </c>
      <c r="D108" s="279">
        <v>246244</v>
      </c>
    </row>
    <row r="109" spans="1:4" x14ac:dyDescent="0.25">
      <c r="A109" t="s">
        <v>477</v>
      </c>
      <c r="B109" s="278">
        <v>39783</v>
      </c>
      <c r="C109" s="79">
        <v>241742</v>
      </c>
      <c r="D109" s="279">
        <v>246829</v>
      </c>
    </row>
    <row r="110" spans="1:4" x14ac:dyDescent="0.25">
      <c r="A110" t="s">
        <v>462</v>
      </c>
      <c r="B110" s="278">
        <v>39814</v>
      </c>
      <c r="C110" s="79">
        <v>225529</v>
      </c>
      <c r="D110" s="279">
        <v>245974</v>
      </c>
    </row>
    <row r="111" spans="1:4" x14ac:dyDescent="0.25">
      <c r="A111" t="s">
        <v>463</v>
      </c>
      <c r="B111" s="278">
        <v>39845</v>
      </c>
      <c r="C111" s="79">
        <v>217643</v>
      </c>
      <c r="D111" s="279">
        <v>248466</v>
      </c>
    </row>
    <row r="112" spans="1:4" x14ac:dyDescent="0.25">
      <c r="A112" t="s">
        <v>464</v>
      </c>
      <c r="B112" s="278">
        <v>39873</v>
      </c>
      <c r="C112" s="79">
        <v>249741</v>
      </c>
      <c r="D112" s="279">
        <v>244904</v>
      </c>
    </row>
    <row r="113" spans="1:4" x14ac:dyDescent="0.25">
      <c r="A113" t="s">
        <v>466</v>
      </c>
      <c r="B113" s="278">
        <v>39904</v>
      </c>
      <c r="C113" s="79">
        <v>251374</v>
      </c>
      <c r="D113" s="279">
        <v>247873</v>
      </c>
    </row>
    <row r="114" spans="1:4" x14ac:dyDescent="0.25">
      <c r="A114" t="s">
        <v>467</v>
      </c>
      <c r="B114" s="278">
        <v>39934</v>
      </c>
      <c r="C114" s="79">
        <v>258276</v>
      </c>
      <c r="D114" s="279">
        <v>246794</v>
      </c>
    </row>
    <row r="115" spans="1:4" x14ac:dyDescent="0.25">
      <c r="A115" t="s">
        <v>468</v>
      </c>
      <c r="B115" s="278">
        <v>39965</v>
      </c>
      <c r="C115" s="79">
        <v>258395</v>
      </c>
      <c r="D115" s="279">
        <v>246498</v>
      </c>
    </row>
    <row r="116" spans="1:4" x14ac:dyDescent="0.25">
      <c r="A116" t="s">
        <v>471</v>
      </c>
      <c r="B116" s="278">
        <v>39995</v>
      </c>
      <c r="C116" s="79">
        <v>264472</v>
      </c>
      <c r="D116" s="279">
        <v>247534</v>
      </c>
    </row>
    <row r="117" spans="1:4" x14ac:dyDescent="0.25">
      <c r="A117" t="s">
        <v>472</v>
      </c>
      <c r="B117" s="278">
        <v>40026</v>
      </c>
      <c r="C117" s="79">
        <v>260297</v>
      </c>
      <c r="D117" s="279">
        <v>246986</v>
      </c>
    </row>
    <row r="118" spans="1:4" x14ac:dyDescent="0.25">
      <c r="A118" t="s">
        <v>473</v>
      </c>
      <c r="B118" s="278">
        <v>40057</v>
      </c>
      <c r="C118" s="79">
        <v>241970</v>
      </c>
      <c r="D118" s="279">
        <v>246455</v>
      </c>
    </row>
    <row r="119" spans="1:4" x14ac:dyDescent="0.25">
      <c r="A119" t="s">
        <v>475</v>
      </c>
      <c r="B119" s="278">
        <v>40087</v>
      </c>
      <c r="C119" s="79">
        <v>252209</v>
      </c>
      <c r="D119" s="279">
        <v>244074</v>
      </c>
    </row>
    <row r="120" spans="1:4" x14ac:dyDescent="0.25">
      <c r="A120" t="s">
        <v>476</v>
      </c>
      <c r="B120" s="278">
        <v>40118</v>
      </c>
      <c r="C120" s="79">
        <v>237264</v>
      </c>
      <c r="D120" s="279">
        <v>246232</v>
      </c>
    </row>
    <row r="121" spans="1:4" x14ac:dyDescent="0.25">
      <c r="A121" t="s">
        <v>477</v>
      </c>
      <c r="B121" s="278">
        <v>40148</v>
      </c>
      <c r="C121" s="79">
        <v>239593</v>
      </c>
      <c r="D121" s="279">
        <v>244784</v>
      </c>
    </row>
    <row r="122" spans="1:4" x14ac:dyDescent="0.25">
      <c r="A122" t="s">
        <v>462</v>
      </c>
      <c r="B122" s="278">
        <v>40179</v>
      </c>
      <c r="C122" s="79">
        <v>220839</v>
      </c>
      <c r="D122" s="279">
        <v>242519</v>
      </c>
    </row>
    <row r="123" spans="1:4" x14ac:dyDescent="0.25">
      <c r="A123" t="s">
        <v>463</v>
      </c>
      <c r="B123" s="278">
        <v>40210</v>
      </c>
      <c r="C123" s="79">
        <v>210635</v>
      </c>
      <c r="D123" s="279">
        <v>241803</v>
      </c>
    </row>
    <row r="124" spans="1:4" x14ac:dyDescent="0.25">
      <c r="A124" t="s">
        <v>464</v>
      </c>
      <c r="B124" s="278">
        <v>40238</v>
      </c>
      <c r="C124" s="79">
        <v>254238</v>
      </c>
      <c r="D124" s="279">
        <v>248076</v>
      </c>
    </row>
    <row r="125" spans="1:4" x14ac:dyDescent="0.25">
      <c r="A125" t="s">
        <v>466</v>
      </c>
      <c r="B125" s="278">
        <v>40269</v>
      </c>
      <c r="C125" s="79">
        <v>253936</v>
      </c>
      <c r="D125" s="279">
        <v>249112</v>
      </c>
    </row>
    <row r="126" spans="1:4" x14ac:dyDescent="0.25">
      <c r="A126" t="s">
        <v>467</v>
      </c>
      <c r="B126" s="278">
        <v>40299</v>
      </c>
      <c r="C126" s="79">
        <v>256927</v>
      </c>
      <c r="D126" s="279">
        <v>247042</v>
      </c>
    </row>
    <row r="127" spans="1:4" x14ac:dyDescent="0.25">
      <c r="A127" t="s">
        <v>468</v>
      </c>
      <c r="B127" s="278">
        <v>40330</v>
      </c>
      <c r="C127" s="79">
        <v>260083</v>
      </c>
      <c r="D127" s="279">
        <v>247723</v>
      </c>
    </row>
    <row r="128" spans="1:4" x14ac:dyDescent="0.25">
      <c r="A128" t="s">
        <v>471</v>
      </c>
      <c r="B128" s="278">
        <v>40360</v>
      </c>
      <c r="C128" s="79">
        <v>265315</v>
      </c>
      <c r="D128" s="279">
        <v>249293</v>
      </c>
    </row>
    <row r="129" spans="1:4" x14ac:dyDescent="0.25">
      <c r="A129" t="s">
        <v>472</v>
      </c>
      <c r="B129" s="278">
        <v>40391</v>
      </c>
      <c r="C129" s="79">
        <v>263837</v>
      </c>
      <c r="D129" s="279">
        <v>249208</v>
      </c>
    </row>
    <row r="130" spans="1:4" x14ac:dyDescent="0.25">
      <c r="A130" t="s">
        <v>473</v>
      </c>
      <c r="B130" s="278">
        <v>40422</v>
      </c>
      <c r="C130" s="79">
        <v>244682</v>
      </c>
      <c r="D130" s="279">
        <v>249084</v>
      </c>
    </row>
    <row r="131" spans="1:4" x14ac:dyDescent="0.25">
      <c r="A131" t="s">
        <v>475</v>
      </c>
      <c r="B131" s="278">
        <v>40452</v>
      </c>
      <c r="C131" s="79">
        <v>256395</v>
      </c>
      <c r="D131" s="279">
        <v>249386</v>
      </c>
    </row>
    <row r="132" spans="1:4" x14ac:dyDescent="0.25">
      <c r="A132" t="s">
        <v>476</v>
      </c>
      <c r="B132" s="278">
        <v>40483</v>
      </c>
      <c r="C132" s="79">
        <v>239579</v>
      </c>
      <c r="D132" s="279">
        <v>247614</v>
      </c>
    </row>
    <row r="133" spans="1:4" x14ac:dyDescent="0.25">
      <c r="A133" t="s">
        <v>477</v>
      </c>
      <c r="B133" s="278">
        <v>40513</v>
      </c>
      <c r="C133" s="79">
        <v>240800</v>
      </c>
      <c r="D133" s="279">
        <v>245054</v>
      </c>
    </row>
    <row r="134" spans="1:4" x14ac:dyDescent="0.25">
      <c r="A134" t="s">
        <v>462</v>
      </c>
      <c r="B134" s="278">
        <v>40544</v>
      </c>
      <c r="C134" s="79">
        <v>223790</v>
      </c>
      <c r="D134" s="279">
        <v>246965</v>
      </c>
    </row>
    <row r="135" spans="1:4" x14ac:dyDescent="0.25">
      <c r="A135" t="s">
        <v>463</v>
      </c>
      <c r="B135" s="278">
        <v>40575</v>
      </c>
      <c r="C135" s="79">
        <v>213463</v>
      </c>
      <c r="D135" s="279">
        <v>245208</v>
      </c>
    </row>
    <row r="136" spans="1:4" x14ac:dyDescent="0.25">
      <c r="A136" t="s">
        <v>464</v>
      </c>
      <c r="B136" s="278">
        <v>40603</v>
      </c>
      <c r="C136" s="79">
        <v>253124</v>
      </c>
      <c r="D136" s="279">
        <v>246519</v>
      </c>
    </row>
    <row r="137" spans="1:4" x14ac:dyDescent="0.25">
      <c r="A137" t="s">
        <v>466</v>
      </c>
      <c r="B137" s="278">
        <v>40634</v>
      </c>
      <c r="C137" s="79">
        <v>249578</v>
      </c>
      <c r="D137" s="279">
        <v>245553</v>
      </c>
    </row>
    <row r="138" spans="1:4" x14ac:dyDescent="0.25">
      <c r="A138" t="s">
        <v>467</v>
      </c>
      <c r="B138" s="278">
        <v>40664</v>
      </c>
      <c r="C138" s="79">
        <v>254083</v>
      </c>
      <c r="D138" s="279">
        <v>243131</v>
      </c>
    </row>
    <row r="139" spans="1:4" x14ac:dyDescent="0.25">
      <c r="A139" t="s">
        <v>468</v>
      </c>
      <c r="B139" s="278">
        <v>40695</v>
      </c>
      <c r="C139" s="79">
        <v>258350</v>
      </c>
      <c r="D139" s="279">
        <v>245757</v>
      </c>
    </row>
    <row r="140" spans="1:4" x14ac:dyDescent="0.25">
      <c r="A140" t="s">
        <v>471</v>
      </c>
      <c r="B140" s="278">
        <v>40725</v>
      </c>
      <c r="C140" s="79">
        <v>260175</v>
      </c>
      <c r="D140" s="279">
        <v>245196</v>
      </c>
    </row>
    <row r="141" spans="1:4" x14ac:dyDescent="0.25">
      <c r="A141" t="s">
        <v>472</v>
      </c>
      <c r="B141" s="278">
        <v>40756</v>
      </c>
      <c r="C141" s="79">
        <v>260526</v>
      </c>
      <c r="D141" s="279">
        <v>244641</v>
      </c>
    </row>
    <row r="142" spans="1:4" x14ac:dyDescent="0.25">
      <c r="A142" t="s">
        <v>473</v>
      </c>
      <c r="B142" s="278">
        <v>40787</v>
      </c>
      <c r="C142" s="79">
        <v>242062</v>
      </c>
      <c r="D142" s="279">
        <v>245393</v>
      </c>
    </row>
    <row r="143" spans="1:4" x14ac:dyDescent="0.25">
      <c r="A143" t="s">
        <v>475</v>
      </c>
      <c r="B143" s="278">
        <v>40817</v>
      </c>
      <c r="C143" s="79">
        <v>251906</v>
      </c>
      <c r="D143" s="279">
        <v>245952</v>
      </c>
    </row>
    <row r="144" spans="1:4" x14ac:dyDescent="0.25">
      <c r="A144" t="s">
        <v>476</v>
      </c>
      <c r="B144" s="278">
        <v>40848</v>
      </c>
      <c r="C144" s="79">
        <v>238535</v>
      </c>
      <c r="D144" s="279">
        <v>246579</v>
      </c>
    </row>
    <row r="145" spans="1:4" x14ac:dyDescent="0.25">
      <c r="A145" t="s">
        <v>477</v>
      </c>
      <c r="B145" s="278">
        <v>40878</v>
      </c>
      <c r="C145" s="79">
        <v>244810</v>
      </c>
      <c r="D145" s="279">
        <v>249896</v>
      </c>
    </row>
    <row r="146" spans="1:4" x14ac:dyDescent="0.25">
      <c r="A146" t="s">
        <v>462</v>
      </c>
      <c r="B146" s="278">
        <v>40909</v>
      </c>
      <c r="C146" s="79">
        <v>227527</v>
      </c>
      <c r="D146" s="279">
        <v>249790</v>
      </c>
    </row>
    <row r="147" spans="1:4" x14ac:dyDescent="0.25">
      <c r="A147" t="s">
        <v>463</v>
      </c>
      <c r="B147" s="278">
        <v>40940</v>
      </c>
      <c r="C147" s="79">
        <v>218196</v>
      </c>
      <c r="D147" s="279">
        <v>250746</v>
      </c>
    </row>
    <row r="148" spans="1:4" x14ac:dyDescent="0.25">
      <c r="A148" t="s">
        <v>464</v>
      </c>
      <c r="B148" s="278">
        <v>40969</v>
      </c>
      <c r="C148" s="79">
        <v>256166</v>
      </c>
      <c r="D148" s="279">
        <v>249737</v>
      </c>
    </row>
    <row r="149" spans="1:4" x14ac:dyDescent="0.25">
      <c r="A149" t="s">
        <v>466</v>
      </c>
      <c r="B149" s="278">
        <v>41000</v>
      </c>
      <c r="C149" s="79">
        <v>249394</v>
      </c>
      <c r="D149" s="279">
        <v>246547</v>
      </c>
    </row>
    <row r="150" spans="1:4" x14ac:dyDescent="0.25">
      <c r="A150" t="s">
        <v>467</v>
      </c>
      <c r="B150" s="278">
        <v>41030</v>
      </c>
      <c r="C150" s="79">
        <v>260774</v>
      </c>
      <c r="D150" s="279">
        <v>248096</v>
      </c>
    </row>
    <row r="151" spans="1:4" x14ac:dyDescent="0.25">
      <c r="A151" t="s">
        <v>468</v>
      </c>
      <c r="B151" s="278">
        <v>41061</v>
      </c>
      <c r="C151" s="79">
        <v>260376</v>
      </c>
      <c r="D151" s="279">
        <v>247577</v>
      </c>
    </row>
    <row r="152" spans="1:4" x14ac:dyDescent="0.25">
      <c r="A152" t="s">
        <v>471</v>
      </c>
      <c r="B152" s="278">
        <v>41091</v>
      </c>
      <c r="C152" s="79">
        <v>260244</v>
      </c>
      <c r="D152" s="279">
        <v>245308</v>
      </c>
    </row>
    <row r="153" spans="1:4" x14ac:dyDescent="0.25">
      <c r="A153" t="s">
        <v>472</v>
      </c>
      <c r="B153" s="278">
        <v>41122</v>
      </c>
      <c r="C153" s="79">
        <v>264379</v>
      </c>
      <c r="D153" s="279">
        <v>246538</v>
      </c>
    </row>
    <row r="154" spans="1:4" x14ac:dyDescent="0.25">
      <c r="A154" t="s">
        <v>473</v>
      </c>
      <c r="B154" s="278">
        <v>41153</v>
      </c>
      <c r="C154" s="79">
        <v>238867</v>
      </c>
      <c r="D154" s="279">
        <v>245805</v>
      </c>
    </row>
    <row r="155" spans="1:4" x14ac:dyDescent="0.25">
      <c r="A155" t="s">
        <v>475</v>
      </c>
      <c r="B155" s="278">
        <v>41183</v>
      </c>
      <c r="C155" s="79">
        <v>253574</v>
      </c>
      <c r="D155" s="279">
        <v>245176</v>
      </c>
    </row>
    <row r="156" spans="1:4" x14ac:dyDescent="0.25">
      <c r="A156" t="s">
        <v>476</v>
      </c>
      <c r="B156" s="278">
        <v>41214</v>
      </c>
      <c r="C156" s="79">
        <v>240361</v>
      </c>
      <c r="D156" s="279">
        <v>247779</v>
      </c>
    </row>
    <row r="157" spans="1:4" x14ac:dyDescent="0.25">
      <c r="A157" t="s">
        <v>477</v>
      </c>
      <c r="B157" s="278">
        <v>41244</v>
      </c>
      <c r="C157" s="79">
        <v>238709</v>
      </c>
      <c r="D157" s="279">
        <v>245651</v>
      </c>
    </row>
    <row r="158" spans="1:4" x14ac:dyDescent="0.25">
      <c r="A158" t="s">
        <v>462</v>
      </c>
      <c r="B158" s="278">
        <v>41275</v>
      </c>
      <c r="C158" s="79">
        <v>229419</v>
      </c>
      <c r="D158" s="279">
        <v>250411</v>
      </c>
    </row>
    <row r="159" spans="1:4" x14ac:dyDescent="0.25">
      <c r="A159" t="s">
        <v>463</v>
      </c>
      <c r="B159" s="278">
        <v>41306</v>
      </c>
      <c r="C159" s="79">
        <v>215803</v>
      </c>
      <c r="D159" s="279">
        <v>249845</v>
      </c>
    </row>
    <row r="160" spans="1:4" x14ac:dyDescent="0.25">
      <c r="A160" t="s">
        <v>464</v>
      </c>
      <c r="B160" s="278">
        <v>41334</v>
      </c>
      <c r="C160" s="79">
        <v>253026</v>
      </c>
      <c r="D160" s="279">
        <v>248349</v>
      </c>
    </row>
    <row r="161" spans="1:4" x14ac:dyDescent="0.25">
      <c r="A161" t="s">
        <v>466</v>
      </c>
      <c r="B161" s="278">
        <v>41365</v>
      </c>
      <c r="C161" s="79">
        <v>252064</v>
      </c>
      <c r="D161" s="279">
        <v>247844</v>
      </c>
    </row>
    <row r="162" spans="1:4" x14ac:dyDescent="0.25">
      <c r="A162" t="s">
        <v>467</v>
      </c>
      <c r="B162" s="278">
        <v>41395</v>
      </c>
      <c r="C162" s="79">
        <v>263406</v>
      </c>
      <c r="D162" s="279">
        <v>249071</v>
      </c>
    </row>
    <row r="163" spans="1:4" x14ac:dyDescent="0.25">
      <c r="A163" t="s">
        <v>468</v>
      </c>
      <c r="B163" s="278">
        <v>41426</v>
      </c>
      <c r="C163" s="79">
        <v>259980</v>
      </c>
      <c r="D163" s="279">
        <v>249233</v>
      </c>
    </row>
    <row r="164" spans="1:4" x14ac:dyDescent="0.25">
      <c r="A164" t="s">
        <v>471</v>
      </c>
      <c r="B164" s="278">
        <v>41456</v>
      </c>
      <c r="C164" s="79">
        <v>263946</v>
      </c>
      <c r="D164" s="279">
        <v>247384</v>
      </c>
    </row>
    <row r="165" spans="1:4" x14ac:dyDescent="0.25">
      <c r="A165" t="s">
        <v>472</v>
      </c>
      <c r="B165" s="278">
        <v>41487</v>
      </c>
      <c r="C165" s="79">
        <v>268061</v>
      </c>
      <c r="D165" s="279">
        <v>250869</v>
      </c>
    </row>
    <row r="166" spans="1:4" x14ac:dyDescent="0.25">
      <c r="A166" t="s">
        <v>473</v>
      </c>
      <c r="B166" s="278">
        <v>41518</v>
      </c>
      <c r="C166" s="79">
        <v>242536</v>
      </c>
      <c r="D166" s="279">
        <v>249145</v>
      </c>
    </row>
    <row r="167" spans="1:4" x14ac:dyDescent="0.25">
      <c r="A167" t="s">
        <v>475</v>
      </c>
      <c r="B167" s="278">
        <v>41548</v>
      </c>
      <c r="C167" s="79">
        <v>258748</v>
      </c>
      <c r="D167" s="279">
        <v>249407</v>
      </c>
    </row>
    <row r="168" spans="1:4" x14ac:dyDescent="0.25">
      <c r="A168" t="s">
        <v>476</v>
      </c>
      <c r="B168" s="278">
        <v>41579</v>
      </c>
      <c r="C168" s="79">
        <v>240055</v>
      </c>
      <c r="D168" s="279">
        <v>249394</v>
      </c>
    </row>
    <row r="169" spans="1:4" x14ac:dyDescent="0.25">
      <c r="A169" t="s">
        <v>477</v>
      </c>
      <c r="B169" s="278">
        <v>41609</v>
      </c>
      <c r="C169" s="79">
        <v>241237</v>
      </c>
      <c r="D169" s="279">
        <v>245957</v>
      </c>
    </row>
    <row r="170" spans="1:4" x14ac:dyDescent="0.25">
      <c r="A170" t="s">
        <v>462</v>
      </c>
      <c r="B170" s="278">
        <v>41640</v>
      </c>
      <c r="C170" s="79">
        <v>226413</v>
      </c>
      <c r="D170" s="279">
        <v>246531</v>
      </c>
    </row>
    <row r="171" spans="1:4" x14ac:dyDescent="0.25">
      <c r="A171" t="s">
        <v>463</v>
      </c>
      <c r="B171" s="278">
        <v>41671</v>
      </c>
      <c r="C171" s="79">
        <v>213949</v>
      </c>
      <c r="D171" s="279">
        <v>249499</v>
      </c>
    </row>
    <row r="172" spans="1:4" x14ac:dyDescent="0.25">
      <c r="A172" t="s">
        <v>464</v>
      </c>
      <c r="B172" s="278">
        <v>41699</v>
      </c>
      <c r="C172" s="79">
        <v>253424</v>
      </c>
      <c r="D172" s="279">
        <v>251120</v>
      </c>
    </row>
    <row r="173" spans="1:4" x14ac:dyDescent="0.25">
      <c r="A173" t="s">
        <v>466</v>
      </c>
      <c r="B173" s="278">
        <v>41730</v>
      </c>
      <c r="C173" s="79">
        <v>256736</v>
      </c>
      <c r="D173" s="279">
        <v>251959</v>
      </c>
    </row>
    <row r="174" spans="1:4" x14ac:dyDescent="0.25">
      <c r="A174" t="s">
        <v>467</v>
      </c>
      <c r="B174" s="278">
        <v>41760</v>
      </c>
      <c r="C174" s="79">
        <v>266237</v>
      </c>
      <c r="D174" s="279">
        <v>252289</v>
      </c>
    </row>
    <row r="175" spans="1:4" x14ac:dyDescent="0.25">
      <c r="A175" t="s">
        <v>468</v>
      </c>
      <c r="B175" s="278">
        <v>41791</v>
      </c>
      <c r="C175" s="79">
        <v>263459</v>
      </c>
      <c r="D175" s="279">
        <v>252054</v>
      </c>
    </row>
    <row r="176" spans="1:4" x14ac:dyDescent="0.25">
      <c r="A176" t="s">
        <v>471</v>
      </c>
      <c r="B176" s="278">
        <v>41821</v>
      </c>
      <c r="C176" s="79">
        <v>270053</v>
      </c>
      <c r="D176" s="279">
        <v>252111</v>
      </c>
    </row>
    <row r="177" spans="1:4" x14ac:dyDescent="0.25">
      <c r="A177" t="s">
        <v>472</v>
      </c>
      <c r="B177" s="278">
        <v>41852</v>
      </c>
      <c r="C177" s="79">
        <v>268831</v>
      </c>
      <c r="D177" s="279">
        <v>252472</v>
      </c>
    </row>
    <row r="178" spans="1:4" x14ac:dyDescent="0.25">
      <c r="A178" t="s">
        <v>473</v>
      </c>
      <c r="B178" s="278">
        <v>41883</v>
      </c>
      <c r="C178" s="79">
        <v>247688</v>
      </c>
      <c r="D178" s="279">
        <v>253485</v>
      </c>
    </row>
    <row r="179" spans="1:4" x14ac:dyDescent="0.25">
      <c r="A179" t="s">
        <v>475</v>
      </c>
      <c r="B179" s="278">
        <v>41913</v>
      </c>
      <c r="C179" s="79">
        <v>265144</v>
      </c>
      <c r="D179" s="279">
        <v>254117</v>
      </c>
    </row>
    <row r="180" spans="1:4" x14ac:dyDescent="0.25">
      <c r="A180" t="s">
        <v>476</v>
      </c>
      <c r="B180" s="278">
        <v>41944</v>
      </c>
      <c r="C180" s="79">
        <v>241451</v>
      </c>
      <c r="D180" s="279">
        <v>253099</v>
      </c>
    </row>
    <row r="181" spans="1:4" x14ac:dyDescent="0.25">
      <c r="A181" t="s">
        <v>477</v>
      </c>
      <c r="B181" s="278">
        <v>41974</v>
      </c>
      <c r="C181" s="79">
        <v>252271</v>
      </c>
      <c r="D181" s="279">
        <v>255291</v>
      </c>
    </row>
    <row r="182" spans="1:4" x14ac:dyDescent="0.25">
      <c r="A182" t="s">
        <v>462</v>
      </c>
      <c r="B182" s="278">
        <v>42005</v>
      </c>
      <c r="C182" s="79">
        <v>233498</v>
      </c>
      <c r="D182" s="279">
        <v>254967</v>
      </c>
    </row>
    <row r="183" spans="1:4" x14ac:dyDescent="0.25">
      <c r="A183" t="s">
        <v>463</v>
      </c>
      <c r="B183" s="278">
        <v>42036</v>
      </c>
      <c r="C183" s="79">
        <v>217220</v>
      </c>
      <c r="D183" s="279">
        <v>254414</v>
      </c>
    </row>
    <row r="184" spans="1:4" x14ac:dyDescent="0.25">
      <c r="A184" t="s">
        <v>464</v>
      </c>
      <c r="B184" s="278">
        <v>42064</v>
      </c>
      <c r="C184" s="79">
        <v>258017</v>
      </c>
      <c r="D184" s="279">
        <v>255735</v>
      </c>
    </row>
    <row r="185" spans="1:4" x14ac:dyDescent="0.25">
      <c r="A185" t="s">
        <v>466</v>
      </c>
      <c r="B185" s="278">
        <v>42095</v>
      </c>
      <c r="C185" s="79">
        <v>262817</v>
      </c>
      <c r="D185" s="279">
        <v>257796</v>
      </c>
    </row>
    <row r="186" spans="1:4" x14ac:dyDescent="0.25">
      <c r="A186" t="s">
        <v>467</v>
      </c>
      <c r="B186" s="278">
        <v>42125</v>
      </c>
      <c r="C186" s="79">
        <v>270839</v>
      </c>
      <c r="D186" s="279">
        <v>257531</v>
      </c>
    </row>
    <row r="187" spans="1:4" x14ac:dyDescent="0.25">
      <c r="A187" t="s">
        <v>468</v>
      </c>
      <c r="B187" s="278">
        <v>42156</v>
      </c>
      <c r="C187" s="79">
        <v>270574</v>
      </c>
      <c r="D187" s="279">
        <v>258177</v>
      </c>
    </row>
    <row r="188" spans="1:4" x14ac:dyDescent="0.25">
      <c r="A188" t="s">
        <v>471</v>
      </c>
      <c r="B188" s="278">
        <v>42186</v>
      </c>
      <c r="C188" s="79">
        <v>278372</v>
      </c>
      <c r="D188" s="279">
        <v>258012</v>
      </c>
    </row>
    <row r="189" spans="1:4" x14ac:dyDescent="0.25">
      <c r="A189" t="s">
        <v>472</v>
      </c>
      <c r="B189" s="278">
        <v>42217</v>
      </c>
      <c r="C189" s="79">
        <v>272209</v>
      </c>
      <c r="D189" s="279">
        <v>259020</v>
      </c>
    </row>
    <row r="190" spans="1:4" x14ac:dyDescent="0.25">
      <c r="A190" t="s">
        <v>473</v>
      </c>
      <c r="B190" s="278">
        <v>42248</v>
      </c>
      <c r="C190" s="79">
        <v>255090</v>
      </c>
      <c r="D190" s="279">
        <v>258671</v>
      </c>
    </row>
    <row r="191" spans="1:4" x14ac:dyDescent="0.25">
      <c r="A191" t="s">
        <v>475</v>
      </c>
      <c r="B191" s="278">
        <v>42278</v>
      </c>
      <c r="C191" s="79">
        <v>268469</v>
      </c>
      <c r="D191" s="279">
        <v>257672</v>
      </c>
    </row>
    <row r="192" spans="1:4" x14ac:dyDescent="0.25">
      <c r="A192" t="s">
        <v>476</v>
      </c>
      <c r="B192" s="278">
        <v>42309</v>
      </c>
      <c r="C192" s="79">
        <v>248843</v>
      </c>
      <c r="D192" s="279">
        <v>260006</v>
      </c>
    </row>
    <row r="193" spans="1:4" x14ac:dyDescent="0.25">
      <c r="A193" t="s">
        <v>477</v>
      </c>
      <c r="B193" s="278">
        <v>42339</v>
      </c>
      <c r="C193" s="79">
        <v>259424</v>
      </c>
      <c r="D193" s="279">
        <v>261788</v>
      </c>
    </row>
    <row r="194" spans="1:4" x14ac:dyDescent="0.25">
      <c r="A194" t="s">
        <v>462</v>
      </c>
      <c r="B194" s="278">
        <v>42370</v>
      </c>
      <c r="C194" s="79">
        <v>239679</v>
      </c>
      <c r="D194" s="279">
        <v>262611</v>
      </c>
    </row>
    <row r="195" spans="1:4" x14ac:dyDescent="0.25">
      <c r="A195" t="s">
        <v>463</v>
      </c>
      <c r="B195" s="278">
        <v>42401</v>
      </c>
      <c r="C195" s="79">
        <v>223011</v>
      </c>
      <c r="D195" s="279">
        <v>261752</v>
      </c>
    </row>
    <row r="196" spans="1:4" x14ac:dyDescent="0.25">
      <c r="A196" t="s">
        <v>464</v>
      </c>
      <c r="B196" s="278">
        <v>42430</v>
      </c>
      <c r="C196" s="79">
        <v>265147</v>
      </c>
      <c r="D196" s="279">
        <v>262392</v>
      </c>
    </row>
    <row r="197" spans="1:4" x14ac:dyDescent="0.25">
      <c r="A197" t="s">
        <v>466</v>
      </c>
      <c r="B197" s="278">
        <v>42461</v>
      </c>
      <c r="C197" s="79">
        <v>269653</v>
      </c>
      <c r="D197" s="279">
        <v>264735</v>
      </c>
    </row>
    <row r="198" spans="1:4" x14ac:dyDescent="0.25">
      <c r="A198" t="s">
        <v>467</v>
      </c>
      <c r="B198" s="278">
        <v>42491</v>
      </c>
      <c r="C198" s="79">
        <v>277972</v>
      </c>
      <c r="D198" s="279">
        <v>264565</v>
      </c>
    </row>
    <row r="199" spans="1:4" x14ac:dyDescent="0.25">
      <c r="A199" t="s">
        <v>468</v>
      </c>
      <c r="B199" s="278">
        <v>42522</v>
      </c>
      <c r="C199" s="79">
        <v>276991</v>
      </c>
      <c r="D199" s="279">
        <v>264364</v>
      </c>
    </row>
    <row r="200" spans="1:4" x14ac:dyDescent="0.25">
      <c r="A200" t="s">
        <v>471</v>
      </c>
      <c r="B200" s="278">
        <v>42552</v>
      </c>
      <c r="C200" s="79">
        <v>285160</v>
      </c>
      <c r="D200" s="279">
        <v>265645</v>
      </c>
    </row>
    <row r="201" spans="1:4" x14ac:dyDescent="0.25">
      <c r="A201" t="s">
        <v>472</v>
      </c>
      <c r="B201" s="278">
        <v>42583</v>
      </c>
      <c r="C201" s="79">
        <v>279213</v>
      </c>
      <c r="D201" s="279">
        <v>264145</v>
      </c>
    </row>
    <row r="202" spans="1:4" x14ac:dyDescent="0.25">
      <c r="A202" t="s">
        <v>473</v>
      </c>
      <c r="B202" s="278">
        <v>42614</v>
      </c>
      <c r="C202" s="79">
        <v>262039</v>
      </c>
      <c r="D202" s="279">
        <v>263573</v>
      </c>
    </row>
    <row r="203" spans="1:4" x14ac:dyDescent="0.25">
      <c r="A203" t="s">
        <v>475</v>
      </c>
      <c r="B203" s="278">
        <v>42644</v>
      </c>
      <c r="C203" s="79">
        <v>275610</v>
      </c>
      <c r="D203" s="279">
        <v>266664</v>
      </c>
    </row>
    <row r="204" spans="1:4" x14ac:dyDescent="0.25">
      <c r="A204" t="s">
        <v>476</v>
      </c>
      <c r="B204" s="278">
        <v>42675</v>
      </c>
      <c r="C204" s="79">
        <v>255154</v>
      </c>
      <c r="D204" s="279">
        <v>265314</v>
      </c>
    </row>
    <row r="205" spans="1:4" x14ac:dyDescent="0.25">
      <c r="A205" t="s">
        <v>477</v>
      </c>
      <c r="B205" s="278">
        <v>42705</v>
      </c>
      <c r="C205" s="79">
        <v>264778</v>
      </c>
      <c r="D205" s="279">
        <v>267135</v>
      </c>
    </row>
    <row r="206" spans="1:4" x14ac:dyDescent="0.25">
      <c r="A206" t="s">
        <v>462</v>
      </c>
      <c r="B206" s="278">
        <v>42736</v>
      </c>
      <c r="C206" s="79">
        <v>242600</v>
      </c>
      <c r="D206" s="279">
        <v>266509</v>
      </c>
    </row>
    <row r="207" spans="1:4" x14ac:dyDescent="0.25">
      <c r="A207" t="s">
        <v>463</v>
      </c>
      <c r="B207" s="278">
        <v>42767</v>
      </c>
      <c r="C207" s="79">
        <v>225644</v>
      </c>
      <c r="D207" s="279">
        <v>265234</v>
      </c>
    </row>
    <row r="208" spans="1:4" x14ac:dyDescent="0.25">
      <c r="A208" t="s">
        <v>464</v>
      </c>
      <c r="B208" s="278">
        <v>42795</v>
      </c>
      <c r="C208" s="79">
        <v>268343</v>
      </c>
      <c r="D208" s="279">
        <v>265123</v>
      </c>
    </row>
    <row r="209" spans="1:4" x14ac:dyDescent="0.25">
      <c r="A209" t="s">
        <v>466</v>
      </c>
      <c r="B209" s="278">
        <v>42826</v>
      </c>
      <c r="C209" s="79">
        <v>272864</v>
      </c>
      <c r="D209" s="279">
        <v>270670</v>
      </c>
    </row>
    <row r="210" spans="1:4" x14ac:dyDescent="0.25">
      <c r="A210" t="s">
        <v>467</v>
      </c>
      <c r="B210" s="278">
        <v>42856</v>
      </c>
      <c r="C210" s="79">
        <v>281264</v>
      </c>
      <c r="D210" s="279">
        <v>266153</v>
      </c>
    </row>
    <row r="211" spans="1:4" x14ac:dyDescent="0.25">
      <c r="A211" t="s">
        <v>468</v>
      </c>
      <c r="B211" s="278">
        <v>42887</v>
      </c>
      <c r="C211" s="79">
        <v>280290</v>
      </c>
      <c r="D211" s="279">
        <v>266376</v>
      </c>
    </row>
    <row r="212" spans="1:4" x14ac:dyDescent="0.25">
      <c r="A212" t="s">
        <v>471</v>
      </c>
      <c r="B212" s="278">
        <v>42917</v>
      </c>
      <c r="C212" s="79">
        <v>288566</v>
      </c>
      <c r="D212" s="279">
        <v>269548</v>
      </c>
    </row>
    <row r="213" spans="1:4" x14ac:dyDescent="0.25">
      <c r="A213" t="s">
        <v>472</v>
      </c>
      <c r="B213" s="278">
        <v>42948</v>
      </c>
      <c r="C213" s="79">
        <v>282558</v>
      </c>
      <c r="D213" s="279">
        <v>267211</v>
      </c>
    </row>
    <row r="214" spans="1:4" x14ac:dyDescent="0.25">
      <c r="A214" t="s">
        <v>473</v>
      </c>
      <c r="B214" s="278">
        <v>42979</v>
      </c>
      <c r="C214" s="79">
        <v>265212</v>
      </c>
      <c r="D214" s="279">
        <v>266506</v>
      </c>
    </row>
    <row r="215" spans="1:4" x14ac:dyDescent="0.25">
      <c r="A215" t="s">
        <v>475</v>
      </c>
      <c r="B215" s="278">
        <v>43009</v>
      </c>
      <c r="C215" s="79">
        <v>278888</v>
      </c>
      <c r="D215" s="279">
        <v>268718</v>
      </c>
    </row>
    <row r="216" spans="1:4" x14ac:dyDescent="0.25">
      <c r="A216" t="s">
        <v>476</v>
      </c>
      <c r="B216" s="278">
        <v>43040</v>
      </c>
      <c r="C216" s="79">
        <v>258159</v>
      </c>
      <c r="D216" s="279">
        <v>268212</v>
      </c>
    </row>
    <row r="217" spans="1:4" x14ac:dyDescent="0.25">
      <c r="A217" t="s">
        <v>477</v>
      </c>
      <c r="B217" s="278">
        <v>43070</v>
      </c>
      <c r="C217" s="79">
        <v>267958</v>
      </c>
      <c r="D217" s="279">
        <v>272319</v>
      </c>
    </row>
    <row r="218" spans="1:4" x14ac:dyDescent="0.25">
      <c r="A218" t="s">
        <v>462</v>
      </c>
      <c r="B218" s="278">
        <v>43101</v>
      </c>
      <c r="C218" s="79">
        <v>244736</v>
      </c>
      <c r="D218" s="279">
        <v>268361</v>
      </c>
    </row>
    <row r="219" spans="1:4" x14ac:dyDescent="0.25">
      <c r="A219" t="s">
        <v>463</v>
      </c>
      <c r="B219" s="278">
        <v>43132</v>
      </c>
      <c r="C219" s="79">
        <v>227759</v>
      </c>
      <c r="D219" s="279">
        <v>267857</v>
      </c>
    </row>
    <row r="220" spans="1:4" x14ac:dyDescent="0.25">
      <c r="A220" t="s">
        <v>464</v>
      </c>
      <c r="B220" s="278">
        <v>43160</v>
      </c>
      <c r="C220" s="79">
        <v>270705</v>
      </c>
      <c r="D220" s="279">
        <v>268556</v>
      </c>
    </row>
    <row r="221" spans="1:4" x14ac:dyDescent="0.25">
      <c r="A221" t="s">
        <v>466</v>
      </c>
      <c r="B221" s="278">
        <v>43191</v>
      </c>
      <c r="C221" s="79">
        <v>275127</v>
      </c>
      <c r="D221" s="279">
        <v>273320</v>
      </c>
    </row>
    <row r="222" spans="1:4" x14ac:dyDescent="0.25">
      <c r="A222" t="s">
        <v>467</v>
      </c>
      <c r="B222" s="278">
        <v>43221</v>
      </c>
      <c r="C222" s="79">
        <v>283713</v>
      </c>
      <c r="D222" s="279">
        <v>267556</v>
      </c>
    </row>
    <row r="223" spans="1:4" x14ac:dyDescent="0.25">
      <c r="A223" t="s">
        <v>468</v>
      </c>
      <c r="B223" s="278">
        <v>43252</v>
      </c>
      <c r="C223" s="79">
        <v>282648</v>
      </c>
      <c r="D223" s="279">
        <v>269325</v>
      </c>
    </row>
    <row r="224" spans="1:4" x14ac:dyDescent="0.25">
      <c r="A224" t="s">
        <v>471</v>
      </c>
      <c r="B224" s="278">
        <v>43282</v>
      </c>
      <c r="C224" s="79">
        <v>290989</v>
      </c>
      <c r="D224" s="279">
        <v>270452</v>
      </c>
    </row>
    <row r="225" spans="1:4" x14ac:dyDescent="0.25">
      <c r="A225" t="s">
        <v>472</v>
      </c>
      <c r="B225" s="278">
        <v>43313</v>
      </c>
      <c r="C225" s="79">
        <v>284989</v>
      </c>
      <c r="D225" s="279">
        <v>267900</v>
      </c>
    </row>
    <row r="226" spans="1:4" x14ac:dyDescent="0.25">
      <c r="A226" t="s">
        <v>473</v>
      </c>
      <c r="B226" s="278">
        <v>43344</v>
      </c>
      <c r="C226" s="79">
        <v>267434</v>
      </c>
      <c r="D226" s="279">
        <v>269877</v>
      </c>
    </row>
    <row r="227" spans="1:4" x14ac:dyDescent="0.25">
      <c r="A227" t="s">
        <v>475</v>
      </c>
      <c r="B227" s="278">
        <v>43374</v>
      </c>
      <c r="C227" s="79">
        <v>281382</v>
      </c>
      <c r="D227" s="279">
        <v>270155</v>
      </c>
    </row>
    <row r="228" spans="1:4" x14ac:dyDescent="0.25">
      <c r="A228" t="s">
        <v>476</v>
      </c>
      <c r="B228" s="278">
        <v>43405</v>
      </c>
      <c r="C228" s="79">
        <v>260473</v>
      </c>
      <c r="D228" s="279">
        <v>269052</v>
      </c>
    </row>
    <row r="229" spans="1:4" x14ac:dyDescent="0.25">
      <c r="A229" t="s">
        <v>477</v>
      </c>
      <c r="B229" s="278">
        <v>43435</v>
      </c>
      <c r="C229" s="79">
        <v>270370</v>
      </c>
      <c r="D229" s="279">
        <v>277525</v>
      </c>
    </row>
    <row r="230" spans="1:4" x14ac:dyDescent="0.25">
      <c r="A230" t="s">
        <v>462</v>
      </c>
      <c r="B230" s="278">
        <v>43466</v>
      </c>
      <c r="C230" s="79">
        <v>248927</v>
      </c>
      <c r="D230" s="279">
        <v>273421</v>
      </c>
    </row>
    <row r="231" spans="1:4" x14ac:dyDescent="0.25">
      <c r="A231" t="s">
        <v>463</v>
      </c>
      <c r="B231" s="278">
        <v>43497</v>
      </c>
      <c r="C231" s="79">
        <v>231791</v>
      </c>
      <c r="D231" s="279">
        <v>272141</v>
      </c>
    </row>
    <row r="232" spans="1:4" x14ac:dyDescent="0.25">
      <c r="A232" t="s">
        <v>464</v>
      </c>
      <c r="B232" s="278">
        <v>43525</v>
      </c>
      <c r="C232" s="79">
        <v>272379</v>
      </c>
      <c r="D232" s="279">
        <v>270920</v>
      </c>
    </row>
    <row r="233" spans="1:4" x14ac:dyDescent="0.25">
      <c r="A233" t="s">
        <v>466</v>
      </c>
      <c r="B233" s="278">
        <v>43556</v>
      </c>
      <c r="C233" s="79">
        <v>273413</v>
      </c>
      <c r="D233" s="279">
        <v>271928</v>
      </c>
    </row>
    <row r="234" spans="1:4" x14ac:dyDescent="0.25">
      <c r="A234" t="s">
        <v>467</v>
      </c>
      <c r="B234" s="278">
        <v>43586</v>
      </c>
      <c r="C234" s="79">
        <v>289711</v>
      </c>
      <c r="D234" s="279">
        <v>271676</v>
      </c>
    </row>
    <row r="235" spans="1:4" x14ac:dyDescent="0.25">
      <c r="A235" t="s">
        <v>468</v>
      </c>
      <c r="B235" s="278">
        <v>43617</v>
      </c>
      <c r="C235" s="79">
        <v>281359</v>
      </c>
      <c r="D235" s="279">
        <v>269353</v>
      </c>
    </row>
    <row r="236" spans="1:4" x14ac:dyDescent="0.25">
      <c r="A236" t="s">
        <v>471</v>
      </c>
      <c r="B236" s="278">
        <v>43647</v>
      </c>
      <c r="C236" s="79">
        <v>291520</v>
      </c>
      <c r="D236" s="279">
        <v>269606</v>
      </c>
    </row>
    <row r="237" spans="1:4" x14ac:dyDescent="0.25">
      <c r="A237" t="s">
        <v>472</v>
      </c>
      <c r="B237" s="278">
        <v>43678</v>
      </c>
      <c r="C237" s="79">
        <v>293308</v>
      </c>
      <c r="D237" s="279">
        <v>276508</v>
      </c>
    </row>
    <row r="238" spans="1:4" x14ac:dyDescent="0.25">
      <c r="A238" t="s">
        <v>473</v>
      </c>
      <c r="B238" s="278">
        <v>43709</v>
      </c>
      <c r="C238" s="79">
        <v>273319</v>
      </c>
      <c r="D238" s="279">
        <v>274195</v>
      </c>
    </row>
    <row r="239" spans="1:4" x14ac:dyDescent="0.25">
      <c r="A239" t="s">
        <v>475</v>
      </c>
      <c r="B239" s="278">
        <v>43739</v>
      </c>
      <c r="C239" s="79">
        <v>283961</v>
      </c>
      <c r="D239" s="279">
        <v>272669</v>
      </c>
    </row>
    <row r="240" spans="1:4" x14ac:dyDescent="0.25">
      <c r="A240" t="s">
        <v>476</v>
      </c>
      <c r="B240" s="278">
        <v>43770</v>
      </c>
      <c r="C240" s="79">
        <v>260326</v>
      </c>
      <c r="D240" s="279">
        <v>269800</v>
      </c>
    </row>
    <row r="241" spans="1:4" x14ac:dyDescent="0.25">
      <c r="A241" t="s">
        <v>477</v>
      </c>
      <c r="B241" s="278">
        <v>43800</v>
      </c>
      <c r="C241" s="79">
        <v>261757</v>
      </c>
      <c r="D241" s="279">
        <v>269023</v>
      </c>
    </row>
    <row r="242" spans="1:4" x14ac:dyDescent="0.25">
      <c r="A242" t="s">
        <v>462</v>
      </c>
      <c r="B242" s="278">
        <v>43831</v>
      </c>
      <c r="C242" s="79">
        <v>260847</v>
      </c>
      <c r="D242" s="279">
        <v>285452</v>
      </c>
    </row>
    <row r="243" spans="1:4" x14ac:dyDescent="0.25">
      <c r="A243" t="s">
        <v>463</v>
      </c>
      <c r="B243" s="278">
        <v>43862</v>
      </c>
      <c r="C243" s="79">
        <v>242695</v>
      </c>
      <c r="D243" s="279">
        <v>284040</v>
      </c>
    </row>
    <row r="244" spans="1:4" x14ac:dyDescent="0.25">
      <c r="A244" t="s">
        <v>464</v>
      </c>
      <c r="B244" s="278">
        <v>43891</v>
      </c>
      <c r="C244" s="79">
        <v>226638</v>
      </c>
      <c r="D244" s="279">
        <v>224870</v>
      </c>
    </row>
    <row r="245" spans="1:4" x14ac:dyDescent="0.25">
      <c r="A245" t="s">
        <v>466</v>
      </c>
      <c r="B245" s="278">
        <v>43922</v>
      </c>
      <c r="C245" s="79">
        <v>167617</v>
      </c>
      <c r="D245" s="279">
        <v>167174</v>
      </c>
    </row>
    <row r="246" spans="1:4" x14ac:dyDescent="0.25">
      <c r="A246" t="s">
        <v>467</v>
      </c>
      <c r="B246" s="278">
        <v>43952</v>
      </c>
      <c r="C246" s="79">
        <v>221006</v>
      </c>
      <c r="D246" s="279">
        <v>204304</v>
      </c>
    </row>
    <row r="247" spans="1:4" x14ac:dyDescent="0.25">
      <c r="A247" t="s">
        <v>468</v>
      </c>
      <c r="B247" s="278">
        <v>43983</v>
      </c>
      <c r="C247" s="79">
        <v>250330</v>
      </c>
      <c r="D247" s="279">
        <v>235771</v>
      </c>
    </row>
    <row r="248" spans="1:4" x14ac:dyDescent="0.25">
      <c r="A248" t="s">
        <v>471</v>
      </c>
      <c r="B248" s="278">
        <v>44013</v>
      </c>
      <c r="C248" s="79">
        <v>265550</v>
      </c>
      <c r="D248" s="279">
        <v>242159</v>
      </c>
    </row>
    <row r="249" spans="1:4" x14ac:dyDescent="0.25">
      <c r="A249" t="s">
        <v>472</v>
      </c>
      <c r="B249" s="278">
        <v>44044</v>
      </c>
      <c r="C249" s="79">
        <v>265060</v>
      </c>
      <c r="D249" s="279">
        <v>251358</v>
      </c>
    </row>
    <row r="250" spans="1:4" x14ac:dyDescent="0.25">
      <c r="A250" t="s">
        <v>473</v>
      </c>
      <c r="B250" s="278">
        <v>44075</v>
      </c>
      <c r="C250" s="79">
        <v>257531</v>
      </c>
      <c r="D250" s="279">
        <v>254995</v>
      </c>
    </row>
    <row r="251" spans="1:4" x14ac:dyDescent="0.25">
      <c r="A251" t="s">
        <v>475</v>
      </c>
      <c r="B251" s="278">
        <v>44105</v>
      </c>
      <c r="C251" s="79">
        <v>266596</v>
      </c>
      <c r="D251" s="279">
        <v>255505</v>
      </c>
    </row>
    <row r="252" spans="1:4" x14ac:dyDescent="0.25">
      <c r="A252" t="s">
        <v>476</v>
      </c>
      <c r="B252" s="278">
        <v>44136</v>
      </c>
      <c r="C252" s="79">
        <v>238300</v>
      </c>
      <c r="D252" s="279">
        <v>248198</v>
      </c>
    </row>
    <row r="253" spans="1:4" x14ac:dyDescent="0.25">
      <c r="A253" t="s">
        <v>477</v>
      </c>
      <c r="B253" s="278">
        <v>44166</v>
      </c>
      <c r="C253" s="79">
        <v>241451</v>
      </c>
      <c r="D253" s="279">
        <v>249061</v>
      </c>
    </row>
    <row r="254" spans="1:4" x14ac:dyDescent="0.25">
      <c r="A254" t="s">
        <v>462</v>
      </c>
      <c r="B254" s="278">
        <v>44197</v>
      </c>
      <c r="C254" s="79">
        <v>231030</v>
      </c>
      <c r="D254" s="279">
        <v>258907</v>
      </c>
    </row>
    <row r="255" spans="1:4" x14ac:dyDescent="0.25">
      <c r="A255" t="s">
        <v>463</v>
      </c>
      <c r="B255" s="278">
        <v>44228</v>
      </c>
      <c r="C255" s="79">
        <v>213038</v>
      </c>
      <c r="D255" s="279">
        <v>253624</v>
      </c>
    </row>
    <row r="256" spans="1:4" x14ac:dyDescent="0.25">
      <c r="A256" t="s">
        <v>464</v>
      </c>
      <c r="B256" s="278">
        <v>44256</v>
      </c>
      <c r="C256" s="79">
        <v>269426</v>
      </c>
      <c r="D256" s="279">
        <v>267337</v>
      </c>
    </row>
    <row r="257" spans="1:4" x14ac:dyDescent="0.25">
      <c r="A257" t="s">
        <v>466</v>
      </c>
      <c r="B257" s="278">
        <v>44287</v>
      </c>
      <c r="C257" s="79">
        <v>259189</v>
      </c>
      <c r="D257" s="279">
        <v>264108</v>
      </c>
    </row>
    <row r="258" spans="1:4" x14ac:dyDescent="0.25">
      <c r="A258" t="s">
        <v>467</v>
      </c>
      <c r="B258" s="278">
        <v>44317</v>
      </c>
      <c r="C258" s="79">
        <v>284326</v>
      </c>
      <c r="D258" s="279">
        <v>268886</v>
      </c>
    </row>
    <row r="259" spans="1:4" x14ac:dyDescent="0.25">
      <c r="A259" t="s">
        <v>468</v>
      </c>
      <c r="B259" s="278">
        <v>44348</v>
      </c>
      <c r="C259" s="79">
        <v>286898</v>
      </c>
      <c r="D259" s="279">
        <v>272791</v>
      </c>
    </row>
    <row r="260" spans="1:4" x14ac:dyDescent="0.25">
      <c r="A260" t="s">
        <v>471</v>
      </c>
      <c r="B260" s="278">
        <v>44378</v>
      </c>
      <c r="C260" s="79">
        <v>296430</v>
      </c>
      <c r="D260" s="79">
        <v>275111</v>
      </c>
    </row>
    <row r="261" spans="1:4" x14ac:dyDescent="0.25">
      <c r="A261" t="s">
        <v>472</v>
      </c>
      <c r="B261" s="278">
        <v>44409</v>
      </c>
      <c r="C261" s="79">
        <v>287347</v>
      </c>
      <c r="D261" s="79">
        <v>272566</v>
      </c>
    </row>
    <row r="262" spans="1:4" x14ac:dyDescent="0.25">
      <c r="A262" t="s">
        <v>473</v>
      </c>
      <c r="B262" s="278">
        <v>44440</v>
      </c>
      <c r="C262" s="79">
        <v>277998</v>
      </c>
      <c r="D262" s="79">
        <v>274638</v>
      </c>
    </row>
    <row r="263" spans="1:4" x14ac:dyDescent="0.25">
      <c r="A263" t="s">
        <v>475</v>
      </c>
      <c r="B263" s="278">
        <v>44470</v>
      </c>
      <c r="C263" s="79">
        <v>285746</v>
      </c>
      <c r="D263" s="79">
        <v>275558</v>
      </c>
    </row>
    <row r="264" spans="1:4" x14ac:dyDescent="0.25">
      <c r="A264" t="s">
        <v>476</v>
      </c>
      <c r="B264" s="278">
        <v>44501</v>
      </c>
      <c r="C264" s="79">
        <v>267749</v>
      </c>
      <c r="D264" s="79">
        <v>275537</v>
      </c>
    </row>
    <row r="265" spans="1:4" x14ac:dyDescent="0.25">
      <c r="A265" t="s">
        <v>477</v>
      </c>
      <c r="B265" s="278">
        <v>44531</v>
      </c>
      <c r="C265" s="79">
        <v>268420</v>
      </c>
      <c r="D265" s="79">
        <v>274744</v>
      </c>
    </row>
    <row r="266" spans="1:4" x14ac:dyDescent="0.25">
      <c r="A266" t="s">
        <v>462</v>
      </c>
      <c r="B266" s="278">
        <v>44562</v>
      </c>
      <c r="C266" s="79">
        <v>240540</v>
      </c>
      <c r="D266" s="79">
        <v>268834</v>
      </c>
    </row>
    <row r="267" spans="1:4" x14ac:dyDescent="0.25">
      <c r="A267" t="s">
        <v>463</v>
      </c>
      <c r="B267" s="278">
        <v>44593</v>
      </c>
      <c r="C267" s="79">
        <v>235812</v>
      </c>
      <c r="D267" s="79">
        <v>274661</v>
      </c>
    </row>
    <row r="268" spans="1:4" x14ac:dyDescent="0.25">
      <c r="A268" t="s">
        <v>464</v>
      </c>
      <c r="B268" s="278">
        <v>44621</v>
      </c>
      <c r="C268" s="79">
        <v>277253</v>
      </c>
      <c r="D268" s="79">
        <v>272229</v>
      </c>
    </row>
    <row r="269" spans="1:4" x14ac:dyDescent="0.25">
      <c r="A269" t="s">
        <v>466</v>
      </c>
      <c r="B269" s="278">
        <v>44652</v>
      </c>
      <c r="C269" s="79">
        <v>263243</v>
      </c>
      <c r="D269" s="79">
        <v>269363</v>
      </c>
    </row>
    <row r="270" spans="1:4" x14ac:dyDescent="0.25">
      <c r="A270" t="s">
        <v>467</v>
      </c>
      <c r="B270" s="278">
        <v>44682</v>
      </c>
      <c r="C270" s="79">
        <v>288198</v>
      </c>
      <c r="D270" s="79">
        <v>270229</v>
      </c>
    </row>
    <row r="271" spans="1:4" x14ac:dyDescent="0.25">
      <c r="A271" t="s">
        <v>552</v>
      </c>
      <c r="B271" s="278">
        <v>44713</v>
      </c>
      <c r="C271" s="79">
        <v>282342</v>
      </c>
      <c r="D271" s="79">
        <v>267460</v>
      </c>
    </row>
    <row r="272" spans="1:4" x14ac:dyDescent="0.25">
      <c r="A272" t="s">
        <v>527</v>
      </c>
      <c r="B272" s="278">
        <v>44743</v>
      </c>
      <c r="C272" s="79">
        <v>286603</v>
      </c>
      <c r="D272" s="79">
        <v>266495</v>
      </c>
    </row>
  </sheetData>
  <conditionalFormatting sqref="B2:D3">
    <cfRule type="expression" dxfId="5" priority="4" stopIfTrue="1">
      <formula>ISNA(B2)</formula>
    </cfRule>
  </conditionalFormatting>
  <conditionalFormatting sqref="A3">
    <cfRule type="expression" dxfId="4" priority="3" stopIfTrue="1">
      <formula>ISNA(A3)</formula>
    </cfRule>
  </conditionalFormatting>
  <conditionalFormatting sqref="G3:I3 K3">
    <cfRule type="expression" dxfId="3" priority="2" stopIfTrue="1">
      <formula>ISNA(G3)</formula>
    </cfRule>
  </conditionalFormatting>
  <conditionalFormatting sqref="F3">
    <cfRule type="expression" dxfId="2" priority="1" stopIfTrue="1">
      <formula>ISNA(F3)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0.6640625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2" t="str">
        <f>"Traffic Volume Trends - "&amp;Page1!E10</f>
        <v>Traffic Volume Trends - July 2022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23"/>
      <c r="M1" s="23"/>
      <c r="N1" s="23"/>
      <c r="O1" s="23"/>
      <c r="P1" s="23"/>
    </row>
    <row r="2" spans="1:16" ht="13.5" customHeight="1" x14ac:dyDescent="0.25">
      <c r="A2" s="197" t="str">
        <f>"Based on preliminary reports from the State Highway Agencies, travel during "&amp;Page1!E10&amp;" on all roads and streets"</f>
        <v>Based on preliminary reports from the State Highway Agencies, travel during July 2022 on all roads and streets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24"/>
      <c r="M2" s="24"/>
      <c r="N2" s="23"/>
      <c r="O2" s="23"/>
      <c r="P2" s="23"/>
    </row>
    <row r="3" spans="1:16" ht="18.75" customHeigh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24"/>
      <c r="M3" s="24"/>
      <c r="N3" s="23"/>
      <c r="O3" s="23"/>
      <c r="P3" s="23"/>
    </row>
    <row r="4" spans="1:16" x14ac:dyDescent="0.25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-3.3%</v>
      </c>
      <c r="F5" s="36" t="str">
        <f>"("</f>
        <v>(</v>
      </c>
      <c r="G5" s="164" t="str">
        <f>Data!Y4</f>
        <v>-9.9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286.6**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4" t="str">
        <f>"This total includes " &amp;Data!I4&amp;" billion vehicle-miles on rural roads and " &amp; Data!J4&amp;" billion vehicle-miles on urban roads and streets."</f>
        <v>This total includes 93.1 billion vehicle-miles on rural roads and 193.5 billion vehicle-miles on urban roads and streets.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1.8%</v>
      </c>
      <c r="F9" s="24" t="s">
        <v>9</v>
      </c>
      <c r="G9" s="166" t="str">
        <f>Data!Z4</f>
        <v>33.6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4" t="s">
        <v>33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23"/>
      <c r="M16" s="23"/>
      <c r="N16" s="23"/>
      <c r="O16" s="23"/>
      <c r="P16" s="23"/>
    </row>
    <row r="17" spans="1:16" x14ac:dyDescent="0.25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6" t="s">
        <v>34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6" t="s">
        <v>35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20"/>
    </row>
    <row r="23" spans="1:16" ht="12.75" customHeight="1" x14ac:dyDescent="0.25"/>
    <row r="24" spans="1:16" ht="26.4" x14ac:dyDescent="0.25">
      <c r="E24" s="27" t="s">
        <v>36</v>
      </c>
      <c r="F24" s="198" t="str">
        <f>Data!B4</f>
        <v>July</v>
      </c>
      <c r="G24" s="199"/>
      <c r="H24" s="27" t="s">
        <v>37</v>
      </c>
      <c r="I24" s="27" t="s">
        <v>38</v>
      </c>
    </row>
    <row r="25" spans="1:16" x14ac:dyDescent="0.25">
      <c r="E25" s="28">
        <f>VALUE(Data!A9)</f>
        <v>1997</v>
      </c>
      <c r="F25" s="200">
        <f>VALUE(Data!B9)</f>
        <v>236713</v>
      </c>
      <c r="G25" s="201"/>
      <c r="H25" s="29">
        <f>VALUE(Data!C9)</f>
        <v>1482368</v>
      </c>
      <c r="I25" s="29">
        <f>VALUE(Data!D9)</f>
        <v>2535782</v>
      </c>
    </row>
    <row r="26" spans="1:16" x14ac:dyDescent="0.25">
      <c r="E26" s="28">
        <f>VALUE(Data!A10)</f>
        <v>1998</v>
      </c>
      <c r="F26" s="200">
        <f>VALUE(Data!B10)</f>
        <v>239944</v>
      </c>
      <c r="G26" s="201"/>
      <c r="H26" s="29">
        <f>VALUE(Data!C10)</f>
        <v>1512756</v>
      </c>
      <c r="I26" s="29">
        <f>VALUE(Data!D10)</f>
        <v>2590760</v>
      </c>
    </row>
    <row r="27" spans="1:16" x14ac:dyDescent="0.25">
      <c r="E27" s="28">
        <f>VALUE(Data!A11)</f>
        <v>1999</v>
      </c>
      <c r="F27" s="200">
        <f>VALUE(Data!B11)</f>
        <v>243116</v>
      </c>
      <c r="G27" s="201"/>
      <c r="H27" s="29">
        <f>VALUE(Data!C11)</f>
        <v>1536698</v>
      </c>
      <c r="I27" s="29">
        <f>VALUE(Data!D11)</f>
        <v>2649305</v>
      </c>
    </row>
    <row r="28" spans="1:16" x14ac:dyDescent="0.25">
      <c r="E28" s="28">
        <f>VALUE(Data!A12)</f>
        <v>2000</v>
      </c>
      <c r="F28" s="200">
        <f>VALUE(Data!B12)</f>
        <v>245140</v>
      </c>
      <c r="G28" s="201"/>
      <c r="H28" s="29">
        <f>VALUE(Data!C12)</f>
        <v>1593494</v>
      </c>
      <c r="I28" s="29">
        <f>VALUE(Data!D12)</f>
        <v>2736255</v>
      </c>
    </row>
    <row r="29" spans="1:16" x14ac:dyDescent="0.25">
      <c r="E29" s="28">
        <f>VALUE(Data!A13)</f>
        <v>2001</v>
      </c>
      <c r="F29" s="200">
        <f>VALUE(Data!B13)</f>
        <v>250363</v>
      </c>
      <c r="G29" s="201"/>
      <c r="H29" s="29">
        <f>VALUE(Data!C13)</f>
        <v>1614880</v>
      </c>
      <c r="I29" s="29">
        <f>VALUE(Data!D13)</f>
        <v>2768312</v>
      </c>
    </row>
    <row r="30" spans="1:16" x14ac:dyDescent="0.25">
      <c r="E30" s="28">
        <f>VALUE(Data!A14)</f>
        <v>2002</v>
      </c>
      <c r="F30" s="200">
        <f>VALUE(Data!B14)</f>
        <v>256392</v>
      </c>
      <c r="G30" s="201"/>
      <c r="H30" s="29">
        <f>VALUE(Data!C14)</f>
        <v>1652755</v>
      </c>
      <c r="I30" s="29">
        <f>VALUE(Data!D14)</f>
        <v>2833486</v>
      </c>
    </row>
    <row r="31" spans="1:16" x14ac:dyDescent="0.25">
      <c r="E31" s="28">
        <f>VALUE(Data!A15)</f>
        <v>2003</v>
      </c>
      <c r="F31" s="200">
        <f>VALUE(Data!B15)</f>
        <v>262105</v>
      </c>
      <c r="G31" s="201"/>
      <c r="H31" s="29">
        <f>VALUE(Data!C15)</f>
        <v>1665799</v>
      </c>
      <c r="I31" s="29">
        <f>VALUE(Data!D15)</f>
        <v>2868554</v>
      </c>
    </row>
    <row r="32" spans="1:16" x14ac:dyDescent="0.25">
      <c r="E32" s="28">
        <f>VALUE(Data!A16)</f>
        <v>2004</v>
      </c>
      <c r="F32" s="200">
        <f>VALUE(Data!B16)</f>
        <v>265969</v>
      </c>
      <c r="G32" s="201"/>
      <c r="H32" s="29">
        <f>VALUE(Data!C16)</f>
        <v>1719117</v>
      </c>
      <c r="I32" s="29">
        <f>VALUE(Data!D16)</f>
        <v>2943540</v>
      </c>
    </row>
    <row r="33" spans="5:9" x14ac:dyDescent="0.25">
      <c r="E33" s="28">
        <f>VALUE(Data!A17)</f>
        <v>2005</v>
      </c>
      <c r="F33" s="200">
        <f>VALUE(Data!B17)</f>
        <v>267025</v>
      </c>
      <c r="G33" s="201"/>
      <c r="H33" s="29">
        <f>VALUE(Data!C17)</f>
        <v>1741605</v>
      </c>
      <c r="I33" s="29">
        <f>VALUE(Data!D17)</f>
        <v>2987277</v>
      </c>
    </row>
    <row r="34" spans="5:9" x14ac:dyDescent="0.25">
      <c r="E34" s="28">
        <f>VALUE(Data!A18)</f>
        <v>2006</v>
      </c>
      <c r="F34" s="200">
        <f>VALUE(Data!B18)</f>
        <v>263421</v>
      </c>
      <c r="G34" s="201"/>
      <c r="H34" s="29">
        <f>VALUE(Data!C18)</f>
        <v>1751833</v>
      </c>
      <c r="I34" s="29">
        <f>VALUE(Data!D18)</f>
        <v>2999658</v>
      </c>
    </row>
    <row r="35" spans="5:9" x14ac:dyDescent="0.25">
      <c r="E35" s="28">
        <f>VALUE(Data!A19)</f>
        <v>2007</v>
      </c>
      <c r="F35" s="200">
        <f>VALUE(Data!B19)</f>
        <v>267106</v>
      </c>
      <c r="G35" s="201"/>
      <c r="H35" s="29">
        <f>VALUE(Data!C19)</f>
        <v>1765140</v>
      </c>
      <c r="I35" s="29">
        <f>VALUE(Data!D19)</f>
        <v>3027424</v>
      </c>
    </row>
    <row r="36" spans="5:9" x14ac:dyDescent="0.25">
      <c r="E36" s="28">
        <f>VALUE(Data!A20)</f>
        <v>2008</v>
      </c>
      <c r="F36" s="200">
        <f>VALUE(Data!B20)</f>
        <v>261600</v>
      </c>
      <c r="G36" s="201"/>
      <c r="H36" s="29">
        <f>VALUE(Data!C20)</f>
        <v>1739238</v>
      </c>
      <c r="I36" s="29">
        <f>VALUE(Data!D20)</f>
        <v>3003919</v>
      </c>
    </row>
    <row r="37" spans="5:9" x14ac:dyDescent="0.25">
      <c r="E37" s="28">
        <f>VALUE(Data!A21)</f>
        <v>2009</v>
      </c>
      <c r="F37" s="200">
        <f>VALUE(Data!B21)</f>
        <v>264472</v>
      </c>
      <c r="G37" s="201"/>
      <c r="H37" s="29">
        <f>VALUE(Data!C21)</f>
        <v>1725431</v>
      </c>
      <c r="I37" s="29">
        <f>VALUE(Data!D21)</f>
        <v>2959702</v>
      </c>
    </row>
    <row r="38" spans="5:9" x14ac:dyDescent="0.25">
      <c r="E38" s="28">
        <f>VALUE(Data!A22)</f>
        <v>2010</v>
      </c>
      <c r="F38" s="200">
        <f>VALUE(Data!B22)</f>
        <v>265315</v>
      </c>
      <c r="G38" s="201"/>
      <c r="H38" s="29">
        <f>VALUE(Data!C22)</f>
        <v>1721972</v>
      </c>
      <c r="I38" s="29">
        <f>VALUE(Data!D22)</f>
        <v>2953305</v>
      </c>
    </row>
    <row r="39" spans="5:9" x14ac:dyDescent="0.25">
      <c r="E39" s="28">
        <f>VALUE(Data!A23)</f>
        <v>2011</v>
      </c>
      <c r="F39" s="200">
        <f>VALUE(Data!B23)</f>
        <v>260175</v>
      </c>
      <c r="G39" s="201"/>
      <c r="H39" s="29">
        <f>VALUE(Data!C23)</f>
        <v>1712564</v>
      </c>
      <c r="I39" s="29">
        <f>VALUE(Data!D23)</f>
        <v>2957858</v>
      </c>
    </row>
    <row r="40" spans="5:9" x14ac:dyDescent="0.25">
      <c r="E40" s="28">
        <f>VALUE(Data!A24)</f>
        <v>2012</v>
      </c>
      <c r="F40" s="200">
        <f>VALUE(Data!B24)</f>
        <v>260244</v>
      </c>
      <c r="G40" s="201"/>
      <c r="H40" s="29">
        <f>VALUE(Data!C24)</f>
        <v>1732679</v>
      </c>
      <c r="I40" s="29">
        <f>VALUE(Data!D24)</f>
        <v>2970517</v>
      </c>
    </row>
    <row r="41" spans="5:9" x14ac:dyDescent="0.25">
      <c r="E41" s="28">
        <f>VALUE(Data!A25)</f>
        <v>2013</v>
      </c>
      <c r="F41" s="200">
        <f>VALUE(Data!B25)</f>
        <v>263946</v>
      </c>
      <c r="G41" s="201"/>
      <c r="H41" s="29">
        <f>VALUE(Data!C25)</f>
        <v>1737644</v>
      </c>
      <c r="I41" s="29">
        <f>VALUE(Data!D25)</f>
        <v>2973535</v>
      </c>
    </row>
    <row r="42" spans="5:9" x14ac:dyDescent="0.25">
      <c r="E42" s="28">
        <f>VALUE(Data!A26)</f>
        <v>2014</v>
      </c>
      <c r="F42" s="200">
        <f>VALUE(Data!B26)</f>
        <v>270053</v>
      </c>
      <c r="G42" s="201"/>
      <c r="H42" s="29">
        <f>VALUE(Data!C26)</f>
        <v>1750270</v>
      </c>
      <c r="I42" s="29">
        <f>VALUE(Data!D26)</f>
        <v>3000906</v>
      </c>
    </row>
    <row r="43" spans="5:9" x14ac:dyDescent="0.25">
      <c r="E43" s="28">
        <f>VALUE(Data!A27)</f>
        <v>2015</v>
      </c>
      <c r="F43" s="200">
        <f>VALUE(Data!B27)</f>
        <v>278372</v>
      </c>
      <c r="G43" s="201"/>
      <c r="H43" s="29">
        <f>VALUE(Data!C27)</f>
        <v>1791338</v>
      </c>
      <c r="I43" s="29">
        <f>VALUE(Data!D27)</f>
        <v>3066723</v>
      </c>
    </row>
    <row r="44" spans="5:9" x14ac:dyDescent="0.25">
      <c r="E44" s="28">
        <f>VALUE(Data!A28)</f>
        <v>2016</v>
      </c>
      <c r="F44" s="200">
        <f>VALUE(Data!B28)</f>
        <v>285160</v>
      </c>
      <c r="G44" s="201"/>
      <c r="H44" s="29">
        <f>VALUE(Data!C28)</f>
        <v>1837614</v>
      </c>
      <c r="I44" s="29">
        <f>VALUE(Data!D28)</f>
        <v>3141649</v>
      </c>
    </row>
    <row r="45" spans="5:9" x14ac:dyDescent="0.25">
      <c r="E45" s="28">
        <f>VALUE(Data!A29)</f>
        <v>2017</v>
      </c>
      <c r="F45" s="200">
        <f>VALUE(Data!B29)</f>
        <v>288566</v>
      </c>
      <c r="G45" s="201"/>
      <c r="H45" s="29">
        <f>VALUE(Data!C29)</f>
        <v>1859571</v>
      </c>
      <c r="I45" s="29">
        <f>VALUE(Data!D29)</f>
        <v>3196366</v>
      </c>
    </row>
    <row r="46" spans="5:9" x14ac:dyDescent="0.25">
      <c r="E46" s="28">
        <f>VALUE(Data!A30)</f>
        <v>2018</v>
      </c>
      <c r="F46" s="200">
        <f>VALUE(Data!B30)</f>
        <v>290989</v>
      </c>
      <c r="G46" s="201"/>
      <c r="H46" s="29">
        <f>VALUE(Data!C30)</f>
        <v>1875678</v>
      </c>
      <c r="I46" s="29">
        <f>VALUE(Data!D30)</f>
        <v>3228454</v>
      </c>
    </row>
    <row r="47" spans="5:9" x14ac:dyDescent="0.25">
      <c r="E47" s="28">
        <f>VALUE(Data!A31)</f>
        <v>2019</v>
      </c>
      <c r="F47" s="200">
        <f>VALUE(Data!B31)</f>
        <v>291520</v>
      </c>
      <c r="G47" s="201"/>
      <c r="H47" s="29">
        <f>VALUE(Data!C31)</f>
        <v>1889100</v>
      </c>
      <c r="I47" s="29">
        <f>VALUE(Data!D31)</f>
        <v>3253748</v>
      </c>
    </row>
    <row r="48" spans="5:9" x14ac:dyDescent="0.25">
      <c r="E48" s="28">
        <f>VALUE(Data!A32)</f>
        <v>2020</v>
      </c>
      <c r="F48" s="200">
        <f>VALUE(Data!B32)</f>
        <v>265550</v>
      </c>
      <c r="G48" s="201"/>
      <c r="H48" s="29">
        <f>VALUE(Data!C32)</f>
        <v>1634683</v>
      </c>
      <c r="I48" s="29">
        <f>VALUE(Data!D32)</f>
        <v>3007355</v>
      </c>
    </row>
    <row r="49" spans="1:16" x14ac:dyDescent="0.25">
      <c r="E49" s="28">
        <f>VALUE(Data!A33)</f>
        <v>2021</v>
      </c>
      <c r="F49" s="200">
        <f>VALUE(Data!B33)</f>
        <v>296430</v>
      </c>
      <c r="G49" s="201"/>
      <c r="H49" s="29">
        <f>VALUE(Data!C33)</f>
        <v>1840247</v>
      </c>
      <c r="I49" s="29">
        <f>VALUE(Data!D33)</f>
        <v>3109186</v>
      </c>
    </row>
    <row r="50" spans="1:16" x14ac:dyDescent="0.25">
      <c r="E50" s="28">
        <f>VALUE(Data!A34)</f>
        <v>2022</v>
      </c>
      <c r="F50" s="200">
        <f>VALUE(Data!B34)</f>
        <v>286578</v>
      </c>
      <c r="G50" s="201"/>
      <c r="H50" s="29">
        <f>VALUE(Data!C34)</f>
        <v>1873871</v>
      </c>
      <c r="I50" s="29">
        <f>VALUE(Data!D34)</f>
        <v>3261209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3" t="s">
        <v>45</v>
      </c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4" priority="4" stopIfTrue="1">
      <formula>VALUE($E$5)&lt;0</formula>
    </cfRule>
  </conditionalFormatting>
  <conditionalFormatting sqref="E9">
    <cfRule type="expression" dxfId="23" priority="3" stopIfTrue="1">
      <formula>VALUE($E$9)&lt;0</formula>
    </cfRule>
  </conditionalFormatting>
  <conditionalFormatting sqref="G5">
    <cfRule type="expression" dxfId="22" priority="2" stopIfTrue="1">
      <formula>VALUE($G$5)&lt;0</formula>
    </cfRule>
  </conditionalFormatting>
  <conditionalFormatting sqref="G9">
    <cfRule type="expression" dxfId="21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2" t="s">
        <v>46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6" ht="12.75" customHeight="1" x14ac:dyDescent="0.25">
      <c r="A2" s="219" t="s">
        <v>47</v>
      </c>
      <c r="B2" s="220"/>
      <c r="C2" s="221"/>
      <c r="D2" s="225" t="s">
        <v>48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</row>
    <row r="3" spans="1:16" x14ac:dyDescent="0.25">
      <c r="A3" s="222"/>
      <c r="B3" s="223"/>
      <c r="C3" s="224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4" t="s">
        <v>63</v>
      </c>
      <c r="B6" s="205"/>
      <c r="C6" s="206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4" t="s">
        <v>76</v>
      </c>
      <c r="B7" s="205"/>
      <c r="C7" s="206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04" t="s">
        <v>88</v>
      </c>
      <c r="B8" s="205"/>
      <c r="C8" s="206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04" t="s">
        <v>100</v>
      </c>
      <c r="B9" s="205"/>
      <c r="C9" s="206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5">
      <c r="A10" s="204" t="s">
        <v>113</v>
      </c>
      <c r="B10" s="205"/>
      <c r="C10" s="206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3">
      <c r="A11" s="204" t="s">
        <v>126</v>
      </c>
      <c r="B11" s="205"/>
      <c r="C11" s="206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109</v>
      </c>
      <c r="I11" s="129" t="s">
        <v>131</v>
      </c>
      <c r="J11" s="129" t="s">
        <v>132</v>
      </c>
      <c r="K11" s="129" t="s">
        <v>133</v>
      </c>
      <c r="L11" s="129" t="s">
        <v>134</v>
      </c>
      <c r="M11" s="129" t="s">
        <v>131</v>
      </c>
      <c r="N11" s="129" t="s">
        <v>135</v>
      </c>
      <c r="O11" s="129" t="s">
        <v>136</v>
      </c>
      <c r="P11" s="41">
        <v>6</v>
      </c>
    </row>
    <row r="12" spans="1:16" ht="12.75" customHeight="1" x14ac:dyDescent="0.25">
      <c r="A12" s="204" t="s">
        <v>137</v>
      </c>
      <c r="B12" s="205"/>
      <c r="C12" s="206"/>
      <c r="D12" s="130" t="s">
        <v>138</v>
      </c>
      <c r="E12" s="130" t="s">
        <v>139</v>
      </c>
      <c r="F12" s="130" t="s">
        <v>140</v>
      </c>
      <c r="G12" s="130" t="s">
        <v>141</v>
      </c>
      <c r="H12" s="130" t="s">
        <v>142</v>
      </c>
      <c r="I12" s="130" t="s">
        <v>143</v>
      </c>
      <c r="J12" s="130" t="s">
        <v>144</v>
      </c>
      <c r="K12" s="130" t="s">
        <v>145</v>
      </c>
      <c r="L12" s="130" t="s">
        <v>146</v>
      </c>
      <c r="M12" s="130" t="s">
        <v>147</v>
      </c>
      <c r="N12" s="130" t="s">
        <v>148</v>
      </c>
      <c r="O12" s="130" t="s">
        <v>149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150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4" t="s">
        <v>63</v>
      </c>
      <c r="B14" s="205"/>
      <c r="C14" s="206"/>
      <c r="D14" s="99" t="s">
        <v>151</v>
      </c>
      <c r="E14" s="99" t="s">
        <v>152</v>
      </c>
      <c r="F14" s="99" t="s">
        <v>74</v>
      </c>
      <c r="G14" s="99" t="s">
        <v>153</v>
      </c>
      <c r="H14" s="99" t="s">
        <v>154</v>
      </c>
      <c r="I14" s="99" t="s">
        <v>155</v>
      </c>
      <c r="J14" s="99" t="s">
        <v>156</v>
      </c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4" t="s">
        <v>76</v>
      </c>
      <c r="B15" s="205"/>
      <c r="C15" s="206"/>
      <c r="D15" s="99" t="s">
        <v>91</v>
      </c>
      <c r="E15" s="99" t="s">
        <v>77</v>
      </c>
      <c r="F15" s="99" t="s">
        <v>157</v>
      </c>
      <c r="G15" s="99" t="s">
        <v>158</v>
      </c>
      <c r="H15" s="99" t="s">
        <v>159</v>
      </c>
      <c r="I15" s="99" t="s">
        <v>160</v>
      </c>
      <c r="J15" s="99" t="s">
        <v>161</v>
      </c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4" t="s">
        <v>88</v>
      </c>
      <c r="B16" s="205"/>
      <c r="C16" s="206"/>
      <c r="D16" s="99" t="s">
        <v>162</v>
      </c>
      <c r="E16" s="99" t="s">
        <v>155</v>
      </c>
      <c r="F16" s="99" t="s">
        <v>90</v>
      </c>
      <c r="G16" s="99" t="s">
        <v>163</v>
      </c>
      <c r="H16" s="99" t="s">
        <v>80</v>
      </c>
      <c r="I16" s="99" t="s">
        <v>164</v>
      </c>
      <c r="J16" s="99" t="s">
        <v>165</v>
      </c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4" t="s">
        <v>100</v>
      </c>
      <c r="B17" s="205"/>
      <c r="C17" s="206"/>
      <c r="D17" s="99" t="s">
        <v>166</v>
      </c>
      <c r="E17" s="99" t="s">
        <v>167</v>
      </c>
      <c r="F17" s="99" t="s">
        <v>106</v>
      </c>
      <c r="G17" s="99" t="s">
        <v>168</v>
      </c>
      <c r="H17" s="99" t="s">
        <v>169</v>
      </c>
      <c r="I17" s="99" t="s">
        <v>106</v>
      </c>
      <c r="J17" s="99" t="s">
        <v>170</v>
      </c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4" t="s">
        <v>113</v>
      </c>
      <c r="B18" s="205"/>
      <c r="C18" s="206"/>
      <c r="D18" s="99" t="s">
        <v>171</v>
      </c>
      <c r="E18" s="99" t="s">
        <v>172</v>
      </c>
      <c r="F18" s="99" t="s">
        <v>173</v>
      </c>
      <c r="G18" s="99" t="s">
        <v>174</v>
      </c>
      <c r="H18" s="99" t="s">
        <v>175</v>
      </c>
      <c r="I18" s="99" t="s">
        <v>176</v>
      </c>
      <c r="J18" s="99" t="s">
        <v>177</v>
      </c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4" t="s">
        <v>126</v>
      </c>
      <c r="B19" s="205"/>
      <c r="C19" s="206"/>
      <c r="D19" s="99" t="s">
        <v>178</v>
      </c>
      <c r="E19" s="99" t="s">
        <v>179</v>
      </c>
      <c r="F19" s="99" t="s">
        <v>111</v>
      </c>
      <c r="G19" s="99" t="s">
        <v>129</v>
      </c>
      <c r="H19" s="99" t="s">
        <v>180</v>
      </c>
      <c r="I19" s="99" t="s">
        <v>181</v>
      </c>
      <c r="J19" s="99" t="s">
        <v>134</v>
      </c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4" t="s">
        <v>137</v>
      </c>
      <c r="B20" s="205"/>
      <c r="C20" s="206"/>
      <c r="D20" s="130" t="s">
        <v>182</v>
      </c>
      <c r="E20" s="130" t="s">
        <v>183</v>
      </c>
      <c r="F20" s="130" t="s">
        <v>184</v>
      </c>
      <c r="G20" s="130" t="s">
        <v>185</v>
      </c>
      <c r="H20" s="130" t="s">
        <v>186</v>
      </c>
      <c r="I20" s="130" t="s">
        <v>187</v>
      </c>
      <c r="J20" s="130" t="s">
        <v>188</v>
      </c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189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4" t="s">
        <v>63</v>
      </c>
      <c r="B22" s="205"/>
      <c r="C22" s="206"/>
      <c r="D22" s="99" t="s">
        <v>190</v>
      </c>
      <c r="E22" s="99" t="s">
        <v>191</v>
      </c>
      <c r="F22" s="99" t="s">
        <v>192</v>
      </c>
      <c r="G22" s="99" t="s">
        <v>193</v>
      </c>
      <c r="H22" s="99" t="s">
        <v>194</v>
      </c>
      <c r="I22" s="99" t="s">
        <v>195</v>
      </c>
      <c r="J22" s="99" t="s">
        <v>196</v>
      </c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4" t="s">
        <v>76</v>
      </c>
      <c r="B23" s="205"/>
      <c r="C23" s="206"/>
      <c r="D23" s="99" t="s">
        <v>197</v>
      </c>
      <c r="E23" s="99" t="s">
        <v>198</v>
      </c>
      <c r="F23" s="99" t="s">
        <v>199</v>
      </c>
      <c r="G23" s="99" t="s">
        <v>200</v>
      </c>
      <c r="H23" s="99" t="s">
        <v>201</v>
      </c>
      <c r="I23" s="99" t="s">
        <v>202</v>
      </c>
      <c r="J23" s="99" t="s">
        <v>203</v>
      </c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4" t="s">
        <v>88</v>
      </c>
      <c r="B24" s="205"/>
      <c r="C24" s="206"/>
      <c r="D24" s="99" t="s">
        <v>204</v>
      </c>
      <c r="E24" s="99" t="s">
        <v>205</v>
      </c>
      <c r="F24" s="99" t="s">
        <v>206</v>
      </c>
      <c r="G24" s="99" t="s">
        <v>207</v>
      </c>
      <c r="H24" s="99" t="s">
        <v>199</v>
      </c>
      <c r="I24" s="99" t="s">
        <v>195</v>
      </c>
      <c r="J24" s="99" t="s">
        <v>208</v>
      </c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4" t="s">
        <v>100</v>
      </c>
      <c r="B25" s="205"/>
      <c r="C25" s="206"/>
      <c r="D25" s="99" t="s">
        <v>209</v>
      </c>
      <c r="E25" s="99" t="s">
        <v>210</v>
      </c>
      <c r="F25" s="99" t="s">
        <v>209</v>
      </c>
      <c r="G25" s="99" t="s">
        <v>211</v>
      </c>
      <c r="H25" s="99" t="s">
        <v>212</v>
      </c>
      <c r="I25" s="99" t="s">
        <v>213</v>
      </c>
      <c r="J25" s="99" t="s">
        <v>214</v>
      </c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4" t="s">
        <v>113</v>
      </c>
      <c r="B26" s="205"/>
      <c r="C26" s="206"/>
      <c r="D26" s="99" t="s">
        <v>215</v>
      </c>
      <c r="E26" s="99" t="s">
        <v>216</v>
      </c>
      <c r="F26" s="99" t="s">
        <v>217</v>
      </c>
      <c r="G26" s="99" t="s">
        <v>218</v>
      </c>
      <c r="H26" s="99" t="s">
        <v>219</v>
      </c>
      <c r="I26" s="99" t="s">
        <v>220</v>
      </c>
      <c r="J26" s="99" t="s">
        <v>221</v>
      </c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4" t="s">
        <v>126</v>
      </c>
      <c r="B27" s="205"/>
      <c r="C27" s="206"/>
      <c r="D27" s="129" t="s">
        <v>222</v>
      </c>
      <c r="E27" s="129" t="s">
        <v>223</v>
      </c>
      <c r="F27" s="129" t="s">
        <v>224</v>
      </c>
      <c r="G27" s="129" t="s">
        <v>225</v>
      </c>
      <c r="H27" s="129" t="s">
        <v>226</v>
      </c>
      <c r="I27" s="129" t="s">
        <v>227</v>
      </c>
      <c r="J27" s="129" t="s">
        <v>203</v>
      </c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4" t="s">
        <v>137</v>
      </c>
      <c r="B28" s="205"/>
      <c r="C28" s="206"/>
      <c r="D28" s="130" t="s">
        <v>228</v>
      </c>
      <c r="E28" s="130" t="s">
        <v>229</v>
      </c>
      <c r="F28" s="130" t="s">
        <v>217</v>
      </c>
      <c r="G28" s="130" t="s">
        <v>230</v>
      </c>
      <c r="H28" s="130" t="s">
        <v>231</v>
      </c>
      <c r="I28" s="130" t="s">
        <v>232</v>
      </c>
      <c r="J28" s="130" t="s">
        <v>233</v>
      </c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2" t="s">
        <v>234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</row>
    <row r="31" spans="1:16" ht="12.75" customHeight="1" x14ac:dyDescent="0.25">
      <c r="A31" s="213" t="s">
        <v>47</v>
      </c>
      <c r="B31" s="214"/>
      <c r="C31" s="215"/>
      <c r="D31" s="209" t="s">
        <v>48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1"/>
    </row>
    <row r="32" spans="1:16" x14ac:dyDescent="0.25">
      <c r="A32" s="216"/>
      <c r="B32" s="217"/>
      <c r="C32" s="218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235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4" t="s">
        <v>63</v>
      </c>
      <c r="B34" s="205"/>
      <c r="C34" s="206"/>
      <c r="D34" s="99" t="s">
        <v>64</v>
      </c>
      <c r="E34" s="99" t="s">
        <v>85</v>
      </c>
      <c r="F34" s="99" t="s">
        <v>236</v>
      </c>
      <c r="G34" s="99" t="s">
        <v>237</v>
      </c>
      <c r="H34" s="99" t="s">
        <v>238</v>
      </c>
      <c r="I34" s="99" t="s">
        <v>239</v>
      </c>
      <c r="J34" s="99" t="s">
        <v>240</v>
      </c>
      <c r="K34" s="99" t="s">
        <v>241</v>
      </c>
      <c r="L34" s="99" t="s">
        <v>242</v>
      </c>
      <c r="M34" s="99" t="s">
        <v>243</v>
      </c>
      <c r="N34" s="99" t="s">
        <v>244</v>
      </c>
      <c r="O34" s="99" t="s">
        <v>245</v>
      </c>
      <c r="P34">
        <v>22</v>
      </c>
    </row>
    <row r="35" spans="1:16" ht="12.75" customHeight="1" x14ac:dyDescent="0.25">
      <c r="A35" s="204" t="s">
        <v>76</v>
      </c>
      <c r="B35" s="205"/>
      <c r="C35" s="206"/>
      <c r="D35" s="99" t="s">
        <v>77</v>
      </c>
      <c r="E35" s="99" t="s">
        <v>246</v>
      </c>
      <c r="F35" s="99" t="s">
        <v>247</v>
      </c>
      <c r="G35" s="99" t="s">
        <v>248</v>
      </c>
      <c r="H35" s="99" t="s">
        <v>249</v>
      </c>
      <c r="I35" s="99" t="s">
        <v>250</v>
      </c>
      <c r="J35" s="99" t="s">
        <v>251</v>
      </c>
      <c r="K35" s="99" t="s">
        <v>252</v>
      </c>
      <c r="L35" s="99" t="s">
        <v>253</v>
      </c>
      <c r="M35" s="99" t="s">
        <v>254</v>
      </c>
      <c r="N35" s="99" t="s">
        <v>255</v>
      </c>
      <c r="O35" s="99" t="s">
        <v>256</v>
      </c>
      <c r="P35">
        <v>23</v>
      </c>
    </row>
    <row r="36" spans="1:16" ht="12.75" customHeight="1" x14ac:dyDescent="0.25">
      <c r="A36" s="204" t="s">
        <v>88</v>
      </c>
      <c r="B36" s="205"/>
      <c r="C36" s="206"/>
      <c r="D36" s="99" t="s">
        <v>71</v>
      </c>
      <c r="E36" s="99" t="s">
        <v>134</v>
      </c>
      <c r="F36" s="99" t="s">
        <v>257</v>
      </c>
      <c r="G36" s="99" t="s">
        <v>258</v>
      </c>
      <c r="H36" s="99" t="s">
        <v>259</v>
      </c>
      <c r="I36" s="99" t="s">
        <v>260</v>
      </c>
      <c r="J36" s="99" t="s">
        <v>261</v>
      </c>
      <c r="K36" s="99" t="s">
        <v>262</v>
      </c>
      <c r="L36" s="99" t="s">
        <v>263</v>
      </c>
      <c r="M36" s="99" t="s">
        <v>264</v>
      </c>
      <c r="N36" s="99" t="s">
        <v>265</v>
      </c>
      <c r="O36" s="99" t="s">
        <v>266</v>
      </c>
      <c r="P36">
        <v>24</v>
      </c>
    </row>
    <row r="37" spans="1:16" ht="12.75" customHeight="1" x14ac:dyDescent="0.25">
      <c r="A37" s="204" t="s">
        <v>100</v>
      </c>
      <c r="B37" s="205"/>
      <c r="C37" s="206"/>
      <c r="D37" s="99" t="s">
        <v>101</v>
      </c>
      <c r="E37" s="99" t="s">
        <v>267</v>
      </c>
      <c r="F37" s="99" t="s">
        <v>268</v>
      </c>
      <c r="G37" s="99" t="s">
        <v>269</v>
      </c>
      <c r="H37" s="99" t="s">
        <v>270</v>
      </c>
      <c r="I37" s="99" t="s">
        <v>271</v>
      </c>
      <c r="J37" s="99" t="s">
        <v>272</v>
      </c>
      <c r="K37" s="99" t="s">
        <v>273</v>
      </c>
      <c r="L37" s="99" t="s">
        <v>274</v>
      </c>
      <c r="M37" s="99" t="s">
        <v>275</v>
      </c>
      <c r="N37" s="99" t="s">
        <v>276</v>
      </c>
      <c r="O37" s="99" t="s">
        <v>277</v>
      </c>
      <c r="P37">
        <v>25</v>
      </c>
    </row>
    <row r="38" spans="1:16" ht="12.75" customHeight="1" x14ac:dyDescent="0.25">
      <c r="A38" s="204" t="s">
        <v>113</v>
      </c>
      <c r="B38" s="205"/>
      <c r="C38" s="206"/>
      <c r="D38" s="99" t="s">
        <v>114</v>
      </c>
      <c r="E38" s="99" t="s">
        <v>278</v>
      </c>
      <c r="F38" s="99" t="s">
        <v>279</v>
      </c>
      <c r="G38" s="99" t="s">
        <v>280</v>
      </c>
      <c r="H38" s="99" t="s">
        <v>281</v>
      </c>
      <c r="I38" s="99" t="s">
        <v>282</v>
      </c>
      <c r="J38" s="99" t="s">
        <v>283</v>
      </c>
      <c r="K38" s="99" t="s">
        <v>284</v>
      </c>
      <c r="L38" s="99" t="s">
        <v>285</v>
      </c>
      <c r="M38" s="99" t="s">
        <v>286</v>
      </c>
      <c r="N38" s="99" t="s">
        <v>287</v>
      </c>
      <c r="O38" s="99" t="s">
        <v>288</v>
      </c>
      <c r="P38">
        <v>26</v>
      </c>
    </row>
    <row r="39" spans="1:16" ht="12.75" customHeight="1" thickBot="1" x14ac:dyDescent="0.3">
      <c r="A39" s="204" t="s">
        <v>126</v>
      </c>
      <c r="B39" s="205"/>
      <c r="C39" s="206"/>
      <c r="D39" s="99" t="s">
        <v>127</v>
      </c>
      <c r="E39" s="99" t="s">
        <v>257</v>
      </c>
      <c r="F39" s="99" t="s">
        <v>289</v>
      </c>
      <c r="G39" s="99" t="s">
        <v>290</v>
      </c>
      <c r="H39" s="99" t="s">
        <v>291</v>
      </c>
      <c r="I39" s="99" t="s">
        <v>292</v>
      </c>
      <c r="J39" s="99" t="s">
        <v>293</v>
      </c>
      <c r="K39" s="99" t="s">
        <v>294</v>
      </c>
      <c r="L39" s="99" t="s">
        <v>295</v>
      </c>
      <c r="M39" s="99" t="s">
        <v>296</v>
      </c>
      <c r="N39" s="99" t="s">
        <v>297</v>
      </c>
      <c r="O39" s="99" t="s">
        <v>298</v>
      </c>
      <c r="P39">
        <v>27</v>
      </c>
    </row>
    <row r="40" spans="1:16" ht="12.75" customHeight="1" x14ac:dyDescent="0.25">
      <c r="A40" s="204" t="s">
        <v>137</v>
      </c>
      <c r="B40" s="205"/>
      <c r="C40" s="206"/>
      <c r="D40" s="130" t="s">
        <v>138</v>
      </c>
      <c r="E40" s="130" t="s">
        <v>299</v>
      </c>
      <c r="F40" s="130" t="s">
        <v>300</v>
      </c>
      <c r="G40" s="130" t="s">
        <v>301</v>
      </c>
      <c r="H40" s="130" t="s">
        <v>302</v>
      </c>
      <c r="I40" s="130" t="s">
        <v>303</v>
      </c>
      <c r="J40" s="130" t="s">
        <v>304</v>
      </c>
      <c r="K40" s="130" t="s">
        <v>305</v>
      </c>
      <c r="L40" s="130" t="s">
        <v>306</v>
      </c>
      <c r="M40" s="130" t="s">
        <v>307</v>
      </c>
      <c r="N40" s="130" t="s">
        <v>308</v>
      </c>
      <c r="O40" s="130" t="s">
        <v>309</v>
      </c>
      <c r="P40">
        <v>28</v>
      </c>
    </row>
    <row r="41" spans="1:16" ht="12.75" customHeight="1" x14ac:dyDescent="0.25">
      <c r="A41" s="42"/>
      <c r="B41" s="43"/>
      <c r="C41" s="43"/>
      <c r="D41" s="74" t="s">
        <v>310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4" t="s">
        <v>63</v>
      </c>
      <c r="B42" s="205"/>
      <c r="C42" s="206"/>
      <c r="D42" s="99" t="s">
        <v>151</v>
      </c>
      <c r="E42" s="99" t="s">
        <v>311</v>
      </c>
      <c r="F42" s="99" t="s">
        <v>312</v>
      </c>
      <c r="G42" s="99" t="s">
        <v>313</v>
      </c>
      <c r="H42" s="99" t="s">
        <v>314</v>
      </c>
      <c r="I42" s="99" t="s">
        <v>315</v>
      </c>
      <c r="J42" s="99" t="s">
        <v>316</v>
      </c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4" t="s">
        <v>76</v>
      </c>
      <c r="B43" s="205"/>
      <c r="C43" s="206"/>
      <c r="D43" s="99" t="s">
        <v>91</v>
      </c>
      <c r="E43" s="99" t="s">
        <v>317</v>
      </c>
      <c r="F43" s="99" t="s">
        <v>318</v>
      </c>
      <c r="G43" s="99" t="s">
        <v>319</v>
      </c>
      <c r="H43" s="99" t="s">
        <v>320</v>
      </c>
      <c r="I43" s="99" t="s">
        <v>321</v>
      </c>
      <c r="J43" s="99" t="s">
        <v>322</v>
      </c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4" t="s">
        <v>88</v>
      </c>
      <c r="B44" s="205"/>
      <c r="C44" s="206"/>
      <c r="D44" s="99" t="s">
        <v>162</v>
      </c>
      <c r="E44" s="99" t="s">
        <v>323</v>
      </c>
      <c r="F44" s="99" t="s">
        <v>324</v>
      </c>
      <c r="G44" s="99" t="s">
        <v>325</v>
      </c>
      <c r="H44" s="99" t="s">
        <v>326</v>
      </c>
      <c r="I44" s="99" t="s">
        <v>327</v>
      </c>
      <c r="J44" s="99" t="s">
        <v>328</v>
      </c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4" t="s">
        <v>100</v>
      </c>
      <c r="B45" s="205"/>
      <c r="C45" s="206"/>
      <c r="D45" s="99" t="s">
        <v>166</v>
      </c>
      <c r="E45" s="99" t="s">
        <v>329</v>
      </c>
      <c r="F45" s="99" t="s">
        <v>330</v>
      </c>
      <c r="G45" s="99" t="s">
        <v>331</v>
      </c>
      <c r="H45" s="99" t="s">
        <v>332</v>
      </c>
      <c r="I45" s="99" t="s">
        <v>333</v>
      </c>
      <c r="J45" s="99" t="s">
        <v>334</v>
      </c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4" t="s">
        <v>113</v>
      </c>
      <c r="B46" s="205"/>
      <c r="C46" s="206"/>
      <c r="D46" s="99" t="s">
        <v>171</v>
      </c>
      <c r="E46" s="99" t="s">
        <v>335</v>
      </c>
      <c r="F46" s="99" t="s">
        <v>336</v>
      </c>
      <c r="G46" s="99" t="s">
        <v>337</v>
      </c>
      <c r="H46" s="99" t="s">
        <v>338</v>
      </c>
      <c r="I46" s="99" t="s">
        <v>339</v>
      </c>
      <c r="J46" s="99" t="s">
        <v>340</v>
      </c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4" t="s">
        <v>126</v>
      </c>
      <c r="B47" s="205"/>
      <c r="C47" s="206"/>
      <c r="D47" s="99" t="s">
        <v>178</v>
      </c>
      <c r="E47" s="99" t="s">
        <v>114</v>
      </c>
      <c r="F47" s="99" t="s">
        <v>341</v>
      </c>
      <c r="G47" s="99" t="s">
        <v>342</v>
      </c>
      <c r="H47" s="99" t="s">
        <v>343</v>
      </c>
      <c r="I47" s="99" t="s">
        <v>344</v>
      </c>
      <c r="J47" s="99" t="s">
        <v>345</v>
      </c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4" t="s">
        <v>137</v>
      </c>
      <c r="B48" s="205"/>
      <c r="C48" s="206"/>
      <c r="D48" s="130" t="s">
        <v>182</v>
      </c>
      <c r="E48" s="130" t="s">
        <v>346</v>
      </c>
      <c r="F48" s="130" t="s">
        <v>347</v>
      </c>
      <c r="G48" s="130" t="s">
        <v>348</v>
      </c>
      <c r="H48" s="130" t="s">
        <v>349</v>
      </c>
      <c r="I48" s="130" t="s">
        <v>350</v>
      </c>
      <c r="J48" s="130" t="s">
        <v>351</v>
      </c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352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4" t="s">
        <v>63</v>
      </c>
      <c r="B50" s="205"/>
      <c r="C50" s="206"/>
      <c r="D50" s="99" t="s">
        <v>190</v>
      </c>
      <c r="E50" s="99" t="s">
        <v>353</v>
      </c>
      <c r="F50" s="99" t="s">
        <v>354</v>
      </c>
      <c r="G50" s="99" t="s">
        <v>355</v>
      </c>
      <c r="H50" s="99" t="s">
        <v>192</v>
      </c>
      <c r="I50" s="99" t="s">
        <v>356</v>
      </c>
      <c r="J50" s="99" t="s">
        <v>231</v>
      </c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4" t="s">
        <v>76</v>
      </c>
      <c r="B51" s="205"/>
      <c r="C51" s="206"/>
      <c r="D51" s="99" t="s">
        <v>197</v>
      </c>
      <c r="E51" s="99" t="s">
        <v>357</v>
      </c>
      <c r="F51" s="99" t="s">
        <v>190</v>
      </c>
      <c r="G51" s="99" t="s">
        <v>356</v>
      </c>
      <c r="H51" s="99" t="s">
        <v>358</v>
      </c>
      <c r="I51" s="99" t="s">
        <v>359</v>
      </c>
      <c r="J51" s="99" t="s">
        <v>194</v>
      </c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4" t="s">
        <v>88</v>
      </c>
      <c r="B52" s="205"/>
      <c r="C52" s="206"/>
      <c r="D52" s="99" t="s">
        <v>204</v>
      </c>
      <c r="E52" s="99" t="s">
        <v>360</v>
      </c>
      <c r="F52" s="99" t="s">
        <v>361</v>
      </c>
      <c r="G52" s="99" t="s">
        <v>362</v>
      </c>
      <c r="H52" s="99" t="s">
        <v>363</v>
      </c>
      <c r="I52" s="99" t="s">
        <v>364</v>
      </c>
      <c r="J52" s="99" t="s">
        <v>365</v>
      </c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4" t="s">
        <v>100</v>
      </c>
      <c r="B53" s="205"/>
      <c r="C53" s="206"/>
      <c r="D53" s="99" t="s">
        <v>209</v>
      </c>
      <c r="E53" s="99" t="s">
        <v>366</v>
      </c>
      <c r="F53" s="99" t="s">
        <v>367</v>
      </c>
      <c r="G53" s="99" t="s">
        <v>222</v>
      </c>
      <c r="H53" s="99" t="s">
        <v>360</v>
      </c>
      <c r="I53" s="99" t="s">
        <v>224</v>
      </c>
      <c r="J53" s="99" t="s">
        <v>368</v>
      </c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4" t="s">
        <v>113</v>
      </c>
      <c r="B54" s="205"/>
      <c r="C54" s="206"/>
      <c r="D54" s="99" t="s">
        <v>215</v>
      </c>
      <c r="E54" s="99" t="s">
        <v>367</v>
      </c>
      <c r="F54" s="99" t="s">
        <v>369</v>
      </c>
      <c r="G54" s="99" t="s">
        <v>370</v>
      </c>
      <c r="H54" s="99" t="s">
        <v>190</v>
      </c>
      <c r="I54" s="99" t="s">
        <v>217</v>
      </c>
      <c r="J54" s="99" t="s">
        <v>218</v>
      </c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4" t="s">
        <v>126</v>
      </c>
      <c r="B55" s="205"/>
      <c r="C55" s="206"/>
      <c r="D55" s="129" t="s">
        <v>222</v>
      </c>
      <c r="E55" s="129" t="s">
        <v>371</v>
      </c>
      <c r="F55" s="129" t="s">
        <v>367</v>
      </c>
      <c r="G55" s="129" t="s">
        <v>372</v>
      </c>
      <c r="H55" s="129" t="s">
        <v>373</v>
      </c>
      <c r="I55" s="129" t="s">
        <v>190</v>
      </c>
      <c r="J55" s="129" t="s">
        <v>374</v>
      </c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4" t="s">
        <v>137</v>
      </c>
      <c r="B56" s="205"/>
      <c r="C56" s="206"/>
      <c r="D56" s="130" t="s">
        <v>228</v>
      </c>
      <c r="E56" s="130" t="s">
        <v>375</v>
      </c>
      <c r="F56" s="130" t="s">
        <v>376</v>
      </c>
      <c r="G56" s="130" t="s">
        <v>377</v>
      </c>
      <c r="H56" s="130" t="s">
        <v>190</v>
      </c>
      <c r="I56" s="130" t="s">
        <v>378</v>
      </c>
      <c r="J56" s="130" t="s">
        <v>363</v>
      </c>
      <c r="K56" s="130"/>
      <c r="L56" s="130"/>
      <c r="M56" s="130"/>
      <c r="N56" s="130"/>
      <c r="O56" s="130"/>
      <c r="P56">
        <v>42</v>
      </c>
    </row>
    <row r="57" spans="1:16" x14ac:dyDescent="0.25">
      <c r="A57" s="207" t="s">
        <v>379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</row>
    <row r="58" spans="1:16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</row>
    <row r="59" spans="1:16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20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6" t="s">
        <v>380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381</v>
      </c>
      <c r="B3" s="238"/>
      <c r="C3" s="239"/>
      <c r="D3" s="246" t="str">
        <f>Data!B4</f>
        <v>July</v>
      </c>
      <c r="E3" s="247"/>
      <c r="F3" s="247"/>
      <c r="G3" s="248"/>
      <c r="H3" s="246">
        <f>Data!B6</f>
        <v>44348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382</v>
      </c>
      <c r="E4" s="198" t="s">
        <v>383</v>
      </c>
      <c r="F4" s="199"/>
      <c r="G4" s="249" t="s">
        <v>384</v>
      </c>
      <c r="H4" s="249" t="s">
        <v>382</v>
      </c>
      <c r="I4" s="198" t="s">
        <v>383</v>
      </c>
      <c r="J4" s="199"/>
      <c r="K4" s="249" t="s">
        <v>384</v>
      </c>
    </row>
    <row r="5" spans="1:12" ht="26.4" x14ac:dyDescent="0.25">
      <c r="A5" s="243"/>
      <c r="B5" s="244"/>
      <c r="C5" s="245"/>
      <c r="D5" s="250"/>
      <c r="E5" s="27" t="str">
        <f xml:space="preserve"> CONCATENATE(Data!A4,"   (Preliminary)")</f>
        <v>2022   (Preliminary)</v>
      </c>
      <c r="F5" s="27">
        <f>Data!A4-1</f>
        <v>2021</v>
      </c>
      <c r="G5" s="250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0"/>
    </row>
    <row r="6" spans="1:12" x14ac:dyDescent="0.25">
      <c r="A6" s="251"/>
      <c r="B6" s="252"/>
      <c r="C6" s="253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385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386</v>
      </c>
      <c r="E8" s="56" t="s">
        <v>387</v>
      </c>
      <c r="F8" s="56" t="s">
        <v>388</v>
      </c>
      <c r="G8" s="56" t="s">
        <v>389</v>
      </c>
      <c r="H8" s="56" t="s">
        <v>390</v>
      </c>
      <c r="I8" s="56" t="s">
        <v>391</v>
      </c>
      <c r="J8" s="56" t="s">
        <v>392</v>
      </c>
      <c r="K8" s="57" t="s">
        <v>393</v>
      </c>
      <c r="L8" s="60" t="s">
        <v>62</v>
      </c>
    </row>
    <row r="9" spans="1:12" ht="12.75" customHeight="1" x14ac:dyDescent="0.25">
      <c r="A9" s="228" t="s">
        <v>394</v>
      </c>
      <c r="B9" s="229"/>
      <c r="C9" s="230"/>
      <c r="D9" s="120">
        <v>2</v>
      </c>
      <c r="E9" s="70">
        <v>176</v>
      </c>
      <c r="F9" s="96">
        <v>177</v>
      </c>
      <c r="G9" s="147">
        <v>-0.6</v>
      </c>
      <c r="H9" s="120">
        <v>1</v>
      </c>
      <c r="I9" s="70">
        <v>163</v>
      </c>
      <c r="J9" s="70">
        <v>165</v>
      </c>
      <c r="K9" s="147">
        <v>-1.3</v>
      </c>
      <c r="L9">
        <v>1</v>
      </c>
    </row>
    <row r="10" spans="1:12" ht="12.75" customHeight="1" x14ac:dyDescent="0.25">
      <c r="A10" s="228" t="s">
        <v>395</v>
      </c>
      <c r="B10" s="229"/>
      <c r="C10" s="230"/>
      <c r="D10" s="120">
        <v>70</v>
      </c>
      <c r="E10" s="70">
        <v>593</v>
      </c>
      <c r="F10" s="96">
        <v>596</v>
      </c>
      <c r="G10" s="147">
        <v>-0.5</v>
      </c>
      <c r="H10" s="120">
        <v>70</v>
      </c>
      <c r="I10" s="70">
        <v>545</v>
      </c>
      <c r="J10" s="70">
        <v>553</v>
      </c>
      <c r="K10" s="147">
        <v>-1.5</v>
      </c>
      <c r="L10">
        <v>2</v>
      </c>
    </row>
    <row r="11" spans="1:12" ht="12.75" customHeight="1" x14ac:dyDescent="0.25">
      <c r="A11" s="228" t="s">
        <v>396</v>
      </c>
      <c r="B11" s="229"/>
      <c r="C11" s="230"/>
      <c r="D11" s="120">
        <v>16</v>
      </c>
      <c r="E11" s="70">
        <v>172</v>
      </c>
      <c r="F11" s="96">
        <v>171</v>
      </c>
      <c r="G11" s="147">
        <v>0.5</v>
      </c>
      <c r="H11" s="120">
        <v>16</v>
      </c>
      <c r="I11" s="70">
        <v>157</v>
      </c>
      <c r="J11" s="70">
        <v>158</v>
      </c>
      <c r="K11" s="147">
        <v>-0.2</v>
      </c>
      <c r="L11">
        <v>3</v>
      </c>
    </row>
    <row r="12" spans="1:12" ht="12.75" customHeight="1" x14ac:dyDescent="0.25">
      <c r="A12" s="228" t="s">
        <v>397</v>
      </c>
      <c r="B12" s="229"/>
      <c r="C12" s="230"/>
      <c r="D12" s="120">
        <v>75</v>
      </c>
      <c r="E12" s="70">
        <v>360</v>
      </c>
      <c r="F12" s="96">
        <v>356</v>
      </c>
      <c r="G12" s="147">
        <v>1.1000000000000001</v>
      </c>
      <c r="H12" s="120">
        <v>78</v>
      </c>
      <c r="I12" s="70">
        <v>328</v>
      </c>
      <c r="J12" s="70">
        <v>333</v>
      </c>
      <c r="K12" s="147">
        <v>-1.4</v>
      </c>
      <c r="L12">
        <v>4</v>
      </c>
    </row>
    <row r="13" spans="1:12" ht="12.75" customHeight="1" x14ac:dyDescent="0.25">
      <c r="A13" s="228" t="s">
        <v>398</v>
      </c>
      <c r="B13" s="229"/>
      <c r="C13" s="230"/>
      <c r="D13" s="120">
        <v>5</v>
      </c>
      <c r="E13" s="70">
        <v>277</v>
      </c>
      <c r="F13" s="96">
        <v>284</v>
      </c>
      <c r="G13" s="147">
        <v>-2.2999999999999998</v>
      </c>
      <c r="H13" s="120">
        <v>16</v>
      </c>
      <c r="I13" s="70">
        <v>266</v>
      </c>
      <c r="J13" s="70">
        <v>272</v>
      </c>
      <c r="K13" s="147">
        <v>-2.2999999999999998</v>
      </c>
      <c r="L13">
        <v>5</v>
      </c>
    </row>
    <row r="14" spans="1:12" ht="12.75" customHeight="1" x14ac:dyDescent="0.25">
      <c r="A14" s="228" t="s">
        <v>399</v>
      </c>
      <c r="B14" s="229"/>
      <c r="C14" s="230"/>
      <c r="D14" s="120">
        <v>44</v>
      </c>
      <c r="E14" s="70">
        <v>1389</v>
      </c>
      <c r="F14" s="96">
        <v>1400</v>
      </c>
      <c r="G14" s="147">
        <v>-0.8</v>
      </c>
      <c r="H14" s="120">
        <v>43</v>
      </c>
      <c r="I14" s="70">
        <v>1225</v>
      </c>
      <c r="J14" s="70">
        <v>1228</v>
      </c>
      <c r="K14" s="147">
        <v>-0.2</v>
      </c>
      <c r="L14">
        <v>6</v>
      </c>
    </row>
    <row r="15" spans="1:12" ht="12.75" customHeight="1" x14ac:dyDescent="0.25">
      <c r="A15" s="228" t="s">
        <v>400</v>
      </c>
      <c r="B15" s="229"/>
      <c r="C15" s="230"/>
      <c r="D15" s="120">
        <v>46</v>
      </c>
      <c r="E15" s="70">
        <v>2204</v>
      </c>
      <c r="F15" s="96">
        <v>2305</v>
      </c>
      <c r="G15" s="147">
        <v>-4.4000000000000004</v>
      </c>
      <c r="H15" s="120">
        <v>44</v>
      </c>
      <c r="I15" s="70">
        <v>2093</v>
      </c>
      <c r="J15" s="70">
        <v>2149</v>
      </c>
      <c r="K15" s="147">
        <v>-2.6</v>
      </c>
      <c r="L15">
        <v>7</v>
      </c>
    </row>
    <row r="16" spans="1:12" ht="12.75" customHeight="1" x14ac:dyDescent="0.25">
      <c r="A16" s="228" t="s">
        <v>401</v>
      </c>
      <c r="B16" s="229"/>
      <c r="C16" s="230"/>
      <c r="D16" s="120">
        <v>4</v>
      </c>
      <c r="E16" s="70">
        <v>69</v>
      </c>
      <c r="F16" s="96">
        <v>70</v>
      </c>
      <c r="G16" s="147">
        <v>-0.6</v>
      </c>
      <c r="H16" s="120">
        <v>1</v>
      </c>
      <c r="I16" s="70">
        <v>66</v>
      </c>
      <c r="J16" s="70">
        <v>67</v>
      </c>
      <c r="K16" s="147">
        <v>-1</v>
      </c>
      <c r="L16">
        <v>8</v>
      </c>
    </row>
    <row r="17" spans="1:12" ht="12.75" customHeight="1" x14ac:dyDescent="0.25">
      <c r="A17" s="228" t="s">
        <v>402</v>
      </c>
      <c r="B17" s="229"/>
      <c r="C17" s="230"/>
      <c r="D17" s="120">
        <v>20</v>
      </c>
      <c r="E17" s="70">
        <v>274</v>
      </c>
      <c r="F17" s="96">
        <v>271</v>
      </c>
      <c r="G17" s="147">
        <v>1.1000000000000001</v>
      </c>
      <c r="H17" s="120">
        <v>20</v>
      </c>
      <c r="I17" s="70">
        <v>246</v>
      </c>
      <c r="J17" s="70">
        <v>240</v>
      </c>
      <c r="K17" s="147">
        <v>2.4</v>
      </c>
      <c r="L17">
        <v>9</v>
      </c>
    </row>
    <row r="18" spans="1:12" ht="12.75" customHeight="1" x14ac:dyDescent="0.25">
      <c r="A18" s="228" t="s">
        <v>403</v>
      </c>
      <c r="B18" s="229"/>
      <c r="C18" s="230"/>
      <c r="D18" s="121"/>
      <c r="E18" s="71">
        <f>SUM(E9:E17)</f>
        <v>5514</v>
      </c>
      <c r="F18" s="31">
        <f>SUM(F9:F17)</f>
        <v>5630</v>
      </c>
      <c r="G18" s="147">
        <f>((E18-F18)/F18)*100</f>
        <v>-2.0603907637655414</v>
      </c>
      <c r="H18" s="121"/>
      <c r="I18" s="71">
        <f>SUM(I9:I17)</f>
        <v>5089</v>
      </c>
      <c r="J18" s="71">
        <f>SUM(J9:J17)</f>
        <v>5165</v>
      </c>
      <c r="K18" s="147">
        <f>((I18-J18)/J18)*100</f>
        <v>-1.4714424007744433</v>
      </c>
    </row>
    <row r="19" spans="1:12" ht="12.75" customHeight="1" x14ac:dyDescent="0.25">
      <c r="A19" s="50" t="s">
        <v>404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8" t="s">
        <v>405</v>
      </c>
      <c r="B20" s="229"/>
      <c r="C20" s="230"/>
      <c r="D20" s="120">
        <v>4</v>
      </c>
      <c r="E20" s="70">
        <v>91</v>
      </c>
      <c r="F20" s="96">
        <v>96</v>
      </c>
      <c r="G20" s="147">
        <v>-4.9000000000000004</v>
      </c>
      <c r="H20" s="120">
        <v>6</v>
      </c>
      <c r="I20" s="70">
        <v>116</v>
      </c>
      <c r="J20" s="70">
        <v>120</v>
      </c>
      <c r="K20" s="147">
        <v>-3.3</v>
      </c>
      <c r="L20">
        <v>10</v>
      </c>
    </row>
    <row r="21" spans="1:12" ht="12.75" customHeight="1" x14ac:dyDescent="0.25">
      <c r="A21" s="228" t="s">
        <v>406</v>
      </c>
      <c r="B21" s="229"/>
      <c r="C21" s="230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8" t="s">
        <v>407</v>
      </c>
      <c r="B22" s="229"/>
      <c r="C22" s="230"/>
      <c r="D22" s="120">
        <v>96</v>
      </c>
      <c r="E22" s="70">
        <v>2541</v>
      </c>
      <c r="F22" s="96">
        <v>2555</v>
      </c>
      <c r="G22" s="147">
        <v>-0.5</v>
      </c>
      <c r="H22" s="120">
        <v>96</v>
      </c>
      <c r="I22" s="70">
        <v>2424</v>
      </c>
      <c r="J22" s="70">
        <v>2469</v>
      </c>
      <c r="K22" s="147">
        <v>-1.8</v>
      </c>
      <c r="L22">
        <v>12</v>
      </c>
    </row>
    <row r="23" spans="1:12" ht="12.75" customHeight="1" x14ac:dyDescent="0.25">
      <c r="A23" s="228" t="s">
        <v>408</v>
      </c>
      <c r="B23" s="229"/>
      <c r="C23" s="230"/>
      <c r="D23" s="120">
        <v>62</v>
      </c>
      <c r="E23" s="70">
        <v>1846</v>
      </c>
      <c r="F23" s="96">
        <v>1919</v>
      </c>
      <c r="G23" s="147">
        <v>-3.8</v>
      </c>
      <c r="H23" s="120">
        <v>57</v>
      </c>
      <c r="I23" s="70">
        <v>1801</v>
      </c>
      <c r="J23" s="70">
        <v>1832</v>
      </c>
      <c r="K23" s="147">
        <v>-1.7</v>
      </c>
      <c r="L23">
        <v>13</v>
      </c>
    </row>
    <row r="24" spans="1:12" ht="12.75" customHeight="1" x14ac:dyDescent="0.25">
      <c r="A24" s="228" t="s">
        <v>409</v>
      </c>
      <c r="B24" s="229"/>
      <c r="C24" s="230"/>
      <c r="D24" s="120">
        <v>7</v>
      </c>
      <c r="E24" s="70">
        <v>603</v>
      </c>
      <c r="F24" s="96">
        <v>621</v>
      </c>
      <c r="G24" s="147">
        <v>-2.9</v>
      </c>
      <c r="H24" s="120">
        <v>6</v>
      </c>
      <c r="I24" s="70">
        <v>561</v>
      </c>
      <c r="J24" s="70">
        <v>564</v>
      </c>
      <c r="K24" s="147">
        <v>-0.6</v>
      </c>
      <c r="L24">
        <v>14</v>
      </c>
    </row>
    <row r="25" spans="1:12" ht="12.75" customHeight="1" x14ac:dyDescent="0.25">
      <c r="A25" s="228" t="s">
        <v>410</v>
      </c>
      <c r="B25" s="229"/>
      <c r="C25" s="230"/>
      <c r="D25" s="120">
        <v>44</v>
      </c>
      <c r="E25" s="70">
        <v>1994</v>
      </c>
      <c r="F25" s="96">
        <v>2066</v>
      </c>
      <c r="G25" s="147">
        <v>-3.5</v>
      </c>
      <c r="H25" s="120">
        <v>44</v>
      </c>
      <c r="I25" s="70">
        <v>1934</v>
      </c>
      <c r="J25" s="70">
        <v>1967</v>
      </c>
      <c r="K25" s="147">
        <v>-1.7</v>
      </c>
      <c r="L25">
        <v>15</v>
      </c>
    </row>
    <row r="26" spans="1:12" ht="12.75" customHeight="1" x14ac:dyDescent="0.25">
      <c r="A26" s="228" t="s">
        <v>411</v>
      </c>
      <c r="B26" s="229"/>
      <c r="C26" s="230"/>
      <c r="D26" s="120">
        <v>55</v>
      </c>
      <c r="E26" s="70">
        <v>1660</v>
      </c>
      <c r="F26" s="96">
        <v>1714</v>
      </c>
      <c r="G26" s="147">
        <v>-3.1</v>
      </c>
      <c r="H26" s="120">
        <v>55</v>
      </c>
      <c r="I26" s="70">
        <v>1620</v>
      </c>
      <c r="J26" s="70">
        <v>1642</v>
      </c>
      <c r="K26" s="147">
        <v>-1.3</v>
      </c>
      <c r="L26">
        <v>16</v>
      </c>
    </row>
    <row r="27" spans="1:12" ht="12.75" customHeight="1" x14ac:dyDescent="0.25">
      <c r="A27" s="228" t="s">
        <v>412</v>
      </c>
      <c r="B27" s="229"/>
      <c r="C27" s="230"/>
      <c r="D27" s="120">
        <v>329</v>
      </c>
      <c r="E27" s="70">
        <v>1978</v>
      </c>
      <c r="F27" s="96">
        <v>2084</v>
      </c>
      <c r="G27" s="147">
        <v>-5.0999999999999996</v>
      </c>
      <c r="H27" s="120">
        <v>327</v>
      </c>
      <c r="I27" s="70">
        <v>1934</v>
      </c>
      <c r="J27" s="70">
        <v>1976</v>
      </c>
      <c r="K27" s="147">
        <v>-2.1</v>
      </c>
      <c r="L27">
        <v>17</v>
      </c>
    </row>
    <row r="28" spans="1:12" ht="12.75" customHeight="1" x14ac:dyDescent="0.25">
      <c r="A28" s="228" t="s">
        <v>413</v>
      </c>
      <c r="B28" s="229"/>
      <c r="C28" s="230"/>
      <c r="D28" s="120">
        <v>15</v>
      </c>
      <c r="E28" s="70">
        <v>492</v>
      </c>
      <c r="F28" s="96">
        <v>544</v>
      </c>
      <c r="G28" s="147">
        <v>-9.6</v>
      </c>
      <c r="H28" s="120">
        <v>18</v>
      </c>
      <c r="I28" s="70">
        <v>497</v>
      </c>
      <c r="J28" s="70">
        <v>521</v>
      </c>
      <c r="K28" s="147">
        <v>-4.5999999999999996</v>
      </c>
      <c r="L28">
        <v>18</v>
      </c>
    </row>
    <row r="29" spans="1:12" ht="12.75" customHeight="1" x14ac:dyDescent="0.25">
      <c r="A29" s="228" t="s">
        <v>403</v>
      </c>
      <c r="B29" s="229"/>
      <c r="C29" s="230"/>
      <c r="D29" s="121"/>
      <c r="E29" s="71">
        <f>SUM(E20:E28)</f>
        <v>11205</v>
      </c>
      <c r="F29" s="31">
        <f>SUM(F20:F28)</f>
        <v>11599</v>
      </c>
      <c r="G29" s="147">
        <f>((E29-F29)/F29)*100</f>
        <v>-3.396844555565135</v>
      </c>
      <c r="H29" s="121"/>
      <c r="I29" s="71">
        <f>SUM(I20:I28)</f>
        <v>10887</v>
      </c>
      <c r="J29" s="71">
        <f>SUM(J20:J28)</f>
        <v>11091</v>
      </c>
      <c r="K29" s="147">
        <f>((I29-J29)/J29)*100</f>
        <v>-1.8393291858263456</v>
      </c>
    </row>
    <row r="30" spans="1:12" ht="12.75" customHeight="1" x14ac:dyDescent="0.25">
      <c r="A30" s="50" t="s">
        <v>414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8" t="s">
        <v>415</v>
      </c>
      <c r="B31" s="229"/>
      <c r="C31" s="230"/>
      <c r="D31" s="120">
        <v>39</v>
      </c>
      <c r="E31" s="70">
        <v>1590</v>
      </c>
      <c r="F31" s="96">
        <v>1642</v>
      </c>
      <c r="G31" s="147">
        <v>-3.1</v>
      </c>
      <c r="H31" s="120">
        <v>35</v>
      </c>
      <c r="I31" s="70">
        <v>1604</v>
      </c>
      <c r="J31" s="70">
        <v>1612</v>
      </c>
      <c r="K31" s="147">
        <v>-0.5</v>
      </c>
      <c r="L31">
        <v>19</v>
      </c>
    </row>
    <row r="32" spans="1:12" ht="12.75" customHeight="1" x14ac:dyDescent="0.25">
      <c r="A32" s="228" t="s">
        <v>416</v>
      </c>
      <c r="B32" s="229"/>
      <c r="C32" s="230"/>
      <c r="D32" s="120">
        <v>21</v>
      </c>
      <c r="E32" s="70">
        <v>1555</v>
      </c>
      <c r="F32" s="96">
        <v>1664</v>
      </c>
      <c r="G32" s="147">
        <v>-6.6</v>
      </c>
      <c r="H32" s="120">
        <v>21</v>
      </c>
      <c r="I32" s="70">
        <v>1567</v>
      </c>
      <c r="J32" s="70">
        <v>1602</v>
      </c>
      <c r="K32" s="147">
        <v>-2.1</v>
      </c>
      <c r="L32">
        <v>20</v>
      </c>
    </row>
    <row r="33" spans="1:12" ht="12.75" customHeight="1" x14ac:dyDescent="0.25">
      <c r="A33" s="228" t="s">
        <v>417</v>
      </c>
      <c r="B33" s="229"/>
      <c r="C33" s="230"/>
      <c r="D33" s="120">
        <v>78</v>
      </c>
      <c r="E33" s="70">
        <v>1273</v>
      </c>
      <c r="F33" s="96">
        <v>1330</v>
      </c>
      <c r="G33" s="147">
        <v>-4.3</v>
      </c>
      <c r="H33" s="120">
        <v>79</v>
      </c>
      <c r="I33" s="70">
        <v>1263</v>
      </c>
      <c r="J33" s="70">
        <v>1295</v>
      </c>
      <c r="K33" s="147">
        <v>-2.4</v>
      </c>
      <c r="L33">
        <v>21</v>
      </c>
    </row>
    <row r="34" spans="1:12" ht="12.75" customHeight="1" x14ac:dyDescent="0.25">
      <c r="A34" s="228" t="s">
        <v>418</v>
      </c>
      <c r="B34" s="229"/>
      <c r="C34" s="230"/>
      <c r="D34" s="120">
        <v>63</v>
      </c>
      <c r="E34" s="70">
        <v>1014</v>
      </c>
      <c r="F34" s="96">
        <v>1039</v>
      </c>
      <c r="G34" s="147">
        <v>-2.4</v>
      </c>
      <c r="H34" s="120">
        <v>64</v>
      </c>
      <c r="I34" s="70">
        <v>952</v>
      </c>
      <c r="J34" s="70">
        <v>977</v>
      </c>
      <c r="K34" s="147">
        <v>-2.6</v>
      </c>
      <c r="L34">
        <v>22</v>
      </c>
    </row>
    <row r="35" spans="1:12" ht="12.75" customHeight="1" x14ac:dyDescent="0.25">
      <c r="A35" s="228" t="s">
        <v>419</v>
      </c>
      <c r="B35" s="229"/>
      <c r="C35" s="230"/>
      <c r="D35" s="120">
        <v>55</v>
      </c>
      <c r="E35" s="70">
        <v>1876</v>
      </c>
      <c r="F35" s="96">
        <v>1964</v>
      </c>
      <c r="G35" s="147">
        <v>-4.4000000000000004</v>
      </c>
      <c r="H35" s="120">
        <v>55</v>
      </c>
      <c r="I35" s="70">
        <v>1734</v>
      </c>
      <c r="J35" s="70">
        <v>1778</v>
      </c>
      <c r="K35" s="147">
        <v>-2.4</v>
      </c>
      <c r="L35">
        <v>23</v>
      </c>
    </row>
    <row r="36" spans="1:12" ht="12.75" customHeight="1" x14ac:dyDescent="0.25">
      <c r="A36" s="228" t="s">
        <v>420</v>
      </c>
      <c r="B36" s="229"/>
      <c r="C36" s="230"/>
      <c r="D36" s="120">
        <v>28</v>
      </c>
      <c r="E36" s="70">
        <v>1605</v>
      </c>
      <c r="F36" s="96">
        <v>1591</v>
      </c>
      <c r="G36" s="147">
        <v>0.9</v>
      </c>
      <c r="H36" s="120">
        <v>29</v>
      </c>
      <c r="I36" s="70">
        <v>1619</v>
      </c>
      <c r="J36" s="70">
        <v>1575</v>
      </c>
      <c r="K36" s="147">
        <v>2.8</v>
      </c>
      <c r="L36">
        <v>24</v>
      </c>
    </row>
    <row r="37" spans="1:12" ht="12.75" customHeight="1" x14ac:dyDescent="0.25">
      <c r="A37" s="228" t="s">
        <v>421</v>
      </c>
      <c r="B37" s="229"/>
      <c r="C37" s="230"/>
      <c r="D37" s="120">
        <v>84</v>
      </c>
      <c r="E37" s="70">
        <v>1797</v>
      </c>
      <c r="F37" s="96">
        <v>1875</v>
      </c>
      <c r="G37" s="147">
        <v>-4.0999999999999996</v>
      </c>
      <c r="H37" s="120">
        <v>86</v>
      </c>
      <c r="I37" s="70">
        <v>1765</v>
      </c>
      <c r="J37" s="70">
        <v>1833</v>
      </c>
      <c r="K37" s="147">
        <v>-3.7</v>
      </c>
      <c r="L37">
        <v>25</v>
      </c>
    </row>
    <row r="38" spans="1:12" ht="12.75" customHeight="1" x14ac:dyDescent="0.25">
      <c r="A38" s="228" t="s">
        <v>422</v>
      </c>
      <c r="B38" s="229"/>
      <c r="C38" s="230"/>
      <c r="D38" s="120">
        <v>11</v>
      </c>
      <c r="E38" s="70">
        <v>816</v>
      </c>
      <c r="F38" s="96">
        <v>884</v>
      </c>
      <c r="G38" s="147">
        <v>-7.6</v>
      </c>
      <c r="H38" s="120">
        <v>9</v>
      </c>
      <c r="I38" s="70">
        <v>775</v>
      </c>
      <c r="J38" s="70">
        <v>845</v>
      </c>
      <c r="K38" s="147">
        <v>-8.3000000000000007</v>
      </c>
      <c r="L38">
        <v>26</v>
      </c>
    </row>
    <row r="39" spans="1:12" ht="12.75" customHeight="1" x14ac:dyDescent="0.25">
      <c r="A39" s="228" t="s">
        <v>423</v>
      </c>
      <c r="B39" s="229"/>
      <c r="C39" s="230"/>
      <c r="D39" s="120">
        <v>50</v>
      </c>
      <c r="E39" s="70">
        <v>405</v>
      </c>
      <c r="F39" s="96">
        <v>415</v>
      </c>
      <c r="G39" s="147">
        <v>-2.4</v>
      </c>
      <c r="H39" s="120">
        <v>49</v>
      </c>
      <c r="I39" s="70">
        <v>391</v>
      </c>
      <c r="J39" s="70">
        <v>402</v>
      </c>
      <c r="K39" s="147">
        <v>-2.8</v>
      </c>
      <c r="L39">
        <v>27</v>
      </c>
    </row>
    <row r="40" spans="1:12" ht="12.75" customHeight="1" x14ac:dyDescent="0.25">
      <c r="A40" s="228" t="s">
        <v>424</v>
      </c>
      <c r="B40" s="229"/>
      <c r="C40" s="230"/>
      <c r="D40" s="120">
        <v>54</v>
      </c>
      <c r="E40" s="70">
        <v>1767</v>
      </c>
      <c r="F40" s="96">
        <v>1824</v>
      </c>
      <c r="G40" s="147">
        <v>-3.1</v>
      </c>
      <c r="H40" s="120">
        <v>54</v>
      </c>
      <c r="I40" s="70">
        <v>1709</v>
      </c>
      <c r="J40" s="70">
        <v>1737</v>
      </c>
      <c r="K40" s="147">
        <v>-1.6</v>
      </c>
      <c r="L40">
        <v>28</v>
      </c>
    </row>
    <row r="41" spans="1:12" ht="12.75" customHeight="1" x14ac:dyDescent="0.25">
      <c r="A41" s="228" t="s">
        <v>425</v>
      </c>
      <c r="B41" s="229"/>
      <c r="C41" s="230"/>
      <c r="D41" s="120">
        <v>37</v>
      </c>
      <c r="E41" s="70">
        <v>555</v>
      </c>
      <c r="F41" s="96">
        <v>615</v>
      </c>
      <c r="G41" s="147">
        <v>-9.6</v>
      </c>
      <c r="H41" s="120">
        <v>38</v>
      </c>
      <c r="I41" s="70">
        <v>521</v>
      </c>
      <c r="J41" s="70">
        <v>566</v>
      </c>
      <c r="K41" s="147">
        <v>-8</v>
      </c>
      <c r="L41">
        <v>29</v>
      </c>
    </row>
    <row r="42" spans="1:12" ht="12.75" customHeight="1" x14ac:dyDescent="0.25">
      <c r="A42" s="228" t="s">
        <v>426</v>
      </c>
      <c r="B42" s="229"/>
      <c r="C42" s="230"/>
      <c r="D42" s="120">
        <v>118</v>
      </c>
      <c r="E42" s="70">
        <v>1869</v>
      </c>
      <c r="F42" s="96">
        <v>1923</v>
      </c>
      <c r="G42" s="147">
        <v>-2.8</v>
      </c>
      <c r="H42" s="120">
        <v>114</v>
      </c>
      <c r="I42" s="70">
        <v>1678</v>
      </c>
      <c r="J42" s="70">
        <v>1722</v>
      </c>
      <c r="K42" s="147">
        <v>-2.6</v>
      </c>
      <c r="L42">
        <v>30</v>
      </c>
    </row>
    <row r="43" spans="1:12" ht="12.75" customHeight="1" x14ac:dyDescent="0.25">
      <c r="A43" s="228" t="s">
        <v>403</v>
      </c>
      <c r="B43" s="229"/>
      <c r="C43" s="230"/>
      <c r="D43" s="121"/>
      <c r="E43" s="71">
        <f>SUM(E31:E42)</f>
        <v>16122</v>
      </c>
      <c r="F43" s="31">
        <f>SUM(F31:F42)</f>
        <v>16766</v>
      </c>
      <c r="G43" s="147">
        <f>((E43-F43)/F43)*100</f>
        <v>-3.8411070022664919</v>
      </c>
      <c r="H43" s="121"/>
      <c r="I43" s="71">
        <f>SUM(I31:I42)</f>
        <v>15578</v>
      </c>
      <c r="J43" s="71">
        <f>SUM(J31:J42)</f>
        <v>15944</v>
      </c>
      <c r="K43" s="147">
        <f>((I43-J43)/J43)*100</f>
        <v>-2.295534370296036</v>
      </c>
    </row>
    <row r="44" spans="1:12" ht="12.75" customHeight="1" x14ac:dyDescent="0.25">
      <c r="A44" s="50" t="s">
        <v>427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8" t="s">
        <v>428</v>
      </c>
      <c r="B45" s="229"/>
      <c r="C45" s="230"/>
      <c r="D45" s="120">
        <v>73</v>
      </c>
      <c r="E45" s="70">
        <v>1600</v>
      </c>
      <c r="F45" s="96">
        <v>1662</v>
      </c>
      <c r="G45" s="147">
        <v>-3.7</v>
      </c>
      <c r="H45" s="120">
        <v>78</v>
      </c>
      <c r="I45" s="70">
        <v>1569</v>
      </c>
      <c r="J45" s="70">
        <v>1615</v>
      </c>
      <c r="K45" s="147">
        <v>-2.9</v>
      </c>
      <c r="L45">
        <v>31</v>
      </c>
    </row>
    <row r="46" spans="1:12" ht="12.75" customHeight="1" x14ac:dyDescent="0.25">
      <c r="A46" s="228" t="s">
        <v>429</v>
      </c>
      <c r="B46" s="229"/>
      <c r="C46" s="230"/>
      <c r="D46" s="120">
        <v>10</v>
      </c>
      <c r="E46" s="70">
        <v>988</v>
      </c>
      <c r="F46" s="96">
        <v>1035</v>
      </c>
      <c r="G46" s="147">
        <v>-4.5</v>
      </c>
      <c r="H46" s="120">
        <v>13</v>
      </c>
      <c r="I46" s="70">
        <v>965</v>
      </c>
      <c r="J46" s="70">
        <v>987</v>
      </c>
      <c r="K46" s="147">
        <v>-2.2999999999999998</v>
      </c>
      <c r="L46">
        <v>32</v>
      </c>
    </row>
    <row r="47" spans="1:12" ht="12.75" customHeight="1" x14ac:dyDescent="0.25">
      <c r="A47" s="228" t="s">
        <v>430</v>
      </c>
      <c r="B47" s="229"/>
      <c r="C47" s="230"/>
      <c r="D47" s="120">
        <v>29</v>
      </c>
      <c r="E47" s="70">
        <v>1640</v>
      </c>
      <c r="F47" s="96">
        <v>1747</v>
      </c>
      <c r="G47" s="147">
        <v>-6.1</v>
      </c>
      <c r="H47" s="120">
        <v>28</v>
      </c>
      <c r="I47" s="70">
        <v>1619</v>
      </c>
      <c r="J47" s="70">
        <v>1664</v>
      </c>
      <c r="K47" s="147">
        <v>-2.7</v>
      </c>
      <c r="L47">
        <v>33</v>
      </c>
    </row>
    <row r="48" spans="1:12" ht="12.75" customHeight="1" x14ac:dyDescent="0.25">
      <c r="A48" s="228" t="s">
        <v>431</v>
      </c>
      <c r="B48" s="229"/>
      <c r="C48" s="230"/>
      <c r="D48" s="120">
        <v>16</v>
      </c>
      <c r="E48" s="70">
        <v>1171</v>
      </c>
      <c r="F48" s="96">
        <v>1221</v>
      </c>
      <c r="G48" s="147">
        <v>-4.0999999999999996</v>
      </c>
      <c r="H48" s="120">
        <v>15</v>
      </c>
      <c r="I48" s="70">
        <v>1150</v>
      </c>
      <c r="J48" s="70">
        <v>1184</v>
      </c>
      <c r="K48" s="147">
        <v>-2.8</v>
      </c>
      <c r="L48">
        <v>34</v>
      </c>
    </row>
    <row r="49" spans="1:23" ht="12.75" customHeight="1" x14ac:dyDescent="0.25">
      <c r="A49" s="228" t="s">
        <v>432</v>
      </c>
      <c r="B49" s="229"/>
      <c r="C49" s="230"/>
      <c r="D49" s="120">
        <v>50</v>
      </c>
      <c r="E49" s="70">
        <v>1302</v>
      </c>
      <c r="F49" s="96">
        <v>1388</v>
      </c>
      <c r="G49" s="147">
        <v>-6.2</v>
      </c>
      <c r="H49" s="120">
        <v>52</v>
      </c>
      <c r="I49" s="70">
        <v>1254</v>
      </c>
      <c r="J49" s="70">
        <v>1310</v>
      </c>
      <c r="K49" s="147">
        <v>-4.3</v>
      </c>
      <c r="L49">
        <v>35</v>
      </c>
    </row>
    <row r="50" spans="1:23" ht="12.75" customHeight="1" x14ac:dyDescent="0.25">
      <c r="A50" s="228" t="s">
        <v>433</v>
      </c>
      <c r="B50" s="229"/>
      <c r="C50" s="230"/>
      <c r="D50" s="120">
        <v>38</v>
      </c>
      <c r="E50" s="70">
        <v>1220</v>
      </c>
      <c r="F50" s="96">
        <v>1303</v>
      </c>
      <c r="G50" s="147">
        <v>-6.4</v>
      </c>
      <c r="H50" s="120">
        <v>38</v>
      </c>
      <c r="I50" s="70">
        <v>1215</v>
      </c>
      <c r="J50" s="70">
        <v>1270</v>
      </c>
      <c r="K50" s="147">
        <v>-4.4000000000000004</v>
      </c>
      <c r="L50">
        <v>36</v>
      </c>
    </row>
    <row r="51" spans="1:23" ht="12.75" customHeight="1" x14ac:dyDescent="0.25">
      <c r="A51" s="228" t="s">
        <v>434</v>
      </c>
      <c r="B51" s="229"/>
      <c r="C51" s="230"/>
      <c r="D51" s="120">
        <v>31</v>
      </c>
      <c r="E51" s="70">
        <v>1760</v>
      </c>
      <c r="F51" s="96">
        <v>1837</v>
      </c>
      <c r="G51" s="147">
        <v>-4.2</v>
      </c>
      <c r="H51" s="120">
        <v>31</v>
      </c>
      <c r="I51" s="70">
        <v>1724</v>
      </c>
      <c r="J51" s="70">
        <v>1737</v>
      </c>
      <c r="K51" s="147">
        <v>-0.7</v>
      </c>
      <c r="L51">
        <v>37</v>
      </c>
    </row>
    <row r="52" spans="1:23" ht="12.75" customHeight="1" x14ac:dyDescent="0.25">
      <c r="A52" s="228" t="s">
        <v>435</v>
      </c>
      <c r="B52" s="229"/>
      <c r="C52" s="230"/>
      <c r="D52" s="120">
        <v>147</v>
      </c>
      <c r="E52" s="70">
        <v>5281</v>
      </c>
      <c r="F52" s="96">
        <v>5427</v>
      </c>
      <c r="G52" s="147">
        <v>-2.7</v>
      </c>
      <c r="H52" s="120">
        <v>149</v>
      </c>
      <c r="I52" s="70">
        <v>5170</v>
      </c>
      <c r="J52" s="70">
        <v>5251</v>
      </c>
      <c r="K52" s="147">
        <v>-1.6</v>
      </c>
      <c r="L52">
        <v>38</v>
      </c>
    </row>
    <row r="53" spans="1:23" ht="12.75" customHeight="1" x14ac:dyDescent="0.25">
      <c r="A53" s="228" t="s">
        <v>403</v>
      </c>
      <c r="B53" s="229"/>
      <c r="C53" s="230"/>
      <c r="D53" s="121"/>
      <c r="E53" s="71">
        <f>SUM(E45:E52)</f>
        <v>14962</v>
      </c>
      <c r="F53" s="31">
        <f>SUM(F45:F52)</f>
        <v>15620</v>
      </c>
      <c r="G53" s="147">
        <f>((E53-F53)/F53)*100</f>
        <v>-4.2125480153649173</v>
      </c>
      <c r="H53" s="121"/>
      <c r="I53" s="71">
        <f>SUM(I45:I52)</f>
        <v>14666</v>
      </c>
      <c r="J53" s="71">
        <f>SUM(J45:J52)</f>
        <v>15018</v>
      </c>
      <c r="K53" s="147">
        <f>((I53-J53)/J53)*100</f>
        <v>-2.3438540418164866</v>
      </c>
    </row>
    <row r="54" spans="1:23" ht="12.75" customHeight="1" x14ac:dyDescent="0.25">
      <c r="A54" s="50" t="s">
        <v>436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8" t="s">
        <v>437</v>
      </c>
      <c r="B55" s="229"/>
      <c r="C55" s="230"/>
      <c r="D55" s="120">
        <v>33</v>
      </c>
      <c r="E55" s="70">
        <v>139</v>
      </c>
      <c r="F55" s="96">
        <v>145</v>
      </c>
      <c r="G55" s="147">
        <v>-4.3</v>
      </c>
      <c r="H55" s="120">
        <v>31</v>
      </c>
      <c r="I55" s="70">
        <v>124</v>
      </c>
      <c r="J55" s="70">
        <v>129</v>
      </c>
      <c r="K55" s="147">
        <v>-3.9</v>
      </c>
      <c r="L55">
        <v>39</v>
      </c>
    </row>
    <row r="56" spans="1:23" ht="12.75" customHeight="1" x14ac:dyDescent="0.25">
      <c r="A56" s="228" t="s">
        <v>438</v>
      </c>
      <c r="B56" s="229"/>
      <c r="C56" s="230"/>
      <c r="D56" s="120">
        <v>72</v>
      </c>
      <c r="E56" s="70">
        <v>1328</v>
      </c>
      <c r="F56" s="96">
        <v>1295</v>
      </c>
      <c r="G56" s="147">
        <v>2.6</v>
      </c>
      <c r="H56" s="120">
        <v>68</v>
      </c>
      <c r="I56" s="70">
        <v>1261</v>
      </c>
      <c r="J56" s="70">
        <v>1229</v>
      </c>
      <c r="K56" s="147">
        <v>2.7</v>
      </c>
      <c r="L56">
        <v>40</v>
      </c>
    </row>
    <row r="57" spans="1:23" ht="12.75" customHeight="1" x14ac:dyDescent="0.25">
      <c r="A57" s="228" t="s">
        <v>439</v>
      </c>
      <c r="B57" s="229"/>
      <c r="C57" s="230"/>
      <c r="D57" s="120">
        <v>25</v>
      </c>
      <c r="E57" s="70">
        <v>4127</v>
      </c>
      <c r="F57" s="96">
        <v>4379</v>
      </c>
      <c r="G57" s="147">
        <v>-5.8</v>
      </c>
      <c r="H57" s="120">
        <v>44</v>
      </c>
      <c r="I57" s="70">
        <v>3963</v>
      </c>
      <c r="J57" s="70">
        <v>4259</v>
      </c>
      <c r="K57" s="147">
        <v>-6.9</v>
      </c>
      <c r="L57">
        <v>41</v>
      </c>
    </row>
    <row r="58" spans="1:23" ht="12.75" customHeight="1" x14ac:dyDescent="0.25">
      <c r="A58" s="228" t="s">
        <v>440</v>
      </c>
      <c r="B58" s="229"/>
      <c r="C58" s="230"/>
      <c r="D58" s="120">
        <v>71</v>
      </c>
      <c r="E58" s="70">
        <v>1229</v>
      </c>
      <c r="F58" s="96">
        <v>1278</v>
      </c>
      <c r="G58" s="147">
        <v>-3.9</v>
      </c>
      <c r="H58" s="120">
        <v>68</v>
      </c>
      <c r="I58" s="70">
        <v>1123</v>
      </c>
      <c r="J58" s="70">
        <v>1164</v>
      </c>
      <c r="K58" s="147">
        <v>-3.6</v>
      </c>
      <c r="L58">
        <v>42</v>
      </c>
    </row>
    <row r="59" spans="1:23" ht="12.75" customHeight="1" x14ac:dyDescent="0.25">
      <c r="A59" s="228" t="s">
        <v>441</v>
      </c>
      <c r="B59" s="229"/>
      <c r="C59" s="230"/>
      <c r="D59" s="120">
        <v>13</v>
      </c>
      <c r="E59" s="70">
        <v>72</v>
      </c>
      <c r="F59" s="96">
        <v>73</v>
      </c>
      <c r="G59" s="147">
        <v>-2.1</v>
      </c>
      <c r="H59" s="120">
        <v>13</v>
      </c>
      <c r="I59" s="70">
        <v>66</v>
      </c>
      <c r="J59" s="70">
        <v>69</v>
      </c>
      <c r="K59" s="147">
        <v>-4</v>
      </c>
      <c r="L59">
        <v>43</v>
      </c>
      <c r="P59" s="95"/>
      <c r="Q59" s="95" t="s">
        <v>387</v>
      </c>
      <c r="R59" s="95" t="s">
        <v>388</v>
      </c>
      <c r="S59" s="86" t="s">
        <v>389</v>
      </c>
      <c r="T59" s="95" t="s">
        <v>391</v>
      </c>
      <c r="U59" s="95" t="s">
        <v>392</v>
      </c>
      <c r="V59" s="88" t="s">
        <v>393</v>
      </c>
      <c r="W59" s="60" t="s">
        <v>62</v>
      </c>
    </row>
    <row r="60" spans="1:23" ht="12.75" customHeight="1" x14ac:dyDescent="0.25">
      <c r="A60" s="228" t="s">
        <v>442</v>
      </c>
      <c r="B60" s="229"/>
      <c r="C60" s="230"/>
      <c r="D60" s="120">
        <v>117</v>
      </c>
      <c r="E60" s="70">
        <v>695</v>
      </c>
      <c r="F60" s="96">
        <v>734</v>
      </c>
      <c r="G60" s="147">
        <v>-5.2</v>
      </c>
      <c r="H60" s="120">
        <v>115</v>
      </c>
      <c r="I60" s="70">
        <v>662</v>
      </c>
      <c r="J60" s="70">
        <v>689</v>
      </c>
      <c r="K60" s="147">
        <v>-3.9</v>
      </c>
      <c r="L60">
        <v>44</v>
      </c>
      <c r="P60" s="118"/>
      <c r="Q60" s="118">
        <v>60953</v>
      </c>
      <c r="R60" s="118">
        <v>63386</v>
      </c>
      <c r="S60" s="119">
        <v>-3.8</v>
      </c>
      <c r="T60" s="118">
        <v>58510</v>
      </c>
      <c r="U60" s="118">
        <v>60105</v>
      </c>
      <c r="V60" s="119">
        <v>-2.7</v>
      </c>
      <c r="W60">
        <v>1</v>
      </c>
    </row>
    <row r="61" spans="1:23" ht="12.75" customHeight="1" x14ac:dyDescent="0.25">
      <c r="A61" s="228" t="s">
        <v>443</v>
      </c>
      <c r="B61" s="229"/>
      <c r="C61" s="230"/>
      <c r="D61" s="120">
        <v>62</v>
      </c>
      <c r="E61" s="70">
        <v>781</v>
      </c>
      <c r="F61" s="96">
        <v>829</v>
      </c>
      <c r="G61" s="147">
        <v>-5.8</v>
      </c>
      <c r="H61" s="120">
        <v>64</v>
      </c>
      <c r="I61" s="70">
        <v>679</v>
      </c>
      <c r="J61" s="70">
        <v>732</v>
      </c>
      <c r="K61" s="147">
        <v>-7.2</v>
      </c>
      <c r="L61">
        <v>45</v>
      </c>
    </row>
    <row r="62" spans="1:23" ht="12.75" customHeight="1" x14ac:dyDescent="0.25">
      <c r="A62" s="228" t="s">
        <v>444</v>
      </c>
      <c r="B62" s="229"/>
      <c r="C62" s="230"/>
      <c r="D62" s="120">
        <v>37</v>
      </c>
      <c r="E62" s="70">
        <v>433</v>
      </c>
      <c r="F62" s="96">
        <v>454</v>
      </c>
      <c r="G62" s="147">
        <v>-4.5999999999999996</v>
      </c>
      <c r="H62" s="120">
        <v>39</v>
      </c>
      <c r="I62" s="70">
        <v>423</v>
      </c>
      <c r="J62" s="70">
        <v>451</v>
      </c>
      <c r="K62" s="147">
        <v>-6.4</v>
      </c>
      <c r="L62">
        <v>46</v>
      </c>
    </row>
    <row r="63" spans="1:23" ht="12.75" customHeight="1" x14ac:dyDescent="0.25">
      <c r="A63" s="228" t="s">
        <v>445</v>
      </c>
      <c r="B63" s="229"/>
      <c r="C63" s="230"/>
      <c r="D63" s="120">
        <v>16</v>
      </c>
      <c r="E63" s="70">
        <v>935</v>
      </c>
      <c r="F63" s="96">
        <v>1003</v>
      </c>
      <c r="G63" s="147">
        <v>-6.8</v>
      </c>
      <c r="H63" s="120">
        <v>15</v>
      </c>
      <c r="I63" s="70">
        <v>899</v>
      </c>
      <c r="J63" s="70">
        <v>939</v>
      </c>
      <c r="K63" s="147">
        <v>-4.2</v>
      </c>
      <c r="L63">
        <v>47</v>
      </c>
    </row>
    <row r="64" spans="1:23" ht="12.75" customHeight="1" x14ac:dyDescent="0.25">
      <c r="A64" s="228" t="s">
        <v>446</v>
      </c>
      <c r="B64" s="229"/>
      <c r="C64" s="230"/>
      <c r="D64" s="120">
        <v>95</v>
      </c>
      <c r="E64" s="70">
        <v>1005</v>
      </c>
      <c r="F64" s="96">
        <v>1059</v>
      </c>
      <c r="G64" s="147">
        <v>-5.2</v>
      </c>
      <c r="H64" s="120">
        <v>95</v>
      </c>
      <c r="I64" s="70">
        <v>941</v>
      </c>
      <c r="J64" s="70">
        <v>992</v>
      </c>
      <c r="K64" s="147">
        <v>-5.0999999999999996</v>
      </c>
      <c r="L64">
        <v>48</v>
      </c>
    </row>
    <row r="65" spans="1:12" ht="12.75" customHeight="1" x14ac:dyDescent="0.25">
      <c r="A65" s="228" t="s">
        <v>447</v>
      </c>
      <c r="B65" s="229"/>
      <c r="C65" s="230"/>
      <c r="D65" s="120">
        <v>36</v>
      </c>
      <c r="E65" s="70">
        <v>708</v>
      </c>
      <c r="F65" s="96">
        <v>739</v>
      </c>
      <c r="G65" s="147">
        <v>-4.2</v>
      </c>
      <c r="H65" s="120">
        <v>10</v>
      </c>
      <c r="I65" s="70">
        <v>633</v>
      </c>
      <c r="J65" s="70">
        <v>655</v>
      </c>
      <c r="K65" s="147">
        <v>-3.4</v>
      </c>
      <c r="L65">
        <v>49</v>
      </c>
    </row>
    <row r="66" spans="1:12" ht="12.75" customHeight="1" x14ac:dyDescent="0.25">
      <c r="A66" s="228" t="s">
        <v>448</v>
      </c>
      <c r="B66" s="229"/>
      <c r="C66" s="230"/>
      <c r="D66" s="120">
        <v>77</v>
      </c>
      <c r="E66" s="70">
        <v>1132</v>
      </c>
      <c r="F66" s="96">
        <v>1164</v>
      </c>
      <c r="G66" s="147">
        <v>-2.8</v>
      </c>
      <c r="H66" s="120">
        <v>77</v>
      </c>
      <c r="I66" s="70">
        <v>995</v>
      </c>
      <c r="J66" s="70">
        <v>1020</v>
      </c>
      <c r="K66" s="147">
        <v>-2.4</v>
      </c>
      <c r="L66">
        <v>50</v>
      </c>
    </row>
    <row r="67" spans="1:12" ht="12.75" customHeight="1" x14ac:dyDescent="0.25">
      <c r="A67" s="228" t="s">
        <v>449</v>
      </c>
      <c r="B67" s="229"/>
      <c r="C67" s="230"/>
      <c r="D67" s="120">
        <v>97</v>
      </c>
      <c r="E67" s="70">
        <v>563</v>
      </c>
      <c r="F67" s="96">
        <v>619</v>
      </c>
      <c r="G67" s="147">
        <v>-9</v>
      </c>
      <c r="H67" s="120">
        <v>102</v>
      </c>
      <c r="I67" s="70">
        <v>521</v>
      </c>
      <c r="J67" s="70">
        <v>561</v>
      </c>
      <c r="K67" s="147">
        <v>-7.1</v>
      </c>
      <c r="L67">
        <v>51</v>
      </c>
    </row>
    <row r="68" spans="1:12" ht="12.75" customHeight="1" x14ac:dyDescent="0.25">
      <c r="A68" s="228" t="s">
        <v>403</v>
      </c>
      <c r="B68" s="229"/>
      <c r="C68" s="230"/>
      <c r="D68" s="61"/>
      <c r="E68" s="71">
        <f>SUM(E55:E67)</f>
        <v>13147</v>
      </c>
      <c r="F68" s="31">
        <f>SUM(F55:F67)</f>
        <v>13771</v>
      </c>
      <c r="G68" s="147">
        <f>((E68-F68)/F68)*100</f>
        <v>-4.531261346307458</v>
      </c>
      <c r="H68" s="72"/>
      <c r="I68" s="71">
        <f>SUM(I55:I67)</f>
        <v>12290</v>
      </c>
      <c r="J68" s="71">
        <f>SUM(J55:J67)</f>
        <v>12889</v>
      </c>
      <c r="K68" s="147">
        <f>((I68-J68)/J68)*100</f>
        <v>-4.647373729536814</v>
      </c>
    </row>
    <row r="69" spans="1:12" ht="12.75" customHeight="1" x14ac:dyDescent="0.25">
      <c r="A69" s="231" t="s">
        <v>450</v>
      </c>
      <c r="B69" s="232"/>
      <c r="C69" s="233"/>
      <c r="D69" s="71">
        <f>SUM(D6:D68)</f>
        <v>2677</v>
      </c>
      <c r="E69" s="71">
        <f>Q60</f>
        <v>60953</v>
      </c>
      <c r="F69" s="31">
        <f>R60</f>
        <v>63386</v>
      </c>
      <c r="G69" s="147">
        <f>S60</f>
        <v>-3.8</v>
      </c>
      <c r="H69" s="71">
        <f>SUM(H6:H68)</f>
        <v>2676</v>
      </c>
      <c r="I69" s="71">
        <f>T60</f>
        <v>58510</v>
      </c>
      <c r="J69" s="71">
        <f>U60</f>
        <v>60105</v>
      </c>
      <c r="K69" s="147">
        <f>V60</f>
        <v>-2.7</v>
      </c>
    </row>
    <row r="70" spans="1:12" x14ac:dyDescent="0.25">
      <c r="A70" s="234" t="s">
        <v>451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9" priority="2" stopIfTrue="1" operator="lessThan">
      <formula>0</formula>
    </cfRule>
  </conditionalFormatting>
  <conditionalFormatting sqref="V60 S60">
    <cfRule type="cellIs" dxfId="1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6" t="s">
        <v>452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381</v>
      </c>
      <c r="B3" s="238"/>
      <c r="C3" s="239"/>
      <c r="D3" s="246" t="str">
        <f>Data!B4</f>
        <v>July</v>
      </c>
      <c r="E3" s="247"/>
      <c r="F3" s="247"/>
      <c r="G3" s="248"/>
      <c r="H3" s="246">
        <f>Data!B6</f>
        <v>44348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382</v>
      </c>
      <c r="E4" s="198" t="s">
        <v>383</v>
      </c>
      <c r="F4" s="199"/>
      <c r="G4" s="254" t="s">
        <v>384</v>
      </c>
      <c r="H4" s="249" t="s">
        <v>382</v>
      </c>
      <c r="I4" s="198" t="s">
        <v>383</v>
      </c>
      <c r="J4" s="199"/>
      <c r="K4" s="254" t="s">
        <v>384</v>
      </c>
    </row>
    <row r="5" spans="1:12" ht="26.4" x14ac:dyDescent="0.25">
      <c r="A5" s="243"/>
      <c r="B5" s="244"/>
      <c r="C5" s="245"/>
      <c r="D5" s="250"/>
      <c r="E5" s="27" t="str">
        <f>CONCATENATE(Data!A4,"   (Preliminary)")</f>
        <v>2022   (Preliminary)</v>
      </c>
      <c r="F5" s="27">
        <f>Data!A4-1</f>
        <v>2021</v>
      </c>
      <c r="G5" s="255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5"/>
    </row>
    <row r="6" spans="1:12" x14ac:dyDescent="0.25">
      <c r="A6" s="251"/>
      <c r="B6" s="252"/>
      <c r="C6" s="253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385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386</v>
      </c>
      <c r="E8" s="56" t="s">
        <v>387</v>
      </c>
      <c r="F8" s="56" t="s">
        <v>388</v>
      </c>
      <c r="G8" s="112" t="s">
        <v>389</v>
      </c>
      <c r="H8" s="56" t="s">
        <v>390</v>
      </c>
      <c r="I8" s="56" t="s">
        <v>391</v>
      </c>
      <c r="J8" s="56" t="s">
        <v>392</v>
      </c>
      <c r="K8" s="113" t="s">
        <v>393</v>
      </c>
      <c r="L8" s="60" t="s">
        <v>62</v>
      </c>
    </row>
    <row r="9" spans="1:12" ht="12.75" customHeight="1" x14ac:dyDescent="0.25">
      <c r="A9" s="228" t="s">
        <v>394</v>
      </c>
      <c r="B9" s="229"/>
      <c r="C9" s="230"/>
      <c r="D9" s="120">
        <v>14</v>
      </c>
      <c r="E9" s="70">
        <v>2255</v>
      </c>
      <c r="F9" s="70">
        <v>2249</v>
      </c>
      <c r="G9" s="147">
        <v>0.3</v>
      </c>
      <c r="H9" s="120">
        <v>15</v>
      </c>
      <c r="I9" s="70">
        <v>2212</v>
      </c>
      <c r="J9" s="70">
        <v>2227</v>
      </c>
      <c r="K9" s="147">
        <v>-0.6</v>
      </c>
      <c r="L9">
        <v>1</v>
      </c>
    </row>
    <row r="10" spans="1:12" ht="12.75" customHeight="1" x14ac:dyDescent="0.25">
      <c r="A10" s="228" t="s">
        <v>395</v>
      </c>
      <c r="B10" s="229"/>
      <c r="C10" s="230"/>
      <c r="D10" s="120">
        <v>22</v>
      </c>
      <c r="E10" s="70">
        <v>285</v>
      </c>
      <c r="F10" s="70">
        <v>287</v>
      </c>
      <c r="G10" s="147">
        <v>-0.9</v>
      </c>
      <c r="H10" s="120">
        <v>22</v>
      </c>
      <c r="I10" s="70">
        <v>275</v>
      </c>
      <c r="J10" s="70">
        <v>277</v>
      </c>
      <c r="K10" s="147">
        <v>-0.8</v>
      </c>
      <c r="L10">
        <v>2</v>
      </c>
    </row>
    <row r="11" spans="1:12" ht="12.75" customHeight="1" x14ac:dyDescent="0.25">
      <c r="A11" s="228" t="s">
        <v>396</v>
      </c>
      <c r="B11" s="229"/>
      <c r="C11" s="230"/>
      <c r="D11" s="120">
        <v>208</v>
      </c>
      <c r="E11" s="70">
        <v>3957</v>
      </c>
      <c r="F11" s="70">
        <v>3977</v>
      </c>
      <c r="G11" s="147">
        <v>-0.5</v>
      </c>
      <c r="H11" s="120">
        <v>204</v>
      </c>
      <c r="I11" s="70">
        <v>3936</v>
      </c>
      <c r="J11" s="70">
        <v>3943</v>
      </c>
      <c r="K11" s="147">
        <v>-0.2</v>
      </c>
      <c r="L11">
        <v>3</v>
      </c>
    </row>
    <row r="12" spans="1:12" ht="12.75" customHeight="1" x14ac:dyDescent="0.25">
      <c r="A12" s="228" t="s">
        <v>397</v>
      </c>
      <c r="B12" s="229"/>
      <c r="C12" s="230"/>
      <c r="D12" s="120">
        <v>70</v>
      </c>
      <c r="E12" s="70">
        <v>609</v>
      </c>
      <c r="F12" s="70">
        <v>605</v>
      </c>
      <c r="G12" s="147">
        <v>0.7</v>
      </c>
      <c r="H12" s="120">
        <v>67</v>
      </c>
      <c r="I12" s="70">
        <v>573</v>
      </c>
      <c r="J12" s="70">
        <v>579</v>
      </c>
      <c r="K12" s="147">
        <v>-0.9</v>
      </c>
      <c r="L12">
        <v>4</v>
      </c>
    </row>
    <row r="13" spans="1:12" ht="12.75" customHeight="1" x14ac:dyDescent="0.25">
      <c r="A13" s="228" t="s">
        <v>398</v>
      </c>
      <c r="B13" s="229"/>
      <c r="C13" s="230"/>
      <c r="D13" s="120">
        <v>57</v>
      </c>
      <c r="E13" s="70">
        <v>5042</v>
      </c>
      <c r="F13" s="70">
        <v>5105</v>
      </c>
      <c r="G13" s="147">
        <v>-1.2</v>
      </c>
      <c r="H13" s="120">
        <v>109</v>
      </c>
      <c r="I13" s="70">
        <v>5031</v>
      </c>
      <c r="J13" s="70">
        <v>4950</v>
      </c>
      <c r="K13" s="147">
        <v>1.6</v>
      </c>
      <c r="L13">
        <v>5</v>
      </c>
    </row>
    <row r="14" spans="1:12" ht="12.75" customHeight="1" x14ac:dyDescent="0.25">
      <c r="A14" s="228" t="s">
        <v>399</v>
      </c>
      <c r="B14" s="229"/>
      <c r="C14" s="230"/>
      <c r="D14" s="120">
        <v>63</v>
      </c>
      <c r="E14" s="70">
        <v>6034</v>
      </c>
      <c r="F14" s="70">
        <v>6165</v>
      </c>
      <c r="G14" s="147">
        <v>-2.1</v>
      </c>
      <c r="H14" s="120">
        <v>60</v>
      </c>
      <c r="I14" s="70">
        <v>6167</v>
      </c>
      <c r="J14" s="70">
        <v>6159</v>
      </c>
      <c r="K14" s="147">
        <v>0.1</v>
      </c>
      <c r="L14">
        <v>6</v>
      </c>
    </row>
    <row r="15" spans="1:12" ht="12.75" customHeight="1" x14ac:dyDescent="0.25">
      <c r="A15" s="228" t="s">
        <v>400</v>
      </c>
      <c r="B15" s="229"/>
      <c r="C15" s="230"/>
      <c r="D15" s="120">
        <v>35</v>
      </c>
      <c r="E15" s="70">
        <v>4183</v>
      </c>
      <c r="F15" s="70">
        <v>4355</v>
      </c>
      <c r="G15" s="147">
        <v>-3.9</v>
      </c>
      <c r="H15" s="120">
        <v>36</v>
      </c>
      <c r="I15" s="70">
        <v>4194</v>
      </c>
      <c r="J15" s="70">
        <v>4256</v>
      </c>
      <c r="K15" s="147">
        <v>-1.5</v>
      </c>
      <c r="L15">
        <v>7</v>
      </c>
    </row>
    <row r="16" spans="1:12" ht="12.75" customHeight="1" x14ac:dyDescent="0.25">
      <c r="A16" s="228" t="s">
        <v>401</v>
      </c>
      <c r="B16" s="229"/>
      <c r="C16" s="230"/>
      <c r="D16" s="120">
        <v>26</v>
      </c>
      <c r="E16" s="70">
        <v>507</v>
      </c>
      <c r="F16" s="70">
        <v>493</v>
      </c>
      <c r="G16" s="147">
        <v>2.8</v>
      </c>
      <c r="H16" s="120">
        <v>20</v>
      </c>
      <c r="I16" s="70">
        <v>524</v>
      </c>
      <c r="J16" s="70">
        <v>525</v>
      </c>
      <c r="K16" s="147">
        <v>-0.2</v>
      </c>
      <c r="L16">
        <v>8</v>
      </c>
    </row>
    <row r="17" spans="1:12" ht="12.75" customHeight="1" x14ac:dyDescent="0.25">
      <c r="A17" s="228" t="s">
        <v>402</v>
      </c>
      <c r="B17" s="229"/>
      <c r="C17" s="230"/>
      <c r="D17" s="120">
        <v>15</v>
      </c>
      <c r="E17" s="70">
        <v>123</v>
      </c>
      <c r="F17" s="70">
        <v>126</v>
      </c>
      <c r="G17" s="147">
        <v>-2.8</v>
      </c>
      <c r="H17" s="120">
        <v>15</v>
      </c>
      <c r="I17" s="70">
        <v>123</v>
      </c>
      <c r="J17" s="70">
        <v>123</v>
      </c>
      <c r="K17" s="147">
        <v>0.1</v>
      </c>
      <c r="L17">
        <v>9</v>
      </c>
    </row>
    <row r="18" spans="1:12" ht="12.75" customHeight="1" x14ac:dyDescent="0.25">
      <c r="A18" s="228" t="s">
        <v>403</v>
      </c>
      <c r="B18" s="229"/>
      <c r="C18" s="230"/>
      <c r="D18" s="121"/>
      <c r="E18" s="71">
        <f>SUM(E9:E17)</f>
        <v>22995</v>
      </c>
      <c r="F18" s="71">
        <f>SUM(F9:F17)</f>
        <v>23362</v>
      </c>
      <c r="G18" s="147">
        <f>((E18-F18)/F18)*100</f>
        <v>-1.5709271466484032</v>
      </c>
      <c r="H18" s="121"/>
      <c r="I18" s="71">
        <f>SUM(I9:I17)</f>
        <v>23035</v>
      </c>
      <c r="J18" s="71">
        <f>SUM(J9:J17)</f>
        <v>23039</v>
      </c>
      <c r="K18" s="147">
        <f>((I18-J18)/J18)*100</f>
        <v>-1.7361864664264943E-2</v>
      </c>
    </row>
    <row r="19" spans="1:12" ht="12.75" customHeight="1" x14ac:dyDescent="0.25">
      <c r="A19" s="50" t="s">
        <v>404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8" t="s">
        <v>405</v>
      </c>
      <c r="B20" s="229"/>
      <c r="C20" s="230"/>
      <c r="D20" s="120">
        <v>18</v>
      </c>
      <c r="E20" s="70">
        <v>390</v>
      </c>
      <c r="F20" s="70">
        <v>413</v>
      </c>
      <c r="G20" s="147">
        <v>-5.4</v>
      </c>
      <c r="H20" s="120">
        <v>15</v>
      </c>
      <c r="I20" s="70">
        <v>458</v>
      </c>
      <c r="J20" s="70">
        <v>474</v>
      </c>
      <c r="K20" s="147">
        <v>-3.4</v>
      </c>
      <c r="L20">
        <v>10</v>
      </c>
    </row>
    <row r="21" spans="1:12" ht="12.75" customHeight="1" x14ac:dyDescent="0.25">
      <c r="A21" s="228" t="s">
        <v>406</v>
      </c>
      <c r="B21" s="229"/>
      <c r="C21" s="230"/>
      <c r="D21" s="120">
        <v>2</v>
      </c>
      <c r="E21" s="70">
        <v>189</v>
      </c>
      <c r="F21" s="70">
        <v>207</v>
      </c>
      <c r="G21" s="147">
        <v>-8.6999999999999993</v>
      </c>
      <c r="H21" s="120">
        <v>2</v>
      </c>
      <c r="I21" s="70">
        <v>189</v>
      </c>
      <c r="J21" s="70">
        <v>199</v>
      </c>
      <c r="K21" s="147">
        <v>-4.9000000000000004</v>
      </c>
      <c r="L21">
        <v>11</v>
      </c>
    </row>
    <row r="22" spans="1:12" ht="12.75" customHeight="1" x14ac:dyDescent="0.25">
      <c r="A22" s="228" t="s">
        <v>407</v>
      </c>
      <c r="B22" s="229"/>
      <c r="C22" s="230"/>
      <c r="D22" s="120">
        <v>140</v>
      </c>
      <c r="E22" s="70">
        <v>10979</v>
      </c>
      <c r="F22" s="70">
        <v>11033</v>
      </c>
      <c r="G22" s="147">
        <v>-0.5</v>
      </c>
      <c r="H22" s="120">
        <v>138</v>
      </c>
      <c r="I22" s="70">
        <v>10687</v>
      </c>
      <c r="J22" s="70">
        <v>10822</v>
      </c>
      <c r="K22" s="147">
        <v>-1.2</v>
      </c>
      <c r="L22">
        <v>12</v>
      </c>
    </row>
    <row r="23" spans="1:12" ht="12.75" customHeight="1" x14ac:dyDescent="0.25">
      <c r="A23" s="228" t="s">
        <v>408</v>
      </c>
      <c r="B23" s="229"/>
      <c r="C23" s="230"/>
      <c r="D23" s="120">
        <v>121</v>
      </c>
      <c r="E23" s="70">
        <v>5641</v>
      </c>
      <c r="F23" s="70">
        <v>5793</v>
      </c>
      <c r="G23" s="147">
        <v>-2.6</v>
      </c>
      <c r="H23" s="120">
        <v>122</v>
      </c>
      <c r="I23" s="70">
        <v>5611</v>
      </c>
      <c r="J23" s="70">
        <v>5646</v>
      </c>
      <c r="K23" s="147">
        <v>-0.6</v>
      </c>
      <c r="L23">
        <v>13</v>
      </c>
    </row>
    <row r="24" spans="1:12" ht="12.75" customHeight="1" x14ac:dyDescent="0.25">
      <c r="A24" s="228" t="s">
        <v>409</v>
      </c>
      <c r="B24" s="229"/>
      <c r="C24" s="230"/>
      <c r="D24" s="120">
        <v>35</v>
      </c>
      <c r="E24" s="70">
        <v>3243</v>
      </c>
      <c r="F24" s="70">
        <v>3337</v>
      </c>
      <c r="G24" s="147">
        <v>-2.8</v>
      </c>
      <c r="H24" s="120">
        <v>33</v>
      </c>
      <c r="I24" s="70">
        <v>3214</v>
      </c>
      <c r="J24" s="70">
        <v>3226</v>
      </c>
      <c r="K24" s="147">
        <v>-0.4</v>
      </c>
      <c r="L24">
        <v>14</v>
      </c>
    </row>
    <row r="25" spans="1:12" ht="12.75" customHeight="1" x14ac:dyDescent="0.25">
      <c r="A25" s="228" t="s">
        <v>410</v>
      </c>
      <c r="B25" s="229"/>
      <c r="C25" s="230"/>
      <c r="D25" s="120">
        <v>45</v>
      </c>
      <c r="E25" s="70">
        <v>4655</v>
      </c>
      <c r="F25" s="70">
        <v>4830</v>
      </c>
      <c r="G25" s="147">
        <v>-3.6</v>
      </c>
      <c r="H25" s="120">
        <v>43</v>
      </c>
      <c r="I25" s="70">
        <v>4610</v>
      </c>
      <c r="J25" s="70">
        <v>4627</v>
      </c>
      <c r="K25" s="147">
        <v>-0.4</v>
      </c>
      <c r="L25">
        <v>15</v>
      </c>
    </row>
    <row r="26" spans="1:12" ht="12.75" customHeight="1" x14ac:dyDescent="0.25">
      <c r="A26" s="228" t="s">
        <v>411</v>
      </c>
      <c r="B26" s="229"/>
      <c r="C26" s="230"/>
      <c r="D26" s="120">
        <v>47</v>
      </c>
      <c r="E26" s="70">
        <v>2226</v>
      </c>
      <c r="F26" s="70">
        <v>2288</v>
      </c>
      <c r="G26" s="147">
        <v>-2.7</v>
      </c>
      <c r="H26" s="120">
        <v>44</v>
      </c>
      <c r="I26" s="70">
        <v>2196</v>
      </c>
      <c r="J26" s="70">
        <v>2205</v>
      </c>
      <c r="K26" s="147">
        <v>-0.4</v>
      </c>
      <c r="L26">
        <v>16</v>
      </c>
    </row>
    <row r="27" spans="1:12" ht="12.75" customHeight="1" x14ac:dyDescent="0.25">
      <c r="A27" s="228" t="s">
        <v>412</v>
      </c>
      <c r="B27" s="229"/>
      <c r="C27" s="230"/>
      <c r="D27" s="120">
        <v>361</v>
      </c>
      <c r="E27" s="70">
        <v>3885</v>
      </c>
      <c r="F27" s="70">
        <v>4044</v>
      </c>
      <c r="G27" s="147">
        <v>-3.9</v>
      </c>
      <c r="H27" s="120">
        <v>360</v>
      </c>
      <c r="I27" s="70">
        <v>3903</v>
      </c>
      <c r="J27" s="70">
        <v>3915</v>
      </c>
      <c r="K27" s="147">
        <v>-0.3</v>
      </c>
      <c r="L27">
        <v>17</v>
      </c>
    </row>
    <row r="28" spans="1:12" ht="12.75" customHeight="1" x14ac:dyDescent="0.25">
      <c r="A28" s="228" t="s">
        <v>413</v>
      </c>
      <c r="B28" s="229"/>
      <c r="C28" s="230"/>
      <c r="D28" s="120">
        <v>10</v>
      </c>
      <c r="E28" s="70">
        <v>587</v>
      </c>
      <c r="F28" s="70">
        <v>639</v>
      </c>
      <c r="G28" s="147">
        <v>-8.1</v>
      </c>
      <c r="H28" s="120">
        <v>10</v>
      </c>
      <c r="I28" s="70">
        <v>632</v>
      </c>
      <c r="J28" s="70">
        <v>644</v>
      </c>
      <c r="K28" s="147">
        <v>-1.8</v>
      </c>
      <c r="L28">
        <v>18</v>
      </c>
    </row>
    <row r="29" spans="1:12" ht="12.75" customHeight="1" x14ac:dyDescent="0.25">
      <c r="A29" s="228" t="s">
        <v>403</v>
      </c>
      <c r="B29" s="229"/>
      <c r="C29" s="230"/>
      <c r="D29" s="121"/>
      <c r="E29" s="71">
        <f>SUM(E20:E28)</f>
        <v>31795</v>
      </c>
      <c r="F29" s="71">
        <f>SUM(F20:F28)</f>
        <v>32584</v>
      </c>
      <c r="G29" s="147">
        <f>((E29-F29)/F29)*100</f>
        <v>-2.4214338325558558</v>
      </c>
      <c r="H29" s="121"/>
      <c r="I29" s="71">
        <f>SUM(I20:I28)</f>
        <v>31500</v>
      </c>
      <c r="J29" s="71">
        <f>SUM(J20:J28)</f>
        <v>31758</v>
      </c>
      <c r="K29" s="147">
        <f>((I29-J29)/J29)*100</f>
        <v>-0.81239372756470807</v>
      </c>
    </row>
    <row r="30" spans="1:12" ht="12.75" customHeight="1" x14ac:dyDescent="0.25">
      <c r="A30" s="50" t="s">
        <v>414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8" t="s">
        <v>415</v>
      </c>
      <c r="B31" s="229"/>
      <c r="C31" s="230"/>
      <c r="D31" s="120">
        <v>52</v>
      </c>
      <c r="E31" s="70">
        <v>4950</v>
      </c>
      <c r="F31" s="70">
        <v>5084</v>
      </c>
      <c r="G31" s="147">
        <v>-2.6</v>
      </c>
      <c r="H31" s="120">
        <v>53</v>
      </c>
      <c r="I31" s="70">
        <v>4801</v>
      </c>
      <c r="J31" s="70">
        <v>4801</v>
      </c>
      <c r="K31" s="147">
        <v>0</v>
      </c>
      <c r="L31">
        <v>19</v>
      </c>
    </row>
    <row r="32" spans="1:12" ht="12.75" customHeight="1" x14ac:dyDescent="0.25">
      <c r="A32" s="228" t="s">
        <v>416</v>
      </c>
      <c r="B32" s="229"/>
      <c r="C32" s="230"/>
      <c r="D32" s="120">
        <v>32</v>
      </c>
      <c r="E32" s="70">
        <v>2712</v>
      </c>
      <c r="F32" s="70">
        <v>2813</v>
      </c>
      <c r="G32" s="147">
        <v>-3.6</v>
      </c>
      <c r="H32" s="120">
        <v>31</v>
      </c>
      <c r="I32" s="70">
        <v>2715</v>
      </c>
      <c r="J32" s="70">
        <v>2712</v>
      </c>
      <c r="K32" s="147">
        <v>0.1</v>
      </c>
      <c r="L32">
        <v>20</v>
      </c>
    </row>
    <row r="33" spans="1:12" ht="12.75" customHeight="1" x14ac:dyDescent="0.25">
      <c r="A33" s="228" t="s">
        <v>417</v>
      </c>
      <c r="B33" s="229"/>
      <c r="C33" s="230"/>
      <c r="D33" s="120">
        <v>32</v>
      </c>
      <c r="E33" s="70">
        <v>924</v>
      </c>
      <c r="F33" s="70">
        <v>945</v>
      </c>
      <c r="G33" s="147">
        <v>-2.2000000000000002</v>
      </c>
      <c r="H33" s="120">
        <v>33</v>
      </c>
      <c r="I33" s="70">
        <v>918</v>
      </c>
      <c r="J33" s="70">
        <v>939</v>
      </c>
      <c r="K33" s="147">
        <v>-2.1</v>
      </c>
      <c r="L33">
        <v>21</v>
      </c>
    </row>
    <row r="34" spans="1:12" ht="12.75" customHeight="1" x14ac:dyDescent="0.25">
      <c r="A34" s="228" t="s">
        <v>418</v>
      </c>
      <c r="B34" s="229"/>
      <c r="C34" s="230"/>
      <c r="D34" s="120">
        <v>17</v>
      </c>
      <c r="E34" s="70">
        <v>910</v>
      </c>
      <c r="F34" s="70">
        <v>952</v>
      </c>
      <c r="G34" s="147">
        <v>-4.3</v>
      </c>
      <c r="H34" s="120">
        <v>15</v>
      </c>
      <c r="I34" s="70">
        <v>925</v>
      </c>
      <c r="J34" s="70">
        <v>951</v>
      </c>
      <c r="K34" s="147">
        <v>-2.8</v>
      </c>
      <c r="L34">
        <v>22</v>
      </c>
    </row>
    <row r="35" spans="1:12" ht="12.75" customHeight="1" x14ac:dyDescent="0.25">
      <c r="A35" s="228" t="s">
        <v>419</v>
      </c>
      <c r="B35" s="229"/>
      <c r="C35" s="230"/>
      <c r="D35" s="120">
        <v>44</v>
      </c>
      <c r="E35" s="70">
        <v>4905</v>
      </c>
      <c r="F35" s="70">
        <v>4974</v>
      </c>
      <c r="G35" s="147">
        <v>-1.4</v>
      </c>
      <c r="H35" s="120">
        <v>46</v>
      </c>
      <c r="I35" s="70">
        <v>4914</v>
      </c>
      <c r="J35" s="70">
        <v>4820</v>
      </c>
      <c r="K35" s="147">
        <v>2</v>
      </c>
      <c r="L35">
        <v>23</v>
      </c>
    </row>
    <row r="36" spans="1:12" ht="12.75" customHeight="1" x14ac:dyDescent="0.25">
      <c r="A36" s="228" t="s">
        <v>420</v>
      </c>
      <c r="B36" s="229"/>
      <c r="C36" s="230"/>
      <c r="D36" s="120">
        <v>16</v>
      </c>
      <c r="E36" s="70">
        <v>2207</v>
      </c>
      <c r="F36" s="70">
        <v>2328</v>
      </c>
      <c r="G36" s="147">
        <v>-5.2</v>
      </c>
      <c r="H36" s="120">
        <v>17</v>
      </c>
      <c r="I36" s="70">
        <v>2281</v>
      </c>
      <c r="J36" s="70">
        <v>2268</v>
      </c>
      <c r="K36" s="147">
        <v>0.6</v>
      </c>
      <c r="L36">
        <v>24</v>
      </c>
    </row>
    <row r="37" spans="1:12" ht="12.75" customHeight="1" x14ac:dyDescent="0.25">
      <c r="A37" s="228" t="s">
        <v>421</v>
      </c>
      <c r="B37" s="229"/>
      <c r="C37" s="230"/>
      <c r="D37" s="120">
        <v>63</v>
      </c>
      <c r="E37" s="70">
        <v>2793</v>
      </c>
      <c r="F37" s="70">
        <v>2890</v>
      </c>
      <c r="G37" s="147">
        <v>-3.4</v>
      </c>
      <c r="H37" s="120">
        <v>63</v>
      </c>
      <c r="I37" s="70">
        <v>2813</v>
      </c>
      <c r="J37" s="70">
        <v>2808</v>
      </c>
      <c r="K37" s="147">
        <v>0.2</v>
      </c>
      <c r="L37">
        <v>25</v>
      </c>
    </row>
    <row r="38" spans="1:12" ht="12.75" customHeight="1" x14ac:dyDescent="0.25">
      <c r="A38" s="228" t="s">
        <v>422</v>
      </c>
      <c r="B38" s="229"/>
      <c r="C38" s="230"/>
      <c r="D38" s="120">
        <v>12</v>
      </c>
      <c r="E38" s="70">
        <v>607</v>
      </c>
      <c r="F38" s="70">
        <v>648</v>
      </c>
      <c r="G38" s="147">
        <v>-6.4</v>
      </c>
      <c r="H38" s="120">
        <v>11</v>
      </c>
      <c r="I38" s="70">
        <v>625</v>
      </c>
      <c r="J38" s="70">
        <v>650</v>
      </c>
      <c r="K38" s="147">
        <v>-3.8</v>
      </c>
      <c r="L38">
        <v>26</v>
      </c>
    </row>
    <row r="39" spans="1:12" ht="12.75" customHeight="1" x14ac:dyDescent="0.25">
      <c r="A39" s="228" t="s">
        <v>423</v>
      </c>
      <c r="B39" s="229"/>
      <c r="C39" s="230"/>
      <c r="D39" s="120">
        <v>10</v>
      </c>
      <c r="E39" s="70">
        <v>177</v>
      </c>
      <c r="F39" s="70">
        <v>187</v>
      </c>
      <c r="G39" s="147">
        <v>-5.3</v>
      </c>
      <c r="H39" s="120">
        <v>11</v>
      </c>
      <c r="I39" s="70">
        <v>180</v>
      </c>
      <c r="J39" s="70">
        <v>185</v>
      </c>
      <c r="K39" s="147">
        <v>-2.9</v>
      </c>
      <c r="L39">
        <v>27</v>
      </c>
    </row>
    <row r="40" spans="1:12" ht="12.75" customHeight="1" x14ac:dyDescent="0.25">
      <c r="A40" s="228" t="s">
        <v>424</v>
      </c>
      <c r="B40" s="229"/>
      <c r="C40" s="230"/>
      <c r="D40" s="120">
        <v>95</v>
      </c>
      <c r="E40" s="70">
        <v>4932</v>
      </c>
      <c r="F40" s="70">
        <v>5076</v>
      </c>
      <c r="G40" s="147">
        <v>-2.8</v>
      </c>
      <c r="H40" s="120">
        <v>92</v>
      </c>
      <c r="I40" s="70">
        <v>4949</v>
      </c>
      <c r="J40" s="70">
        <v>4950</v>
      </c>
      <c r="K40" s="147">
        <v>0</v>
      </c>
      <c r="L40">
        <v>28</v>
      </c>
    </row>
    <row r="41" spans="1:12" ht="12.75" customHeight="1" x14ac:dyDescent="0.25">
      <c r="A41" s="228" t="s">
        <v>425</v>
      </c>
      <c r="B41" s="229"/>
      <c r="C41" s="230"/>
      <c r="D41" s="120">
        <v>4</v>
      </c>
      <c r="E41" s="70">
        <v>226</v>
      </c>
      <c r="F41" s="70">
        <v>250</v>
      </c>
      <c r="G41" s="147">
        <v>-9.5</v>
      </c>
      <c r="H41" s="120">
        <v>4</v>
      </c>
      <c r="I41" s="70">
        <v>227</v>
      </c>
      <c r="J41" s="70">
        <v>246</v>
      </c>
      <c r="K41" s="147">
        <v>-7.8</v>
      </c>
      <c r="L41">
        <v>29</v>
      </c>
    </row>
    <row r="42" spans="1:12" ht="12.75" customHeight="1" x14ac:dyDescent="0.25">
      <c r="A42" s="228" t="s">
        <v>426</v>
      </c>
      <c r="B42" s="229"/>
      <c r="C42" s="230"/>
      <c r="D42" s="120">
        <v>129</v>
      </c>
      <c r="E42" s="70">
        <v>2377</v>
      </c>
      <c r="F42" s="70">
        <v>2435</v>
      </c>
      <c r="G42" s="147">
        <v>-2.4</v>
      </c>
      <c r="H42" s="120">
        <v>130</v>
      </c>
      <c r="I42" s="70">
        <v>2342</v>
      </c>
      <c r="J42" s="70">
        <v>2328</v>
      </c>
      <c r="K42" s="147">
        <v>0.6</v>
      </c>
      <c r="L42">
        <v>30</v>
      </c>
    </row>
    <row r="43" spans="1:12" ht="12.75" customHeight="1" x14ac:dyDescent="0.25">
      <c r="A43" s="228" t="s">
        <v>403</v>
      </c>
      <c r="B43" s="229"/>
      <c r="C43" s="230"/>
      <c r="D43" s="121"/>
      <c r="E43" s="71">
        <f>SUM(E31:E42)</f>
        <v>27720</v>
      </c>
      <c r="F43" s="71">
        <f>SUM(F31:F42)</f>
        <v>28582</v>
      </c>
      <c r="G43" s="147">
        <f>((E43-F43)/F43)*100</f>
        <v>-3.0158841228745366</v>
      </c>
      <c r="H43" s="121"/>
      <c r="I43" s="71">
        <f>SUM(I31:I42)</f>
        <v>27690</v>
      </c>
      <c r="J43" s="71">
        <f>SUM(J31:J42)</f>
        <v>27658</v>
      </c>
      <c r="K43" s="147">
        <f>((I43-J43)/J43)*100</f>
        <v>0.11569889362932967</v>
      </c>
    </row>
    <row r="44" spans="1:12" ht="12.75" customHeight="1" x14ac:dyDescent="0.25">
      <c r="A44" s="50" t="s">
        <v>427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8" t="s">
        <v>428</v>
      </c>
      <c r="B45" s="229"/>
      <c r="C45" s="230"/>
      <c r="D45" s="120">
        <v>111</v>
      </c>
      <c r="E45" s="70">
        <v>2335</v>
      </c>
      <c r="F45" s="70">
        <v>2443</v>
      </c>
      <c r="G45" s="147">
        <v>-4.4000000000000004</v>
      </c>
      <c r="H45" s="120">
        <v>115</v>
      </c>
      <c r="I45" s="70">
        <v>2317</v>
      </c>
      <c r="J45" s="70">
        <v>2384</v>
      </c>
      <c r="K45" s="147">
        <v>-2.8</v>
      </c>
      <c r="L45">
        <v>31</v>
      </c>
    </row>
    <row r="46" spans="1:12" ht="12.75" customHeight="1" x14ac:dyDescent="0.25">
      <c r="A46" s="228" t="s">
        <v>429</v>
      </c>
      <c r="B46" s="229"/>
      <c r="C46" s="230"/>
      <c r="D46" s="120">
        <v>4</v>
      </c>
      <c r="E46" s="70">
        <v>1247</v>
      </c>
      <c r="F46" s="70">
        <v>1287</v>
      </c>
      <c r="G46" s="147">
        <v>-3.1</v>
      </c>
      <c r="H46" s="120">
        <v>4</v>
      </c>
      <c r="I46" s="70">
        <v>1237</v>
      </c>
      <c r="J46" s="70">
        <v>1278</v>
      </c>
      <c r="K46" s="147">
        <v>-3.2</v>
      </c>
      <c r="L46">
        <v>32</v>
      </c>
    </row>
    <row r="47" spans="1:12" ht="12.75" customHeight="1" x14ac:dyDescent="0.25">
      <c r="A47" s="228" t="s">
        <v>430</v>
      </c>
      <c r="B47" s="229"/>
      <c r="C47" s="230"/>
      <c r="D47" s="120">
        <v>23</v>
      </c>
      <c r="E47" s="70">
        <v>1563</v>
      </c>
      <c r="F47" s="70">
        <v>1660</v>
      </c>
      <c r="G47" s="147">
        <v>-5.9</v>
      </c>
      <c r="H47" s="120">
        <v>21</v>
      </c>
      <c r="I47" s="70">
        <v>1562</v>
      </c>
      <c r="J47" s="70">
        <v>1602</v>
      </c>
      <c r="K47" s="147">
        <v>-2.5</v>
      </c>
      <c r="L47">
        <v>33</v>
      </c>
    </row>
    <row r="48" spans="1:12" ht="12.75" customHeight="1" x14ac:dyDescent="0.25">
      <c r="A48" s="228" t="s">
        <v>431</v>
      </c>
      <c r="B48" s="229"/>
      <c r="C48" s="230"/>
      <c r="D48" s="120">
        <v>14</v>
      </c>
      <c r="E48" s="70">
        <v>2002</v>
      </c>
      <c r="F48" s="70">
        <v>2102</v>
      </c>
      <c r="G48" s="147">
        <v>-4.8</v>
      </c>
      <c r="H48" s="120">
        <v>14</v>
      </c>
      <c r="I48" s="70">
        <v>2062</v>
      </c>
      <c r="J48" s="70">
        <v>2015</v>
      </c>
      <c r="K48" s="147">
        <v>2.2999999999999998</v>
      </c>
      <c r="L48">
        <v>34</v>
      </c>
    </row>
    <row r="49" spans="1:23" ht="12.75" customHeight="1" x14ac:dyDescent="0.25">
      <c r="A49" s="228" t="s">
        <v>432</v>
      </c>
      <c r="B49" s="229"/>
      <c r="C49" s="230"/>
      <c r="D49" s="120">
        <v>27</v>
      </c>
      <c r="E49" s="70">
        <v>1109</v>
      </c>
      <c r="F49" s="70">
        <v>1180</v>
      </c>
      <c r="G49" s="147">
        <v>-6</v>
      </c>
      <c r="H49" s="120">
        <v>28</v>
      </c>
      <c r="I49" s="70">
        <v>1092</v>
      </c>
      <c r="J49" s="70">
        <v>1159</v>
      </c>
      <c r="K49" s="147">
        <v>-5.8</v>
      </c>
      <c r="L49">
        <v>35</v>
      </c>
    </row>
    <row r="50" spans="1:23" ht="12.75" customHeight="1" x14ac:dyDescent="0.25">
      <c r="A50" s="228" t="s">
        <v>433</v>
      </c>
      <c r="B50" s="229"/>
      <c r="C50" s="230"/>
      <c r="D50" s="120">
        <v>33</v>
      </c>
      <c r="E50" s="70">
        <v>1591</v>
      </c>
      <c r="F50" s="70">
        <v>1690</v>
      </c>
      <c r="G50" s="147">
        <v>-5.9</v>
      </c>
      <c r="H50" s="120">
        <v>35</v>
      </c>
      <c r="I50" s="70">
        <v>1584</v>
      </c>
      <c r="J50" s="70">
        <v>1647</v>
      </c>
      <c r="K50" s="147">
        <v>-3.8</v>
      </c>
      <c r="L50">
        <v>36</v>
      </c>
    </row>
    <row r="51" spans="1:23" ht="12.75" customHeight="1" x14ac:dyDescent="0.25">
      <c r="A51" s="228" t="s">
        <v>434</v>
      </c>
      <c r="B51" s="229"/>
      <c r="C51" s="230"/>
      <c r="D51" s="120">
        <v>23</v>
      </c>
      <c r="E51" s="70">
        <v>3383</v>
      </c>
      <c r="F51" s="70">
        <v>3436</v>
      </c>
      <c r="G51" s="147">
        <v>-1.5</v>
      </c>
      <c r="H51" s="120">
        <v>23</v>
      </c>
      <c r="I51" s="70">
        <v>3548</v>
      </c>
      <c r="J51" s="70">
        <v>3545</v>
      </c>
      <c r="K51" s="147">
        <v>0.1</v>
      </c>
      <c r="L51">
        <v>37</v>
      </c>
    </row>
    <row r="52" spans="1:23" ht="12.75" customHeight="1" x14ac:dyDescent="0.25">
      <c r="A52" s="228" t="s">
        <v>435</v>
      </c>
      <c r="B52" s="229"/>
      <c r="C52" s="230"/>
      <c r="D52" s="120">
        <v>86</v>
      </c>
      <c r="E52" s="70">
        <v>14231</v>
      </c>
      <c r="F52" s="70">
        <v>14413</v>
      </c>
      <c r="G52" s="147">
        <v>-1.3</v>
      </c>
      <c r="H52" s="120">
        <v>78</v>
      </c>
      <c r="I52" s="70">
        <v>14224</v>
      </c>
      <c r="J52" s="70">
        <v>14214</v>
      </c>
      <c r="K52" s="147">
        <v>0.1</v>
      </c>
      <c r="L52">
        <v>38</v>
      </c>
    </row>
    <row r="53" spans="1:23" ht="12.75" customHeight="1" x14ac:dyDescent="0.25">
      <c r="A53" s="228" t="s">
        <v>403</v>
      </c>
      <c r="B53" s="229"/>
      <c r="C53" s="230"/>
      <c r="D53" s="121"/>
      <c r="E53" s="71">
        <f>SUM(E45:E52)</f>
        <v>27461</v>
      </c>
      <c r="F53" s="71">
        <f>SUM(F45:F52)</f>
        <v>28211</v>
      </c>
      <c r="G53" s="147">
        <f>((E53-F53)/F53)*100</f>
        <v>-2.6585374499308778</v>
      </c>
      <c r="H53" s="121"/>
      <c r="I53" s="71">
        <f>SUM(I45:I52)</f>
        <v>27626</v>
      </c>
      <c r="J53" s="71">
        <f>SUM(J45:J52)</f>
        <v>27844</v>
      </c>
      <c r="K53" s="147">
        <f>((I53-J53)/J53)*100</f>
        <v>-0.78293348656802186</v>
      </c>
    </row>
    <row r="54" spans="1:23" ht="12.75" customHeight="1" x14ac:dyDescent="0.25">
      <c r="A54" s="50" t="s">
        <v>436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8" t="s">
        <v>437</v>
      </c>
      <c r="B55" s="229"/>
      <c r="C55" s="230"/>
      <c r="D55" s="120">
        <v>46</v>
      </c>
      <c r="E55" s="70">
        <v>201</v>
      </c>
      <c r="F55" s="70">
        <v>212</v>
      </c>
      <c r="G55" s="147">
        <v>-5.3</v>
      </c>
      <c r="H55" s="120">
        <v>51</v>
      </c>
      <c r="I55" s="70">
        <v>203</v>
      </c>
      <c r="J55" s="70">
        <v>209</v>
      </c>
      <c r="K55" s="147">
        <v>-3</v>
      </c>
      <c r="L55">
        <v>39</v>
      </c>
    </row>
    <row r="56" spans="1:23" ht="12.75" customHeight="1" x14ac:dyDescent="0.25">
      <c r="A56" s="228" t="s">
        <v>438</v>
      </c>
      <c r="B56" s="229"/>
      <c r="C56" s="230"/>
      <c r="D56" s="120">
        <v>122</v>
      </c>
      <c r="E56" s="70">
        <v>3495</v>
      </c>
      <c r="F56" s="70">
        <v>3367</v>
      </c>
      <c r="G56" s="147">
        <v>3.8</v>
      </c>
      <c r="H56" s="120">
        <v>93</v>
      </c>
      <c r="I56" s="70">
        <v>3452</v>
      </c>
      <c r="J56" s="70">
        <v>3427</v>
      </c>
      <c r="K56" s="147">
        <v>0.7</v>
      </c>
      <c r="L56">
        <v>40</v>
      </c>
    </row>
    <row r="57" spans="1:23" ht="12.75" customHeight="1" x14ac:dyDescent="0.25">
      <c r="A57" s="228" t="s">
        <v>439</v>
      </c>
      <c r="B57" s="229"/>
      <c r="C57" s="230"/>
      <c r="D57" s="120">
        <v>35</v>
      </c>
      <c r="E57" s="70">
        <v>20575</v>
      </c>
      <c r="F57" s="70">
        <v>21913</v>
      </c>
      <c r="G57" s="147">
        <v>-6.1</v>
      </c>
      <c r="H57" s="120">
        <v>41</v>
      </c>
      <c r="I57" s="70">
        <v>20450</v>
      </c>
      <c r="J57" s="70">
        <v>21053</v>
      </c>
      <c r="K57" s="147">
        <v>-2.9</v>
      </c>
      <c r="L57">
        <v>41</v>
      </c>
    </row>
    <row r="58" spans="1:23" ht="12.75" customHeight="1" x14ac:dyDescent="0.25">
      <c r="A58" s="228" t="s">
        <v>440</v>
      </c>
      <c r="B58" s="229"/>
      <c r="C58" s="230"/>
      <c r="D58" s="120">
        <v>38</v>
      </c>
      <c r="E58" s="70">
        <v>2738</v>
      </c>
      <c r="F58" s="70">
        <v>2870</v>
      </c>
      <c r="G58" s="147">
        <v>-4.5999999999999996</v>
      </c>
      <c r="H58" s="120">
        <v>40</v>
      </c>
      <c r="I58" s="70">
        <v>2749</v>
      </c>
      <c r="J58" s="70">
        <v>2817</v>
      </c>
      <c r="K58" s="147">
        <v>-2.4</v>
      </c>
      <c r="L58">
        <v>42</v>
      </c>
    </row>
    <row r="59" spans="1:23" ht="12.75" customHeight="1" x14ac:dyDescent="0.25">
      <c r="A59" s="228" t="s">
        <v>441</v>
      </c>
      <c r="B59" s="229"/>
      <c r="C59" s="230"/>
      <c r="D59" s="120">
        <v>54</v>
      </c>
      <c r="E59" s="70">
        <v>471</v>
      </c>
      <c r="F59" s="70">
        <v>477</v>
      </c>
      <c r="G59" s="147">
        <v>-1.3</v>
      </c>
      <c r="H59" s="120">
        <v>53</v>
      </c>
      <c r="I59" s="70">
        <v>456</v>
      </c>
      <c r="J59" s="70">
        <v>464</v>
      </c>
      <c r="K59" s="147">
        <v>-1.6</v>
      </c>
      <c r="L59">
        <v>43</v>
      </c>
      <c r="P59" s="95"/>
      <c r="Q59" s="95" t="s">
        <v>387</v>
      </c>
      <c r="R59" s="95" t="s">
        <v>388</v>
      </c>
      <c r="S59" s="86" t="s">
        <v>389</v>
      </c>
      <c r="T59" s="95" t="s">
        <v>391</v>
      </c>
      <c r="U59" s="95" t="s">
        <v>392</v>
      </c>
      <c r="V59" s="88" t="s">
        <v>393</v>
      </c>
      <c r="W59" s="60" t="s">
        <v>62</v>
      </c>
    </row>
    <row r="60" spans="1:23" ht="12.75" customHeight="1" x14ac:dyDescent="0.25">
      <c r="A60" s="228" t="s">
        <v>442</v>
      </c>
      <c r="B60" s="229"/>
      <c r="C60" s="230"/>
      <c r="D60" s="120">
        <v>76</v>
      </c>
      <c r="E60" s="70">
        <v>555</v>
      </c>
      <c r="F60" s="70">
        <v>570</v>
      </c>
      <c r="G60" s="147">
        <v>-2.6</v>
      </c>
      <c r="H60" s="120">
        <v>77</v>
      </c>
      <c r="I60" s="70">
        <v>548</v>
      </c>
      <c r="J60" s="70">
        <v>560</v>
      </c>
      <c r="K60" s="147">
        <v>-2.1</v>
      </c>
      <c r="L60">
        <v>44</v>
      </c>
      <c r="P60" s="118"/>
      <c r="Q60" s="118">
        <v>146941</v>
      </c>
      <c r="R60" s="118">
        <v>151347</v>
      </c>
      <c r="S60" s="119">
        <v>-2.9</v>
      </c>
      <c r="T60" s="118">
        <v>146344</v>
      </c>
      <c r="U60" s="118">
        <v>147658</v>
      </c>
      <c r="V60" s="119">
        <v>-0.9</v>
      </c>
      <c r="W60">
        <v>1</v>
      </c>
    </row>
    <row r="61" spans="1:23" ht="12.75" customHeight="1" x14ac:dyDescent="0.25">
      <c r="A61" s="228" t="s">
        <v>443</v>
      </c>
      <c r="B61" s="229"/>
      <c r="C61" s="230"/>
      <c r="D61" s="120">
        <v>13</v>
      </c>
      <c r="E61" s="70">
        <v>233</v>
      </c>
      <c r="F61" s="70">
        <v>242</v>
      </c>
      <c r="G61" s="147">
        <v>-3.5</v>
      </c>
      <c r="H61" s="120">
        <v>14</v>
      </c>
      <c r="I61" s="70">
        <v>226</v>
      </c>
      <c r="J61" s="70">
        <v>240</v>
      </c>
      <c r="K61" s="147">
        <v>-5.7</v>
      </c>
      <c r="L61">
        <v>45</v>
      </c>
    </row>
    <row r="62" spans="1:23" ht="12.75" customHeight="1" x14ac:dyDescent="0.25">
      <c r="A62" s="228" t="s">
        <v>444</v>
      </c>
      <c r="B62" s="229"/>
      <c r="C62" s="230"/>
      <c r="D62" s="120">
        <v>38</v>
      </c>
      <c r="E62" s="70">
        <v>1301</v>
      </c>
      <c r="F62" s="70">
        <v>1343</v>
      </c>
      <c r="G62" s="147">
        <v>-3.1</v>
      </c>
      <c r="H62" s="120">
        <v>37</v>
      </c>
      <c r="I62" s="70">
        <v>1288</v>
      </c>
      <c r="J62" s="70">
        <v>1338</v>
      </c>
      <c r="K62" s="147">
        <v>-3.8</v>
      </c>
      <c r="L62">
        <v>46</v>
      </c>
    </row>
    <row r="63" spans="1:23" ht="12.75" customHeight="1" x14ac:dyDescent="0.25">
      <c r="A63" s="228" t="s">
        <v>445</v>
      </c>
      <c r="B63" s="229"/>
      <c r="C63" s="230"/>
      <c r="D63" s="120">
        <v>16</v>
      </c>
      <c r="E63" s="70">
        <v>789</v>
      </c>
      <c r="F63" s="70">
        <v>792</v>
      </c>
      <c r="G63" s="147">
        <v>-0.4</v>
      </c>
      <c r="H63" s="120">
        <v>17</v>
      </c>
      <c r="I63" s="70">
        <v>751</v>
      </c>
      <c r="J63" s="70">
        <v>766</v>
      </c>
      <c r="K63" s="147">
        <v>-2</v>
      </c>
      <c r="L63">
        <v>47</v>
      </c>
    </row>
    <row r="64" spans="1:23" ht="12.75" customHeight="1" x14ac:dyDescent="0.25">
      <c r="A64" s="228" t="s">
        <v>446</v>
      </c>
      <c r="B64" s="229"/>
      <c r="C64" s="230"/>
      <c r="D64" s="120">
        <v>38</v>
      </c>
      <c r="E64" s="70">
        <v>1543</v>
      </c>
      <c r="F64" s="70">
        <v>1608</v>
      </c>
      <c r="G64" s="147">
        <v>-4</v>
      </c>
      <c r="H64" s="120">
        <v>40</v>
      </c>
      <c r="I64" s="70">
        <v>1481</v>
      </c>
      <c r="J64" s="70">
        <v>1516</v>
      </c>
      <c r="K64" s="147">
        <v>-2.4</v>
      </c>
      <c r="L64">
        <v>48</v>
      </c>
    </row>
    <row r="65" spans="1:12" ht="12.75" customHeight="1" x14ac:dyDescent="0.25">
      <c r="A65" s="228" t="s">
        <v>447</v>
      </c>
      <c r="B65" s="229"/>
      <c r="C65" s="230"/>
      <c r="D65" s="120">
        <v>79</v>
      </c>
      <c r="E65" s="70">
        <v>1517</v>
      </c>
      <c r="F65" s="70">
        <v>1570</v>
      </c>
      <c r="G65" s="147">
        <v>-3.4</v>
      </c>
      <c r="H65" s="120">
        <v>17</v>
      </c>
      <c r="I65" s="70">
        <v>1557</v>
      </c>
      <c r="J65" s="70">
        <v>1551</v>
      </c>
      <c r="K65" s="147">
        <v>0.4</v>
      </c>
      <c r="L65">
        <v>49</v>
      </c>
    </row>
    <row r="66" spans="1:12" ht="12.75" customHeight="1" x14ac:dyDescent="0.25">
      <c r="A66" s="228" t="s">
        <v>448</v>
      </c>
      <c r="B66" s="229"/>
      <c r="C66" s="230"/>
      <c r="D66" s="120">
        <v>92</v>
      </c>
      <c r="E66" s="70">
        <v>3378</v>
      </c>
      <c r="F66" s="70">
        <v>3464</v>
      </c>
      <c r="G66" s="147">
        <v>-2.5</v>
      </c>
      <c r="H66" s="120">
        <v>91</v>
      </c>
      <c r="I66" s="70">
        <v>3167</v>
      </c>
      <c r="J66" s="70">
        <v>3246</v>
      </c>
      <c r="K66" s="147">
        <v>-2.4</v>
      </c>
      <c r="L66">
        <v>50</v>
      </c>
    </row>
    <row r="67" spans="1:12" ht="12.75" customHeight="1" x14ac:dyDescent="0.25">
      <c r="A67" s="228" t="s">
        <v>449</v>
      </c>
      <c r="B67" s="229"/>
      <c r="C67" s="230"/>
      <c r="D67" s="120">
        <v>28</v>
      </c>
      <c r="E67" s="70">
        <v>173</v>
      </c>
      <c r="F67" s="70">
        <v>181</v>
      </c>
      <c r="G67" s="147">
        <v>-4.4000000000000004</v>
      </c>
      <c r="H67" s="120">
        <v>28</v>
      </c>
      <c r="I67" s="70">
        <v>167</v>
      </c>
      <c r="J67" s="70">
        <v>173</v>
      </c>
      <c r="K67" s="147">
        <v>-3.7</v>
      </c>
      <c r="L67">
        <v>51</v>
      </c>
    </row>
    <row r="68" spans="1:12" ht="12.75" customHeight="1" x14ac:dyDescent="0.25">
      <c r="A68" s="228" t="s">
        <v>403</v>
      </c>
      <c r="B68" s="229"/>
      <c r="C68" s="230"/>
      <c r="D68" s="28"/>
      <c r="E68" s="71">
        <f>SUM(E55:E67)</f>
        <v>36969</v>
      </c>
      <c r="F68" s="71">
        <f>SUM(F55:F67)</f>
        <v>38609</v>
      </c>
      <c r="G68" s="147">
        <f>((E68-F68)/F68)*100</f>
        <v>-4.2477142635136884</v>
      </c>
      <c r="H68" s="72"/>
      <c r="I68" s="71">
        <f>SUM(I55:I67)</f>
        <v>36495</v>
      </c>
      <c r="J68" s="71">
        <f>SUM(J55:J67)</f>
        <v>37360</v>
      </c>
      <c r="K68" s="147">
        <f>((I68-J68)/J68)*100</f>
        <v>-2.3153104925053536</v>
      </c>
    </row>
    <row r="69" spans="1:12" ht="12.75" customHeight="1" x14ac:dyDescent="0.25">
      <c r="A69" s="231" t="s">
        <v>450</v>
      </c>
      <c r="B69" s="232"/>
      <c r="C69" s="233"/>
      <c r="D69" s="31">
        <f>SUM(D6:D68)</f>
        <v>2791</v>
      </c>
      <c r="E69" s="71">
        <f>Q60</f>
        <v>146941</v>
      </c>
      <c r="F69" s="71">
        <f>R60</f>
        <v>151347</v>
      </c>
      <c r="G69" s="147">
        <f>S60</f>
        <v>-2.9</v>
      </c>
      <c r="H69" s="31">
        <f>SUM(H6:H68)</f>
        <v>2738</v>
      </c>
      <c r="I69" s="71">
        <f>T60</f>
        <v>146344</v>
      </c>
      <c r="J69" s="71">
        <f>U60</f>
        <v>147658</v>
      </c>
      <c r="K69" s="147">
        <f>V60</f>
        <v>-0.9</v>
      </c>
    </row>
    <row r="70" spans="1:12" x14ac:dyDescent="0.25">
      <c r="A70" s="234" t="s">
        <v>451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7" priority="3" stopIfTrue="1" operator="lessThan">
      <formula>0</formula>
    </cfRule>
  </conditionalFormatting>
  <conditionalFormatting sqref="V60 S60">
    <cfRule type="cellIs" dxfId="16" priority="2" stopIfTrue="1" operator="lessThan">
      <formula>0</formula>
    </cfRule>
  </conditionalFormatting>
  <conditionalFormatting sqref="G69">
    <cfRule type="cellIs" dxfId="15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3" t="s">
        <v>453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2" ht="12.75" customHeight="1" x14ac:dyDescent="0.25">
      <c r="A3" s="237" t="s">
        <v>381</v>
      </c>
      <c r="B3" s="238"/>
      <c r="C3" s="239"/>
      <c r="D3" s="246" t="str">
        <f>Data!B4</f>
        <v>July</v>
      </c>
      <c r="E3" s="247"/>
      <c r="F3" s="247"/>
      <c r="G3" s="248"/>
      <c r="H3" s="246">
        <f>Data!B6</f>
        <v>44348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62" t="s">
        <v>382</v>
      </c>
      <c r="E4" s="258" t="s">
        <v>383</v>
      </c>
      <c r="F4" s="259"/>
      <c r="G4" s="260" t="s">
        <v>384</v>
      </c>
      <c r="H4" s="262" t="s">
        <v>382</v>
      </c>
      <c r="I4" s="258" t="s">
        <v>383</v>
      </c>
      <c r="J4" s="259"/>
      <c r="K4" s="260" t="s">
        <v>384</v>
      </c>
    </row>
    <row r="5" spans="1:12" ht="26.4" x14ac:dyDescent="0.25">
      <c r="A5" s="243"/>
      <c r="B5" s="244"/>
      <c r="C5" s="245"/>
      <c r="D5" s="263"/>
      <c r="E5" s="94" t="str">
        <f>CONCATENATE(Data!A4,"   (Preliminary)")</f>
        <v>2022   (Preliminary)</v>
      </c>
      <c r="F5" s="114">
        <f>Data!A4-1</f>
        <v>2021</v>
      </c>
      <c r="G5" s="261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1"/>
    </row>
    <row r="6" spans="1:12" x14ac:dyDescent="0.25">
      <c r="A6" s="251"/>
      <c r="B6" s="252"/>
      <c r="C6" s="253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385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386</v>
      </c>
      <c r="E8" s="95" t="s">
        <v>387</v>
      </c>
      <c r="F8" s="95" t="s">
        <v>388</v>
      </c>
      <c r="G8" s="86" t="s">
        <v>389</v>
      </c>
      <c r="H8" s="95" t="s">
        <v>390</v>
      </c>
      <c r="I8" s="95" t="s">
        <v>391</v>
      </c>
      <c r="J8" s="95" t="s">
        <v>392</v>
      </c>
      <c r="K8" s="88" t="s">
        <v>393</v>
      </c>
      <c r="L8" s="60" t="s">
        <v>62</v>
      </c>
    </row>
    <row r="9" spans="1:12" ht="12.75" customHeight="1" x14ac:dyDescent="0.25">
      <c r="A9" s="228" t="s">
        <v>394</v>
      </c>
      <c r="B9" s="229"/>
      <c r="C9" s="230"/>
      <c r="D9" s="120">
        <v>16</v>
      </c>
      <c r="E9" s="96">
        <v>3093</v>
      </c>
      <c r="F9" s="96">
        <v>3086</v>
      </c>
      <c r="G9" s="147">
        <v>0.2</v>
      </c>
      <c r="H9" s="120">
        <v>16</v>
      </c>
      <c r="I9" s="96">
        <v>3037</v>
      </c>
      <c r="J9" s="96">
        <v>3058</v>
      </c>
      <c r="K9" s="147">
        <v>-0.7</v>
      </c>
      <c r="L9">
        <v>1</v>
      </c>
    </row>
    <row r="10" spans="1:12" ht="12.75" customHeight="1" x14ac:dyDescent="0.25">
      <c r="A10" s="228" t="s">
        <v>395</v>
      </c>
      <c r="B10" s="229"/>
      <c r="C10" s="230"/>
      <c r="D10" s="120">
        <v>121</v>
      </c>
      <c r="E10" s="96">
        <v>1416</v>
      </c>
      <c r="F10" s="96">
        <v>1425</v>
      </c>
      <c r="G10" s="147">
        <v>-0.6</v>
      </c>
      <c r="H10" s="120">
        <v>121</v>
      </c>
      <c r="I10" s="96">
        <v>1371</v>
      </c>
      <c r="J10" s="96">
        <v>1396</v>
      </c>
      <c r="K10" s="147">
        <v>-1.8</v>
      </c>
      <c r="L10">
        <v>2</v>
      </c>
    </row>
    <row r="11" spans="1:12" ht="12.75" customHeight="1" x14ac:dyDescent="0.25">
      <c r="A11" s="228" t="s">
        <v>396</v>
      </c>
      <c r="B11" s="229"/>
      <c r="C11" s="230"/>
      <c r="D11" s="120">
        <v>237</v>
      </c>
      <c r="E11" s="96">
        <v>5415</v>
      </c>
      <c r="F11" s="96">
        <v>5441</v>
      </c>
      <c r="G11" s="147">
        <v>-0.5</v>
      </c>
      <c r="H11" s="120">
        <v>232</v>
      </c>
      <c r="I11" s="96">
        <v>5360</v>
      </c>
      <c r="J11" s="96">
        <v>5379</v>
      </c>
      <c r="K11" s="147">
        <v>-0.3</v>
      </c>
      <c r="L11">
        <v>3</v>
      </c>
    </row>
    <row r="12" spans="1:12" ht="12.75" customHeight="1" x14ac:dyDescent="0.25">
      <c r="A12" s="228" t="s">
        <v>397</v>
      </c>
      <c r="B12" s="229"/>
      <c r="C12" s="230"/>
      <c r="D12" s="120">
        <v>157</v>
      </c>
      <c r="E12" s="96">
        <v>1310</v>
      </c>
      <c r="F12" s="96">
        <v>1298</v>
      </c>
      <c r="G12" s="147">
        <v>0.9</v>
      </c>
      <c r="H12" s="120">
        <v>157</v>
      </c>
      <c r="I12" s="96">
        <v>1231</v>
      </c>
      <c r="J12" s="96">
        <v>1245</v>
      </c>
      <c r="K12" s="147">
        <v>-1.1000000000000001</v>
      </c>
      <c r="L12">
        <v>4</v>
      </c>
    </row>
    <row r="13" spans="1:12" ht="12.75" customHeight="1" x14ac:dyDescent="0.25">
      <c r="A13" s="228" t="s">
        <v>398</v>
      </c>
      <c r="B13" s="229"/>
      <c r="C13" s="230"/>
      <c r="D13" s="120">
        <v>66</v>
      </c>
      <c r="E13" s="96">
        <v>6965</v>
      </c>
      <c r="F13" s="96">
        <v>7040</v>
      </c>
      <c r="G13" s="147">
        <v>-1.1000000000000001</v>
      </c>
      <c r="H13" s="120">
        <v>131</v>
      </c>
      <c r="I13" s="96">
        <v>6966</v>
      </c>
      <c r="J13" s="96">
        <v>6884</v>
      </c>
      <c r="K13" s="147">
        <v>1.2</v>
      </c>
      <c r="L13">
        <v>5</v>
      </c>
    </row>
    <row r="14" spans="1:12" ht="12.75" customHeight="1" x14ac:dyDescent="0.25">
      <c r="A14" s="228" t="s">
        <v>399</v>
      </c>
      <c r="B14" s="229"/>
      <c r="C14" s="230"/>
      <c r="D14" s="120">
        <v>121</v>
      </c>
      <c r="E14" s="96">
        <v>10521</v>
      </c>
      <c r="F14" s="96">
        <v>10643</v>
      </c>
      <c r="G14" s="147">
        <v>-1.1000000000000001</v>
      </c>
      <c r="H14" s="120">
        <v>118</v>
      </c>
      <c r="I14" s="96">
        <v>10371</v>
      </c>
      <c r="J14" s="96">
        <v>10375</v>
      </c>
      <c r="K14" s="147">
        <v>0</v>
      </c>
      <c r="L14">
        <v>6</v>
      </c>
    </row>
    <row r="15" spans="1:12" ht="12.75" customHeight="1" x14ac:dyDescent="0.25">
      <c r="A15" s="228" t="s">
        <v>400</v>
      </c>
      <c r="B15" s="229"/>
      <c r="C15" s="230"/>
      <c r="D15" s="120">
        <v>96</v>
      </c>
      <c r="E15" s="96">
        <v>8694</v>
      </c>
      <c r="F15" s="96">
        <v>9063</v>
      </c>
      <c r="G15" s="147">
        <v>-4.0999999999999996</v>
      </c>
      <c r="H15" s="120">
        <v>94</v>
      </c>
      <c r="I15" s="96">
        <v>8597</v>
      </c>
      <c r="J15" s="96">
        <v>8721</v>
      </c>
      <c r="K15" s="147">
        <v>-1.4</v>
      </c>
      <c r="L15">
        <v>7</v>
      </c>
    </row>
    <row r="16" spans="1:12" ht="12.75" customHeight="1" x14ac:dyDescent="0.25">
      <c r="A16" s="228" t="s">
        <v>401</v>
      </c>
      <c r="B16" s="229"/>
      <c r="C16" s="230"/>
      <c r="D16" s="120">
        <v>30</v>
      </c>
      <c r="E16" s="96">
        <v>710</v>
      </c>
      <c r="F16" s="96">
        <v>694</v>
      </c>
      <c r="G16" s="147">
        <v>2.4</v>
      </c>
      <c r="H16" s="120">
        <v>21</v>
      </c>
      <c r="I16" s="96">
        <v>712</v>
      </c>
      <c r="J16" s="96">
        <v>714</v>
      </c>
      <c r="K16" s="147">
        <v>-0.3</v>
      </c>
      <c r="L16">
        <v>8</v>
      </c>
    </row>
    <row r="17" spans="1:12" ht="12.75" customHeight="1" x14ac:dyDescent="0.25">
      <c r="A17" s="228" t="s">
        <v>402</v>
      </c>
      <c r="B17" s="229"/>
      <c r="C17" s="230"/>
      <c r="D17" s="120">
        <v>47</v>
      </c>
      <c r="E17" s="96">
        <v>651</v>
      </c>
      <c r="F17" s="96">
        <v>649</v>
      </c>
      <c r="G17" s="147">
        <v>0.3</v>
      </c>
      <c r="H17" s="120">
        <v>46</v>
      </c>
      <c r="I17" s="96">
        <v>610</v>
      </c>
      <c r="J17" s="96">
        <v>596</v>
      </c>
      <c r="K17" s="147">
        <v>2.4</v>
      </c>
      <c r="L17">
        <v>9</v>
      </c>
    </row>
    <row r="18" spans="1:12" ht="12.75" customHeight="1" x14ac:dyDescent="0.25">
      <c r="A18" s="228" t="s">
        <v>403</v>
      </c>
      <c r="B18" s="229"/>
      <c r="C18" s="230"/>
      <c r="D18" s="121"/>
      <c r="E18" s="31">
        <f>SUM(E9:E17)</f>
        <v>38775</v>
      </c>
      <c r="F18" s="31">
        <f>SUM(F9:F17)</f>
        <v>39339</v>
      </c>
      <c r="G18" s="147">
        <f>((E18-F18)/F18)*100</f>
        <v>-1.4336917562724014</v>
      </c>
      <c r="H18" s="121"/>
      <c r="I18" s="31">
        <f>SUM(I9:I17)</f>
        <v>38255</v>
      </c>
      <c r="J18" s="31">
        <f>SUM(J9:J17)</f>
        <v>38368</v>
      </c>
      <c r="K18" s="147">
        <f>((I18-J18)/J18)*100</f>
        <v>-0.29451626355296079</v>
      </c>
    </row>
    <row r="19" spans="1:12" ht="12.75" customHeight="1" x14ac:dyDescent="0.25">
      <c r="A19" s="50" t="s">
        <v>404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8" t="s">
        <v>405</v>
      </c>
      <c r="B20" s="229"/>
      <c r="C20" s="230"/>
      <c r="D20" s="120">
        <v>23</v>
      </c>
      <c r="E20" s="96">
        <v>700</v>
      </c>
      <c r="F20" s="96">
        <v>738</v>
      </c>
      <c r="G20" s="147">
        <v>-5.2</v>
      </c>
      <c r="H20" s="120">
        <v>22</v>
      </c>
      <c r="I20" s="96">
        <v>863</v>
      </c>
      <c r="J20" s="96">
        <v>890</v>
      </c>
      <c r="K20" s="147">
        <v>-3</v>
      </c>
      <c r="L20">
        <v>10</v>
      </c>
    </row>
    <row r="21" spans="1:12" ht="12.75" customHeight="1" x14ac:dyDescent="0.25">
      <c r="A21" s="228" t="s">
        <v>406</v>
      </c>
      <c r="B21" s="229"/>
      <c r="C21" s="230"/>
      <c r="D21" s="120">
        <v>2</v>
      </c>
      <c r="E21" s="96">
        <v>279</v>
      </c>
      <c r="F21" s="96">
        <v>305</v>
      </c>
      <c r="G21" s="147">
        <v>-8.6999999999999993</v>
      </c>
      <c r="H21" s="120">
        <v>2</v>
      </c>
      <c r="I21" s="96">
        <v>280</v>
      </c>
      <c r="J21" s="96">
        <v>295</v>
      </c>
      <c r="K21" s="147">
        <v>-4.9000000000000004</v>
      </c>
      <c r="L21">
        <v>11</v>
      </c>
    </row>
    <row r="22" spans="1:12" ht="12.75" customHeight="1" x14ac:dyDescent="0.25">
      <c r="A22" s="228" t="s">
        <v>407</v>
      </c>
      <c r="B22" s="229"/>
      <c r="C22" s="230"/>
      <c r="D22" s="120">
        <v>243</v>
      </c>
      <c r="E22" s="96">
        <v>20222</v>
      </c>
      <c r="F22" s="96">
        <v>20452</v>
      </c>
      <c r="G22" s="147">
        <v>-1.1000000000000001</v>
      </c>
      <c r="H22" s="120">
        <v>241</v>
      </c>
      <c r="I22" s="96">
        <v>19908</v>
      </c>
      <c r="J22" s="96">
        <v>20262</v>
      </c>
      <c r="K22" s="147">
        <v>-1.7</v>
      </c>
      <c r="L22">
        <v>12</v>
      </c>
    </row>
    <row r="23" spans="1:12" ht="12.75" customHeight="1" x14ac:dyDescent="0.25">
      <c r="A23" s="228" t="s">
        <v>408</v>
      </c>
      <c r="B23" s="229"/>
      <c r="C23" s="230"/>
      <c r="D23" s="120">
        <v>211</v>
      </c>
      <c r="E23" s="96">
        <v>10906</v>
      </c>
      <c r="F23" s="96">
        <v>11229</v>
      </c>
      <c r="G23" s="147">
        <v>-2.9</v>
      </c>
      <c r="H23" s="120">
        <v>208</v>
      </c>
      <c r="I23" s="96">
        <v>10951</v>
      </c>
      <c r="J23" s="96">
        <v>11039</v>
      </c>
      <c r="K23" s="147">
        <v>-0.8</v>
      </c>
      <c r="L23">
        <v>13</v>
      </c>
    </row>
    <row r="24" spans="1:12" ht="12.75" customHeight="1" x14ac:dyDescent="0.25">
      <c r="A24" s="228" t="s">
        <v>409</v>
      </c>
      <c r="B24" s="229"/>
      <c r="C24" s="230"/>
      <c r="D24" s="120">
        <v>50</v>
      </c>
      <c r="E24" s="96">
        <v>4950</v>
      </c>
      <c r="F24" s="96">
        <v>5098</v>
      </c>
      <c r="G24" s="147">
        <v>-2.9</v>
      </c>
      <c r="H24" s="120">
        <v>47</v>
      </c>
      <c r="I24" s="96">
        <v>4798</v>
      </c>
      <c r="J24" s="96">
        <v>4816</v>
      </c>
      <c r="K24" s="147">
        <v>-0.4</v>
      </c>
      <c r="L24">
        <v>14</v>
      </c>
    </row>
    <row r="25" spans="1:12" ht="12.75" customHeight="1" x14ac:dyDescent="0.25">
      <c r="A25" s="228" t="s">
        <v>410</v>
      </c>
      <c r="B25" s="229"/>
      <c r="C25" s="230"/>
      <c r="D25" s="120">
        <v>106</v>
      </c>
      <c r="E25" s="96">
        <v>10238</v>
      </c>
      <c r="F25" s="96">
        <v>10619</v>
      </c>
      <c r="G25" s="147">
        <v>-3.6</v>
      </c>
      <c r="H25" s="120">
        <v>103</v>
      </c>
      <c r="I25" s="96">
        <v>10005</v>
      </c>
      <c r="J25" s="96">
        <v>10140</v>
      </c>
      <c r="K25" s="147">
        <v>-1.3</v>
      </c>
      <c r="L25">
        <v>15</v>
      </c>
    </row>
    <row r="26" spans="1:12" ht="12.75" customHeight="1" x14ac:dyDescent="0.25">
      <c r="A26" s="228" t="s">
        <v>411</v>
      </c>
      <c r="B26" s="229"/>
      <c r="C26" s="230"/>
      <c r="D26" s="120">
        <v>120</v>
      </c>
      <c r="E26" s="96">
        <v>5148</v>
      </c>
      <c r="F26" s="96">
        <v>5329</v>
      </c>
      <c r="G26" s="147">
        <v>-3.4</v>
      </c>
      <c r="H26" s="120">
        <v>117</v>
      </c>
      <c r="I26" s="96">
        <v>5063</v>
      </c>
      <c r="J26" s="96">
        <v>5148</v>
      </c>
      <c r="K26" s="147">
        <v>-1.6</v>
      </c>
      <c r="L26">
        <v>16</v>
      </c>
    </row>
    <row r="27" spans="1:12" ht="12.75" customHeight="1" x14ac:dyDescent="0.25">
      <c r="A27" s="228" t="s">
        <v>412</v>
      </c>
      <c r="B27" s="229"/>
      <c r="C27" s="230"/>
      <c r="D27" s="120">
        <v>703</v>
      </c>
      <c r="E27" s="96">
        <v>7540</v>
      </c>
      <c r="F27" s="96">
        <v>7900</v>
      </c>
      <c r="G27" s="147">
        <v>-4.5999999999999996</v>
      </c>
      <c r="H27" s="120">
        <v>700</v>
      </c>
      <c r="I27" s="96">
        <v>7364</v>
      </c>
      <c r="J27" s="96">
        <v>7483</v>
      </c>
      <c r="K27" s="147">
        <v>-1.6</v>
      </c>
      <c r="L27">
        <v>17</v>
      </c>
    </row>
    <row r="28" spans="1:12" ht="12.75" customHeight="1" x14ac:dyDescent="0.25">
      <c r="A28" s="228" t="s">
        <v>413</v>
      </c>
      <c r="B28" s="229"/>
      <c r="C28" s="230"/>
      <c r="D28" s="120">
        <v>31</v>
      </c>
      <c r="E28" s="96">
        <v>1505</v>
      </c>
      <c r="F28" s="96">
        <v>1638</v>
      </c>
      <c r="G28" s="147">
        <v>-8.1</v>
      </c>
      <c r="H28" s="120">
        <v>34</v>
      </c>
      <c r="I28" s="96">
        <v>1568</v>
      </c>
      <c r="J28" s="96">
        <v>1607</v>
      </c>
      <c r="K28" s="147">
        <v>-2.5</v>
      </c>
      <c r="L28">
        <v>18</v>
      </c>
    </row>
    <row r="29" spans="1:12" ht="12.75" customHeight="1" x14ac:dyDescent="0.25">
      <c r="A29" s="228" t="s">
        <v>403</v>
      </c>
      <c r="B29" s="229"/>
      <c r="C29" s="230"/>
      <c r="D29" s="121"/>
      <c r="E29" s="31">
        <f>SUM(E20:E28)</f>
        <v>61488</v>
      </c>
      <c r="F29" s="31">
        <f>SUM(F20:F28)</f>
        <v>63308</v>
      </c>
      <c r="G29" s="147">
        <f>((E29-F29)/F29)*100</f>
        <v>-2.8748341441839895</v>
      </c>
      <c r="H29" s="121"/>
      <c r="I29" s="31">
        <f>SUM(I20:I28)</f>
        <v>60800</v>
      </c>
      <c r="J29" s="31">
        <f>SUM(J20:J28)</f>
        <v>61680</v>
      </c>
      <c r="K29" s="147">
        <f>((I29-J29)/J29)*100</f>
        <v>-1.4267185473411155</v>
      </c>
    </row>
    <row r="30" spans="1:12" ht="12.75" customHeight="1" x14ac:dyDescent="0.25">
      <c r="A30" s="50" t="s">
        <v>414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8" t="s">
        <v>415</v>
      </c>
      <c r="B31" s="229"/>
      <c r="C31" s="230"/>
      <c r="D31" s="120">
        <v>97</v>
      </c>
      <c r="E31" s="96">
        <v>9045</v>
      </c>
      <c r="F31" s="96">
        <v>9297</v>
      </c>
      <c r="G31" s="147">
        <v>-2.7</v>
      </c>
      <c r="H31" s="120">
        <v>94</v>
      </c>
      <c r="I31" s="96">
        <v>9172</v>
      </c>
      <c r="J31" s="96">
        <v>9160</v>
      </c>
      <c r="K31" s="147">
        <v>0.1</v>
      </c>
      <c r="L31">
        <v>19</v>
      </c>
    </row>
    <row r="32" spans="1:12" ht="12.75" customHeight="1" x14ac:dyDescent="0.25">
      <c r="A32" s="228" t="s">
        <v>416</v>
      </c>
      <c r="B32" s="229"/>
      <c r="C32" s="230"/>
      <c r="D32" s="120">
        <v>62</v>
      </c>
      <c r="E32" s="96">
        <v>7573</v>
      </c>
      <c r="F32" s="96">
        <v>7963</v>
      </c>
      <c r="G32" s="147">
        <v>-4.9000000000000004</v>
      </c>
      <c r="H32" s="120">
        <v>60</v>
      </c>
      <c r="I32" s="96">
        <v>7541</v>
      </c>
      <c r="J32" s="96">
        <v>7595</v>
      </c>
      <c r="K32" s="147">
        <v>-0.7</v>
      </c>
      <c r="L32">
        <v>20</v>
      </c>
    </row>
    <row r="33" spans="1:12" ht="12.75" customHeight="1" x14ac:dyDescent="0.25">
      <c r="A33" s="228" t="s">
        <v>417</v>
      </c>
      <c r="B33" s="229"/>
      <c r="C33" s="230"/>
      <c r="D33" s="120">
        <v>135</v>
      </c>
      <c r="E33" s="96">
        <v>2942</v>
      </c>
      <c r="F33" s="96">
        <v>3063</v>
      </c>
      <c r="G33" s="147">
        <v>-4</v>
      </c>
      <c r="H33" s="120">
        <v>138</v>
      </c>
      <c r="I33" s="96">
        <v>2911</v>
      </c>
      <c r="J33" s="96">
        <v>2976</v>
      </c>
      <c r="K33" s="147">
        <v>-2.2000000000000002</v>
      </c>
      <c r="L33">
        <v>21</v>
      </c>
    </row>
    <row r="34" spans="1:12" ht="12.75" customHeight="1" x14ac:dyDescent="0.25">
      <c r="A34" s="228" t="s">
        <v>418</v>
      </c>
      <c r="B34" s="229"/>
      <c r="C34" s="230"/>
      <c r="D34" s="120">
        <v>90</v>
      </c>
      <c r="E34" s="96">
        <v>2706</v>
      </c>
      <c r="F34" s="96">
        <v>2797</v>
      </c>
      <c r="G34" s="147">
        <v>-3.3</v>
      </c>
      <c r="H34" s="120">
        <v>89</v>
      </c>
      <c r="I34" s="96">
        <v>2625</v>
      </c>
      <c r="J34" s="96">
        <v>2691</v>
      </c>
      <c r="K34" s="147">
        <v>-2.5</v>
      </c>
      <c r="L34">
        <v>22</v>
      </c>
    </row>
    <row r="35" spans="1:12" ht="12.75" customHeight="1" x14ac:dyDescent="0.25">
      <c r="A35" s="228" t="s">
        <v>419</v>
      </c>
      <c r="B35" s="229"/>
      <c r="C35" s="230"/>
      <c r="D35" s="120">
        <v>99</v>
      </c>
      <c r="E35" s="96">
        <v>9094</v>
      </c>
      <c r="F35" s="96">
        <v>9302</v>
      </c>
      <c r="G35" s="147">
        <v>-2.2000000000000002</v>
      </c>
      <c r="H35" s="120">
        <v>101</v>
      </c>
      <c r="I35" s="96">
        <v>8896</v>
      </c>
      <c r="J35" s="96">
        <v>8825</v>
      </c>
      <c r="K35" s="147">
        <v>0.8</v>
      </c>
      <c r="L35">
        <v>23</v>
      </c>
    </row>
    <row r="36" spans="1:12" ht="12.75" customHeight="1" x14ac:dyDescent="0.25">
      <c r="A36" s="228" t="s">
        <v>420</v>
      </c>
      <c r="B36" s="229"/>
      <c r="C36" s="230"/>
      <c r="D36" s="120">
        <v>51</v>
      </c>
      <c r="E36" s="96">
        <v>5404</v>
      </c>
      <c r="F36" s="96">
        <v>5539</v>
      </c>
      <c r="G36" s="147">
        <v>-2.4</v>
      </c>
      <c r="H36" s="120">
        <v>52</v>
      </c>
      <c r="I36" s="96">
        <v>5500</v>
      </c>
      <c r="J36" s="96">
        <v>5450</v>
      </c>
      <c r="K36" s="147">
        <v>0.9</v>
      </c>
      <c r="L36">
        <v>24</v>
      </c>
    </row>
    <row r="37" spans="1:12" ht="12.75" customHeight="1" x14ac:dyDescent="0.25">
      <c r="A37" s="228" t="s">
        <v>421</v>
      </c>
      <c r="B37" s="229"/>
      <c r="C37" s="230"/>
      <c r="D37" s="120">
        <v>161</v>
      </c>
      <c r="E37" s="96">
        <v>7276</v>
      </c>
      <c r="F37" s="96">
        <v>7627</v>
      </c>
      <c r="G37" s="147">
        <v>-4.5999999999999996</v>
      </c>
      <c r="H37" s="120">
        <v>163</v>
      </c>
      <c r="I37" s="96">
        <v>7066</v>
      </c>
      <c r="J37" s="96">
        <v>7310</v>
      </c>
      <c r="K37" s="147">
        <v>-3.3</v>
      </c>
      <c r="L37">
        <v>25</v>
      </c>
    </row>
    <row r="38" spans="1:12" ht="12.75" customHeight="1" x14ac:dyDescent="0.25">
      <c r="A38" s="228" t="s">
        <v>422</v>
      </c>
      <c r="B38" s="229"/>
      <c r="C38" s="230"/>
      <c r="D38" s="120">
        <v>29</v>
      </c>
      <c r="E38" s="96">
        <v>1852</v>
      </c>
      <c r="F38" s="96">
        <v>1985</v>
      </c>
      <c r="G38" s="147">
        <v>-6.7</v>
      </c>
      <c r="H38" s="120">
        <v>26</v>
      </c>
      <c r="I38" s="96">
        <v>1820</v>
      </c>
      <c r="J38" s="96">
        <v>1912</v>
      </c>
      <c r="K38" s="147">
        <v>-4.8</v>
      </c>
      <c r="L38">
        <v>26</v>
      </c>
    </row>
    <row r="39" spans="1:12" ht="12.75" customHeight="1" x14ac:dyDescent="0.25">
      <c r="A39" s="228" t="s">
        <v>423</v>
      </c>
      <c r="B39" s="229"/>
      <c r="C39" s="230"/>
      <c r="D39" s="120">
        <v>69</v>
      </c>
      <c r="E39" s="96">
        <v>879</v>
      </c>
      <c r="F39" s="96">
        <v>913</v>
      </c>
      <c r="G39" s="147">
        <v>-3.6</v>
      </c>
      <c r="H39" s="120">
        <v>69</v>
      </c>
      <c r="I39" s="96">
        <v>863</v>
      </c>
      <c r="J39" s="96">
        <v>885</v>
      </c>
      <c r="K39" s="147">
        <v>-2.5</v>
      </c>
      <c r="L39">
        <v>27</v>
      </c>
    </row>
    <row r="40" spans="1:12" ht="12.75" customHeight="1" x14ac:dyDescent="0.25">
      <c r="A40" s="228" t="s">
        <v>424</v>
      </c>
      <c r="B40" s="229"/>
      <c r="C40" s="230"/>
      <c r="D40" s="120">
        <v>162</v>
      </c>
      <c r="E40" s="96">
        <v>9846</v>
      </c>
      <c r="F40" s="96">
        <v>10499</v>
      </c>
      <c r="G40" s="147">
        <v>-6.2</v>
      </c>
      <c r="H40" s="120">
        <v>159</v>
      </c>
      <c r="I40" s="96">
        <v>9848</v>
      </c>
      <c r="J40" s="96">
        <v>10210</v>
      </c>
      <c r="K40" s="147">
        <v>-3.5</v>
      </c>
      <c r="L40">
        <v>28</v>
      </c>
    </row>
    <row r="41" spans="1:12" ht="12.75" customHeight="1" x14ac:dyDescent="0.25">
      <c r="A41" s="228" t="s">
        <v>425</v>
      </c>
      <c r="B41" s="229"/>
      <c r="C41" s="230"/>
      <c r="D41" s="120">
        <v>43</v>
      </c>
      <c r="E41" s="96">
        <v>1003</v>
      </c>
      <c r="F41" s="96">
        <v>1100</v>
      </c>
      <c r="G41" s="147">
        <v>-8.8000000000000007</v>
      </c>
      <c r="H41" s="120">
        <v>44</v>
      </c>
      <c r="I41" s="96">
        <v>975</v>
      </c>
      <c r="J41" s="96">
        <v>1050</v>
      </c>
      <c r="K41" s="147">
        <v>-7.1</v>
      </c>
      <c r="L41">
        <v>29</v>
      </c>
    </row>
    <row r="42" spans="1:12" ht="12.75" customHeight="1" x14ac:dyDescent="0.25">
      <c r="A42" s="228" t="s">
        <v>426</v>
      </c>
      <c r="B42" s="229"/>
      <c r="C42" s="230"/>
      <c r="D42" s="120">
        <v>258</v>
      </c>
      <c r="E42" s="96">
        <v>6186</v>
      </c>
      <c r="F42" s="96">
        <v>6419</v>
      </c>
      <c r="G42" s="147">
        <v>-3.6</v>
      </c>
      <c r="H42" s="120">
        <v>255</v>
      </c>
      <c r="I42" s="96">
        <v>5837</v>
      </c>
      <c r="J42" s="96">
        <v>5950</v>
      </c>
      <c r="K42" s="147">
        <v>-1.9</v>
      </c>
      <c r="L42">
        <v>30</v>
      </c>
    </row>
    <row r="43" spans="1:12" ht="12.75" customHeight="1" x14ac:dyDescent="0.25">
      <c r="A43" s="228" t="s">
        <v>403</v>
      </c>
      <c r="B43" s="229"/>
      <c r="C43" s="230"/>
      <c r="D43" s="121"/>
      <c r="E43" s="31">
        <f>SUM(E31:E42)</f>
        <v>63806</v>
      </c>
      <c r="F43" s="31">
        <f>SUM(F31:F42)</f>
        <v>66504</v>
      </c>
      <c r="G43" s="147">
        <f>((E43-F43)/F43)*100</f>
        <v>-4.0568988331528928</v>
      </c>
      <c r="H43" s="121"/>
      <c r="I43" s="31">
        <f>SUM(I31:I42)</f>
        <v>63054</v>
      </c>
      <c r="J43" s="31">
        <f>SUM(J31:J42)</f>
        <v>64014</v>
      </c>
      <c r="K43" s="147">
        <f>((I43-J43)/J43)*100</f>
        <v>-1.4996719467616457</v>
      </c>
    </row>
    <row r="44" spans="1:12" ht="12.75" customHeight="1" x14ac:dyDescent="0.25">
      <c r="A44" s="50" t="s">
        <v>427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8" t="s">
        <v>428</v>
      </c>
      <c r="B45" s="229"/>
      <c r="C45" s="230"/>
      <c r="D45" s="120">
        <v>192</v>
      </c>
      <c r="E45" s="96">
        <v>6176</v>
      </c>
      <c r="F45" s="96">
        <v>6478</v>
      </c>
      <c r="G45" s="147">
        <v>-4.7</v>
      </c>
      <c r="H45" s="120">
        <v>202</v>
      </c>
      <c r="I45" s="96">
        <v>6187</v>
      </c>
      <c r="J45" s="96">
        <v>6387</v>
      </c>
      <c r="K45" s="147">
        <v>-3.1</v>
      </c>
      <c r="L45">
        <v>31</v>
      </c>
    </row>
    <row r="46" spans="1:12" ht="12.75" customHeight="1" x14ac:dyDescent="0.25">
      <c r="A46" s="228" t="s">
        <v>429</v>
      </c>
      <c r="B46" s="229"/>
      <c r="C46" s="230"/>
      <c r="D46" s="120">
        <v>19</v>
      </c>
      <c r="E46" s="96">
        <v>3205</v>
      </c>
      <c r="F46" s="96">
        <v>3339</v>
      </c>
      <c r="G46" s="147">
        <v>-4</v>
      </c>
      <c r="H46" s="120">
        <v>22</v>
      </c>
      <c r="I46" s="96">
        <v>3107</v>
      </c>
      <c r="J46" s="96">
        <v>3209</v>
      </c>
      <c r="K46" s="147">
        <v>-3.2</v>
      </c>
      <c r="L46">
        <v>32</v>
      </c>
    </row>
    <row r="47" spans="1:12" ht="12.75" customHeight="1" x14ac:dyDescent="0.25">
      <c r="A47" s="228" t="s">
        <v>430</v>
      </c>
      <c r="B47" s="229"/>
      <c r="C47" s="230"/>
      <c r="D47" s="120">
        <v>70</v>
      </c>
      <c r="E47" s="96">
        <v>4467</v>
      </c>
      <c r="F47" s="96">
        <v>4734</v>
      </c>
      <c r="G47" s="147">
        <v>-5.6</v>
      </c>
      <c r="H47" s="120">
        <v>68</v>
      </c>
      <c r="I47" s="96">
        <v>4459</v>
      </c>
      <c r="J47" s="96">
        <v>4566</v>
      </c>
      <c r="K47" s="147">
        <v>-2.2999999999999998</v>
      </c>
      <c r="L47">
        <v>33</v>
      </c>
    </row>
    <row r="48" spans="1:12" ht="12.75" customHeight="1" x14ac:dyDescent="0.25">
      <c r="A48" s="228" t="s">
        <v>431</v>
      </c>
      <c r="B48" s="229"/>
      <c r="C48" s="230"/>
      <c r="D48" s="120">
        <v>33</v>
      </c>
      <c r="E48" s="96">
        <v>4448</v>
      </c>
      <c r="F48" s="96">
        <v>4647</v>
      </c>
      <c r="G48" s="147">
        <v>-4.3</v>
      </c>
      <c r="H48" s="120">
        <v>31</v>
      </c>
      <c r="I48" s="96">
        <v>4451</v>
      </c>
      <c r="J48" s="96">
        <v>4412</v>
      </c>
      <c r="K48" s="147">
        <v>0.9</v>
      </c>
      <c r="L48">
        <v>34</v>
      </c>
    </row>
    <row r="49" spans="1:23" ht="12.75" customHeight="1" x14ac:dyDescent="0.25">
      <c r="A49" s="228" t="s">
        <v>432</v>
      </c>
      <c r="B49" s="229"/>
      <c r="C49" s="230"/>
      <c r="D49" s="120">
        <v>90</v>
      </c>
      <c r="E49" s="96">
        <v>3652</v>
      </c>
      <c r="F49" s="96">
        <v>3865</v>
      </c>
      <c r="G49" s="147">
        <v>-5.5</v>
      </c>
      <c r="H49" s="120">
        <v>94</v>
      </c>
      <c r="I49" s="96">
        <v>3564</v>
      </c>
      <c r="J49" s="96">
        <v>3735</v>
      </c>
      <c r="K49" s="147">
        <v>-4.5999999999999996</v>
      </c>
      <c r="L49">
        <v>35</v>
      </c>
    </row>
    <row r="50" spans="1:23" ht="12.75" customHeight="1" x14ac:dyDescent="0.25">
      <c r="A50" s="228" t="s">
        <v>433</v>
      </c>
      <c r="B50" s="229"/>
      <c r="C50" s="230"/>
      <c r="D50" s="120">
        <v>81</v>
      </c>
      <c r="E50" s="96">
        <v>3845</v>
      </c>
      <c r="F50" s="96">
        <v>4086</v>
      </c>
      <c r="G50" s="147">
        <v>-5.9</v>
      </c>
      <c r="H50" s="120">
        <v>82</v>
      </c>
      <c r="I50" s="96">
        <v>3863</v>
      </c>
      <c r="J50" s="96">
        <v>4017</v>
      </c>
      <c r="K50" s="147">
        <v>-3.8</v>
      </c>
      <c r="L50">
        <v>36</v>
      </c>
    </row>
    <row r="51" spans="1:23" ht="12.75" customHeight="1" x14ac:dyDescent="0.25">
      <c r="A51" s="228" t="s">
        <v>434</v>
      </c>
      <c r="B51" s="229"/>
      <c r="C51" s="230"/>
      <c r="D51" s="120">
        <v>62</v>
      </c>
      <c r="E51" s="96">
        <v>7092</v>
      </c>
      <c r="F51" s="96">
        <v>7281</v>
      </c>
      <c r="G51" s="147">
        <v>-2.6</v>
      </c>
      <c r="H51" s="120">
        <v>64</v>
      </c>
      <c r="I51" s="96">
        <v>7120</v>
      </c>
      <c r="J51" s="96">
        <v>7156</v>
      </c>
      <c r="K51" s="147">
        <v>-0.5</v>
      </c>
      <c r="L51">
        <v>37</v>
      </c>
    </row>
    <row r="52" spans="1:23" ht="12.75" customHeight="1" x14ac:dyDescent="0.25">
      <c r="A52" s="228" t="s">
        <v>435</v>
      </c>
      <c r="B52" s="229"/>
      <c r="C52" s="230"/>
      <c r="D52" s="120">
        <v>268</v>
      </c>
      <c r="E52" s="96">
        <v>24955</v>
      </c>
      <c r="F52" s="96">
        <v>25310</v>
      </c>
      <c r="G52" s="147">
        <v>-1.4</v>
      </c>
      <c r="H52" s="120">
        <v>260</v>
      </c>
      <c r="I52" s="96">
        <v>24847</v>
      </c>
      <c r="J52" s="96">
        <v>24888</v>
      </c>
      <c r="K52" s="147">
        <v>-0.2</v>
      </c>
      <c r="L52">
        <v>38</v>
      </c>
    </row>
    <row r="53" spans="1:23" ht="12.75" customHeight="1" x14ac:dyDescent="0.25">
      <c r="A53" s="228" t="s">
        <v>403</v>
      </c>
      <c r="B53" s="229"/>
      <c r="C53" s="230"/>
      <c r="D53" s="121"/>
      <c r="E53" s="31">
        <f>SUM(E45:E52)</f>
        <v>57840</v>
      </c>
      <c r="F53" s="31">
        <f>SUM(F45:F52)</f>
        <v>59740</v>
      </c>
      <c r="G53" s="147">
        <f>((E53-F53)/F53)*100</f>
        <v>-3.1804486106461334</v>
      </c>
      <c r="H53" s="121"/>
      <c r="I53" s="31">
        <f>SUM(I45:I52)</f>
        <v>57598</v>
      </c>
      <c r="J53" s="31">
        <f>SUM(J45:J52)</f>
        <v>58370</v>
      </c>
      <c r="K53" s="147">
        <f>((I53-J53)/J53)*100</f>
        <v>-1.3225972246016788</v>
      </c>
    </row>
    <row r="54" spans="1:23" ht="12.75" customHeight="1" x14ac:dyDescent="0.25">
      <c r="A54" s="50" t="s">
        <v>436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8" t="s">
        <v>437</v>
      </c>
      <c r="B55" s="229"/>
      <c r="C55" s="230"/>
      <c r="D55" s="120">
        <v>93</v>
      </c>
      <c r="E55" s="96">
        <v>577</v>
      </c>
      <c r="F55" s="96">
        <v>589</v>
      </c>
      <c r="G55" s="147">
        <v>-2.1</v>
      </c>
      <c r="H55" s="120">
        <v>97</v>
      </c>
      <c r="I55" s="96">
        <v>567</v>
      </c>
      <c r="J55" s="96">
        <v>576</v>
      </c>
      <c r="K55" s="147">
        <v>-1.6</v>
      </c>
      <c r="L55">
        <v>39</v>
      </c>
    </row>
    <row r="56" spans="1:23" ht="12.75" customHeight="1" x14ac:dyDescent="0.25">
      <c r="A56" s="228" t="s">
        <v>438</v>
      </c>
      <c r="B56" s="229"/>
      <c r="C56" s="230"/>
      <c r="D56" s="120">
        <v>220</v>
      </c>
      <c r="E56" s="96">
        <v>6671</v>
      </c>
      <c r="F56" s="96">
        <v>6499</v>
      </c>
      <c r="G56" s="147">
        <v>2.6</v>
      </c>
      <c r="H56" s="120">
        <v>188</v>
      </c>
      <c r="I56" s="96">
        <v>6464</v>
      </c>
      <c r="J56" s="96">
        <v>6411</v>
      </c>
      <c r="K56" s="147">
        <v>0.8</v>
      </c>
      <c r="L56">
        <v>40</v>
      </c>
    </row>
    <row r="57" spans="1:23" ht="12.75" customHeight="1" x14ac:dyDescent="0.25">
      <c r="A57" s="228" t="s">
        <v>439</v>
      </c>
      <c r="B57" s="229"/>
      <c r="C57" s="230"/>
      <c r="D57" s="120">
        <v>60</v>
      </c>
      <c r="E57" s="96">
        <v>29910</v>
      </c>
      <c r="F57" s="96">
        <v>31828</v>
      </c>
      <c r="G57" s="147">
        <v>-6</v>
      </c>
      <c r="H57" s="120">
        <v>85</v>
      </c>
      <c r="I57" s="96">
        <v>29428</v>
      </c>
      <c r="J57" s="96">
        <v>30506</v>
      </c>
      <c r="K57" s="147">
        <v>-3.5</v>
      </c>
      <c r="L57">
        <v>41</v>
      </c>
    </row>
    <row r="58" spans="1:23" ht="12.75" customHeight="1" x14ac:dyDescent="0.25">
      <c r="A58" s="228" t="s">
        <v>440</v>
      </c>
      <c r="B58" s="229"/>
      <c r="C58" s="230"/>
      <c r="D58" s="120">
        <v>110</v>
      </c>
      <c r="E58" s="96">
        <v>4941</v>
      </c>
      <c r="F58" s="96">
        <v>5164</v>
      </c>
      <c r="G58" s="147">
        <v>-4.3</v>
      </c>
      <c r="H58" s="120">
        <v>110</v>
      </c>
      <c r="I58" s="96">
        <v>4813</v>
      </c>
      <c r="J58" s="96">
        <v>4957</v>
      </c>
      <c r="K58" s="147">
        <v>-2.9</v>
      </c>
      <c r="L58">
        <v>42</v>
      </c>
    </row>
    <row r="59" spans="1:23" ht="12.75" customHeight="1" x14ac:dyDescent="0.25">
      <c r="A59" s="228" t="s">
        <v>441</v>
      </c>
      <c r="B59" s="229"/>
      <c r="C59" s="230"/>
      <c r="D59" s="120">
        <v>76</v>
      </c>
      <c r="E59" s="96">
        <v>891</v>
      </c>
      <c r="F59" s="96">
        <v>905</v>
      </c>
      <c r="G59" s="147">
        <v>-1.5</v>
      </c>
      <c r="H59" s="120">
        <v>75</v>
      </c>
      <c r="I59" s="96">
        <v>854</v>
      </c>
      <c r="J59" s="96">
        <v>874</v>
      </c>
      <c r="K59" s="147">
        <v>-2.2999999999999998</v>
      </c>
      <c r="L59">
        <v>43</v>
      </c>
      <c r="P59" s="95"/>
      <c r="Q59" s="95" t="s">
        <v>387</v>
      </c>
      <c r="R59" s="95" t="s">
        <v>388</v>
      </c>
      <c r="S59" s="86" t="s">
        <v>389</v>
      </c>
      <c r="T59" s="95" t="s">
        <v>391</v>
      </c>
      <c r="U59" s="95" t="s">
        <v>392</v>
      </c>
      <c r="V59" s="88" t="s">
        <v>393</v>
      </c>
      <c r="W59" s="60" t="s">
        <v>62</v>
      </c>
    </row>
    <row r="60" spans="1:23" ht="12.75" customHeight="1" x14ac:dyDescent="0.25">
      <c r="A60" s="228" t="s">
        <v>442</v>
      </c>
      <c r="B60" s="229"/>
      <c r="C60" s="230"/>
      <c r="D60" s="120">
        <v>205</v>
      </c>
      <c r="E60" s="96">
        <v>1795</v>
      </c>
      <c r="F60" s="96">
        <v>1877</v>
      </c>
      <c r="G60" s="147">
        <v>-4.4000000000000004</v>
      </c>
      <c r="H60" s="120">
        <v>205</v>
      </c>
      <c r="I60" s="96">
        <v>1756</v>
      </c>
      <c r="J60" s="96">
        <v>1815</v>
      </c>
      <c r="K60" s="147">
        <v>-3.2</v>
      </c>
      <c r="L60">
        <v>44</v>
      </c>
      <c r="P60" s="118"/>
      <c r="Q60" s="118">
        <v>286578</v>
      </c>
      <c r="R60" s="118">
        <v>296430</v>
      </c>
      <c r="S60" s="119">
        <v>-3.3</v>
      </c>
      <c r="T60" s="118">
        <v>282362</v>
      </c>
      <c r="U60" s="118">
        <v>286978</v>
      </c>
      <c r="V60" s="119">
        <v>-1.6</v>
      </c>
      <c r="W60">
        <v>1</v>
      </c>
    </row>
    <row r="61" spans="1:23" ht="12.75" customHeight="1" x14ac:dyDescent="0.25">
      <c r="A61" s="228" t="s">
        <v>443</v>
      </c>
      <c r="B61" s="229"/>
      <c r="C61" s="230"/>
      <c r="D61" s="120">
        <v>85</v>
      </c>
      <c r="E61" s="96">
        <v>1387</v>
      </c>
      <c r="F61" s="96">
        <v>1457</v>
      </c>
      <c r="G61" s="147">
        <v>-4.8</v>
      </c>
      <c r="H61" s="120">
        <v>88</v>
      </c>
      <c r="I61" s="96">
        <v>1269</v>
      </c>
      <c r="J61" s="96">
        <v>1341</v>
      </c>
      <c r="K61" s="147">
        <v>-5.4</v>
      </c>
      <c r="L61">
        <v>45</v>
      </c>
    </row>
    <row r="62" spans="1:23" ht="12.75" customHeight="1" x14ac:dyDescent="0.25">
      <c r="A62" s="228" t="s">
        <v>444</v>
      </c>
      <c r="B62" s="229"/>
      <c r="C62" s="230"/>
      <c r="D62" s="120">
        <v>87</v>
      </c>
      <c r="E62" s="96">
        <v>2516</v>
      </c>
      <c r="F62" s="96">
        <v>2607</v>
      </c>
      <c r="G62" s="147">
        <v>-3.5</v>
      </c>
      <c r="H62" s="120">
        <v>88</v>
      </c>
      <c r="I62" s="96">
        <v>2468</v>
      </c>
      <c r="J62" s="96">
        <v>2582</v>
      </c>
      <c r="K62" s="147">
        <v>-4.4000000000000004</v>
      </c>
      <c r="L62">
        <v>46</v>
      </c>
    </row>
    <row r="63" spans="1:23" ht="12.75" customHeight="1" x14ac:dyDescent="0.25">
      <c r="A63" s="228" t="s">
        <v>445</v>
      </c>
      <c r="B63" s="229"/>
      <c r="C63" s="230"/>
      <c r="D63" s="120">
        <v>41</v>
      </c>
      <c r="E63" s="96">
        <v>2407</v>
      </c>
      <c r="F63" s="96">
        <v>2508</v>
      </c>
      <c r="G63" s="147">
        <v>-4</v>
      </c>
      <c r="H63" s="120">
        <v>42</v>
      </c>
      <c r="I63" s="96">
        <v>2330</v>
      </c>
      <c r="J63" s="96">
        <v>2410</v>
      </c>
      <c r="K63" s="147">
        <v>-3.3</v>
      </c>
      <c r="L63">
        <v>47</v>
      </c>
    </row>
    <row r="64" spans="1:23" ht="12.75" customHeight="1" x14ac:dyDescent="0.25">
      <c r="A64" s="228" t="s">
        <v>446</v>
      </c>
      <c r="B64" s="229"/>
      <c r="C64" s="230"/>
      <c r="D64" s="120">
        <v>141</v>
      </c>
      <c r="E64" s="96">
        <v>3372</v>
      </c>
      <c r="F64" s="96">
        <v>3534</v>
      </c>
      <c r="G64" s="147">
        <v>-4.5999999999999996</v>
      </c>
      <c r="H64" s="120">
        <v>142</v>
      </c>
      <c r="I64" s="96">
        <v>3176</v>
      </c>
      <c r="J64" s="96">
        <v>3296</v>
      </c>
      <c r="K64" s="147">
        <v>-3.7</v>
      </c>
      <c r="L64">
        <v>48</v>
      </c>
    </row>
    <row r="65" spans="1:12" ht="12.75" customHeight="1" x14ac:dyDescent="0.25">
      <c r="A65" s="228" t="s">
        <v>447</v>
      </c>
      <c r="B65" s="229"/>
      <c r="C65" s="230"/>
      <c r="D65" s="120">
        <v>118</v>
      </c>
      <c r="E65" s="96">
        <v>3011</v>
      </c>
      <c r="F65" s="96">
        <v>3121</v>
      </c>
      <c r="G65" s="147">
        <v>-3.5</v>
      </c>
      <c r="H65" s="120">
        <v>28</v>
      </c>
      <c r="I65" s="96">
        <v>2941</v>
      </c>
      <c r="J65" s="96">
        <v>2983</v>
      </c>
      <c r="K65" s="147">
        <v>-1.4</v>
      </c>
      <c r="L65">
        <v>49</v>
      </c>
    </row>
    <row r="66" spans="1:12" ht="12.75" customHeight="1" x14ac:dyDescent="0.25">
      <c r="A66" s="228" t="s">
        <v>448</v>
      </c>
      <c r="B66" s="229"/>
      <c r="C66" s="230"/>
      <c r="D66" s="120">
        <v>172</v>
      </c>
      <c r="E66" s="96">
        <v>6133</v>
      </c>
      <c r="F66" s="96">
        <v>6294</v>
      </c>
      <c r="G66" s="147">
        <v>-2.6</v>
      </c>
      <c r="H66" s="120">
        <v>171</v>
      </c>
      <c r="I66" s="96">
        <v>5581</v>
      </c>
      <c r="J66" s="96">
        <v>5731</v>
      </c>
      <c r="K66" s="147">
        <v>-2.6</v>
      </c>
      <c r="L66">
        <v>50</v>
      </c>
    </row>
    <row r="67" spans="1:12" ht="12.75" customHeight="1" x14ac:dyDescent="0.25">
      <c r="A67" s="228" t="s">
        <v>449</v>
      </c>
      <c r="B67" s="229"/>
      <c r="C67" s="230"/>
      <c r="D67" s="120">
        <v>148</v>
      </c>
      <c r="E67" s="96">
        <v>1057</v>
      </c>
      <c r="F67" s="96">
        <v>1155</v>
      </c>
      <c r="G67" s="147">
        <v>-8.5</v>
      </c>
      <c r="H67" s="120">
        <v>155</v>
      </c>
      <c r="I67" s="96">
        <v>1007</v>
      </c>
      <c r="J67" s="96">
        <v>1063</v>
      </c>
      <c r="K67" s="147">
        <v>-5.3</v>
      </c>
      <c r="L67">
        <v>51</v>
      </c>
    </row>
    <row r="68" spans="1:12" ht="12.75" customHeight="1" x14ac:dyDescent="0.25">
      <c r="A68" s="228" t="s">
        <v>403</v>
      </c>
      <c r="B68" s="229"/>
      <c r="C68" s="230"/>
      <c r="D68" s="29"/>
      <c r="E68" s="31">
        <f>SUM(E55:E67)</f>
        <v>64668</v>
      </c>
      <c r="F68" s="31">
        <f>SUM(F55:F67)</f>
        <v>67538</v>
      </c>
      <c r="G68" s="147">
        <f>((E68-F68)/F68)*100</f>
        <v>-4.2494595635049901</v>
      </c>
      <c r="H68" s="29"/>
      <c r="I68" s="31">
        <f>SUM(I55:I67)</f>
        <v>62654</v>
      </c>
      <c r="J68" s="31">
        <f>SUM(J55:J67)</f>
        <v>64545</v>
      </c>
      <c r="K68" s="147">
        <f>((I68-J68)/J68)*100</f>
        <v>-2.9297389418235338</v>
      </c>
    </row>
    <row r="69" spans="1:12" ht="12.75" hidden="1" customHeight="1" x14ac:dyDescent="0.25">
      <c r="A69" s="45"/>
      <c r="B69" s="116"/>
      <c r="C69" s="117"/>
      <c r="D69" s="95" t="s">
        <v>386</v>
      </c>
      <c r="E69" s="95" t="s">
        <v>387</v>
      </c>
      <c r="F69" s="95" t="s">
        <v>388</v>
      </c>
      <c r="G69" s="148" t="s">
        <v>389</v>
      </c>
      <c r="H69" s="95" t="s">
        <v>390</v>
      </c>
      <c r="I69" s="95" t="s">
        <v>391</v>
      </c>
      <c r="J69" s="95" t="s">
        <v>392</v>
      </c>
      <c r="K69" s="149" t="s">
        <v>393</v>
      </c>
      <c r="L69" s="60" t="s">
        <v>62</v>
      </c>
    </row>
    <row r="70" spans="1:12" ht="12.75" customHeight="1" x14ac:dyDescent="0.25">
      <c r="A70" s="231" t="s">
        <v>450</v>
      </c>
      <c r="B70" s="232"/>
      <c r="C70" s="233"/>
      <c r="D70" s="31">
        <f>SUM(D9:D68)</f>
        <v>6007</v>
      </c>
      <c r="E70" s="31">
        <f>Q60</f>
        <v>286578</v>
      </c>
      <c r="F70" s="31">
        <f>R60</f>
        <v>296430</v>
      </c>
      <c r="G70" s="147">
        <f>S60</f>
        <v>-3.3</v>
      </c>
      <c r="H70" s="31">
        <f>SUM(H9:H68)</f>
        <v>5957</v>
      </c>
      <c r="I70" s="31">
        <f>T60</f>
        <v>282362</v>
      </c>
      <c r="J70" s="31">
        <f>U60</f>
        <v>286978</v>
      </c>
      <c r="K70" s="147">
        <f>V60</f>
        <v>-1.6</v>
      </c>
      <c r="L70">
        <v>1</v>
      </c>
    </row>
    <row r="71" spans="1:12" ht="12.75" customHeight="1" x14ac:dyDescent="0.25">
      <c r="A71" s="256" t="s">
        <v>454</v>
      </c>
      <c r="B71" s="256"/>
      <c r="C71" s="256"/>
      <c r="D71" s="256"/>
      <c r="E71" s="256"/>
      <c r="F71" s="256"/>
      <c r="G71" s="256"/>
      <c r="H71" s="256"/>
      <c r="I71" s="256"/>
      <c r="J71" s="256"/>
      <c r="K71" s="256"/>
    </row>
    <row r="72" spans="1:12" x14ac:dyDescent="0.2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</row>
    <row r="73" spans="1:12" x14ac:dyDescent="0.25">
      <c r="A73" s="23" t="s">
        <v>455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4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0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88671875" customWidth="1"/>
    <col min="15" max="15" width="9.109375" style="107" customWidth="1"/>
    <col min="16" max="16" width="0" hidden="1" customWidth="1"/>
    <col min="18" max="18" width="10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456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8" t="s">
        <v>457</v>
      </c>
      <c r="B2" s="269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458</v>
      </c>
      <c r="D3" s="45"/>
      <c r="E3" s="266" t="s">
        <v>76</v>
      </c>
      <c r="F3" s="267"/>
      <c r="G3" s="103" t="s">
        <v>458</v>
      </c>
      <c r="H3" s="45"/>
      <c r="I3" s="266" t="s">
        <v>88</v>
      </c>
      <c r="J3" s="267"/>
      <c r="K3" s="103" t="s">
        <v>458</v>
      </c>
      <c r="L3" s="45"/>
      <c r="M3" s="266" t="s">
        <v>459</v>
      </c>
      <c r="N3" s="267"/>
      <c r="O3" s="103" t="s">
        <v>458</v>
      </c>
      <c r="P3" s="45"/>
      <c r="Q3" s="266" t="s">
        <v>137</v>
      </c>
      <c r="R3" s="267"/>
      <c r="S3" s="103" t="s">
        <v>458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460</v>
      </c>
      <c r="C5" s="104" t="s">
        <v>461</v>
      </c>
      <c r="D5" s="28" t="s">
        <v>62</v>
      </c>
      <c r="E5" s="28"/>
      <c r="F5" s="28" t="s">
        <v>460</v>
      </c>
      <c r="G5" s="104" t="s">
        <v>461</v>
      </c>
      <c r="H5" s="28" t="s">
        <v>62</v>
      </c>
      <c r="I5" s="28"/>
      <c r="J5" s="28" t="s">
        <v>460</v>
      </c>
      <c r="K5" s="104" t="s">
        <v>461</v>
      </c>
      <c r="L5" s="28" t="s">
        <v>62</v>
      </c>
      <c r="M5" s="28"/>
      <c r="N5" s="28" t="s">
        <v>460</v>
      </c>
      <c r="O5" s="104" t="s">
        <v>461</v>
      </c>
      <c r="P5" s="28" t="s">
        <v>62</v>
      </c>
      <c r="Q5" s="28"/>
      <c r="R5" s="28" t="s">
        <v>460</v>
      </c>
      <c r="S5" s="104" t="s">
        <v>461</v>
      </c>
      <c r="T5" s="54" t="s">
        <v>62</v>
      </c>
    </row>
    <row r="6" spans="1:20" x14ac:dyDescent="0.25">
      <c r="A6" s="28" t="s">
        <v>462</v>
      </c>
      <c r="B6" s="29">
        <v>18316</v>
      </c>
      <c r="C6" s="104">
        <v>-6.7</v>
      </c>
      <c r="D6" s="28">
        <v>1</v>
      </c>
      <c r="E6" s="28" t="s">
        <v>462</v>
      </c>
      <c r="F6" s="29">
        <v>27472</v>
      </c>
      <c r="G6" s="104">
        <v>-7.8</v>
      </c>
      <c r="H6" s="28">
        <v>1</v>
      </c>
      <c r="I6" s="28" t="s">
        <v>462</v>
      </c>
      <c r="J6" s="29">
        <v>24457</v>
      </c>
      <c r="K6" s="104">
        <v>-7.2</v>
      </c>
      <c r="L6" s="28">
        <v>1</v>
      </c>
      <c r="M6" s="28" t="s">
        <v>462</v>
      </c>
      <c r="N6" s="29">
        <v>70245</v>
      </c>
      <c r="O6" s="104">
        <v>-7.3</v>
      </c>
      <c r="P6" s="28">
        <v>1</v>
      </c>
      <c r="Q6" s="28" t="s">
        <v>462</v>
      </c>
      <c r="R6" s="29">
        <v>231090</v>
      </c>
      <c r="S6" s="104">
        <v>-11.4</v>
      </c>
      <c r="T6" s="28">
        <v>1</v>
      </c>
    </row>
    <row r="7" spans="1:20" x14ac:dyDescent="0.25">
      <c r="A7" s="28" t="s">
        <v>463</v>
      </c>
      <c r="B7" s="29">
        <v>16362</v>
      </c>
      <c r="C7" s="104">
        <v>-10.5</v>
      </c>
      <c r="D7" s="28">
        <v>2</v>
      </c>
      <c r="E7" s="28" t="s">
        <v>463</v>
      </c>
      <c r="F7" s="29">
        <v>24934</v>
      </c>
      <c r="G7" s="104">
        <v>-10.5</v>
      </c>
      <c r="H7" s="28">
        <v>2</v>
      </c>
      <c r="I7" s="28" t="s">
        <v>463</v>
      </c>
      <c r="J7" s="29">
        <v>22051</v>
      </c>
      <c r="K7" s="104">
        <v>-9.5</v>
      </c>
      <c r="L7" s="28">
        <v>2</v>
      </c>
      <c r="M7" s="28" t="s">
        <v>463</v>
      </c>
      <c r="N7" s="29">
        <v>63348</v>
      </c>
      <c r="O7" s="104">
        <v>-10.1</v>
      </c>
      <c r="P7" s="28">
        <v>2</v>
      </c>
      <c r="Q7" s="28" t="s">
        <v>463</v>
      </c>
      <c r="R7" s="29">
        <v>212975</v>
      </c>
      <c r="S7" s="104">
        <v>-12.2</v>
      </c>
      <c r="T7" s="28">
        <v>2</v>
      </c>
    </row>
    <row r="8" spans="1:20" ht="13.8" thickBot="1" x14ac:dyDescent="0.3">
      <c r="A8" s="131" t="s">
        <v>464</v>
      </c>
      <c r="B8" s="132">
        <v>21919</v>
      </c>
      <c r="C8" s="133">
        <v>22</v>
      </c>
      <c r="D8" s="131">
        <v>3</v>
      </c>
      <c r="E8" s="131" t="s">
        <v>464</v>
      </c>
      <c r="F8" s="132">
        <v>32490</v>
      </c>
      <c r="G8" s="133">
        <v>20.100000000000001</v>
      </c>
      <c r="H8" s="131">
        <v>3</v>
      </c>
      <c r="I8" s="131" t="s">
        <v>464</v>
      </c>
      <c r="J8" s="132">
        <v>28577</v>
      </c>
      <c r="K8" s="133">
        <v>19.5</v>
      </c>
      <c r="L8" s="131">
        <v>3</v>
      </c>
      <c r="M8" s="131" t="s">
        <v>464</v>
      </c>
      <c r="N8" s="132">
        <v>82986</v>
      </c>
      <c r="O8" s="133">
        <v>20.399999999999999</v>
      </c>
      <c r="P8" s="131">
        <v>3</v>
      </c>
      <c r="Q8" s="131" t="s">
        <v>464</v>
      </c>
      <c r="R8" s="132">
        <v>269356</v>
      </c>
      <c r="S8" s="133">
        <v>18.8</v>
      </c>
      <c r="T8" s="28">
        <v>3</v>
      </c>
    </row>
    <row r="9" spans="1:20" x14ac:dyDescent="0.25">
      <c r="A9" s="134" t="s">
        <v>465</v>
      </c>
      <c r="B9" s="135">
        <v>56597</v>
      </c>
      <c r="C9" s="136">
        <v>1.3</v>
      </c>
      <c r="D9" s="134">
        <v>4</v>
      </c>
      <c r="E9" s="134" t="s">
        <v>465</v>
      </c>
      <c r="F9" s="135">
        <v>84896</v>
      </c>
      <c r="G9" s="136">
        <v>0.2</v>
      </c>
      <c r="H9" s="134">
        <v>4</v>
      </c>
      <c r="I9" s="134" t="s">
        <v>465</v>
      </c>
      <c r="J9" s="135">
        <v>75086</v>
      </c>
      <c r="K9" s="136">
        <v>0.6</v>
      </c>
      <c r="L9" s="134">
        <v>4</v>
      </c>
      <c r="M9" s="134" t="s">
        <v>465</v>
      </c>
      <c r="N9" s="135">
        <v>216579</v>
      </c>
      <c r="O9" s="136">
        <v>0.6</v>
      </c>
      <c r="P9" s="134">
        <v>4</v>
      </c>
      <c r="Q9" s="134" t="s">
        <v>465</v>
      </c>
      <c r="R9" s="135">
        <v>713421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466</v>
      </c>
      <c r="B12" s="29">
        <v>20756</v>
      </c>
      <c r="C12" s="104">
        <v>70.7</v>
      </c>
      <c r="D12" s="28">
        <v>5</v>
      </c>
      <c r="E12" s="28" t="s">
        <v>466</v>
      </c>
      <c r="F12" s="29">
        <v>31486</v>
      </c>
      <c r="G12" s="104">
        <v>52.9</v>
      </c>
      <c r="H12" s="28">
        <v>5</v>
      </c>
      <c r="I12" s="28" t="s">
        <v>466</v>
      </c>
      <c r="J12" s="29">
        <v>28113</v>
      </c>
      <c r="K12" s="104">
        <v>44.5</v>
      </c>
      <c r="L12" s="28">
        <v>5</v>
      </c>
      <c r="M12" s="28" t="s">
        <v>466</v>
      </c>
      <c r="N12" s="29">
        <v>80355</v>
      </c>
      <c r="O12" s="104">
        <v>53.9</v>
      </c>
      <c r="P12" s="28">
        <v>5</v>
      </c>
      <c r="Q12" s="28" t="s">
        <v>466</v>
      </c>
      <c r="R12" s="29">
        <v>259070</v>
      </c>
      <c r="S12" s="104">
        <v>54.6</v>
      </c>
      <c r="T12" s="28">
        <v>5</v>
      </c>
    </row>
    <row r="13" spans="1:20" x14ac:dyDescent="0.25">
      <c r="A13" s="28" t="s">
        <v>467</v>
      </c>
      <c r="B13" s="29">
        <v>23949</v>
      </c>
      <c r="C13" s="104">
        <v>37.9</v>
      </c>
      <c r="D13" s="28">
        <v>6</v>
      </c>
      <c r="E13" s="28" t="s">
        <v>467</v>
      </c>
      <c r="F13" s="29">
        <v>34639</v>
      </c>
      <c r="G13" s="104">
        <v>25.4</v>
      </c>
      <c r="H13" s="28">
        <v>6</v>
      </c>
      <c r="I13" s="28" t="s">
        <v>467</v>
      </c>
      <c r="J13" s="29">
        <v>31342</v>
      </c>
      <c r="K13" s="104">
        <v>22.2</v>
      </c>
      <c r="L13" s="28">
        <v>6</v>
      </c>
      <c r="M13" s="28" t="s">
        <v>467</v>
      </c>
      <c r="N13" s="29">
        <v>89930</v>
      </c>
      <c r="O13" s="104">
        <v>27.3</v>
      </c>
      <c r="P13" s="28">
        <v>6</v>
      </c>
      <c r="Q13" s="28" t="s">
        <v>467</v>
      </c>
      <c r="R13" s="29">
        <v>284348</v>
      </c>
      <c r="S13" s="104">
        <v>28.7</v>
      </c>
      <c r="T13" s="28">
        <v>6</v>
      </c>
    </row>
    <row r="14" spans="1:20" ht="13.8" thickBot="1" x14ac:dyDescent="0.3">
      <c r="A14" s="131" t="s">
        <v>468</v>
      </c>
      <c r="B14" s="132">
        <v>24694</v>
      </c>
      <c r="C14" s="133">
        <v>20.5</v>
      </c>
      <c r="D14" s="131">
        <v>7</v>
      </c>
      <c r="E14" s="131" t="s">
        <v>468</v>
      </c>
      <c r="F14" s="132">
        <v>35411</v>
      </c>
      <c r="G14" s="133">
        <v>12.9</v>
      </c>
      <c r="H14" s="131">
        <v>7</v>
      </c>
      <c r="I14" s="131" t="s">
        <v>468</v>
      </c>
      <c r="J14" s="132">
        <v>31606</v>
      </c>
      <c r="K14" s="133">
        <v>10.6</v>
      </c>
      <c r="L14" s="131">
        <v>7</v>
      </c>
      <c r="M14" s="131" t="s">
        <v>468</v>
      </c>
      <c r="N14" s="132">
        <v>91712</v>
      </c>
      <c r="O14" s="133">
        <v>14</v>
      </c>
      <c r="P14" s="131">
        <v>7</v>
      </c>
      <c r="Q14" s="131" t="s">
        <v>468</v>
      </c>
      <c r="R14" s="132">
        <v>286978</v>
      </c>
      <c r="S14" s="133">
        <v>14.6</v>
      </c>
      <c r="T14" s="28">
        <v>7</v>
      </c>
    </row>
    <row r="15" spans="1:20" x14ac:dyDescent="0.25">
      <c r="A15" s="134" t="s">
        <v>469</v>
      </c>
      <c r="B15" s="135">
        <v>69398</v>
      </c>
      <c r="C15" s="136">
        <v>38.700000000000003</v>
      </c>
      <c r="D15" s="134">
        <v>8</v>
      </c>
      <c r="E15" s="134" t="s">
        <v>469</v>
      </c>
      <c r="F15" s="135">
        <v>101536</v>
      </c>
      <c r="G15" s="136">
        <v>27.6</v>
      </c>
      <c r="H15" s="134">
        <v>8</v>
      </c>
      <c r="I15" s="134" t="s">
        <v>469</v>
      </c>
      <c r="J15" s="135">
        <v>91062</v>
      </c>
      <c r="K15" s="136">
        <v>23.6</v>
      </c>
      <c r="L15" s="134">
        <v>8</v>
      </c>
      <c r="M15" s="134" t="s">
        <v>469</v>
      </c>
      <c r="N15" s="135">
        <v>261996</v>
      </c>
      <c r="O15" s="136">
        <v>28.9</v>
      </c>
      <c r="P15" s="134">
        <v>8</v>
      </c>
      <c r="Q15" s="134" t="s">
        <v>469</v>
      </c>
      <c r="R15" s="135">
        <v>830396</v>
      </c>
      <c r="S15" s="136">
        <v>30</v>
      </c>
      <c r="T15" s="32">
        <v>8</v>
      </c>
    </row>
    <row r="16" spans="1:20" x14ac:dyDescent="0.25">
      <c r="A16" s="28" t="s">
        <v>470</v>
      </c>
      <c r="B16" s="29">
        <v>125995</v>
      </c>
      <c r="C16" s="104">
        <v>19</v>
      </c>
      <c r="D16" s="28">
        <v>9</v>
      </c>
      <c r="E16" s="28" t="s">
        <v>470</v>
      </c>
      <c r="F16" s="29">
        <v>186432</v>
      </c>
      <c r="G16" s="104">
        <v>13.5</v>
      </c>
      <c r="H16" s="28">
        <v>9</v>
      </c>
      <c r="I16" s="28" t="s">
        <v>470</v>
      </c>
      <c r="J16" s="29">
        <v>166147</v>
      </c>
      <c r="K16" s="104">
        <v>12</v>
      </c>
      <c r="L16" s="28">
        <v>9</v>
      </c>
      <c r="M16" s="28" t="s">
        <v>470</v>
      </c>
      <c r="N16" s="29">
        <v>478575</v>
      </c>
      <c r="O16" s="104">
        <v>14.4</v>
      </c>
      <c r="P16" s="28">
        <v>9</v>
      </c>
      <c r="Q16" s="28" t="s">
        <v>470</v>
      </c>
      <c r="R16" s="29">
        <v>1543817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471</v>
      </c>
      <c r="B19" s="29">
        <v>26470</v>
      </c>
      <c r="C19" s="104">
        <v>18.899999999999999</v>
      </c>
      <c r="D19" s="28">
        <v>10</v>
      </c>
      <c r="E19" s="28" t="s">
        <v>471</v>
      </c>
      <c r="F19" s="29">
        <v>36917</v>
      </c>
      <c r="G19" s="104">
        <v>10.5</v>
      </c>
      <c r="H19" s="28">
        <v>10</v>
      </c>
      <c r="I19" s="28" t="s">
        <v>471</v>
      </c>
      <c r="J19" s="29">
        <v>33341</v>
      </c>
      <c r="K19" s="104">
        <v>8.6999999999999993</v>
      </c>
      <c r="L19" s="28">
        <v>10</v>
      </c>
      <c r="M19" s="28" t="s">
        <v>471</v>
      </c>
      <c r="N19" s="29">
        <v>96727</v>
      </c>
      <c r="O19" s="104">
        <v>12</v>
      </c>
      <c r="P19" s="28">
        <v>10</v>
      </c>
      <c r="Q19" s="28" t="s">
        <v>471</v>
      </c>
      <c r="R19" s="29">
        <v>296430</v>
      </c>
      <c r="S19" s="104">
        <v>11.6</v>
      </c>
      <c r="T19" s="28">
        <v>10</v>
      </c>
    </row>
    <row r="20" spans="1:20" x14ac:dyDescent="0.25">
      <c r="A20" s="28" t="s">
        <v>472</v>
      </c>
      <c r="B20" s="29">
        <v>24495</v>
      </c>
      <c r="C20" s="104">
        <v>11.1</v>
      </c>
      <c r="D20" s="28">
        <v>11</v>
      </c>
      <c r="E20" s="28" t="s">
        <v>472</v>
      </c>
      <c r="F20" s="29">
        <v>35363</v>
      </c>
      <c r="G20" s="104">
        <v>6.5</v>
      </c>
      <c r="H20" s="28">
        <v>11</v>
      </c>
      <c r="I20" s="28" t="s">
        <v>472</v>
      </c>
      <c r="J20" s="29">
        <v>31784</v>
      </c>
      <c r="K20" s="104">
        <v>5.4</v>
      </c>
      <c r="L20" s="28">
        <v>11</v>
      </c>
      <c r="M20" s="28" t="s">
        <v>472</v>
      </c>
      <c r="N20" s="29">
        <v>91642</v>
      </c>
      <c r="O20" s="104">
        <v>7.3</v>
      </c>
      <c r="P20" s="28">
        <v>11</v>
      </c>
      <c r="Q20" s="28" t="s">
        <v>472</v>
      </c>
      <c r="R20" s="29">
        <v>287347</v>
      </c>
      <c r="S20" s="104">
        <v>8.4</v>
      </c>
      <c r="T20" s="28">
        <v>11</v>
      </c>
    </row>
    <row r="21" spans="1:20" ht="13.8" thickBot="1" x14ac:dyDescent="0.3">
      <c r="A21" s="131" t="s">
        <v>473</v>
      </c>
      <c r="B21" s="132">
        <v>22903</v>
      </c>
      <c r="C21" s="133">
        <v>9.4</v>
      </c>
      <c r="D21" s="131">
        <v>12</v>
      </c>
      <c r="E21" s="131" t="s">
        <v>473</v>
      </c>
      <c r="F21" s="132">
        <v>33943</v>
      </c>
      <c r="G21" s="133">
        <v>6.6</v>
      </c>
      <c r="H21" s="131">
        <v>12</v>
      </c>
      <c r="I21" s="131" t="s">
        <v>473</v>
      </c>
      <c r="J21" s="132">
        <v>30527</v>
      </c>
      <c r="K21" s="133">
        <v>5.2</v>
      </c>
      <c r="L21" s="131">
        <v>12</v>
      </c>
      <c r="M21" s="131" t="s">
        <v>473</v>
      </c>
      <c r="N21" s="132">
        <v>87373</v>
      </c>
      <c r="O21" s="133">
        <v>6.8</v>
      </c>
      <c r="P21" s="131">
        <v>12</v>
      </c>
      <c r="Q21" s="131" t="s">
        <v>473</v>
      </c>
      <c r="R21" s="132">
        <v>278076</v>
      </c>
      <c r="S21" s="133">
        <v>8</v>
      </c>
      <c r="T21" s="28">
        <v>12</v>
      </c>
    </row>
    <row r="22" spans="1:20" x14ac:dyDescent="0.25">
      <c r="A22" s="134" t="s">
        <v>474</v>
      </c>
      <c r="B22" s="135">
        <v>73869</v>
      </c>
      <c r="C22" s="136">
        <v>13.2</v>
      </c>
      <c r="D22" s="134">
        <v>13</v>
      </c>
      <c r="E22" s="134" t="s">
        <v>474</v>
      </c>
      <c r="F22" s="135">
        <v>106222</v>
      </c>
      <c r="G22" s="136">
        <v>7.9</v>
      </c>
      <c r="H22" s="134">
        <v>13</v>
      </c>
      <c r="I22" s="134" t="s">
        <v>474</v>
      </c>
      <c r="J22" s="135">
        <v>95652</v>
      </c>
      <c r="K22" s="136">
        <v>6.5</v>
      </c>
      <c r="L22" s="134">
        <v>13</v>
      </c>
      <c r="M22" s="134" t="s">
        <v>474</v>
      </c>
      <c r="N22" s="135">
        <v>275743</v>
      </c>
      <c r="O22" s="136">
        <v>8.6999999999999993</v>
      </c>
      <c r="P22" s="134">
        <v>13</v>
      </c>
      <c r="Q22" s="134" t="s">
        <v>474</v>
      </c>
      <c r="R22" s="135">
        <v>861853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475</v>
      </c>
      <c r="B25" s="29">
        <v>23664</v>
      </c>
      <c r="C25" s="104">
        <v>9.6999999999999993</v>
      </c>
      <c r="D25" s="28">
        <v>14</v>
      </c>
      <c r="E25" s="28" t="s">
        <v>475</v>
      </c>
      <c r="F25" s="29">
        <v>34702</v>
      </c>
      <c r="G25" s="104">
        <v>6.4</v>
      </c>
      <c r="H25" s="28">
        <v>14</v>
      </c>
      <c r="I25" s="28" t="s">
        <v>475</v>
      </c>
      <c r="J25" s="29">
        <v>31007</v>
      </c>
      <c r="K25" s="104">
        <v>5</v>
      </c>
      <c r="L25" s="28">
        <v>14</v>
      </c>
      <c r="M25" s="28" t="s">
        <v>475</v>
      </c>
      <c r="N25" s="29">
        <v>89372</v>
      </c>
      <c r="O25" s="104">
        <v>6.8</v>
      </c>
      <c r="P25" s="28">
        <v>14</v>
      </c>
      <c r="Q25" s="28" t="s">
        <v>475</v>
      </c>
      <c r="R25" s="29">
        <v>285746</v>
      </c>
      <c r="S25" s="104">
        <v>7.2</v>
      </c>
      <c r="T25" s="28">
        <v>14</v>
      </c>
    </row>
    <row r="26" spans="1:20" x14ac:dyDescent="0.25">
      <c r="A26" s="28" t="s">
        <v>476</v>
      </c>
      <c r="B26" s="29">
        <v>22729</v>
      </c>
      <c r="C26" s="104">
        <v>16.100000000000001</v>
      </c>
      <c r="D26" s="28">
        <v>15</v>
      </c>
      <c r="E26" s="28" t="s">
        <v>476</v>
      </c>
      <c r="F26" s="29">
        <v>32115</v>
      </c>
      <c r="G26" s="104">
        <v>11.8</v>
      </c>
      <c r="H26" s="28">
        <v>15</v>
      </c>
      <c r="I26" s="28" t="s">
        <v>476</v>
      </c>
      <c r="J26" s="29">
        <v>28435</v>
      </c>
      <c r="K26" s="104">
        <v>10</v>
      </c>
      <c r="L26" s="28">
        <v>15</v>
      </c>
      <c r="M26" s="28" t="s">
        <v>476</v>
      </c>
      <c r="N26" s="29">
        <v>83279</v>
      </c>
      <c r="O26" s="104">
        <v>12.3</v>
      </c>
      <c r="P26" s="28">
        <v>15</v>
      </c>
      <c r="Q26" s="28" t="s">
        <v>476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477</v>
      </c>
      <c r="B27" s="132">
        <v>22433</v>
      </c>
      <c r="C27" s="133">
        <v>14.9</v>
      </c>
      <c r="D27" s="131">
        <v>16</v>
      </c>
      <c r="E27" s="131" t="s">
        <v>477</v>
      </c>
      <c r="F27" s="132">
        <v>31726</v>
      </c>
      <c r="G27" s="133">
        <v>10.6</v>
      </c>
      <c r="H27" s="131">
        <v>16</v>
      </c>
      <c r="I27" s="131" t="s">
        <v>477</v>
      </c>
      <c r="J27" s="132">
        <v>27769</v>
      </c>
      <c r="K27" s="133">
        <v>9.1999999999999993</v>
      </c>
      <c r="L27" s="131">
        <v>16</v>
      </c>
      <c r="M27" s="131" t="s">
        <v>477</v>
      </c>
      <c r="N27" s="132">
        <v>81928</v>
      </c>
      <c r="O27" s="133">
        <v>11.3</v>
      </c>
      <c r="P27" s="131">
        <v>16</v>
      </c>
      <c r="Q27" s="131" t="s">
        <v>477</v>
      </c>
      <c r="R27" s="132">
        <v>268420</v>
      </c>
      <c r="S27" s="133">
        <v>11.2</v>
      </c>
      <c r="T27" s="28">
        <v>16</v>
      </c>
    </row>
    <row r="28" spans="1:20" x14ac:dyDescent="0.25">
      <c r="A28" s="134" t="s">
        <v>478</v>
      </c>
      <c r="B28" s="135">
        <v>68826</v>
      </c>
      <c r="C28" s="136">
        <v>13.4</v>
      </c>
      <c r="D28" s="134">
        <v>17</v>
      </c>
      <c r="E28" s="134" t="s">
        <v>478</v>
      </c>
      <c r="F28" s="135">
        <v>98542</v>
      </c>
      <c r="G28" s="136">
        <v>9.5</v>
      </c>
      <c r="H28" s="134">
        <v>17</v>
      </c>
      <c r="I28" s="134" t="s">
        <v>478</v>
      </c>
      <c r="J28" s="135">
        <v>87211</v>
      </c>
      <c r="K28" s="136">
        <v>7.9</v>
      </c>
      <c r="L28" s="134">
        <v>17</v>
      </c>
      <c r="M28" s="134" t="s">
        <v>478</v>
      </c>
      <c r="N28" s="135">
        <v>254579</v>
      </c>
      <c r="O28" s="136">
        <v>10</v>
      </c>
      <c r="P28" s="134">
        <v>17</v>
      </c>
      <c r="Q28" s="134" t="s">
        <v>478</v>
      </c>
      <c r="R28" s="135">
        <v>821915</v>
      </c>
      <c r="S28" s="136">
        <v>10.1</v>
      </c>
      <c r="T28" s="32">
        <v>17</v>
      </c>
    </row>
    <row r="29" spans="1:20" x14ac:dyDescent="0.25">
      <c r="A29" s="28" t="s">
        <v>479</v>
      </c>
      <c r="B29" s="29">
        <v>142694</v>
      </c>
      <c r="C29" s="104">
        <v>13.3</v>
      </c>
      <c r="D29" s="28">
        <v>18</v>
      </c>
      <c r="E29" s="28" t="s">
        <v>479</v>
      </c>
      <c r="F29" s="29">
        <v>204764</v>
      </c>
      <c r="G29" s="104">
        <v>8.6</v>
      </c>
      <c r="H29" s="28">
        <v>18</v>
      </c>
      <c r="I29" s="28" t="s">
        <v>479</v>
      </c>
      <c r="J29" s="29">
        <v>182863</v>
      </c>
      <c r="K29" s="104">
        <v>7.2</v>
      </c>
      <c r="L29" s="28">
        <v>18</v>
      </c>
      <c r="M29" s="28" t="s">
        <v>479</v>
      </c>
      <c r="N29" s="29">
        <v>530322</v>
      </c>
      <c r="O29" s="104">
        <v>9.3000000000000007</v>
      </c>
      <c r="P29" s="28">
        <v>18</v>
      </c>
      <c r="Q29" s="28" t="s">
        <v>479</v>
      </c>
      <c r="R29" s="29">
        <v>1683768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268690</v>
      </c>
      <c r="C32" s="139">
        <v>15.9</v>
      </c>
      <c r="D32" s="137">
        <v>19</v>
      </c>
      <c r="E32" s="137" t="s">
        <v>36</v>
      </c>
      <c r="F32" s="138">
        <v>391196</v>
      </c>
      <c r="G32" s="139">
        <v>10.9</v>
      </c>
      <c r="H32" s="137">
        <v>19</v>
      </c>
      <c r="I32" s="137" t="s">
        <v>36</v>
      </c>
      <c r="J32" s="138">
        <v>349010</v>
      </c>
      <c r="K32" s="139">
        <v>9.4</v>
      </c>
      <c r="L32" s="137">
        <v>19</v>
      </c>
      <c r="M32" s="137" t="s">
        <v>36</v>
      </c>
      <c r="N32" s="138">
        <v>1008897</v>
      </c>
      <c r="O32" s="139">
        <v>11.7</v>
      </c>
      <c r="P32" s="137">
        <v>19</v>
      </c>
      <c r="Q32" s="137" t="s">
        <v>36</v>
      </c>
      <c r="R32" s="138">
        <v>3227585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480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458</v>
      </c>
      <c r="D35" s="45"/>
      <c r="E35" s="264" t="s">
        <v>76</v>
      </c>
      <c r="F35" s="265"/>
      <c r="G35" s="103" t="s">
        <v>458</v>
      </c>
      <c r="H35" s="45"/>
      <c r="I35" s="264" t="s">
        <v>88</v>
      </c>
      <c r="J35" s="265"/>
      <c r="K35" s="103" t="s">
        <v>458</v>
      </c>
      <c r="L35" s="45"/>
      <c r="M35" s="264" t="s">
        <v>459</v>
      </c>
      <c r="N35" s="265"/>
      <c r="O35" s="103" t="s">
        <v>458</v>
      </c>
      <c r="P35" s="45"/>
      <c r="Q35" s="264" t="s">
        <v>137</v>
      </c>
      <c r="R35" s="265"/>
      <c r="S35" s="103" t="s">
        <v>458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462</v>
      </c>
      <c r="B37" s="29">
        <v>19014</v>
      </c>
      <c r="C37" s="104">
        <v>3.8</v>
      </c>
      <c r="D37" s="28">
        <v>20</v>
      </c>
      <c r="E37" s="28" t="s">
        <v>462</v>
      </c>
      <c r="F37" s="29">
        <v>28054</v>
      </c>
      <c r="G37" s="104">
        <v>2.1</v>
      </c>
      <c r="H37" s="28">
        <v>20</v>
      </c>
      <c r="I37" s="28" t="s">
        <v>462</v>
      </c>
      <c r="J37" s="29">
        <v>24755</v>
      </c>
      <c r="K37" s="104">
        <v>1.2</v>
      </c>
      <c r="L37" s="28">
        <v>20</v>
      </c>
      <c r="M37" s="28" t="s">
        <v>462</v>
      </c>
      <c r="N37" s="29">
        <v>71823</v>
      </c>
      <c r="O37" s="104">
        <v>2.2000000000000002</v>
      </c>
      <c r="P37" s="28">
        <v>20</v>
      </c>
      <c r="Q37" s="28" t="s">
        <v>462</v>
      </c>
      <c r="R37" s="29">
        <v>240556</v>
      </c>
      <c r="S37" s="104">
        <v>4.0999999999999996</v>
      </c>
      <c r="T37" s="28">
        <v>20</v>
      </c>
    </row>
    <row r="38" spans="1:20" x14ac:dyDescent="0.25">
      <c r="A38" s="28" t="s">
        <v>463</v>
      </c>
      <c r="B38" s="29">
        <v>18352</v>
      </c>
      <c r="C38" s="104">
        <v>12.2</v>
      </c>
      <c r="D38" s="28">
        <v>21</v>
      </c>
      <c r="E38" s="28" t="s">
        <v>463</v>
      </c>
      <c r="F38" s="29">
        <v>27460</v>
      </c>
      <c r="G38" s="104">
        <v>10.1</v>
      </c>
      <c r="H38" s="28">
        <v>21</v>
      </c>
      <c r="I38" s="28" t="s">
        <v>463</v>
      </c>
      <c r="J38" s="29">
        <v>24160</v>
      </c>
      <c r="K38" s="104">
        <v>9.6</v>
      </c>
      <c r="L38" s="28">
        <v>21</v>
      </c>
      <c r="M38" s="28" t="s">
        <v>463</v>
      </c>
      <c r="N38" s="29">
        <v>69971</v>
      </c>
      <c r="O38" s="104">
        <v>10.5</v>
      </c>
      <c r="P38" s="28">
        <v>21</v>
      </c>
      <c r="Q38" s="28" t="s">
        <v>463</v>
      </c>
      <c r="R38" s="29">
        <v>235737</v>
      </c>
      <c r="S38" s="104">
        <v>10.7</v>
      </c>
      <c r="T38" s="28">
        <v>21</v>
      </c>
    </row>
    <row r="39" spans="1:20" ht="13.8" thickBot="1" x14ac:dyDescent="0.3">
      <c r="A39" s="131" t="s">
        <v>464</v>
      </c>
      <c r="B39" s="132">
        <v>22735</v>
      </c>
      <c r="C39" s="133">
        <v>3.7</v>
      </c>
      <c r="D39" s="131">
        <v>22</v>
      </c>
      <c r="E39" s="131" t="s">
        <v>464</v>
      </c>
      <c r="F39" s="132">
        <v>32635</v>
      </c>
      <c r="G39" s="133">
        <v>0.4</v>
      </c>
      <c r="H39" s="131">
        <v>22</v>
      </c>
      <c r="I39" s="131" t="s">
        <v>464</v>
      </c>
      <c r="J39" s="132">
        <v>28633</v>
      </c>
      <c r="K39" s="133">
        <v>0.2</v>
      </c>
      <c r="L39" s="131">
        <v>22</v>
      </c>
      <c r="M39" s="131" t="s">
        <v>464</v>
      </c>
      <c r="N39" s="132">
        <v>84003</v>
      </c>
      <c r="O39" s="133">
        <v>1.2</v>
      </c>
      <c r="P39" s="131">
        <v>22</v>
      </c>
      <c r="Q39" s="131" t="s">
        <v>464</v>
      </c>
      <c r="R39" s="132">
        <v>277239</v>
      </c>
      <c r="S39" s="133">
        <v>2.9</v>
      </c>
      <c r="T39" s="28">
        <v>22</v>
      </c>
    </row>
    <row r="40" spans="1:20" x14ac:dyDescent="0.25">
      <c r="A40" s="134" t="s">
        <v>465</v>
      </c>
      <c r="B40" s="135">
        <v>60101</v>
      </c>
      <c r="C40" s="136">
        <v>6.2</v>
      </c>
      <c r="D40" s="134">
        <v>23</v>
      </c>
      <c r="E40" s="134" t="s">
        <v>465</v>
      </c>
      <c r="F40" s="135">
        <v>88148</v>
      </c>
      <c r="G40" s="136">
        <v>3.8</v>
      </c>
      <c r="H40" s="134">
        <v>23</v>
      </c>
      <c r="I40" s="134" t="s">
        <v>465</v>
      </c>
      <c r="J40" s="135">
        <v>77548</v>
      </c>
      <c r="K40" s="136">
        <v>3.3</v>
      </c>
      <c r="L40" s="134">
        <v>23</v>
      </c>
      <c r="M40" s="134" t="s">
        <v>465</v>
      </c>
      <c r="N40" s="135">
        <v>225798</v>
      </c>
      <c r="O40" s="136">
        <v>4.3</v>
      </c>
      <c r="P40" s="134">
        <v>23</v>
      </c>
      <c r="Q40" s="134" t="s">
        <v>465</v>
      </c>
      <c r="R40" s="135">
        <v>753531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466</v>
      </c>
      <c r="B43" s="29">
        <v>20931</v>
      </c>
      <c r="C43" s="104">
        <v>0.8</v>
      </c>
      <c r="D43" s="28">
        <v>24</v>
      </c>
      <c r="E43" s="28" t="s">
        <v>466</v>
      </c>
      <c r="F43" s="29">
        <v>31179</v>
      </c>
      <c r="G43" s="104">
        <v>-1</v>
      </c>
      <c r="H43" s="28">
        <v>24</v>
      </c>
      <c r="I43" s="28" t="s">
        <v>466</v>
      </c>
      <c r="J43" s="29">
        <v>27921</v>
      </c>
      <c r="K43" s="104">
        <v>-0.7</v>
      </c>
      <c r="L43" s="28">
        <v>24</v>
      </c>
      <c r="M43" s="28" t="s">
        <v>466</v>
      </c>
      <c r="N43" s="29">
        <v>80030</v>
      </c>
      <c r="O43" s="104">
        <v>-0.4</v>
      </c>
      <c r="P43" s="28">
        <v>24</v>
      </c>
      <c r="Q43" s="28" t="s">
        <v>466</v>
      </c>
      <c r="R43" s="29">
        <v>263204</v>
      </c>
      <c r="S43" s="104">
        <v>1.6</v>
      </c>
      <c r="T43" s="28">
        <v>24</v>
      </c>
    </row>
    <row r="44" spans="1:20" x14ac:dyDescent="0.25">
      <c r="A44" s="28" t="s">
        <v>467</v>
      </c>
      <c r="B44" s="29">
        <v>23984</v>
      </c>
      <c r="C44" s="104">
        <v>0.1</v>
      </c>
      <c r="D44" s="28">
        <v>25</v>
      </c>
      <c r="E44" s="28" t="s">
        <v>467</v>
      </c>
      <c r="F44" s="29">
        <v>34513</v>
      </c>
      <c r="G44" s="104">
        <v>-0.4</v>
      </c>
      <c r="H44" s="28">
        <v>25</v>
      </c>
      <c r="I44" s="28" t="s">
        <v>467</v>
      </c>
      <c r="J44" s="29">
        <v>31460</v>
      </c>
      <c r="K44" s="104">
        <v>0.4</v>
      </c>
      <c r="L44" s="28">
        <v>25</v>
      </c>
      <c r="M44" s="28" t="s">
        <v>467</v>
      </c>
      <c r="N44" s="29">
        <v>89956</v>
      </c>
      <c r="O44" s="104">
        <v>0</v>
      </c>
      <c r="P44" s="28">
        <v>25</v>
      </c>
      <c r="Q44" s="28" t="s">
        <v>467</v>
      </c>
      <c r="R44" s="29">
        <v>288197</v>
      </c>
      <c r="S44" s="104">
        <v>1.4</v>
      </c>
      <c r="T44" s="28">
        <v>25</v>
      </c>
    </row>
    <row r="45" spans="1:20" ht="13.8" thickBot="1" x14ac:dyDescent="0.3">
      <c r="A45" s="131" t="s">
        <v>468</v>
      </c>
      <c r="B45" s="132">
        <v>24176</v>
      </c>
      <c r="C45" s="133">
        <v>-2.1</v>
      </c>
      <c r="D45" s="131">
        <v>26</v>
      </c>
      <c r="E45" s="131" t="s">
        <v>468</v>
      </c>
      <c r="F45" s="132">
        <v>34334</v>
      </c>
      <c r="G45" s="133">
        <v>-3</v>
      </c>
      <c r="H45" s="131">
        <v>26</v>
      </c>
      <c r="I45" s="131" t="s">
        <v>468</v>
      </c>
      <c r="J45" s="132">
        <v>30940</v>
      </c>
      <c r="K45" s="133">
        <v>-2.1</v>
      </c>
      <c r="L45" s="131">
        <v>26</v>
      </c>
      <c r="M45" s="131" t="s">
        <v>468</v>
      </c>
      <c r="N45" s="132">
        <v>89450</v>
      </c>
      <c r="O45" s="133">
        <v>-2.5</v>
      </c>
      <c r="P45" s="131">
        <v>26</v>
      </c>
      <c r="Q45" s="131" t="s">
        <v>468</v>
      </c>
      <c r="R45" s="132">
        <v>282362</v>
      </c>
      <c r="S45" s="133">
        <v>-1.6</v>
      </c>
      <c r="T45" s="28">
        <v>26</v>
      </c>
    </row>
    <row r="46" spans="1:20" x14ac:dyDescent="0.25">
      <c r="A46" s="134" t="s">
        <v>469</v>
      </c>
      <c r="B46" s="135">
        <v>69090</v>
      </c>
      <c r="C46" s="136">
        <v>-0.4</v>
      </c>
      <c r="D46" s="134">
        <v>27</v>
      </c>
      <c r="E46" s="134" t="s">
        <v>469</v>
      </c>
      <c r="F46" s="135">
        <v>100025</v>
      </c>
      <c r="G46" s="136">
        <v>-1.5</v>
      </c>
      <c r="H46" s="134">
        <v>27</v>
      </c>
      <c r="I46" s="134" t="s">
        <v>469</v>
      </c>
      <c r="J46" s="135">
        <v>90320</v>
      </c>
      <c r="K46" s="136">
        <v>-0.8</v>
      </c>
      <c r="L46" s="134">
        <v>27</v>
      </c>
      <c r="M46" s="134" t="s">
        <v>469</v>
      </c>
      <c r="N46" s="135">
        <v>259436</v>
      </c>
      <c r="O46" s="136">
        <v>-1</v>
      </c>
      <c r="P46" s="134">
        <v>27</v>
      </c>
      <c r="Q46" s="134" t="s">
        <v>469</v>
      </c>
      <c r="R46" s="135">
        <v>833762</v>
      </c>
      <c r="S46" s="136">
        <v>0.4</v>
      </c>
      <c r="T46" s="32">
        <v>27</v>
      </c>
    </row>
    <row r="47" spans="1:20" x14ac:dyDescent="0.25">
      <c r="A47" s="28" t="s">
        <v>470</v>
      </c>
      <c r="B47" s="29">
        <v>129192</v>
      </c>
      <c r="C47" s="104">
        <v>2.5</v>
      </c>
      <c r="D47" s="28">
        <v>28</v>
      </c>
      <c r="E47" s="28" t="s">
        <v>470</v>
      </c>
      <c r="F47" s="29">
        <v>188173</v>
      </c>
      <c r="G47" s="104">
        <v>0.9</v>
      </c>
      <c r="H47" s="28">
        <v>28</v>
      </c>
      <c r="I47" s="28" t="s">
        <v>470</v>
      </c>
      <c r="J47" s="29">
        <v>167868</v>
      </c>
      <c r="K47" s="104">
        <v>1</v>
      </c>
      <c r="L47" s="28">
        <v>28</v>
      </c>
      <c r="M47" s="28" t="s">
        <v>470</v>
      </c>
      <c r="N47" s="29">
        <v>485233</v>
      </c>
      <c r="O47" s="104">
        <v>1.4</v>
      </c>
      <c r="P47" s="28">
        <v>28</v>
      </c>
      <c r="Q47" s="28" t="s">
        <v>470</v>
      </c>
      <c r="R47" s="29">
        <v>1587294</v>
      </c>
      <c r="S47" s="104">
        <v>2.8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471</v>
      </c>
      <c r="B50" s="29">
        <v>25448</v>
      </c>
      <c r="C50" s="104">
        <v>-3.9</v>
      </c>
      <c r="D50" s="28">
        <v>29</v>
      </c>
      <c r="E50" s="28" t="s">
        <v>471</v>
      </c>
      <c r="F50" s="29">
        <v>35504</v>
      </c>
      <c r="G50" s="104">
        <v>-3.8</v>
      </c>
      <c r="H50" s="28">
        <v>29</v>
      </c>
      <c r="I50" s="28" t="s">
        <v>471</v>
      </c>
      <c r="J50" s="29">
        <v>32152</v>
      </c>
      <c r="K50" s="104">
        <v>-3.6</v>
      </c>
      <c r="L50" s="28">
        <v>29</v>
      </c>
      <c r="M50" s="28" t="s">
        <v>471</v>
      </c>
      <c r="N50" s="29">
        <v>93105</v>
      </c>
      <c r="O50" s="104">
        <v>-3.7</v>
      </c>
      <c r="P50" s="28">
        <v>29</v>
      </c>
      <c r="Q50" s="28" t="s">
        <v>471</v>
      </c>
      <c r="R50" s="29">
        <v>286578</v>
      </c>
      <c r="S50" s="104">
        <v>-3.3</v>
      </c>
      <c r="T50" s="28">
        <v>29</v>
      </c>
    </row>
    <row r="51" spans="1:20" x14ac:dyDescent="0.25">
      <c r="A51" s="28" t="s">
        <v>472</v>
      </c>
      <c r="B51" s="29"/>
      <c r="C51" s="104"/>
      <c r="D51" s="28">
        <v>30</v>
      </c>
      <c r="E51" s="28" t="s">
        <v>472</v>
      </c>
      <c r="F51" s="29"/>
      <c r="G51" s="104"/>
      <c r="H51" s="28">
        <v>30</v>
      </c>
      <c r="I51" s="28" t="s">
        <v>472</v>
      </c>
      <c r="J51" s="29"/>
      <c r="K51" s="104"/>
      <c r="L51" s="28">
        <v>30</v>
      </c>
      <c r="M51" s="28" t="s">
        <v>472</v>
      </c>
      <c r="N51" s="29"/>
      <c r="O51" s="104"/>
      <c r="P51" s="28">
        <v>30</v>
      </c>
      <c r="Q51" s="28" t="s">
        <v>472</v>
      </c>
      <c r="R51" s="29"/>
      <c r="S51" s="104"/>
      <c r="T51" s="28">
        <v>30</v>
      </c>
    </row>
    <row r="52" spans="1:20" ht="13.8" thickBot="1" x14ac:dyDescent="0.3">
      <c r="A52" s="131" t="s">
        <v>473</v>
      </c>
      <c r="B52" s="132"/>
      <c r="C52" s="133"/>
      <c r="D52" s="131">
        <v>31</v>
      </c>
      <c r="E52" s="131" t="s">
        <v>473</v>
      </c>
      <c r="F52" s="132"/>
      <c r="G52" s="133"/>
      <c r="H52" s="131">
        <v>31</v>
      </c>
      <c r="I52" s="131" t="s">
        <v>473</v>
      </c>
      <c r="J52" s="132"/>
      <c r="K52" s="133"/>
      <c r="L52" s="131">
        <v>31</v>
      </c>
      <c r="M52" s="131" t="s">
        <v>473</v>
      </c>
      <c r="N52" s="132"/>
      <c r="O52" s="133"/>
      <c r="P52" s="131">
        <v>31</v>
      </c>
      <c r="Q52" s="131" t="s">
        <v>473</v>
      </c>
      <c r="R52" s="132"/>
      <c r="S52" s="133"/>
      <c r="T52" s="28">
        <v>31</v>
      </c>
    </row>
    <row r="53" spans="1:20" x14ac:dyDescent="0.25">
      <c r="A53" s="134" t="s">
        <v>474</v>
      </c>
      <c r="B53" s="135">
        <v>25448</v>
      </c>
      <c r="C53" s="136">
        <v>-3.9</v>
      </c>
      <c r="D53" s="134">
        <v>32</v>
      </c>
      <c r="E53" s="134" t="s">
        <v>474</v>
      </c>
      <c r="F53" s="135">
        <v>35504</v>
      </c>
      <c r="G53" s="136">
        <v>-3.8</v>
      </c>
      <c r="H53" s="134">
        <v>32</v>
      </c>
      <c r="I53" s="134" t="s">
        <v>474</v>
      </c>
      <c r="J53" s="135">
        <v>32152</v>
      </c>
      <c r="K53" s="136">
        <v>-3.6</v>
      </c>
      <c r="L53" s="134">
        <v>32</v>
      </c>
      <c r="M53" s="134" t="s">
        <v>474</v>
      </c>
      <c r="N53" s="135">
        <v>93105</v>
      </c>
      <c r="O53" s="136">
        <v>-3.7</v>
      </c>
      <c r="P53" s="134">
        <v>32</v>
      </c>
      <c r="Q53" s="134" t="s">
        <v>474</v>
      </c>
      <c r="R53" s="135">
        <v>286578</v>
      </c>
      <c r="S53" s="136">
        <v>-3.3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475</v>
      </c>
      <c r="B56" s="29"/>
      <c r="C56" s="104"/>
      <c r="D56" s="28">
        <v>33</v>
      </c>
      <c r="E56" s="28" t="s">
        <v>475</v>
      </c>
      <c r="F56" s="29"/>
      <c r="G56" s="104"/>
      <c r="H56" s="28">
        <v>33</v>
      </c>
      <c r="I56" s="28" t="s">
        <v>475</v>
      </c>
      <c r="J56" s="29"/>
      <c r="K56" s="104"/>
      <c r="L56" s="28">
        <v>33</v>
      </c>
      <c r="M56" s="28" t="s">
        <v>475</v>
      </c>
      <c r="N56" s="29"/>
      <c r="O56" s="104"/>
      <c r="P56" s="28">
        <v>33</v>
      </c>
      <c r="Q56" s="28" t="s">
        <v>475</v>
      </c>
      <c r="R56" s="29"/>
      <c r="S56" s="104"/>
      <c r="T56" s="28">
        <v>33</v>
      </c>
    </row>
    <row r="57" spans="1:20" x14ac:dyDescent="0.25">
      <c r="A57" s="28" t="s">
        <v>476</v>
      </c>
      <c r="B57" s="29"/>
      <c r="C57" s="104"/>
      <c r="D57" s="28">
        <v>34</v>
      </c>
      <c r="E57" s="28" t="s">
        <v>476</v>
      </c>
      <c r="F57" s="29"/>
      <c r="G57" s="104"/>
      <c r="H57" s="28">
        <v>34</v>
      </c>
      <c r="I57" s="28" t="s">
        <v>476</v>
      </c>
      <c r="J57" s="29"/>
      <c r="K57" s="104"/>
      <c r="L57" s="28">
        <v>34</v>
      </c>
      <c r="M57" s="28" t="s">
        <v>476</v>
      </c>
      <c r="N57" s="29"/>
      <c r="O57" s="104"/>
      <c r="P57" s="28">
        <v>34</v>
      </c>
      <c r="Q57" s="28" t="s">
        <v>476</v>
      </c>
      <c r="R57" s="29"/>
      <c r="S57" s="104"/>
      <c r="T57" s="28">
        <v>34</v>
      </c>
    </row>
    <row r="58" spans="1:20" ht="13.8" thickBot="1" x14ac:dyDescent="0.3">
      <c r="A58" s="131" t="s">
        <v>477</v>
      </c>
      <c r="B58" s="132"/>
      <c r="C58" s="133"/>
      <c r="D58" s="131">
        <v>35</v>
      </c>
      <c r="E58" s="131" t="s">
        <v>477</v>
      </c>
      <c r="F58" s="132"/>
      <c r="G58" s="133"/>
      <c r="H58" s="131">
        <v>35</v>
      </c>
      <c r="I58" s="131" t="s">
        <v>477</v>
      </c>
      <c r="J58" s="132"/>
      <c r="K58" s="133"/>
      <c r="L58" s="131">
        <v>35</v>
      </c>
      <c r="M58" s="131" t="s">
        <v>477</v>
      </c>
      <c r="N58" s="132"/>
      <c r="O58" s="133"/>
      <c r="P58" s="131">
        <v>35</v>
      </c>
      <c r="Q58" s="131" t="s">
        <v>477</v>
      </c>
      <c r="R58" s="132"/>
      <c r="S58" s="133"/>
      <c r="T58" s="28">
        <v>35</v>
      </c>
    </row>
    <row r="59" spans="1:20" x14ac:dyDescent="0.25">
      <c r="A59" s="134" t="s">
        <v>478</v>
      </c>
      <c r="B59" s="135">
        <v>0</v>
      </c>
      <c r="C59" s="136"/>
      <c r="D59" s="134">
        <v>36</v>
      </c>
      <c r="E59" s="134" t="s">
        <v>478</v>
      </c>
      <c r="F59" s="135">
        <v>0</v>
      </c>
      <c r="G59" s="136"/>
      <c r="H59" s="134">
        <v>36</v>
      </c>
      <c r="I59" s="134" t="s">
        <v>478</v>
      </c>
      <c r="J59" s="135">
        <v>0</v>
      </c>
      <c r="K59" s="136"/>
      <c r="L59" s="134">
        <v>36</v>
      </c>
      <c r="M59" s="134" t="s">
        <v>478</v>
      </c>
      <c r="N59" s="135">
        <v>0</v>
      </c>
      <c r="O59" s="136"/>
      <c r="P59" s="134">
        <v>36</v>
      </c>
      <c r="Q59" s="134" t="s">
        <v>478</v>
      </c>
      <c r="R59" s="135">
        <v>0</v>
      </c>
      <c r="S59" s="136"/>
      <c r="T59" s="32">
        <v>36</v>
      </c>
    </row>
    <row r="60" spans="1:20" x14ac:dyDescent="0.25">
      <c r="A60" s="28" t="s">
        <v>479</v>
      </c>
      <c r="B60" s="29">
        <v>25448</v>
      </c>
      <c r="C60" s="104">
        <v>-3.9</v>
      </c>
      <c r="D60" s="28">
        <v>37</v>
      </c>
      <c r="E60" s="28" t="s">
        <v>479</v>
      </c>
      <c r="F60" s="29">
        <v>35504</v>
      </c>
      <c r="G60" s="104">
        <v>-3.8</v>
      </c>
      <c r="H60" s="28">
        <v>37</v>
      </c>
      <c r="I60" s="28" t="s">
        <v>479</v>
      </c>
      <c r="J60" s="29">
        <v>32152</v>
      </c>
      <c r="K60" s="104">
        <v>-3.6</v>
      </c>
      <c r="L60" s="28">
        <v>37</v>
      </c>
      <c r="M60" s="28" t="s">
        <v>479</v>
      </c>
      <c r="N60" s="29">
        <v>93105</v>
      </c>
      <c r="O60" s="104">
        <v>-3.7</v>
      </c>
      <c r="P60" s="28">
        <v>37</v>
      </c>
      <c r="Q60" s="28" t="s">
        <v>479</v>
      </c>
      <c r="R60" s="29">
        <v>286578</v>
      </c>
      <c r="S60" s="104">
        <v>-3.3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154640</v>
      </c>
      <c r="C63" s="139">
        <v>1.4</v>
      </c>
      <c r="D63" s="137">
        <v>38</v>
      </c>
      <c r="E63" s="137" t="s">
        <v>36</v>
      </c>
      <c r="F63" s="138">
        <v>223678</v>
      </c>
      <c r="G63" s="139">
        <v>0.1</v>
      </c>
      <c r="H63" s="137">
        <v>38</v>
      </c>
      <c r="I63" s="137" t="s">
        <v>36</v>
      </c>
      <c r="J63" s="138">
        <v>200020</v>
      </c>
      <c r="K63" s="139">
        <v>0.3</v>
      </c>
      <c r="L63" s="137">
        <v>38</v>
      </c>
      <c r="M63" s="137" t="s">
        <v>36</v>
      </c>
      <c r="N63" s="138">
        <v>578338</v>
      </c>
      <c r="O63" s="139">
        <v>0.5</v>
      </c>
      <c r="P63" s="137">
        <v>38</v>
      </c>
      <c r="Q63" s="137" t="s">
        <v>36</v>
      </c>
      <c r="R63" s="138">
        <v>1873871</v>
      </c>
      <c r="S63" s="139">
        <v>1.8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8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8867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8867187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481</v>
      </c>
    </row>
    <row r="2" spans="1:23" ht="12.75" customHeight="1" x14ac:dyDescent="0.25">
      <c r="A2" s="231" t="s">
        <v>457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100</v>
      </c>
      <c r="B3" s="267"/>
      <c r="C3" s="103" t="s">
        <v>458</v>
      </c>
      <c r="D3" s="45"/>
      <c r="E3" s="266" t="s">
        <v>113</v>
      </c>
      <c r="F3" s="267"/>
      <c r="G3" s="103" t="s">
        <v>458</v>
      </c>
      <c r="H3" s="45"/>
      <c r="I3" s="266" t="s">
        <v>126</v>
      </c>
      <c r="J3" s="267"/>
      <c r="K3" s="103" t="s">
        <v>458</v>
      </c>
      <c r="L3" s="45"/>
      <c r="M3" s="266" t="s">
        <v>482</v>
      </c>
      <c r="N3" s="267"/>
      <c r="O3" s="103" t="s">
        <v>458</v>
      </c>
      <c r="P3" s="45"/>
      <c r="Q3" s="266" t="s">
        <v>137</v>
      </c>
      <c r="R3" s="267"/>
      <c r="S3" s="103" t="s">
        <v>458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460</v>
      </c>
      <c r="C5" s="104" t="s">
        <v>461</v>
      </c>
      <c r="D5" s="28" t="s">
        <v>62</v>
      </c>
      <c r="E5" s="28"/>
      <c r="F5" s="28" t="s">
        <v>460</v>
      </c>
      <c r="G5" s="104" t="s">
        <v>461</v>
      </c>
      <c r="H5" s="28" t="s">
        <v>62</v>
      </c>
      <c r="I5" s="28"/>
      <c r="J5" s="28" t="s">
        <v>460</v>
      </c>
      <c r="K5" s="104" t="s">
        <v>461</v>
      </c>
      <c r="L5" s="28" t="s">
        <v>62</v>
      </c>
      <c r="M5" s="28"/>
      <c r="N5" s="28" t="s">
        <v>460</v>
      </c>
      <c r="O5" s="104" t="s">
        <v>461</v>
      </c>
      <c r="P5" s="28" t="s">
        <v>62</v>
      </c>
      <c r="Q5" s="28"/>
      <c r="R5" s="28" t="s">
        <v>460</v>
      </c>
      <c r="S5" s="104" t="s">
        <v>461</v>
      </c>
      <c r="T5" s="59" t="s">
        <v>62</v>
      </c>
    </row>
    <row r="6" spans="1:23" x14ac:dyDescent="0.25">
      <c r="A6" s="28" t="s">
        <v>462</v>
      </c>
      <c r="B6" s="29">
        <v>40144</v>
      </c>
      <c r="C6" s="104">
        <v>-14.3</v>
      </c>
      <c r="D6" s="28">
        <v>1</v>
      </c>
      <c r="E6" s="28" t="s">
        <v>462</v>
      </c>
      <c r="F6" s="29">
        <v>81675</v>
      </c>
      <c r="G6" s="104">
        <v>-13</v>
      </c>
      <c r="H6" s="28">
        <v>1</v>
      </c>
      <c r="I6" s="28" t="s">
        <v>462</v>
      </c>
      <c r="J6" s="29">
        <v>39026</v>
      </c>
      <c r="K6" s="104">
        <v>-11.9</v>
      </c>
      <c r="L6" s="28">
        <v>1</v>
      </c>
      <c r="M6" s="28" t="s">
        <v>462</v>
      </c>
      <c r="N6" s="29">
        <v>160846</v>
      </c>
      <c r="O6" s="104">
        <v>-13.1</v>
      </c>
      <c r="P6" s="28">
        <v>1</v>
      </c>
      <c r="Q6" s="28" t="s">
        <v>462</v>
      </c>
      <c r="R6" s="29">
        <v>231090</v>
      </c>
      <c r="S6" s="104">
        <v>-11.4</v>
      </c>
      <c r="T6" s="28">
        <v>1</v>
      </c>
    </row>
    <row r="7" spans="1:23" x14ac:dyDescent="0.25">
      <c r="A7" s="28" t="s">
        <v>463</v>
      </c>
      <c r="B7" s="29">
        <v>37179</v>
      </c>
      <c r="C7" s="104">
        <v>-14.4</v>
      </c>
      <c r="D7" s="28">
        <v>2</v>
      </c>
      <c r="E7" s="28" t="s">
        <v>463</v>
      </c>
      <c r="F7" s="29">
        <v>76347</v>
      </c>
      <c r="G7" s="104">
        <v>-12.8</v>
      </c>
      <c r="H7" s="28">
        <v>2</v>
      </c>
      <c r="I7" s="28" t="s">
        <v>463</v>
      </c>
      <c r="J7" s="29">
        <v>36101</v>
      </c>
      <c r="K7" s="104">
        <v>-12.5</v>
      </c>
      <c r="L7" s="28">
        <v>2</v>
      </c>
      <c r="M7" s="28" t="s">
        <v>463</v>
      </c>
      <c r="N7" s="29">
        <v>149627</v>
      </c>
      <c r="O7" s="104">
        <v>-13.1</v>
      </c>
      <c r="P7" s="28">
        <v>2</v>
      </c>
      <c r="Q7" s="28" t="s">
        <v>463</v>
      </c>
      <c r="R7" s="29">
        <v>212975</v>
      </c>
      <c r="S7" s="104">
        <v>-12.2</v>
      </c>
      <c r="T7" s="28">
        <v>2</v>
      </c>
    </row>
    <row r="8" spans="1:23" ht="13.8" thickBot="1" x14ac:dyDescent="0.3">
      <c r="A8" s="28" t="s">
        <v>464</v>
      </c>
      <c r="B8" s="29">
        <v>47063</v>
      </c>
      <c r="C8" s="104">
        <v>19.600000000000001</v>
      </c>
      <c r="D8" s="28">
        <v>3</v>
      </c>
      <c r="E8" s="28" t="s">
        <v>464</v>
      </c>
      <c r="F8" s="29">
        <v>94231</v>
      </c>
      <c r="G8" s="104">
        <v>17.899999999999999</v>
      </c>
      <c r="H8" s="28">
        <v>3</v>
      </c>
      <c r="I8" s="28" t="s">
        <v>464</v>
      </c>
      <c r="J8" s="29">
        <v>45076</v>
      </c>
      <c r="K8" s="104">
        <v>17.2</v>
      </c>
      <c r="L8" s="28">
        <v>3</v>
      </c>
      <c r="M8" s="28" t="s">
        <v>464</v>
      </c>
      <c r="N8" s="29">
        <v>186370</v>
      </c>
      <c r="O8" s="104">
        <v>18.2</v>
      </c>
      <c r="P8" s="28">
        <v>3</v>
      </c>
      <c r="Q8" s="28" t="s">
        <v>464</v>
      </c>
      <c r="R8" s="29">
        <v>269356</v>
      </c>
      <c r="S8" s="104">
        <v>18.8</v>
      </c>
      <c r="T8" s="28">
        <v>3</v>
      </c>
    </row>
    <row r="9" spans="1:23" x14ac:dyDescent="0.25">
      <c r="A9" s="134" t="s">
        <v>465</v>
      </c>
      <c r="B9" s="135">
        <v>124386</v>
      </c>
      <c r="C9" s="136">
        <v>-4</v>
      </c>
      <c r="D9" s="134">
        <v>4</v>
      </c>
      <c r="E9" s="134" t="s">
        <v>465</v>
      </c>
      <c r="F9" s="135">
        <v>252254</v>
      </c>
      <c r="G9" s="136">
        <v>-3.5</v>
      </c>
      <c r="H9" s="134">
        <v>4</v>
      </c>
      <c r="I9" s="134" t="s">
        <v>465</v>
      </c>
      <c r="J9" s="135">
        <v>120203</v>
      </c>
      <c r="K9" s="136">
        <v>-3.1</v>
      </c>
      <c r="L9" s="134">
        <v>4</v>
      </c>
      <c r="M9" s="134" t="s">
        <v>465</v>
      </c>
      <c r="N9" s="135">
        <v>496842</v>
      </c>
      <c r="O9" s="136">
        <v>-3.5</v>
      </c>
      <c r="P9" s="134">
        <v>4</v>
      </c>
      <c r="Q9" s="134" t="s">
        <v>465</v>
      </c>
      <c r="R9" s="135">
        <v>713421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466</v>
      </c>
      <c r="B12" s="29">
        <v>44576</v>
      </c>
      <c r="C12" s="104">
        <v>63.1</v>
      </c>
      <c r="D12" s="28">
        <v>5</v>
      </c>
      <c r="E12" s="28" t="s">
        <v>466</v>
      </c>
      <c r="F12" s="29">
        <v>90095</v>
      </c>
      <c r="G12" s="104">
        <v>52.9</v>
      </c>
      <c r="H12" s="28">
        <v>5</v>
      </c>
      <c r="I12" s="28" t="s">
        <v>466</v>
      </c>
      <c r="J12" s="29">
        <v>44044</v>
      </c>
      <c r="K12" s="104">
        <v>51</v>
      </c>
      <c r="L12" s="28">
        <v>5</v>
      </c>
      <c r="M12" s="28" t="s">
        <v>466</v>
      </c>
      <c r="N12" s="29">
        <v>178715</v>
      </c>
      <c r="O12" s="104">
        <v>54.8</v>
      </c>
      <c r="P12" s="28">
        <v>5</v>
      </c>
      <c r="Q12" s="28" t="s">
        <v>466</v>
      </c>
      <c r="R12" s="29">
        <v>259070</v>
      </c>
      <c r="S12" s="104">
        <v>54.6</v>
      </c>
      <c r="T12" s="28">
        <v>5</v>
      </c>
    </row>
    <row r="13" spans="1:23" x14ac:dyDescent="0.25">
      <c r="A13" s="28" t="s">
        <v>467</v>
      </c>
      <c r="B13" s="29">
        <v>48539</v>
      </c>
      <c r="C13" s="104">
        <v>34.799999999999997</v>
      </c>
      <c r="D13" s="28">
        <v>6</v>
      </c>
      <c r="E13" s="28" t="s">
        <v>467</v>
      </c>
      <c r="F13" s="29">
        <v>98076</v>
      </c>
      <c r="G13" s="104">
        <v>28.1</v>
      </c>
      <c r="H13" s="28">
        <v>6</v>
      </c>
      <c r="I13" s="28" t="s">
        <v>467</v>
      </c>
      <c r="J13" s="29">
        <v>47803</v>
      </c>
      <c r="K13" s="104">
        <v>26.5</v>
      </c>
      <c r="L13" s="28">
        <v>6</v>
      </c>
      <c r="M13" s="28" t="s">
        <v>467</v>
      </c>
      <c r="N13" s="29">
        <v>194418</v>
      </c>
      <c r="O13" s="104">
        <v>29.3</v>
      </c>
      <c r="P13" s="28">
        <v>6</v>
      </c>
      <c r="Q13" s="28" t="s">
        <v>467</v>
      </c>
      <c r="R13" s="29">
        <v>284348</v>
      </c>
      <c r="S13" s="104">
        <v>28.7</v>
      </c>
      <c r="T13" s="28">
        <v>6</v>
      </c>
    </row>
    <row r="14" spans="1:23" ht="13.8" thickBot="1" x14ac:dyDescent="0.3">
      <c r="A14" s="28" t="s">
        <v>468</v>
      </c>
      <c r="B14" s="29">
        <v>49446</v>
      </c>
      <c r="C14" s="104">
        <v>18.600000000000001</v>
      </c>
      <c r="D14" s="28">
        <v>7</v>
      </c>
      <c r="E14" s="28" t="s">
        <v>468</v>
      </c>
      <c r="F14" s="29">
        <v>98212</v>
      </c>
      <c r="G14" s="104">
        <v>14</v>
      </c>
      <c r="H14" s="28">
        <v>7</v>
      </c>
      <c r="I14" s="28" t="s">
        <v>468</v>
      </c>
      <c r="J14" s="29">
        <v>47608</v>
      </c>
      <c r="K14" s="104">
        <v>13.2</v>
      </c>
      <c r="L14" s="28">
        <v>7</v>
      </c>
      <c r="M14" s="28" t="s">
        <v>468</v>
      </c>
      <c r="N14" s="29">
        <v>195266</v>
      </c>
      <c r="O14" s="104">
        <v>14.9</v>
      </c>
      <c r="P14" s="28">
        <v>7</v>
      </c>
      <c r="Q14" s="28" t="s">
        <v>468</v>
      </c>
      <c r="R14" s="29">
        <v>286978</v>
      </c>
      <c r="S14" s="104">
        <v>14.6</v>
      </c>
      <c r="T14" s="28">
        <v>7</v>
      </c>
    </row>
    <row r="15" spans="1:23" x14ac:dyDescent="0.25">
      <c r="A15" s="134" t="s">
        <v>469</v>
      </c>
      <c r="B15" s="135">
        <v>142561</v>
      </c>
      <c r="C15" s="136">
        <v>35.700000000000003</v>
      </c>
      <c r="D15" s="134">
        <v>8</v>
      </c>
      <c r="E15" s="134" t="s">
        <v>469</v>
      </c>
      <c r="F15" s="135">
        <v>286383</v>
      </c>
      <c r="G15" s="136">
        <v>29.2</v>
      </c>
      <c r="H15" s="134">
        <v>8</v>
      </c>
      <c r="I15" s="134" t="s">
        <v>469</v>
      </c>
      <c r="J15" s="135">
        <v>139456</v>
      </c>
      <c r="K15" s="136">
        <v>28</v>
      </c>
      <c r="L15" s="134">
        <v>8</v>
      </c>
      <c r="M15" s="134" t="s">
        <v>469</v>
      </c>
      <c r="N15" s="135">
        <v>568399</v>
      </c>
      <c r="O15" s="136">
        <v>30.5</v>
      </c>
      <c r="P15" s="134">
        <v>8</v>
      </c>
      <c r="Q15" s="134" t="s">
        <v>469</v>
      </c>
      <c r="R15" s="135">
        <v>830396</v>
      </c>
      <c r="S15" s="136">
        <v>30</v>
      </c>
      <c r="T15" s="32">
        <v>8</v>
      </c>
    </row>
    <row r="16" spans="1:23" x14ac:dyDescent="0.25">
      <c r="A16" s="28" t="s">
        <v>470</v>
      </c>
      <c r="B16" s="29">
        <v>266946</v>
      </c>
      <c r="C16" s="104">
        <v>13.8</v>
      </c>
      <c r="D16" s="28">
        <v>9</v>
      </c>
      <c r="E16" s="28" t="s">
        <v>470</v>
      </c>
      <c r="F16" s="29">
        <v>538637</v>
      </c>
      <c r="G16" s="104">
        <v>11.5</v>
      </c>
      <c r="H16" s="28">
        <v>9</v>
      </c>
      <c r="I16" s="28" t="s">
        <v>470</v>
      </c>
      <c r="J16" s="29">
        <v>259658</v>
      </c>
      <c r="K16" s="104">
        <v>11.4</v>
      </c>
      <c r="L16" s="28">
        <v>9</v>
      </c>
      <c r="M16" s="28" t="s">
        <v>470</v>
      </c>
      <c r="N16" s="29">
        <v>1065242</v>
      </c>
      <c r="O16" s="104">
        <v>12.1</v>
      </c>
      <c r="P16" s="28">
        <v>9</v>
      </c>
      <c r="Q16" s="28" t="s">
        <v>470</v>
      </c>
      <c r="R16" s="29">
        <v>1543817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471</v>
      </c>
      <c r="B19" s="29">
        <v>50633</v>
      </c>
      <c r="C19" s="104">
        <v>13.9</v>
      </c>
      <c r="D19" s="28">
        <v>10</v>
      </c>
      <c r="E19" s="28" t="s">
        <v>471</v>
      </c>
      <c r="F19" s="29">
        <v>100713</v>
      </c>
      <c r="G19" s="104">
        <v>10.9</v>
      </c>
      <c r="H19" s="28">
        <v>10</v>
      </c>
      <c r="I19" s="28" t="s">
        <v>471</v>
      </c>
      <c r="J19" s="29">
        <v>48356</v>
      </c>
      <c r="K19" s="104">
        <v>10.1</v>
      </c>
      <c r="L19" s="28">
        <v>10</v>
      </c>
      <c r="M19" s="28" t="s">
        <v>471</v>
      </c>
      <c r="N19" s="29">
        <v>199703</v>
      </c>
      <c r="O19" s="104">
        <v>11.4</v>
      </c>
      <c r="P19" s="28">
        <v>10</v>
      </c>
      <c r="Q19" s="28" t="s">
        <v>471</v>
      </c>
      <c r="R19" s="29">
        <v>296430</v>
      </c>
      <c r="S19" s="104">
        <v>11.6</v>
      </c>
      <c r="T19" s="28">
        <v>10</v>
      </c>
    </row>
    <row r="20" spans="1:23" x14ac:dyDescent="0.25">
      <c r="A20" s="28" t="s">
        <v>472</v>
      </c>
      <c r="B20" s="29">
        <v>48770</v>
      </c>
      <c r="C20" s="104">
        <v>10.5</v>
      </c>
      <c r="D20" s="28">
        <v>11</v>
      </c>
      <c r="E20" s="28" t="s">
        <v>472</v>
      </c>
      <c r="F20" s="29">
        <v>99700</v>
      </c>
      <c r="G20" s="104">
        <v>8.5</v>
      </c>
      <c r="H20" s="28">
        <v>11</v>
      </c>
      <c r="I20" s="28" t="s">
        <v>472</v>
      </c>
      <c r="J20" s="29">
        <v>47235</v>
      </c>
      <c r="K20" s="104">
        <v>8.3000000000000007</v>
      </c>
      <c r="L20" s="28">
        <v>11</v>
      </c>
      <c r="M20" s="28" t="s">
        <v>472</v>
      </c>
      <c r="N20" s="29">
        <v>195705</v>
      </c>
      <c r="O20" s="104">
        <v>8.9</v>
      </c>
      <c r="P20" s="28">
        <v>11</v>
      </c>
      <c r="Q20" s="28" t="s">
        <v>472</v>
      </c>
      <c r="R20" s="29">
        <v>287347</v>
      </c>
      <c r="S20" s="104">
        <v>8.4</v>
      </c>
      <c r="T20" s="28">
        <v>11</v>
      </c>
    </row>
    <row r="21" spans="1:23" ht="13.8" thickBot="1" x14ac:dyDescent="0.3">
      <c r="A21" s="28" t="s">
        <v>473</v>
      </c>
      <c r="B21" s="29">
        <v>47804</v>
      </c>
      <c r="C21" s="104">
        <v>9.6</v>
      </c>
      <c r="D21" s="28">
        <v>12</v>
      </c>
      <c r="E21" s="28" t="s">
        <v>473</v>
      </c>
      <c r="F21" s="29">
        <v>96355</v>
      </c>
      <c r="G21" s="104">
        <v>8.1999999999999993</v>
      </c>
      <c r="H21" s="28">
        <v>12</v>
      </c>
      <c r="I21" s="28" t="s">
        <v>473</v>
      </c>
      <c r="J21" s="29">
        <v>46544</v>
      </c>
      <c r="K21" s="104">
        <v>8.1</v>
      </c>
      <c r="L21" s="28">
        <v>12</v>
      </c>
      <c r="M21" s="28" t="s">
        <v>473</v>
      </c>
      <c r="N21" s="29">
        <v>190703</v>
      </c>
      <c r="O21" s="104">
        <v>8.5</v>
      </c>
      <c r="P21" s="28">
        <v>12</v>
      </c>
      <c r="Q21" s="28" t="s">
        <v>473</v>
      </c>
      <c r="R21" s="29">
        <v>278076</v>
      </c>
      <c r="S21" s="104">
        <v>8</v>
      </c>
      <c r="T21" s="28">
        <v>12</v>
      </c>
    </row>
    <row r="22" spans="1:23" x14ac:dyDescent="0.25">
      <c r="A22" s="134" t="s">
        <v>474</v>
      </c>
      <c r="B22" s="135">
        <v>147207</v>
      </c>
      <c r="C22" s="136">
        <v>11.3</v>
      </c>
      <c r="D22" s="134">
        <v>13</v>
      </c>
      <c r="E22" s="134" t="s">
        <v>474</v>
      </c>
      <c r="F22" s="135">
        <v>296769</v>
      </c>
      <c r="G22" s="136">
        <v>9.1999999999999993</v>
      </c>
      <c r="H22" s="134">
        <v>13</v>
      </c>
      <c r="I22" s="134" t="s">
        <v>474</v>
      </c>
      <c r="J22" s="135">
        <v>142135</v>
      </c>
      <c r="K22" s="136">
        <v>8.8000000000000007</v>
      </c>
      <c r="L22" s="134">
        <v>13</v>
      </c>
      <c r="M22" s="134" t="s">
        <v>474</v>
      </c>
      <c r="N22" s="135">
        <v>586110</v>
      </c>
      <c r="O22" s="136">
        <v>9.6</v>
      </c>
      <c r="P22" s="134">
        <v>13</v>
      </c>
      <c r="Q22" s="134" t="s">
        <v>474</v>
      </c>
      <c r="R22" s="135">
        <v>861853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475</v>
      </c>
      <c r="B25" s="29">
        <v>49501</v>
      </c>
      <c r="C25" s="104">
        <v>8.8000000000000007</v>
      </c>
      <c r="D25" s="28">
        <v>14</v>
      </c>
      <c r="E25" s="28" t="s">
        <v>475</v>
      </c>
      <c r="F25" s="29">
        <v>99281</v>
      </c>
      <c r="G25" s="104">
        <v>6.9</v>
      </c>
      <c r="H25" s="28">
        <v>14</v>
      </c>
      <c r="I25" s="28" t="s">
        <v>475</v>
      </c>
      <c r="J25" s="29">
        <v>47591</v>
      </c>
      <c r="K25" s="104">
        <v>6.8</v>
      </c>
      <c r="L25" s="28">
        <v>14</v>
      </c>
      <c r="M25" s="28" t="s">
        <v>475</v>
      </c>
      <c r="N25" s="29">
        <v>196374</v>
      </c>
      <c r="O25" s="104">
        <v>7.4</v>
      </c>
      <c r="P25" s="28">
        <v>14</v>
      </c>
      <c r="Q25" s="28" t="s">
        <v>475</v>
      </c>
      <c r="R25" s="29">
        <v>285746</v>
      </c>
      <c r="S25" s="104">
        <v>7.2</v>
      </c>
      <c r="T25" s="28">
        <v>14</v>
      </c>
    </row>
    <row r="26" spans="1:23" x14ac:dyDescent="0.25">
      <c r="A26" s="28" t="s">
        <v>476</v>
      </c>
      <c r="B26" s="29">
        <v>46981</v>
      </c>
      <c r="C26" s="104">
        <v>13.8</v>
      </c>
      <c r="D26" s="28">
        <v>15</v>
      </c>
      <c r="E26" s="28" t="s">
        <v>476</v>
      </c>
      <c r="F26" s="29">
        <v>92964</v>
      </c>
      <c r="G26" s="104">
        <v>11.7</v>
      </c>
      <c r="H26" s="28">
        <v>15</v>
      </c>
      <c r="I26" s="28" t="s">
        <v>476</v>
      </c>
      <c r="J26" s="29">
        <v>44525</v>
      </c>
      <c r="K26" s="104">
        <v>12.3</v>
      </c>
      <c r="L26" s="28">
        <v>15</v>
      </c>
      <c r="M26" s="28" t="s">
        <v>476</v>
      </c>
      <c r="N26" s="29">
        <v>184470</v>
      </c>
      <c r="O26" s="104">
        <v>12.4</v>
      </c>
      <c r="P26" s="28">
        <v>15</v>
      </c>
      <c r="Q26" s="28" t="s">
        <v>476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477</v>
      </c>
      <c r="B27" s="29">
        <v>46803</v>
      </c>
      <c r="C27" s="104">
        <v>12</v>
      </c>
      <c r="D27" s="28">
        <v>16</v>
      </c>
      <c r="E27" s="28" t="s">
        <v>477</v>
      </c>
      <c r="F27" s="29">
        <v>93812</v>
      </c>
      <c r="G27" s="104">
        <v>10.6</v>
      </c>
      <c r="H27" s="28">
        <v>16</v>
      </c>
      <c r="I27" s="28" t="s">
        <v>477</v>
      </c>
      <c r="J27" s="29">
        <v>45877</v>
      </c>
      <c r="K27" s="104">
        <v>11.2</v>
      </c>
      <c r="L27" s="28">
        <v>16</v>
      </c>
      <c r="M27" s="28" t="s">
        <v>477</v>
      </c>
      <c r="N27" s="29">
        <v>186492</v>
      </c>
      <c r="O27" s="104">
        <v>11.1</v>
      </c>
      <c r="P27" s="28">
        <v>16</v>
      </c>
      <c r="Q27" s="28" t="s">
        <v>477</v>
      </c>
      <c r="R27" s="29">
        <v>268420</v>
      </c>
      <c r="S27" s="104">
        <v>11.2</v>
      </c>
      <c r="T27" s="28">
        <v>16</v>
      </c>
    </row>
    <row r="28" spans="1:23" x14ac:dyDescent="0.25">
      <c r="A28" s="134" t="s">
        <v>478</v>
      </c>
      <c r="B28" s="135">
        <v>143285</v>
      </c>
      <c r="C28" s="136">
        <v>11.5</v>
      </c>
      <c r="D28" s="134">
        <v>17</v>
      </c>
      <c r="E28" s="134" t="s">
        <v>478</v>
      </c>
      <c r="F28" s="135">
        <v>286058</v>
      </c>
      <c r="G28" s="136">
        <v>9.6999999999999993</v>
      </c>
      <c r="H28" s="134">
        <v>17</v>
      </c>
      <c r="I28" s="134" t="s">
        <v>478</v>
      </c>
      <c r="J28" s="135">
        <v>137993</v>
      </c>
      <c r="K28" s="136">
        <v>10</v>
      </c>
      <c r="L28" s="134">
        <v>17</v>
      </c>
      <c r="M28" s="134" t="s">
        <v>478</v>
      </c>
      <c r="N28" s="135">
        <v>567336</v>
      </c>
      <c r="O28" s="136">
        <v>10.199999999999999</v>
      </c>
      <c r="P28" s="134">
        <v>17</v>
      </c>
      <c r="Q28" s="134" t="s">
        <v>478</v>
      </c>
      <c r="R28" s="135">
        <v>821915</v>
      </c>
      <c r="S28" s="136">
        <v>10.1</v>
      </c>
      <c r="T28" s="32">
        <v>17</v>
      </c>
    </row>
    <row r="29" spans="1:23" ht="13.8" thickBot="1" x14ac:dyDescent="0.3">
      <c r="A29" s="144" t="s">
        <v>479</v>
      </c>
      <c r="B29" s="145">
        <v>290492</v>
      </c>
      <c r="C29" s="146">
        <v>11.4</v>
      </c>
      <c r="D29" s="144">
        <v>18</v>
      </c>
      <c r="E29" s="144" t="s">
        <v>479</v>
      </c>
      <c r="F29" s="145">
        <v>582827</v>
      </c>
      <c r="G29" s="146">
        <v>9.4</v>
      </c>
      <c r="H29" s="144">
        <v>18</v>
      </c>
      <c r="I29" s="144" t="s">
        <v>479</v>
      </c>
      <c r="J29" s="145">
        <v>280128</v>
      </c>
      <c r="K29" s="146">
        <v>9.4</v>
      </c>
      <c r="L29" s="144">
        <v>18</v>
      </c>
      <c r="M29" s="144" t="s">
        <v>479</v>
      </c>
      <c r="N29" s="145">
        <v>1153446</v>
      </c>
      <c r="O29" s="146">
        <v>9.9</v>
      </c>
      <c r="P29" s="144">
        <v>18</v>
      </c>
      <c r="Q29" s="144" t="s">
        <v>479</v>
      </c>
      <c r="R29" s="145">
        <v>1683768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557438</v>
      </c>
      <c r="C32" s="139">
        <v>12.5</v>
      </c>
      <c r="D32" s="137">
        <v>19</v>
      </c>
      <c r="E32" s="137" t="s">
        <v>36</v>
      </c>
      <c r="F32" s="138">
        <v>1121464</v>
      </c>
      <c r="G32" s="139">
        <v>10.4</v>
      </c>
      <c r="H32" s="137">
        <v>19</v>
      </c>
      <c r="I32" s="137" t="s">
        <v>36</v>
      </c>
      <c r="J32" s="138">
        <v>539786</v>
      </c>
      <c r="K32" s="139">
        <v>10.4</v>
      </c>
      <c r="L32" s="137">
        <v>19</v>
      </c>
      <c r="M32" s="137" t="s">
        <v>36</v>
      </c>
      <c r="N32" s="138">
        <v>2218688</v>
      </c>
      <c r="O32" s="139">
        <v>10.9</v>
      </c>
      <c r="P32" s="137">
        <v>19</v>
      </c>
      <c r="Q32" s="137" t="s">
        <v>36</v>
      </c>
      <c r="R32" s="138">
        <v>3227585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480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4" t="s">
        <v>100</v>
      </c>
      <c r="B35" s="265"/>
      <c r="C35" s="103" t="s">
        <v>458</v>
      </c>
      <c r="D35" s="45"/>
      <c r="E35" s="58" t="s">
        <v>113</v>
      </c>
      <c r="F35" s="83"/>
      <c r="G35" s="103" t="s">
        <v>458</v>
      </c>
      <c r="H35" s="45"/>
      <c r="I35" s="58" t="s">
        <v>126</v>
      </c>
      <c r="J35" s="83"/>
      <c r="K35" s="103" t="s">
        <v>458</v>
      </c>
      <c r="L35" s="45"/>
      <c r="M35" s="58" t="s">
        <v>482</v>
      </c>
      <c r="N35" s="83"/>
      <c r="O35" s="103" t="s">
        <v>458</v>
      </c>
      <c r="P35" s="45"/>
      <c r="Q35" s="58" t="s">
        <v>137</v>
      </c>
      <c r="R35" s="83"/>
      <c r="S35" s="103" t="s">
        <v>458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462</v>
      </c>
      <c r="B37" s="29">
        <v>42123</v>
      </c>
      <c r="C37" s="104">
        <v>4.9000000000000004</v>
      </c>
      <c r="D37" s="28">
        <v>20</v>
      </c>
      <c r="E37" s="28" t="s">
        <v>462</v>
      </c>
      <c r="F37" s="29">
        <v>85188</v>
      </c>
      <c r="G37" s="104">
        <v>4.3</v>
      </c>
      <c r="H37" s="28">
        <v>20</v>
      </c>
      <c r="I37" s="28" t="s">
        <v>462</v>
      </c>
      <c r="J37" s="29">
        <v>41423</v>
      </c>
      <c r="K37" s="104">
        <v>6.1</v>
      </c>
      <c r="L37" s="28">
        <v>20</v>
      </c>
      <c r="M37" s="28" t="s">
        <v>462</v>
      </c>
      <c r="N37" s="29">
        <v>168733</v>
      </c>
      <c r="O37" s="104">
        <v>4.9000000000000004</v>
      </c>
      <c r="P37" s="28">
        <v>20</v>
      </c>
      <c r="Q37" s="28" t="s">
        <v>462</v>
      </c>
      <c r="R37" s="29">
        <v>240556</v>
      </c>
      <c r="S37" s="104">
        <v>4.0999999999999996</v>
      </c>
      <c r="T37" s="28">
        <v>20</v>
      </c>
    </row>
    <row r="38" spans="1:23" x14ac:dyDescent="0.25">
      <c r="A38" s="28" t="s">
        <v>463</v>
      </c>
      <c r="B38" s="29">
        <v>41596</v>
      </c>
      <c r="C38" s="104">
        <v>11.9</v>
      </c>
      <c r="D38" s="28">
        <v>21</v>
      </c>
      <c r="E38" s="28" t="s">
        <v>463</v>
      </c>
      <c r="F38" s="29">
        <v>83935</v>
      </c>
      <c r="G38" s="104">
        <v>9.9</v>
      </c>
      <c r="H38" s="28">
        <v>21</v>
      </c>
      <c r="I38" s="28" t="s">
        <v>463</v>
      </c>
      <c r="J38" s="29">
        <v>40234</v>
      </c>
      <c r="K38" s="104">
        <v>11.4</v>
      </c>
      <c r="L38" s="28">
        <v>21</v>
      </c>
      <c r="M38" s="28" t="s">
        <v>463</v>
      </c>
      <c r="N38" s="29">
        <v>165765</v>
      </c>
      <c r="O38" s="104">
        <v>10.8</v>
      </c>
      <c r="P38" s="28">
        <v>21</v>
      </c>
      <c r="Q38" s="28" t="s">
        <v>463</v>
      </c>
      <c r="R38" s="29">
        <v>235737</v>
      </c>
      <c r="S38" s="104">
        <v>10.7</v>
      </c>
      <c r="T38" s="28">
        <v>21</v>
      </c>
    </row>
    <row r="39" spans="1:23" ht="13.8" thickBot="1" x14ac:dyDescent="0.3">
      <c r="A39" s="28" t="s">
        <v>464</v>
      </c>
      <c r="B39" s="29">
        <v>49357</v>
      </c>
      <c r="C39" s="104">
        <v>4.9000000000000004</v>
      </c>
      <c r="D39" s="28">
        <v>22</v>
      </c>
      <c r="E39" s="28" t="s">
        <v>464</v>
      </c>
      <c r="F39" s="29">
        <v>96923</v>
      </c>
      <c r="G39" s="104">
        <v>2.9</v>
      </c>
      <c r="H39" s="28">
        <v>22</v>
      </c>
      <c r="I39" s="28" t="s">
        <v>464</v>
      </c>
      <c r="J39" s="29">
        <v>46956</v>
      </c>
      <c r="K39" s="104">
        <v>4.2</v>
      </c>
      <c r="L39" s="28">
        <v>22</v>
      </c>
      <c r="M39" s="28" t="s">
        <v>464</v>
      </c>
      <c r="N39" s="29">
        <v>193236</v>
      </c>
      <c r="O39" s="104">
        <v>3.7</v>
      </c>
      <c r="P39" s="28">
        <v>22</v>
      </c>
      <c r="Q39" s="28" t="s">
        <v>464</v>
      </c>
      <c r="R39" s="29">
        <v>277239</v>
      </c>
      <c r="S39" s="104">
        <v>2.9</v>
      </c>
      <c r="T39" s="28">
        <v>22</v>
      </c>
    </row>
    <row r="40" spans="1:23" x14ac:dyDescent="0.25">
      <c r="A40" s="134" t="s">
        <v>465</v>
      </c>
      <c r="B40" s="135">
        <v>133076</v>
      </c>
      <c r="C40" s="136">
        <v>7</v>
      </c>
      <c r="D40" s="134">
        <v>23</v>
      </c>
      <c r="E40" s="134" t="s">
        <v>465</v>
      </c>
      <c r="F40" s="135">
        <v>266046</v>
      </c>
      <c r="G40" s="136">
        <v>5.5</v>
      </c>
      <c r="H40" s="134">
        <v>23</v>
      </c>
      <c r="I40" s="134" t="s">
        <v>465</v>
      </c>
      <c r="J40" s="135">
        <v>128612</v>
      </c>
      <c r="K40" s="136">
        <v>7</v>
      </c>
      <c r="L40" s="134">
        <v>23</v>
      </c>
      <c r="M40" s="134" t="s">
        <v>465</v>
      </c>
      <c r="N40" s="135">
        <v>527734</v>
      </c>
      <c r="O40" s="136">
        <v>6.2</v>
      </c>
      <c r="P40" s="134">
        <v>23</v>
      </c>
      <c r="Q40" s="134" t="s">
        <v>465</v>
      </c>
      <c r="R40" s="135">
        <v>753531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466</v>
      </c>
      <c r="B43" s="29">
        <v>46176</v>
      </c>
      <c r="C43" s="104">
        <v>3.6</v>
      </c>
      <c r="D43" s="28">
        <v>24</v>
      </c>
      <c r="E43" s="28" t="s">
        <v>466</v>
      </c>
      <c r="F43" s="29">
        <v>91901</v>
      </c>
      <c r="G43" s="104">
        <v>2</v>
      </c>
      <c r="H43" s="28">
        <v>24</v>
      </c>
      <c r="I43" s="28" t="s">
        <v>466</v>
      </c>
      <c r="J43" s="29">
        <v>45097</v>
      </c>
      <c r="K43" s="104">
        <v>2.4</v>
      </c>
      <c r="L43" s="28">
        <v>24</v>
      </c>
      <c r="M43" s="28" t="s">
        <v>466</v>
      </c>
      <c r="N43" s="29">
        <v>183174</v>
      </c>
      <c r="O43" s="104">
        <v>2.5</v>
      </c>
      <c r="P43" s="28">
        <v>24</v>
      </c>
      <c r="Q43" s="28" t="s">
        <v>466</v>
      </c>
      <c r="R43" s="29">
        <v>263204</v>
      </c>
      <c r="S43" s="104">
        <v>1.6</v>
      </c>
      <c r="T43" s="28">
        <v>24</v>
      </c>
    </row>
    <row r="44" spans="1:23" x14ac:dyDescent="0.25">
      <c r="A44" s="28" t="s">
        <v>467</v>
      </c>
      <c r="B44" s="29">
        <v>49655</v>
      </c>
      <c r="C44" s="104">
        <v>2.2999999999999998</v>
      </c>
      <c r="D44" s="28">
        <v>25</v>
      </c>
      <c r="E44" s="28" t="s">
        <v>467</v>
      </c>
      <c r="F44" s="29">
        <v>99360</v>
      </c>
      <c r="G44" s="104">
        <v>1.3</v>
      </c>
      <c r="H44" s="28">
        <v>25</v>
      </c>
      <c r="I44" s="28" t="s">
        <v>467</v>
      </c>
      <c r="J44" s="29">
        <v>49226</v>
      </c>
      <c r="K44" s="104">
        <v>3</v>
      </c>
      <c r="L44" s="28">
        <v>25</v>
      </c>
      <c r="M44" s="28" t="s">
        <v>467</v>
      </c>
      <c r="N44" s="29">
        <v>198241</v>
      </c>
      <c r="O44" s="104">
        <v>2</v>
      </c>
      <c r="P44" s="28">
        <v>25</v>
      </c>
      <c r="Q44" s="28" t="s">
        <v>467</v>
      </c>
      <c r="R44" s="29">
        <v>288197</v>
      </c>
      <c r="S44" s="104">
        <v>1.4</v>
      </c>
      <c r="T44" s="28">
        <v>25</v>
      </c>
    </row>
    <row r="45" spans="1:23" ht="13.8" thickBot="1" x14ac:dyDescent="0.3">
      <c r="A45" s="28" t="s">
        <v>468</v>
      </c>
      <c r="B45" s="29">
        <v>49352</v>
      </c>
      <c r="C45" s="104">
        <v>-0.2</v>
      </c>
      <c r="D45" s="28">
        <v>26</v>
      </c>
      <c r="E45" s="28" t="s">
        <v>468</v>
      </c>
      <c r="F45" s="29">
        <v>96992</v>
      </c>
      <c r="G45" s="104">
        <v>-1.2</v>
      </c>
      <c r="H45" s="28">
        <v>26</v>
      </c>
      <c r="I45" s="28" t="s">
        <v>468</v>
      </c>
      <c r="J45" s="29">
        <v>46568</v>
      </c>
      <c r="K45" s="104">
        <v>-2.2000000000000002</v>
      </c>
      <c r="L45" s="28">
        <v>26</v>
      </c>
      <c r="M45" s="28" t="s">
        <v>468</v>
      </c>
      <c r="N45" s="29">
        <v>192912</v>
      </c>
      <c r="O45" s="104">
        <v>-1.2</v>
      </c>
      <c r="P45" s="28">
        <v>26</v>
      </c>
      <c r="Q45" s="28" t="s">
        <v>468</v>
      </c>
      <c r="R45" s="29">
        <v>282362</v>
      </c>
      <c r="S45" s="104">
        <v>-1.6</v>
      </c>
      <c r="T45" s="28">
        <v>26</v>
      </c>
    </row>
    <row r="46" spans="1:23" x14ac:dyDescent="0.25">
      <c r="A46" s="134" t="s">
        <v>469</v>
      </c>
      <c r="B46" s="135">
        <v>145183</v>
      </c>
      <c r="C46" s="136">
        <v>1.8</v>
      </c>
      <c r="D46" s="134">
        <v>27</v>
      </c>
      <c r="E46" s="134" t="s">
        <v>469</v>
      </c>
      <c r="F46" s="135">
        <v>288253</v>
      </c>
      <c r="G46" s="136">
        <v>0.7</v>
      </c>
      <c r="H46" s="134">
        <v>27</v>
      </c>
      <c r="I46" s="134" t="s">
        <v>469</v>
      </c>
      <c r="J46" s="135">
        <v>140891</v>
      </c>
      <c r="K46" s="136">
        <v>1</v>
      </c>
      <c r="L46" s="134">
        <v>27</v>
      </c>
      <c r="M46" s="134" t="s">
        <v>469</v>
      </c>
      <c r="N46" s="135">
        <v>574327</v>
      </c>
      <c r="O46" s="136">
        <v>1</v>
      </c>
      <c r="P46" s="134">
        <v>27</v>
      </c>
      <c r="Q46" s="134" t="s">
        <v>469</v>
      </c>
      <c r="R46" s="135">
        <v>833762</v>
      </c>
      <c r="S46" s="136">
        <v>0.4</v>
      </c>
      <c r="T46" s="32">
        <v>27</v>
      </c>
    </row>
    <row r="47" spans="1:23" x14ac:dyDescent="0.25">
      <c r="A47" s="28" t="s">
        <v>470</v>
      </c>
      <c r="B47" s="29">
        <v>278258</v>
      </c>
      <c r="C47" s="104">
        <v>4.2</v>
      </c>
      <c r="D47" s="28">
        <v>28</v>
      </c>
      <c r="E47" s="28" t="s">
        <v>470</v>
      </c>
      <c r="F47" s="29">
        <v>554298</v>
      </c>
      <c r="G47" s="104">
        <v>2.9</v>
      </c>
      <c r="H47" s="28">
        <v>28</v>
      </c>
      <c r="I47" s="28" t="s">
        <v>470</v>
      </c>
      <c r="J47" s="29">
        <v>269504</v>
      </c>
      <c r="K47" s="104">
        <v>3.8</v>
      </c>
      <c r="L47" s="28">
        <v>28</v>
      </c>
      <c r="M47" s="28" t="s">
        <v>470</v>
      </c>
      <c r="N47" s="29">
        <v>1102060</v>
      </c>
      <c r="O47" s="104">
        <v>3.5</v>
      </c>
      <c r="P47" s="28">
        <v>28</v>
      </c>
      <c r="Q47" s="28" t="s">
        <v>470</v>
      </c>
      <c r="R47" s="29">
        <v>1587294</v>
      </c>
      <c r="S47" s="104">
        <v>2.8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471</v>
      </c>
      <c r="B50" s="29">
        <v>49307</v>
      </c>
      <c r="C50" s="104">
        <v>-2.6</v>
      </c>
      <c r="D50" s="28">
        <v>29</v>
      </c>
      <c r="E50" s="28" t="s">
        <v>471</v>
      </c>
      <c r="F50" s="29">
        <v>97633</v>
      </c>
      <c r="G50" s="104">
        <v>-3.1</v>
      </c>
      <c r="H50" s="28">
        <v>29</v>
      </c>
      <c r="I50" s="28" t="s">
        <v>471</v>
      </c>
      <c r="J50" s="29">
        <v>46533</v>
      </c>
      <c r="K50" s="104">
        <v>-3.8</v>
      </c>
      <c r="L50" s="28">
        <v>29</v>
      </c>
      <c r="M50" s="28" t="s">
        <v>471</v>
      </c>
      <c r="N50" s="29">
        <v>193473</v>
      </c>
      <c r="O50" s="104">
        <v>-3.1</v>
      </c>
      <c r="P50" s="28">
        <v>29</v>
      </c>
      <c r="Q50" s="28" t="s">
        <v>471</v>
      </c>
      <c r="R50" s="29">
        <v>286578</v>
      </c>
      <c r="S50" s="104">
        <v>-3.3</v>
      </c>
      <c r="T50" s="28">
        <v>29</v>
      </c>
    </row>
    <row r="51" spans="1:23" x14ac:dyDescent="0.25">
      <c r="A51" s="28" t="s">
        <v>472</v>
      </c>
      <c r="B51" s="29"/>
      <c r="C51" s="104"/>
      <c r="D51" s="28">
        <v>30</v>
      </c>
      <c r="E51" s="28" t="s">
        <v>472</v>
      </c>
      <c r="F51" s="29"/>
      <c r="G51" s="104"/>
      <c r="H51" s="28">
        <v>30</v>
      </c>
      <c r="I51" s="28" t="s">
        <v>472</v>
      </c>
      <c r="J51" s="29"/>
      <c r="K51" s="104"/>
      <c r="L51" s="28">
        <v>30</v>
      </c>
      <c r="M51" s="28" t="s">
        <v>472</v>
      </c>
      <c r="N51" s="29"/>
      <c r="O51" s="104"/>
      <c r="P51" s="28">
        <v>30</v>
      </c>
      <c r="Q51" s="28" t="s">
        <v>472</v>
      </c>
      <c r="R51" s="29"/>
      <c r="S51" s="104"/>
      <c r="T51" s="28">
        <v>30</v>
      </c>
    </row>
    <row r="52" spans="1:23" ht="13.8" thickBot="1" x14ac:dyDescent="0.3">
      <c r="A52" s="28" t="s">
        <v>473</v>
      </c>
      <c r="B52" s="29"/>
      <c r="C52" s="104"/>
      <c r="D52" s="28">
        <v>31</v>
      </c>
      <c r="E52" s="28" t="s">
        <v>473</v>
      </c>
      <c r="F52" s="29"/>
      <c r="G52" s="104"/>
      <c r="H52" s="28">
        <v>31</v>
      </c>
      <c r="I52" s="28" t="s">
        <v>473</v>
      </c>
      <c r="J52" s="29"/>
      <c r="K52" s="104"/>
      <c r="L52" s="28">
        <v>31</v>
      </c>
      <c r="M52" s="28" t="s">
        <v>473</v>
      </c>
      <c r="N52" s="29"/>
      <c r="O52" s="104"/>
      <c r="P52" s="28">
        <v>31</v>
      </c>
      <c r="Q52" s="28" t="s">
        <v>473</v>
      </c>
      <c r="R52" s="29"/>
      <c r="S52" s="104"/>
      <c r="T52" s="28">
        <v>31</v>
      </c>
    </row>
    <row r="53" spans="1:23" x14ac:dyDescent="0.25">
      <c r="A53" s="134" t="s">
        <v>474</v>
      </c>
      <c r="B53" s="135">
        <v>49307</v>
      </c>
      <c r="C53" s="136">
        <v>-2.6</v>
      </c>
      <c r="D53" s="134">
        <v>32</v>
      </c>
      <c r="E53" s="134" t="s">
        <v>474</v>
      </c>
      <c r="F53" s="135">
        <v>97633</v>
      </c>
      <c r="G53" s="136">
        <v>-3.1</v>
      </c>
      <c r="H53" s="134">
        <v>32</v>
      </c>
      <c r="I53" s="134" t="s">
        <v>474</v>
      </c>
      <c r="J53" s="135">
        <v>46533</v>
      </c>
      <c r="K53" s="136">
        <v>-3.8</v>
      </c>
      <c r="L53" s="134">
        <v>32</v>
      </c>
      <c r="M53" s="134" t="s">
        <v>474</v>
      </c>
      <c r="N53" s="135">
        <v>193473</v>
      </c>
      <c r="O53" s="136">
        <v>-3.1</v>
      </c>
      <c r="P53" s="134">
        <v>32</v>
      </c>
      <c r="Q53" s="134" t="s">
        <v>474</v>
      </c>
      <c r="R53" s="135">
        <v>286578</v>
      </c>
      <c r="S53" s="136">
        <v>-3.3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475</v>
      </c>
      <c r="B56" s="29"/>
      <c r="C56" s="104"/>
      <c r="D56" s="28">
        <v>33</v>
      </c>
      <c r="E56" s="28" t="s">
        <v>475</v>
      </c>
      <c r="F56" s="29"/>
      <c r="G56" s="104"/>
      <c r="H56" s="28">
        <v>33</v>
      </c>
      <c r="I56" s="28" t="s">
        <v>475</v>
      </c>
      <c r="J56" s="29"/>
      <c r="K56" s="104"/>
      <c r="L56" s="28">
        <v>33</v>
      </c>
      <c r="M56" s="28" t="s">
        <v>475</v>
      </c>
      <c r="N56" s="29"/>
      <c r="O56" s="104"/>
      <c r="P56" s="28">
        <v>33</v>
      </c>
      <c r="Q56" s="28" t="s">
        <v>475</v>
      </c>
      <c r="R56" s="29"/>
      <c r="S56" s="104"/>
      <c r="T56" s="28">
        <v>33</v>
      </c>
    </row>
    <row r="57" spans="1:23" x14ac:dyDescent="0.25">
      <c r="A57" s="28" t="s">
        <v>476</v>
      </c>
      <c r="B57" s="29"/>
      <c r="C57" s="104"/>
      <c r="D57" s="28">
        <v>34</v>
      </c>
      <c r="E57" s="28" t="s">
        <v>476</v>
      </c>
      <c r="F57" s="29"/>
      <c r="G57" s="104"/>
      <c r="H57" s="28">
        <v>34</v>
      </c>
      <c r="I57" s="28" t="s">
        <v>476</v>
      </c>
      <c r="J57" s="29"/>
      <c r="K57" s="104"/>
      <c r="L57" s="28">
        <v>34</v>
      </c>
      <c r="M57" s="28" t="s">
        <v>476</v>
      </c>
      <c r="N57" s="29"/>
      <c r="O57" s="104"/>
      <c r="P57" s="28">
        <v>34</v>
      </c>
      <c r="Q57" s="28" t="s">
        <v>476</v>
      </c>
      <c r="R57" s="29"/>
      <c r="S57" s="104"/>
      <c r="T57" s="28">
        <v>34</v>
      </c>
    </row>
    <row r="58" spans="1:23" ht="13.8" thickBot="1" x14ac:dyDescent="0.3">
      <c r="A58" s="28" t="s">
        <v>477</v>
      </c>
      <c r="B58" s="29"/>
      <c r="C58" s="104"/>
      <c r="D58" s="28">
        <v>35</v>
      </c>
      <c r="E58" s="28" t="s">
        <v>477</v>
      </c>
      <c r="F58" s="29"/>
      <c r="G58" s="104"/>
      <c r="H58" s="28">
        <v>35</v>
      </c>
      <c r="I58" s="28" t="s">
        <v>477</v>
      </c>
      <c r="J58" s="29"/>
      <c r="K58" s="104"/>
      <c r="L58" s="28">
        <v>35</v>
      </c>
      <c r="M58" s="28" t="s">
        <v>477</v>
      </c>
      <c r="N58" s="29"/>
      <c r="O58" s="104"/>
      <c r="P58" s="28">
        <v>35</v>
      </c>
      <c r="Q58" s="28" t="s">
        <v>477</v>
      </c>
      <c r="R58" s="29"/>
      <c r="S58" s="104"/>
      <c r="T58" s="28">
        <v>35</v>
      </c>
    </row>
    <row r="59" spans="1:23" x14ac:dyDescent="0.25">
      <c r="A59" s="134" t="s">
        <v>478</v>
      </c>
      <c r="B59" s="135">
        <v>0</v>
      </c>
      <c r="C59" s="136"/>
      <c r="D59" s="134">
        <v>36</v>
      </c>
      <c r="E59" s="134" t="s">
        <v>478</v>
      </c>
      <c r="F59" s="135">
        <v>0</v>
      </c>
      <c r="G59" s="136"/>
      <c r="H59" s="134">
        <v>36</v>
      </c>
      <c r="I59" s="134" t="s">
        <v>478</v>
      </c>
      <c r="J59" s="135">
        <v>0</v>
      </c>
      <c r="K59" s="136"/>
      <c r="L59" s="134">
        <v>36</v>
      </c>
      <c r="M59" s="134" t="s">
        <v>478</v>
      </c>
      <c r="N59" s="135">
        <v>0</v>
      </c>
      <c r="O59" s="136"/>
      <c r="P59" s="134">
        <v>36</v>
      </c>
      <c r="Q59" s="134" t="s">
        <v>478</v>
      </c>
      <c r="R59" s="135">
        <v>0</v>
      </c>
      <c r="S59" s="136"/>
      <c r="T59" s="32">
        <v>36</v>
      </c>
    </row>
    <row r="60" spans="1:23" x14ac:dyDescent="0.25">
      <c r="A60" s="28" t="s">
        <v>479</v>
      </c>
      <c r="B60" s="29">
        <v>49307</v>
      </c>
      <c r="C60" s="104">
        <v>-2.6</v>
      </c>
      <c r="D60" s="28">
        <v>37</v>
      </c>
      <c r="E60" s="28" t="s">
        <v>479</v>
      </c>
      <c r="F60" s="29">
        <v>97633</v>
      </c>
      <c r="G60" s="104">
        <v>-3.1</v>
      </c>
      <c r="H60" s="28">
        <v>37</v>
      </c>
      <c r="I60" s="28" t="s">
        <v>479</v>
      </c>
      <c r="J60" s="29">
        <v>46533</v>
      </c>
      <c r="K60" s="104">
        <v>-3.8</v>
      </c>
      <c r="L60" s="28">
        <v>37</v>
      </c>
      <c r="M60" s="28" t="s">
        <v>479</v>
      </c>
      <c r="N60" s="29">
        <v>193473</v>
      </c>
      <c r="O60" s="104">
        <v>-3.1</v>
      </c>
      <c r="P60" s="28">
        <v>37</v>
      </c>
      <c r="Q60" s="28" t="s">
        <v>479</v>
      </c>
      <c r="R60" s="29">
        <v>286578</v>
      </c>
      <c r="S60" s="104">
        <v>-3.3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327566</v>
      </c>
      <c r="C63" s="139">
        <v>3.1</v>
      </c>
      <c r="D63" s="137">
        <v>38</v>
      </c>
      <c r="E63" s="137" t="s">
        <v>36</v>
      </c>
      <c r="F63" s="138">
        <v>651931</v>
      </c>
      <c r="G63" s="139">
        <v>2</v>
      </c>
      <c r="H63" s="137">
        <v>38</v>
      </c>
      <c r="I63" s="137" t="s">
        <v>36</v>
      </c>
      <c r="J63" s="138">
        <v>316036</v>
      </c>
      <c r="K63" s="139">
        <v>2.6</v>
      </c>
      <c r="L63" s="137">
        <v>38</v>
      </c>
      <c r="M63" s="137" t="s">
        <v>36</v>
      </c>
      <c r="N63" s="138">
        <v>1295533</v>
      </c>
      <c r="O63" s="139">
        <v>2.4</v>
      </c>
      <c r="P63" s="137">
        <v>38</v>
      </c>
      <c r="Q63" s="137" t="s">
        <v>36</v>
      </c>
      <c r="R63" s="138">
        <v>1873871</v>
      </c>
      <c r="S63" s="139">
        <v>1.8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V43" sqref="V43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483</v>
      </c>
      <c r="N1" s="15" t="s">
        <v>484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5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5">
      <c r="L295" s="162">
        <f>IF(Data!H335 &lt;&gt; "", Data!J335, "")</f>
        <v>44713</v>
      </c>
      <c r="M295" s="158">
        <f>Data!H335</f>
        <v>44713</v>
      </c>
      <c r="N295" s="178">
        <f>Data!I335</f>
        <v>3270</v>
      </c>
    </row>
    <row r="296" spans="12:14" x14ac:dyDescent="0.25">
      <c r="L296" s="162">
        <f>IF(Data!H336 &lt;&gt; "", Data!J336, "")</f>
        <v>44743</v>
      </c>
      <c r="M296" s="158">
        <f>Data!H336</f>
        <v>44743</v>
      </c>
      <c r="N296" s="178">
        <f>Data!I336</f>
        <v>3261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13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48</vt:i4>
      </vt:variant>
    </vt:vector>
  </HeadingPairs>
  <TitlesOfParts>
    <vt:vector size="61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2022-09-07T15:32:12Z</dcterms:modified>
</cp:coreProperties>
</file>