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Sept\"/>
    </mc:Choice>
  </mc:AlternateContent>
  <xr:revisionPtr revIDLastSave="0" documentId="13_ncr:1_{8711FD38-9F56-4AE3-A748-41784C6EC112}" xr6:coauthVersionLast="47" xr6:coauthVersionMax="47" xr10:uidLastSave="{00000000-0000-0000-0000-000000000000}"/>
  <bookViews>
    <workbookView xWindow="-108" yWindow="-108" windowWidth="23256" windowHeight="12576" tabRatio="661" firstSheet="4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 localSheetId="10">[1]SAVMT!#REF!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 s="1"/>
  <c r="I18" i="52"/>
  <c r="K18" i="52" s="1"/>
  <c r="J18" i="52"/>
  <c r="E29" i="52"/>
  <c r="G29" i="52" s="1"/>
  <c r="F29" i="52"/>
  <c r="I29" i="52"/>
  <c r="J29" i="52"/>
  <c r="K29" i="52" s="1"/>
  <c r="E43" i="52"/>
  <c r="G43" i="52" s="1"/>
  <c r="F43" i="52"/>
  <c r="I43" i="52"/>
  <c r="K43" i="52" s="1"/>
  <c r="J43" i="52"/>
  <c r="E53" i="52"/>
  <c r="G53" i="52" s="1"/>
  <c r="F53" i="52"/>
  <c r="I53" i="52"/>
  <c r="J53" i="52"/>
  <c r="K53" i="52"/>
  <c r="E68" i="52"/>
  <c r="G68" i="52" s="1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 s="1"/>
  <c r="I18" i="53"/>
  <c r="K18" i="53" s="1"/>
  <c r="J18" i="53"/>
  <c r="E29" i="53"/>
  <c r="F29" i="53"/>
  <c r="I29" i="53"/>
  <c r="J29" i="53"/>
  <c r="K29" i="53" s="1"/>
  <c r="E43" i="53"/>
  <c r="F43" i="53"/>
  <c r="I43" i="53"/>
  <c r="J43" i="53"/>
  <c r="E53" i="53"/>
  <c r="F53" i="53"/>
  <c r="I53" i="53"/>
  <c r="J53" i="53"/>
  <c r="E68" i="53"/>
  <c r="G68" i="53" s="1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F29" i="54"/>
  <c r="I29" i="54"/>
  <c r="J29" i="54"/>
  <c r="E43" i="54"/>
  <c r="G43" i="54" s="1"/>
  <c r="F43" i="54"/>
  <c r="I43" i="54"/>
  <c r="J43" i="54"/>
  <c r="E53" i="54"/>
  <c r="F53" i="54"/>
  <c r="G53" i="54" s="1"/>
  <c r="I53" i="54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I5" i="54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I173" i="57"/>
  <c r="N133" i="22" s="1"/>
  <c r="J173" i="57"/>
  <c r="H173" i="57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I194" i="57"/>
  <c r="N154" i="22" s="1"/>
  <c r="J194" i="57"/>
  <c r="H194" i="57" s="1"/>
  <c r="G195" i="57"/>
  <c r="J195" i="57" s="1"/>
  <c r="H195" i="57" s="1"/>
  <c r="I195" i="57"/>
  <c r="N155" i="22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I235" i="57"/>
  <c r="N195" i="22" s="1"/>
  <c r="J235" i="57"/>
  <c r="H235" i="57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I238" i="57"/>
  <c r="N198" i="22" s="1"/>
  <c r="J238" i="57"/>
  <c r="H238" i="57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I260" i="57"/>
  <c r="N220" i="22" s="1"/>
  <c r="J260" i="57"/>
  <c r="H260" i="57" s="1"/>
  <c r="G261" i="57"/>
  <c r="J261" i="57" s="1"/>
  <c r="H261" i="57" s="1"/>
  <c r="I261" i="57"/>
  <c r="N221" i="22" s="1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J270" i="57" s="1"/>
  <c r="H270" i="57" s="1"/>
  <c r="I270" i="57"/>
  <c r="N230" i="22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I295" i="57"/>
  <c r="N255" i="22" s="1"/>
  <c r="J295" i="57"/>
  <c r="H295" i="57" s="1"/>
  <c r="G296" i="57"/>
  <c r="I296" i="57"/>
  <c r="N256" i="22" s="1"/>
  <c r="J296" i="57"/>
  <c r="H296" i="57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J327" i="57" s="1"/>
  <c r="H327" i="57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J330" i="57" s="1"/>
  <c r="H330" i="57"/>
  <c r="I330" i="57"/>
  <c r="N290" i="22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I335" i="57"/>
  <c r="N295" i="22" s="1"/>
  <c r="J335" i="57"/>
  <c r="H335" i="57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H359" i="57"/>
  <c r="I359" i="57"/>
  <c r="N319" i="22" s="1"/>
  <c r="J359" i="57"/>
  <c r="G18" i="54" l="1"/>
  <c r="K68" i="53"/>
  <c r="K43" i="54"/>
  <c r="G29" i="53"/>
  <c r="K53" i="53"/>
  <c r="K29" i="54"/>
  <c r="B6" i="57"/>
  <c r="G29" i="54"/>
  <c r="K53" i="54"/>
  <c r="K43" i="53"/>
  <c r="G43" i="53"/>
  <c r="L150" i="22"/>
  <c r="M150" i="22"/>
  <c r="M281" i="22"/>
  <c r="L281" i="22"/>
  <c r="M253" i="22"/>
  <c r="L253" i="22"/>
  <c r="L244" i="22"/>
  <c r="M244" i="22"/>
  <c r="L280" i="22"/>
  <c r="M280" i="22"/>
  <c r="L262" i="22"/>
  <c r="M262" i="22"/>
  <c r="M289" i="22"/>
  <c r="L289" i="22"/>
  <c r="L271" i="22"/>
  <c r="M271" i="22"/>
  <c r="L163" i="22"/>
  <c r="M163" i="22"/>
  <c r="L172" i="22"/>
  <c r="M172" i="22"/>
  <c r="M153" i="22"/>
  <c r="L153" i="22"/>
  <c r="L292" i="22"/>
  <c r="M292" i="22"/>
  <c r="M181" i="22"/>
  <c r="L181" i="22"/>
  <c r="L296" i="22"/>
  <c r="M296" i="22"/>
  <c r="L190" i="22"/>
  <c r="M190" i="22"/>
  <c r="L199" i="22"/>
  <c r="M199" i="22"/>
  <c r="L283" i="22"/>
  <c r="M283" i="22"/>
  <c r="L208" i="22"/>
  <c r="M208" i="22"/>
  <c r="M217" i="22"/>
  <c r="L217" i="22"/>
  <c r="L286" i="22"/>
  <c r="M286" i="22"/>
  <c r="L226" i="22"/>
  <c r="M226" i="22"/>
  <c r="L298" i="22"/>
  <c r="M298" i="22"/>
  <c r="L235" i="22"/>
  <c r="M235" i="22"/>
  <c r="L279" i="22"/>
  <c r="M279" i="22"/>
  <c r="L234" i="22"/>
  <c r="M234" i="22"/>
  <c r="M189" i="22"/>
  <c r="L189" i="22"/>
  <c r="L62" i="22"/>
  <c r="M62" i="22"/>
  <c r="L247" i="22"/>
  <c r="M247" i="22"/>
  <c r="L311" i="22"/>
  <c r="M311" i="22"/>
  <c r="L294" i="22"/>
  <c r="M294" i="22"/>
  <c r="L287" i="22"/>
  <c r="M287" i="22"/>
  <c r="M145" i="22"/>
  <c r="L145" i="22"/>
  <c r="L136" i="22"/>
  <c r="M136" i="22"/>
  <c r="L127" i="22"/>
  <c r="M127" i="22"/>
  <c r="L118" i="22"/>
  <c r="M118" i="22"/>
  <c r="M109" i="22"/>
  <c r="L109" i="22"/>
  <c r="L100" i="22"/>
  <c r="M100" i="22"/>
  <c r="L91" i="22"/>
  <c r="M91" i="22"/>
  <c r="L82" i="22"/>
  <c r="M82" i="22"/>
  <c r="L58" i="22"/>
  <c r="M58" i="22"/>
  <c r="L34" i="22"/>
  <c r="M34" i="22"/>
  <c r="L304" i="22"/>
  <c r="M304" i="22"/>
  <c r="M261" i="22"/>
  <c r="L261" i="22"/>
  <c r="L212" i="22"/>
  <c r="M212" i="22"/>
  <c r="L167" i="22"/>
  <c r="M167" i="22"/>
  <c r="L314" i="22"/>
  <c r="M314" i="22"/>
  <c r="M301" i="22"/>
  <c r="L301" i="22"/>
  <c r="M81" i="22"/>
  <c r="L81" i="22"/>
  <c r="L67" i="22"/>
  <c r="M67" i="22"/>
  <c r="L43" i="22"/>
  <c r="M43" i="22"/>
  <c r="L19" i="22"/>
  <c r="M19" i="22"/>
  <c r="L270" i="22"/>
  <c r="M270" i="22"/>
  <c r="L216" i="22"/>
  <c r="M216" i="22"/>
  <c r="L131" i="22"/>
  <c r="M131" i="22"/>
  <c r="L266" i="22"/>
  <c r="M266" i="22"/>
  <c r="M225" i="22"/>
  <c r="L225" i="22"/>
  <c r="L176" i="22"/>
  <c r="M176" i="22"/>
  <c r="L274" i="22"/>
  <c r="M274" i="22"/>
  <c r="L184" i="22"/>
  <c r="M184" i="22"/>
  <c r="L103" i="22"/>
  <c r="M103" i="22"/>
  <c r="L76" i="22"/>
  <c r="M76" i="22"/>
  <c r="L52" i="22"/>
  <c r="M52" i="22"/>
  <c r="L28" i="22"/>
  <c r="M28" i="22"/>
  <c r="L310" i="22"/>
  <c r="M310" i="22"/>
  <c r="M293" i="22"/>
  <c r="L293" i="22"/>
  <c r="L282" i="22"/>
  <c r="M282" i="22"/>
  <c r="L148" i="22"/>
  <c r="M148" i="22"/>
  <c r="L130" i="22"/>
  <c r="M130" i="22"/>
  <c r="L112" i="22"/>
  <c r="M112" i="22"/>
  <c r="L94" i="22"/>
  <c r="M94" i="22"/>
  <c r="L71" i="22"/>
  <c r="M71" i="22"/>
  <c r="L47" i="22"/>
  <c r="M47" i="22"/>
  <c r="L23" i="22"/>
  <c r="M23" i="22"/>
  <c r="L2" i="22"/>
  <c r="M2" i="22"/>
  <c r="M317" i="22"/>
  <c r="L317" i="22"/>
  <c r="L290" i="22"/>
  <c r="M290" i="22"/>
  <c r="L239" i="22"/>
  <c r="M239" i="22"/>
  <c r="M185" i="22"/>
  <c r="L185" i="22"/>
  <c r="L38" i="22"/>
  <c r="M38" i="22"/>
  <c r="L220" i="22"/>
  <c r="M220" i="22"/>
  <c r="M193" i="22"/>
  <c r="L193" i="22"/>
  <c r="L139" i="22"/>
  <c r="M139" i="22"/>
  <c r="M313" i="22"/>
  <c r="L313" i="22"/>
  <c r="L143" i="22"/>
  <c r="M143" i="22"/>
  <c r="M125" i="22"/>
  <c r="L125" i="22"/>
  <c r="L107" i="22"/>
  <c r="M107" i="22"/>
  <c r="M89" i="22"/>
  <c r="L89" i="22"/>
  <c r="L80" i="22"/>
  <c r="M80" i="22"/>
  <c r="L56" i="22"/>
  <c r="M56" i="22"/>
  <c r="L32" i="22"/>
  <c r="M32" i="22"/>
  <c r="L252" i="22"/>
  <c r="M252" i="22"/>
  <c r="L203" i="22"/>
  <c r="M203" i="22"/>
  <c r="L162" i="22"/>
  <c r="M162" i="22"/>
  <c r="L211" i="22"/>
  <c r="M211" i="22"/>
  <c r="M157" i="22"/>
  <c r="L157" i="22"/>
  <c r="L316" i="22"/>
  <c r="M316" i="22"/>
  <c r="M285" i="22"/>
  <c r="L285" i="22"/>
  <c r="L278" i="22"/>
  <c r="M278" i="22"/>
  <c r="M273" i="22"/>
  <c r="L273" i="22"/>
  <c r="M269" i="22"/>
  <c r="L269" i="22"/>
  <c r="L264" i="22"/>
  <c r="M264" i="22"/>
  <c r="L260" i="22"/>
  <c r="M260" i="22"/>
  <c r="L255" i="22"/>
  <c r="M255" i="22"/>
  <c r="L251" i="22"/>
  <c r="M251" i="22"/>
  <c r="L246" i="22"/>
  <c r="M246" i="22"/>
  <c r="L242" i="22"/>
  <c r="M242" i="22"/>
  <c r="M237" i="22"/>
  <c r="L237" i="22"/>
  <c r="M233" i="22"/>
  <c r="L233" i="22"/>
  <c r="L228" i="22"/>
  <c r="M228" i="22"/>
  <c r="L224" i="22"/>
  <c r="M224" i="22"/>
  <c r="L219" i="22"/>
  <c r="M219" i="22"/>
  <c r="L215" i="22"/>
  <c r="M215" i="22"/>
  <c r="L210" i="22"/>
  <c r="M210" i="22"/>
  <c r="L206" i="22"/>
  <c r="M206" i="22"/>
  <c r="M201" i="22"/>
  <c r="L201" i="22"/>
  <c r="M197" i="22"/>
  <c r="L197" i="22"/>
  <c r="L192" i="22"/>
  <c r="M192" i="22"/>
  <c r="L188" i="22"/>
  <c r="M188" i="22"/>
  <c r="L183" i="22"/>
  <c r="M183" i="22"/>
  <c r="L179" i="22"/>
  <c r="M179" i="22"/>
  <c r="L174" i="22"/>
  <c r="M174" i="22"/>
  <c r="L170" i="22"/>
  <c r="M170" i="22"/>
  <c r="M165" i="22"/>
  <c r="L165" i="22"/>
  <c r="M161" i="22"/>
  <c r="L161" i="22"/>
  <c r="L156" i="22"/>
  <c r="M156" i="22"/>
  <c r="L142" i="22"/>
  <c r="M142" i="22"/>
  <c r="L134" i="22"/>
  <c r="M134" i="22"/>
  <c r="L124" i="22"/>
  <c r="M124" i="22"/>
  <c r="L116" i="22"/>
  <c r="M116" i="22"/>
  <c r="L106" i="22"/>
  <c r="M106" i="22"/>
  <c r="L98" i="22"/>
  <c r="M98" i="22"/>
  <c r="L88" i="22"/>
  <c r="M88" i="22"/>
  <c r="L70" i="22"/>
  <c r="M70" i="22"/>
  <c r="L46" i="22"/>
  <c r="M46" i="22"/>
  <c r="L22" i="22"/>
  <c r="M22" i="22"/>
  <c r="L243" i="22"/>
  <c r="M243" i="22"/>
  <c r="L194" i="22"/>
  <c r="M194" i="22"/>
  <c r="M113" i="22"/>
  <c r="L113" i="22"/>
  <c r="L238" i="22"/>
  <c r="M238" i="22"/>
  <c r="L202" i="22"/>
  <c r="M202" i="22"/>
  <c r="L175" i="22"/>
  <c r="M175" i="22"/>
  <c r="M121" i="22"/>
  <c r="L121" i="22"/>
  <c r="L319" i="22"/>
  <c r="M319" i="22"/>
  <c r="M277" i="22"/>
  <c r="L277" i="22"/>
  <c r="L268" i="22"/>
  <c r="M268" i="22"/>
  <c r="L259" i="22"/>
  <c r="M259" i="22"/>
  <c r="L250" i="22"/>
  <c r="M250" i="22"/>
  <c r="M241" i="22"/>
  <c r="L241" i="22"/>
  <c r="L232" i="22"/>
  <c r="M232" i="22"/>
  <c r="L223" i="22"/>
  <c r="M223" i="22"/>
  <c r="L214" i="22"/>
  <c r="M214" i="22"/>
  <c r="M205" i="22"/>
  <c r="L205" i="22"/>
  <c r="L196" i="22"/>
  <c r="M196" i="22"/>
  <c r="L187" i="22"/>
  <c r="M187" i="22"/>
  <c r="L178" i="22"/>
  <c r="M178" i="22"/>
  <c r="M169" i="22"/>
  <c r="L169" i="22"/>
  <c r="L160" i="22"/>
  <c r="M160" i="22"/>
  <c r="L152" i="22"/>
  <c r="M152" i="22"/>
  <c r="M133" i="22"/>
  <c r="L133" i="22"/>
  <c r="L115" i="22"/>
  <c r="M115" i="22"/>
  <c r="M97" i="22"/>
  <c r="L97" i="22"/>
  <c r="L79" i="22"/>
  <c r="M79" i="22"/>
  <c r="L55" i="22"/>
  <c r="M55" i="22"/>
  <c r="L31" i="22"/>
  <c r="M31" i="22"/>
  <c r="M257" i="22"/>
  <c r="L257" i="22"/>
  <c r="L171" i="22"/>
  <c r="M171" i="22"/>
  <c r="L256" i="22"/>
  <c r="M256" i="22"/>
  <c r="M85" i="22"/>
  <c r="L85" i="22"/>
  <c r="L299" i="22"/>
  <c r="M299" i="22"/>
  <c r="L288" i="22"/>
  <c r="M288" i="22"/>
  <c r="L146" i="22"/>
  <c r="M146" i="22"/>
  <c r="L128" i="22"/>
  <c r="M128" i="22"/>
  <c r="L110" i="22"/>
  <c r="M110" i="22"/>
  <c r="L92" i="22"/>
  <c r="M92" i="22"/>
  <c r="L74" i="22"/>
  <c r="M74" i="22"/>
  <c r="L50" i="22"/>
  <c r="M50" i="22"/>
  <c r="L26" i="22"/>
  <c r="M26" i="22"/>
  <c r="M297" i="22"/>
  <c r="L297" i="22"/>
  <c r="L248" i="22"/>
  <c r="M248" i="22"/>
  <c r="L207" i="22"/>
  <c r="M207" i="22"/>
  <c r="L158" i="22"/>
  <c r="M158" i="22"/>
  <c r="L307" i="22"/>
  <c r="M307" i="22"/>
  <c r="L166" i="22"/>
  <c r="M166" i="22"/>
  <c r="L312" i="22"/>
  <c r="M312" i="22"/>
  <c r="L302" i="22"/>
  <c r="M302" i="22"/>
  <c r="L151" i="22"/>
  <c r="M151" i="22"/>
  <c r="L64" i="22"/>
  <c r="M64" i="22"/>
  <c r="L40" i="22"/>
  <c r="M40" i="22"/>
  <c r="L16" i="22"/>
  <c r="M16" i="22"/>
  <c r="L275" i="22"/>
  <c r="M275" i="22"/>
  <c r="M221" i="22"/>
  <c r="L221" i="22"/>
  <c r="L198" i="22"/>
  <c r="M198" i="22"/>
  <c r="M149" i="22"/>
  <c r="L149" i="22"/>
  <c r="M265" i="22"/>
  <c r="L265" i="22"/>
  <c r="L315" i="22"/>
  <c r="M315" i="22"/>
  <c r="M305" i="22"/>
  <c r="L305" i="22"/>
  <c r="L295" i="22"/>
  <c r="M295" i="22"/>
  <c r="L291" i="22"/>
  <c r="M291" i="22"/>
  <c r="L284" i="22"/>
  <c r="M284" i="22"/>
  <c r="L276" i="22"/>
  <c r="M276" i="22"/>
  <c r="L272" i="22"/>
  <c r="M272" i="22"/>
  <c r="L267" i="22"/>
  <c r="M267" i="22"/>
  <c r="L263" i="22"/>
  <c r="M263" i="22"/>
  <c r="L258" i="22"/>
  <c r="M258" i="22"/>
  <c r="L254" i="22"/>
  <c r="M254" i="22"/>
  <c r="M249" i="22"/>
  <c r="L249" i="22"/>
  <c r="M245" i="22"/>
  <c r="L245" i="22"/>
  <c r="L240" i="22"/>
  <c r="M240" i="22"/>
  <c r="L236" i="22"/>
  <c r="M236" i="22"/>
  <c r="L231" i="22"/>
  <c r="M231" i="22"/>
  <c r="L227" i="22"/>
  <c r="M227" i="22"/>
  <c r="L222" i="22"/>
  <c r="M222" i="22"/>
  <c r="L218" i="22"/>
  <c r="M218" i="22"/>
  <c r="M213" i="22"/>
  <c r="L213" i="22"/>
  <c r="M209" i="22"/>
  <c r="L209" i="22"/>
  <c r="L204" i="22"/>
  <c r="M204" i="22"/>
  <c r="L200" i="22"/>
  <c r="M200" i="22"/>
  <c r="L195" i="22"/>
  <c r="M195" i="22"/>
  <c r="L191" i="22"/>
  <c r="M191" i="22"/>
  <c r="L186" i="22"/>
  <c r="M186" i="22"/>
  <c r="L182" i="22"/>
  <c r="M182" i="22"/>
  <c r="M177" i="22"/>
  <c r="L177" i="22"/>
  <c r="M173" i="22"/>
  <c r="L173" i="22"/>
  <c r="L168" i="22"/>
  <c r="M168" i="22"/>
  <c r="L164" i="22"/>
  <c r="M164" i="22"/>
  <c r="L159" i="22"/>
  <c r="M159" i="22"/>
  <c r="L155" i="22"/>
  <c r="M155" i="22"/>
  <c r="M137" i="22"/>
  <c r="L137" i="22"/>
  <c r="L132" i="22"/>
  <c r="M132" i="22"/>
  <c r="L119" i="22"/>
  <c r="M119" i="22"/>
  <c r="L114" i="22"/>
  <c r="M114" i="22"/>
  <c r="M101" i="22"/>
  <c r="L101" i="22"/>
  <c r="L96" i="22"/>
  <c r="M96" i="22"/>
  <c r="L83" i="22"/>
  <c r="M83" i="22"/>
  <c r="L59" i="22"/>
  <c r="M59" i="22"/>
  <c r="L35" i="22"/>
  <c r="M35" i="22"/>
  <c r="L230" i="22"/>
  <c r="M230" i="22"/>
  <c r="L180" i="22"/>
  <c r="M180" i="22"/>
  <c r="L95" i="22"/>
  <c r="M95" i="22"/>
  <c r="M229" i="22"/>
  <c r="L229" i="22"/>
  <c r="L318" i="22"/>
  <c r="M318" i="22"/>
  <c r="L308" i="22"/>
  <c r="M308" i="22"/>
  <c r="L154" i="22"/>
  <c r="M154" i="22"/>
  <c r="M77" i="22"/>
  <c r="L77" i="22"/>
  <c r="L68" i="22"/>
  <c r="M68" i="22"/>
  <c r="L44" i="22"/>
  <c r="M44" i="22"/>
  <c r="L20" i="22"/>
  <c r="M20" i="22"/>
  <c r="M13" i="22"/>
  <c r="L13" i="22"/>
  <c r="H3" i="54"/>
  <c r="H3" i="52"/>
  <c r="H3" i="53"/>
  <c r="M141" i="22"/>
  <c r="L141" i="22"/>
  <c r="L123" i="22"/>
  <c r="M123" i="22"/>
  <c r="M105" i="22"/>
  <c r="L105" i="22"/>
  <c r="L87" i="22"/>
  <c r="M87" i="22"/>
  <c r="L14" i="22"/>
  <c r="M14" i="22"/>
  <c r="L75" i="22"/>
  <c r="M75" i="22"/>
  <c r="L63" i="22"/>
  <c r="M63" i="22"/>
  <c r="L51" i="22"/>
  <c r="M51" i="22"/>
  <c r="L39" i="22"/>
  <c r="M39" i="22"/>
  <c r="L27" i="22"/>
  <c r="M27" i="22"/>
  <c r="L15" i="22"/>
  <c r="M15" i="22"/>
  <c r="L3" i="22"/>
  <c r="M3" i="22"/>
  <c r="L144" i="22"/>
  <c r="M144" i="22"/>
  <c r="L126" i="22"/>
  <c r="M126" i="22"/>
  <c r="L108" i="22"/>
  <c r="M108" i="22"/>
  <c r="L90" i="22"/>
  <c r="M90" i="22"/>
  <c r="L4" i="22"/>
  <c r="M4" i="22"/>
  <c r="L140" i="22"/>
  <c r="M140" i="22"/>
  <c r="L122" i="22"/>
  <c r="M122" i="22"/>
  <c r="L104" i="22"/>
  <c r="M104" i="22"/>
  <c r="L86" i="22"/>
  <c r="M86" i="22"/>
  <c r="M5" i="22"/>
  <c r="L5" i="22"/>
  <c r="L147" i="22"/>
  <c r="M147" i="22"/>
  <c r="M129" i="22"/>
  <c r="L129" i="22"/>
  <c r="L111" i="22"/>
  <c r="M111" i="22"/>
  <c r="M93" i="22"/>
  <c r="L93" i="22"/>
  <c r="L78" i="22"/>
  <c r="M78" i="22"/>
  <c r="L66" i="22"/>
  <c r="M66" i="22"/>
  <c r="L54" i="22"/>
  <c r="M54" i="22"/>
  <c r="L42" i="22"/>
  <c r="M42" i="22"/>
  <c r="L30" i="22"/>
  <c r="M30" i="22"/>
  <c r="L18" i="22"/>
  <c r="M18" i="22"/>
  <c r="L6" i="22"/>
  <c r="M6" i="22"/>
  <c r="P21" i="11"/>
  <c r="P4" i="11"/>
  <c r="L7" i="22"/>
  <c r="M7" i="22"/>
  <c r="L8" i="22"/>
  <c r="M8" i="22"/>
  <c r="M73" i="22"/>
  <c r="L73" i="22"/>
  <c r="M69" i="22"/>
  <c r="L69" i="22"/>
  <c r="M65" i="22"/>
  <c r="L65" i="22"/>
  <c r="M61" i="22"/>
  <c r="L61" i="22"/>
  <c r="M57" i="22"/>
  <c r="L57" i="22"/>
  <c r="M53" i="22"/>
  <c r="L53" i="22"/>
  <c r="M49" i="22"/>
  <c r="L49" i="22"/>
  <c r="M45" i="22"/>
  <c r="L45" i="22"/>
  <c r="M41" i="22"/>
  <c r="L41" i="22"/>
  <c r="M37" i="22"/>
  <c r="L37" i="22"/>
  <c r="M33" i="22"/>
  <c r="L33" i="22"/>
  <c r="M29" i="22"/>
  <c r="L29" i="22"/>
  <c r="M25" i="22"/>
  <c r="L25" i="22"/>
  <c r="M21" i="22"/>
  <c r="L21" i="22"/>
  <c r="M17" i="22"/>
  <c r="L17" i="22"/>
  <c r="M9" i="22"/>
  <c r="L9" i="22"/>
  <c r="L135" i="22"/>
  <c r="M135" i="22"/>
  <c r="M117" i="22"/>
  <c r="L117" i="22"/>
  <c r="L99" i="22"/>
  <c r="M99" i="22"/>
  <c r="L10" i="22"/>
  <c r="M10" i="22"/>
  <c r="M309" i="22"/>
  <c r="L309" i="22"/>
  <c r="L306" i="22"/>
  <c r="M306" i="22"/>
  <c r="L303" i="22"/>
  <c r="M303" i="22"/>
  <c r="L300" i="22"/>
  <c r="M300" i="22"/>
  <c r="L11" i="22"/>
  <c r="M11" i="22"/>
  <c r="L138" i="22"/>
  <c r="M138" i="22"/>
  <c r="L120" i="22"/>
  <c r="M120" i="22"/>
  <c r="L102" i="22"/>
  <c r="M102" i="22"/>
  <c r="L84" i="22"/>
  <c r="M84" i="22"/>
  <c r="L72" i="22"/>
  <c r="M72" i="22"/>
  <c r="L60" i="22"/>
  <c r="M60" i="22"/>
  <c r="L48" i="22"/>
  <c r="M48" i="22"/>
  <c r="L36" i="22"/>
  <c r="M36" i="22"/>
  <c r="L24" i="22"/>
  <c r="M24" i="22"/>
  <c r="L12" i="22"/>
  <c r="M12" i="22"/>
  <c r="J5" i="52"/>
  <c r="E16" i="37"/>
  <c r="F16" i="37" s="1"/>
  <c r="I5" i="53"/>
  <c r="J5" i="53"/>
  <c r="I5" i="52"/>
  <c r="J5" i="54"/>
  <c r="O4" i="11"/>
  <c r="O21" i="11"/>
  <c r="N4" i="11"/>
  <c r="N21" i="11"/>
  <c r="G53" i="53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<sst xmlns="http://schemas.openxmlformats.org/spreadsheetml/2006/main" count="2747" uniqueCount="941">
  <si>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</si>
  <si>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</si>
  <si>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</si>
  <si>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</si>
  <si>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</si>
  <si>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</si>
  <si>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</si>
  <si>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</si>
  <si>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</si>
  <si>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</si>
  <si>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</si>
  <si>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</si>
  <si>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</si>
  <si>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</si>
  <si>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</si>
  <si>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</si>
  <si>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</si>
  <si>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</si>
  <si>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</si>
  <si>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</si>
  <si>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</si>
  <si>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</si>
  <si>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</si>
  <si>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</si>
  <si>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</si>
  <si>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</si>
  <si>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</si>
  <si>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</si>
  <si>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</si>
  <si>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</si>
  <si>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</si>
  <si>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</si>
  <si>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</si>
  <si>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</si>
  <si>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</si>
  <si>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</si>
  <si>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</si>
  <si>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</si>
  <si>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</si>
  <si>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</si>
  <si>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</si>
  <si>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</si>
  <si>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</si>
  <si>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</si>
  <si>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</si>
  <si>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</si>
  <si>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</si>
  <si>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</si>
  <si>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</si>
  <si>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</si>
  <si>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</si>
  <si>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</si>
  <si>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</si>
  <si>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</si>
  <si>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</si>
  <si>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</si>
  <si>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</si>
  <si>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</si>
  <si>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</si>
  <si>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</si>
  <si>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</si>
  <si>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</si>
  <si>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</si>
  <si>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</si>
  <si>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</si>
  <si>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</si>
  <si>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</si>
  <si>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20.8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</si>
  <si>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</si>
  <si>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</si>
  <si>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</si>
  <si>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</si>
  <si>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</si>
  <si>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</si>
  <si>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</si>
  <si>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</si>
  <si>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</si>
  <si>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</si>
  <si>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</si>
  <si>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</si>
  <si>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</si>
  <si>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</si>
  <si>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</si>
  <si>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</si>
  <si>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</si>
  <si>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</si>
  <si>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</si>
  <si>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</si>
  <si>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</si>
  <si>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</si>
  <si>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</si>
  <si>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</si>
  <si>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</si>
  <si>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</si>
  <si>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33.3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</si>
  <si>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</si>
  <si>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</si>
  <si>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</si>
  <si>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</si>
  <si>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</si>
  <si>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</si>
  <si>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</si>
  <si>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</si>
  <si>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</si>
  <si>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</si>
  <si>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48.5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</si>
  <si>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</si>
  <si>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</si>
  <si>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</si>
  <si>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</si>
  <si>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</si>
  <si>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</si>
  <si>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</si>
  <si>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</si>
  <si>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</si>
  <si>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</si>
  <si>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</si>
  <si>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</si>
  <si>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</si>
  <si>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</si>
  <si>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</si>
  <si>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</si>
  <si>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96.4</t>
  </si>
  <si>
    <t>99.3</t>
  </si>
  <si>
    <t>93.0</t>
  </si>
  <si>
    <t>93.8</t>
  </si>
  <si>
    <t>Other Urban</t>
  </si>
  <si>
    <t>39.0</t>
  </si>
  <si>
    <t>36.1</t>
  </si>
  <si>
    <t>45.1</t>
  </si>
  <si>
    <t>44.0</t>
  </si>
  <si>
    <t>47.6</t>
  </si>
  <si>
    <t>48.4</t>
  </si>
  <si>
    <t>47.2</t>
  </si>
  <si>
    <t>46.5</t>
  </si>
  <si>
    <t>44.5</t>
  </si>
  <si>
    <t>45.9</t>
  </si>
  <si>
    <t>All Systems</t>
  </si>
  <si>
    <t>231.1</t>
  </si>
  <si>
    <t>213.0</t>
  </si>
  <si>
    <t>269.4</t>
  </si>
  <si>
    <t>259.1</t>
  </si>
  <si>
    <t>284.3</t>
  </si>
  <si>
    <t>287.0</t>
  </si>
  <si>
    <t>296.4</t>
  </si>
  <si>
    <t>287.3</t>
  </si>
  <si>
    <t>278.1</t>
  </si>
  <si>
    <t>285.7</t>
  </si>
  <si>
    <t>267.7</t>
  </si>
  <si>
    <t>268.4</t>
  </si>
  <si>
    <t>2022 Individual Monthly Vehicle-Miles of Travel in Billions</t>
  </si>
  <si>
    <t>19.0</t>
  </si>
  <si>
    <t>18.4</t>
  </si>
  <si>
    <t>20.9</t>
  </si>
  <si>
    <t>24.0</t>
  </si>
  <si>
    <t>24.2</t>
  </si>
  <si>
    <t>25.5</t>
  </si>
  <si>
    <t>23.0</t>
  </si>
  <si>
    <t>32.6</t>
  </si>
  <si>
    <t>31.2</t>
  </si>
  <si>
    <t>34.5</t>
  </si>
  <si>
    <t>34.4</t>
  </si>
  <si>
    <t>35.5</t>
  </si>
  <si>
    <t>35.3</t>
  </si>
  <si>
    <t>34.1</t>
  </si>
  <si>
    <t>24.8</t>
  </si>
  <si>
    <t>27.9</t>
  </si>
  <si>
    <t>30.9</t>
  </si>
  <si>
    <t>32.2</t>
  </si>
  <si>
    <t>31.9</t>
  </si>
  <si>
    <t>30.8</t>
  </si>
  <si>
    <t>42.1</t>
  </si>
  <si>
    <t>41.6</t>
  </si>
  <si>
    <t>46.2</t>
  </si>
  <si>
    <t>49.7</t>
  </si>
  <si>
    <t>49.3</t>
  </si>
  <si>
    <t>49.2</t>
  </si>
  <si>
    <t>48.3</t>
  </si>
  <si>
    <t>85.2</t>
  </si>
  <si>
    <t>83.9</t>
  </si>
  <si>
    <t>96.9</t>
  </si>
  <si>
    <t>91.9</t>
  </si>
  <si>
    <t>99.4</t>
  </si>
  <si>
    <t>97.1</t>
  </si>
  <si>
    <t>98.0</t>
  </si>
  <si>
    <t>101.2</t>
  </si>
  <si>
    <t>41.4</t>
  </si>
  <si>
    <t>40.2</t>
  </si>
  <si>
    <t>46.6</t>
  </si>
  <si>
    <t>47.5</t>
  </si>
  <si>
    <t>240.6</t>
  </si>
  <si>
    <t>235.7</t>
  </si>
  <si>
    <t>277.2</t>
  </si>
  <si>
    <t>263.2</t>
  </si>
  <si>
    <t>288.2</t>
  </si>
  <si>
    <t>282.5</t>
  </si>
  <si>
    <t>289.4</t>
  </si>
  <si>
    <t>280.8</t>
  </si>
  <si>
    <t>* Percent Change In Individual Monthly Travel 2021 vs. 2022</t>
  </si>
  <si>
    <t>3.8</t>
  </si>
  <si>
    <t>12.2</t>
  </si>
  <si>
    <t>3.7</t>
  </si>
  <si>
    <t>0.8</t>
  </si>
  <si>
    <t>0.1</t>
  </si>
  <si>
    <t>-2.0</t>
  </si>
  <si>
    <t>-3.8</t>
  </si>
  <si>
    <t>-1.3</t>
  </si>
  <si>
    <t>0.4</t>
  </si>
  <si>
    <t>2.1</t>
  </si>
  <si>
    <t>10.1</t>
  </si>
  <si>
    <t>-1.0</t>
  </si>
  <si>
    <t>-0.4</t>
  </si>
  <si>
    <t>-3.0</t>
  </si>
  <si>
    <t>-0.1</t>
  </si>
  <si>
    <t>0.6</t>
  </si>
  <si>
    <t>1.2</t>
  </si>
  <si>
    <t>9.6</t>
  </si>
  <si>
    <t>0.2</t>
  </si>
  <si>
    <t>-0.7</t>
  </si>
  <si>
    <t>-2.2</t>
  </si>
  <si>
    <t>-3.5</t>
  </si>
  <si>
    <t>1.0</t>
  </si>
  <si>
    <t>4.9</t>
  </si>
  <si>
    <t>11.9</t>
  </si>
  <si>
    <t>3.6</t>
  </si>
  <si>
    <t>2.3</t>
  </si>
  <si>
    <t>-0.3</t>
  </si>
  <si>
    <t>-2.6</t>
  </si>
  <si>
    <t>0.9</t>
  </si>
  <si>
    <t>4.3</t>
  </si>
  <si>
    <t>9.9</t>
  </si>
  <si>
    <t>2.9</t>
  </si>
  <si>
    <t>2.0</t>
  </si>
  <si>
    <t>1.3</t>
  </si>
  <si>
    <t>-1.1</t>
  </si>
  <si>
    <t>-2.7</t>
  </si>
  <si>
    <t>1.5</t>
  </si>
  <si>
    <t>0.7</t>
  </si>
  <si>
    <t>6.1</t>
  </si>
  <si>
    <t>11.4</t>
  </si>
  <si>
    <t>4.2</t>
  </si>
  <si>
    <t>2.4</t>
  </si>
  <si>
    <t>3.0</t>
  </si>
  <si>
    <t>-3.7</t>
  </si>
  <si>
    <t>2.2</t>
  </si>
  <si>
    <t>4.1</t>
  </si>
  <si>
    <t>10.7</t>
  </si>
  <si>
    <t>1.6</t>
  </si>
  <si>
    <t>1.4</t>
  </si>
  <si>
    <t>-1.6</t>
  </si>
  <si>
    <t>-3.2</t>
  </si>
  <si>
    <t>Table - 2. Estimated Cumulative Monthly Motor Vehicle Travel in the United States**</t>
  </si>
  <si>
    <t>2021 Cumulative Monthly Vehicle-Miles of Travel in Billions</t>
  </si>
  <si>
    <t>56.6</t>
  </si>
  <si>
    <t>77.4</t>
  </si>
  <si>
    <t>101.3</t>
  </si>
  <si>
    <t>126.0</t>
  </si>
  <si>
    <t>152.5</t>
  </si>
  <si>
    <t>177.0</t>
  </si>
  <si>
    <t>199.9</t>
  </si>
  <si>
    <t>223.5</t>
  </si>
  <si>
    <t>246.3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</si>
  <si>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</si>
  <si>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</si>
  <si>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</si>
  <si>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</si>
  <si>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</si>
  <si>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</si>
  <si>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</si>
  <si>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</si>
  <si>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</si>
  <si>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</si>
  <si>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</si>
  <si>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</si>
  <si>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75.1</t>
  </si>
  <si>
    <t>103.2</t>
  </si>
  <si>
    <t>134.5</t>
  </si>
  <si>
    <t>166.1</t>
  </si>
  <si>
    <t>199.5</t>
  </si>
  <si>
    <t>231.3</t>
  </si>
  <si>
    <t>261.8</t>
  </si>
  <si>
    <t>292.8</t>
  </si>
  <si>
    <t>321.2</t>
  </si>
  <si>
    <t>349.0</t>
  </si>
  <si>
    <t>77.3</t>
  </si>
  <si>
    <t>124.4</t>
  </si>
  <si>
    <t>169.0</t>
  </si>
  <si>
    <t>217.5</t>
  </si>
  <si>
    <t>266.9</t>
  </si>
  <si>
    <t>317.6</t>
  </si>
  <si>
    <t>366.3</t>
  </si>
  <si>
    <t>414.2</t>
  </si>
  <si>
    <t>463.7</t>
  </si>
  <si>
    <t>510.6</t>
  </si>
  <si>
    <t>557.4</t>
  </si>
  <si>
    <t>158.0</t>
  </si>
  <si>
    <t>252.3</t>
  </si>
  <si>
    <t>342.3</t>
  </si>
  <si>
    <t>440.4</t>
  </si>
  <si>
    <t>538.6</t>
  </si>
  <si>
    <t>639.4</t>
  </si>
  <si>
    <t>739.1</t>
  </si>
  <si>
    <t>835.4</t>
  </si>
  <si>
    <t>934.7</t>
  </si>
  <si>
    <t>1027.7</t>
  </si>
  <si>
    <t>1121.5</t>
  </si>
  <si>
    <t>120.2</t>
  </si>
  <si>
    <t>164.2</t>
  </si>
  <si>
    <t>212.1</t>
  </si>
  <si>
    <t>259.7</t>
  </si>
  <si>
    <t>308.0</t>
  </si>
  <si>
    <t>355.2</t>
  </si>
  <si>
    <t>401.8</t>
  </si>
  <si>
    <t>449.4</t>
  </si>
  <si>
    <t>493.9</t>
  </si>
  <si>
    <t>539.8</t>
  </si>
  <si>
    <t>444.1</t>
  </si>
  <si>
    <t>713.4</t>
  </si>
  <si>
    <t>972.5</t>
  </si>
  <si>
    <t>1256.8</t>
  </si>
  <si>
    <t>1543.8</t>
  </si>
  <si>
    <t>1840.2</t>
  </si>
  <si>
    <t>2127.6</t>
  </si>
  <si>
    <t>2405.7</t>
  </si>
  <si>
    <t>2691.4</t>
  </si>
  <si>
    <t>2959.2</t>
  </si>
  <si>
    <t>3227.6</t>
  </si>
  <si>
    <t>2022 Cumulative Monthly Vehicle-Miles of Travel in Billions</t>
  </si>
  <si>
    <t>37.4</t>
  </si>
  <si>
    <t>60.1</t>
  </si>
  <si>
    <t>81.0</t>
  </si>
  <si>
    <t>105.0</t>
  </si>
  <si>
    <t>129.2</t>
  </si>
  <si>
    <t>154.7</t>
  </si>
  <si>
    <t>178.9</t>
  </si>
  <si>
    <t>201.8</t>
  </si>
  <si>
    <t>55.5</t>
  </si>
  <si>
    <t>88.1</t>
  </si>
  <si>
    <t>119.3</t>
  </si>
  <si>
    <t>153.8</t>
  </si>
  <si>
    <t>188.2</t>
  </si>
  <si>
    <t>223.7</t>
  </si>
  <si>
    <t>259.0</t>
  </si>
  <si>
    <t>293.2</t>
  </si>
  <si>
    <t>48.9</t>
  </si>
  <si>
    <t>77.5</t>
  </si>
  <si>
    <t>105.5</t>
  </si>
  <si>
    <t>136.9</t>
  </si>
  <si>
    <t>167.8</t>
  </si>
  <si>
    <t>200.0</t>
  </si>
  <si>
    <t>231.9</t>
  </si>
  <si>
    <t>262.7</t>
  </si>
  <si>
    <t>83.7</t>
  </si>
  <si>
    <t>133.1</t>
  </si>
  <si>
    <t>179.3</t>
  </si>
  <si>
    <t>228.9</t>
  </si>
  <si>
    <t>278.2</t>
  </si>
  <si>
    <t>327.5</t>
  </si>
  <si>
    <t>376.7</t>
  </si>
  <si>
    <t>425.0</t>
  </si>
  <si>
    <t>169.1</t>
  </si>
  <si>
    <t>266.0</t>
  </si>
  <si>
    <t>357.9</t>
  </si>
  <si>
    <t>457.3</t>
  </si>
  <si>
    <t>554.5</t>
  </si>
  <si>
    <t>652.4</t>
  </si>
  <si>
    <t>753.6</t>
  </si>
  <si>
    <t>850.7</t>
  </si>
  <si>
    <t>128.6</t>
  </si>
  <si>
    <t>173.7</t>
  </si>
  <si>
    <t>222.9</t>
  </si>
  <si>
    <t>269.5</t>
  </si>
  <si>
    <t>316.1</t>
  </si>
  <si>
    <t>363.6</t>
  </si>
  <si>
    <t>411.2</t>
  </si>
  <si>
    <t>476.3</t>
  </si>
  <si>
    <t>753.5</t>
  </si>
  <si>
    <t>1016.7</t>
  </si>
  <si>
    <t>1304.9</t>
  </si>
  <si>
    <t>1587.4</t>
  </si>
  <si>
    <t>1874.5</t>
  </si>
  <si>
    <t>2163.8</t>
  </si>
  <si>
    <t>2444.7</t>
  </si>
  <si>
    <t>* Percent Change In Cumulative Monthly Travel 2021 vs. 2022</t>
  </si>
  <si>
    <t>7.7</t>
  </si>
  <si>
    <t>6.2</t>
  </si>
  <si>
    <t>4.8</t>
  </si>
  <si>
    <t>2.6</t>
  </si>
  <si>
    <t>1.1</t>
  </si>
  <si>
    <t>5.9</t>
  </si>
  <si>
    <t>2.5</t>
  </si>
  <si>
    <t>1.9</t>
  </si>
  <si>
    <t>5.2</t>
  </si>
  <si>
    <t>3.3</t>
  </si>
  <si>
    <t>1.8</t>
  </si>
  <si>
    <t>0.3</t>
  </si>
  <si>
    <t>8.3</t>
  </si>
  <si>
    <t>7.0</t>
  </si>
  <si>
    <t>3.1</t>
  </si>
  <si>
    <t>2.8</t>
  </si>
  <si>
    <t>5.5</t>
  </si>
  <si>
    <t>4.6</t>
  </si>
  <si>
    <t>8.7</t>
  </si>
  <si>
    <t>5.8</t>
  </si>
  <si>
    <t>5.1</t>
  </si>
  <si>
    <t>7.3</t>
  </si>
  <si>
    <t>5.6</t>
  </si>
  <si>
    <t>4.5</t>
  </si>
  <si>
    <t>1.7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</si>
  <si>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</si>
  <si>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</si>
  <si>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</si>
  <si>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</si>
  <si>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</si>
  <si>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</si>
  <si>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</si>
  <si>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</si>
  <si>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</si>
  <si>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</si>
  <si>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</si>
  <si>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</si>
  <si>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</si>
  <si>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</si>
  <si>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</si>
  <si>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</si>
  <si>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</si>
  <si>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</si>
  <si>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</si>
  <si>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</si>
  <si>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</si>
  <si>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</si>
  <si>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</si>
  <si>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</si>
  <si>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</si>
  <si>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</si>
  <si>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</si>
  <si>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</si>
  <si>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</si>
  <si>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</si>
  <si>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</si>
  <si>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</si>
  <si>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</si>
  <si>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</si>
  <si>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</si>
  <si>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</si>
  <si>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</si>
  <si>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</si>
  <si>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</si>
  <si>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</si>
  <si>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</si>
  <si>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</si>
  <si>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</si>
  <si>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</si>
  <si>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</si>
  <si>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</si>
  <si>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</si>
  <si>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</si>
  <si>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</si>
  <si>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</si>
  <si>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</si>
  <si>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</si>
  <si>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</si>
  <si>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</si>
  <si>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</si>
  <si>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</si>
  <si>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</si>
  <si>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</si>
  <si>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</si>
  <si>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</si>
  <si>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</si>
  <si>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</si>
  <si>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</si>
  <si>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</si>
  <si>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</si>
  <si>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</si>
  <si>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</si>
  <si>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</si>
  <si>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</si>
  <si>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</si>
  <si>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</si>
  <si>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</si>
  <si>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</si>
  <si>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</si>
  <si>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</si>
  <si>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</si>
  <si>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</si>
  <si>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</si>
  <si>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</si>
  <si>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</si>
  <si>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</si>
  <si>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</si>
  <si>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</si>
  <si>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</si>
  <si>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</si>
  <si>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</si>
  <si>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</si>
  <si>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</si>
  <si>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</si>
  <si>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</si>
  <si>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</si>
  <si>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</si>
  <si>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</si>
  <si>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</si>
  <si>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</si>
  <si>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</si>
  <si>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</si>
  <si>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</si>
  <si>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</si>
  <si>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</si>
  <si>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</si>
  <si>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</si>
  <si>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</si>
  <si>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</si>
  <si>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</si>
  <si>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</si>
  <si>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</si>
  <si>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</si>
  <si>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</si>
  <si>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</si>
  <si>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</si>
  <si>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</si>
  <si>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</si>
  <si>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</si>
  <si>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</si>
  <si>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</si>
  <si>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</si>
  <si>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</si>
  <si>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</si>
  <si>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</si>
  <si>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</si>
  <si>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</si>
  <si>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</si>
  <si>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</si>
  <si>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</si>
  <si>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</si>
  <si>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</si>
  <si>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</si>
  <si>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</si>
  <si>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</si>
  <si>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</si>
  <si>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</si>
  <si>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</si>
  <si>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</si>
  <si>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</si>
  <si>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</si>
  <si>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</si>
  <si>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</si>
  <si>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</si>
  <si>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</si>
  <si>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</si>
  <si>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</si>
  <si>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</si>
  <si>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</si>
  <si>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</si>
  <si>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</si>
  <si>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</si>
  <si>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</si>
  <si>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September</t>
  </si>
  <si>
    <t>62.1</t>
  </si>
  <si>
    <t>57.8</t>
  </si>
  <si>
    <t>37.3</t>
  </si>
  <si>
    <t>61.4</t>
  </si>
  <si>
    <t>87.9</t>
  </si>
  <si>
    <t>192.9</t>
  </si>
  <si>
    <t>-0.2</t>
  </si>
  <si>
    <t>0.0</t>
  </si>
  <si>
    <t>2020</t>
  </si>
  <si>
    <t>November1,2022</t>
  </si>
  <si>
    <t>August 2021</t>
  </si>
  <si>
    <t>November 01,2022</t>
  </si>
  <si>
    <t>274.4</t>
  </si>
  <si>
    <t>274.6</t>
  </si>
  <si>
    <t>271.4</t>
  </si>
  <si>
    <t>August</t>
  </si>
  <si>
    <t>Page 2 - table</t>
  </si>
  <si>
    <t>year_record</t>
  </si>
  <si>
    <t>tmonth</t>
  </si>
  <si>
    <t>yearToDate</t>
  </si>
  <si>
    <t>moving</t>
  </si>
  <si>
    <t>1997</t>
  </si>
  <si>
    <t>213547.000000</t>
  </si>
  <si>
    <t>1929411.000000</t>
  </si>
  <si>
    <t>2546170.000000</t>
  </si>
  <si>
    <t>1998</t>
  </si>
  <si>
    <t>219461.000000</t>
  </si>
  <si>
    <t>1969360.000000</t>
  </si>
  <si>
    <t>2600322.000000</t>
  </si>
  <si>
    <t>1999</t>
  </si>
  <si>
    <t>224306.000000</t>
  </si>
  <si>
    <t>2002507.000000</t>
  </si>
  <si>
    <t>2658510.000000</t>
  </si>
  <si>
    <t>2000</t>
  </si>
  <si>
    <t>227899.000000</t>
  </si>
  <si>
    <t>2069225.000000</t>
  </si>
  <si>
    <t>2746178.000000</t>
  </si>
  <si>
    <t>2001</t>
  </si>
  <si>
    <t>226312.000000</t>
  </si>
  <si>
    <t>2094466.000000</t>
  </si>
  <si>
    <t>2772166.000000</t>
  </si>
  <si>
    <t>2002</t>
  </si>
  <si>
    <t>233625.000000</t>
  </si>
  <si>
    <t>2145045.000000</t>
  </si>
  <si>
    <t>2846190.000000</t>
  </si>
  <si>
    <t>2003</t>
  </si>
  <si>
    <t>237451.000000</t>
  </si>
  <si>
    <t>2163938.000000</t>
  </si>
  <si>
    <t>2874402.000000</t>
  </si>
  <si>
    <t>2004</t>
  </si>
  <si>
    <t>243515.000000</t>
  </si>
  <si>
    <t>2225468.000000</t>
  </si>
  <si>
    <t>2951752.000000</t>
  </si>
  <si>
    <t>2005</t>
  </si>
  <si>
    <t>242240.000000</t>
  </si>
  <si>
    <t>2249168.000000</t>
  </si>
  <si>
    <t>2988489.000000</t>
  </si>
  <si>
    <t>2006</t>
  </si>
  <si>
    <t>245605.000000</t>
  </si>
  <si>
    <t>2262644.000000</t>
  </si>
  <si>
    <t>3002906.000000</t>
  </si>
  <si>
    <t>2007</t>
  </si>
  <si>
    <t>245965.000000</t>
  </si>
  <si>
    <t>2282330.000000</t>
  </si>
  <si>
    <t>3033802.000000</t>
  </si>
  <si>
    <t>2008</t>
  </si>
  <si>
    <t>239607.000000</t>
  </si>
  <si>
    <t>2239454.000000</t>
  </si>
  <si>
    <t>2986946.000000</t>
  </si>
  <si>
    <t>2009</t>
  </si>
  <si>
    <t>241970.000000</t>
  </si>
  <si>
    <t>2227698.000000</t>
  </si>
  <si>
    <t>2961753.000000</t>
  </si>
  <si>
    <t>2010</t>
  </si>
  <si>
    <t>244682.000000</t>
  </si>
  <si>
    <t>2230491.000000</t>
  </si>
  <si>
    <t>2959557.000000</t>
  </si>
  <si>
    <t>2011</t>
  </si>
  <si>
    <t>242062.000000</t>
  </si>
  <si>
    <t>2215151.000000</t>
  </si>
  <si>
    <t>2951926.000000</t>
  </si>
  <si>
    <t>2012</t>
  </si>
  <si>
    <t>238867.000000</t>
  </si>
  <si>
    <t>2235925.000000</t>
  </si>
  <si>
    <t>2971175.000000</t>
  </si>
  <si>
    <t>2013</t>
  </si>
  <si>
    <t>242536.000000</t>
  </si>
  <si>
    <t>2248241.000000</t>
  </si>
  <si>
    <t>2980885.000000</t>
  </si>
  <si>
    <t>2014</t>
  </si>
  <si>
    <t>247688.000000</t>
  </si>
  <si>
    <t>2266789.000000</t>
  </si>
  <si>
    <t>3006829.000000</t>
  </si>
  <si>
    <t>2015</t>
  </si>
  <si>
    <t>255090.000000</t>
  </si>
  <si>
    <t>2318636.000000</t>
  </si>
  <si>
    <t>3077503.000000</t>
  </si>
  <si>
    <t>2016</t>
  </si>
  <si>
    <t>262039.000000</t>
  </si>
  <si>
    <t>2378866.000000</t>
  </si>
  <si>
    <t>3155602.000000</t>
  </si>
  <si>
    <t>2017</t>
  </si>
  <si>
    <t>265212.000000</t>
  </si>
  <si>
    <t>2407342.000000</t>
  </si>
  <si>
    <t>3202884.000000</t>
  </si>
  <si>
    <t>2018</t>
  </si>
  <si>
    <t>267434.000000</t>
  </si>
  <si>
    <t>2428101.000000</t>
  </si>
  <si>
    <t>3233107.000000</t>
  </si>
  <si>
    <t>2019</t>
  </si>
  <si>
    <t>273319.000000</t>
  </si>
  <si>
    <t>2455727.000000</t>
  </si>
  <si>
    <t>3267953.000000</t>
  </si>
  <si>
    <t>257531.000000</t>
  </si>
  <si>
    <t>2157274.000000</t>
  </si>
  <si>
    <t>2963318.000000</t>
  </si>
  <si>
    <t>2021</t>
  </si>
  <si>
    <t>278076.000000</t>
  </si>
  <si>
    <t>2405670.000000</t>
  </si>
  <si>
    <t>3152017.000000</t>
  </si>
  <si>
    <t>280847.000000</t>
  </si>
  <si>
    <t>2444667.000000</t>
  </si>
  <si>
    <t>3266582.000000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</si>
  <si>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</si>
  <si>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</si>
  <si>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</si>
  <si>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</si>
  <si>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</si>
  <si>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</si>
  <si>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</si>
  <si>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</si>
  <si>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</si>
  <si>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</si>
  <si>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</si>
  <si>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</si>
  <si>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</si>
  <si>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</si>
  <si>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</si>
  <si>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</si>
  <si>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</si>
  <si>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</si>
  <si>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</si>
  <si>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</si>
  <si>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</si>
  <si>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</si>
  <si>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</si>
  <si>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</si>
  <si>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</si>
  <si>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</si>
  <si>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</si>
  <si>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</si>
  <si>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</si>
  <si>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</si>
  <si>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</si>
  <si>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2594</t>
  </si>
  <si>
    <t>9</t>
  </si>
  <si>
    <t>2599</t>
  </si>
  <si>
    <t>10</t>
  </si>
  <si>
    <t>October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</si>
  <si>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</si>
  <si>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</si>
  <si>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</si>
  <si>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</si>
  <si>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</si>
  <si>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</si>
  <si>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</si>
  <si>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</si>
  <si>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</si>
  <si>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</si>
  <si>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</si>
  <si>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</si>
  <si>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</si>
  <si>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</si>
  <si>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</si>
  <si>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</si>
  <si>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</si>
  <si>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</si>
  <si>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</si>
  <si>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</si>
  <si>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</si>
  <si>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</si>
  <si>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</si>
  <si>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</si>
  <si>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</si>
  <si>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</si>
  <si>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</si>
  <si>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</si>
  <si>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</si>
  <si>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</si>
  <si>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</si>
  <si>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</si>
  <si>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</si>
  <si>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</si>
  <si>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</si>
  <si>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</si>
  <si>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</si>
  <si>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</si>
  <si>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</si>
  <si>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</si>
  <si>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</si>
  <si>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</si>
  <si>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</si>
  <si>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</si>
  <si>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</si>
  <si>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</si>
  <si>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</si>
  <si>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</si>
  <si>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</si>
  <si>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</si>
  <si>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</si>
  <si>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</si>
  <si>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</si>
  <si>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</si>
  <si>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</si>
  <si>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</si>
  <si>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</si>
  <si>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</si>
  <si>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</si>
  <si>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</si>
  <si>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</si>
  <si>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</si>
  <si>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</si>
  <si>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</si>
  <si>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</si>
  <si>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</si>
  <si>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</si>
  <si>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</si>
  <si>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</si>
  <si>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</si>
  <si>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</si>
  <si>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</si>
  <si>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</si>
  <si>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</si>
  <si>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</si>
  <si>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</si>
  <si>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</si>
  <si>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</si>
  <si>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</si>
  <si>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</si>
  <si>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</si>
  <si>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</si>
  <si>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</si>
  <si>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</si>
  <si>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</si>
  <si>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</si>
  <si>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</si>
  <si>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</si>
  <si>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</si>
  <si>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</si>
  <si>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</si>
  <si>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</si>
  <si>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</si>
  <si>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</si>
  <si>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</si>
  <si>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</si>
  <si>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</si>
  <si>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</si>
  <si>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</si>
  <si>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</si>
  <si>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</si>
  <si>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</si>
  <si>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</si>
  <si>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</si>
  <si>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</si>
  <si>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</si>
  <si>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</si>
  <si>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</si>
  <si>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</si>
  <si>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</si>
  <si>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</si>
  <si>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</si>
  <si>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</si>
  <si>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</si>
  <si>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</si>
  <si>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</si>
  <si>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</si>
  <si>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</si>
  <si>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</si>
  <si>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</si>
  <si>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</si>
  <si>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</si>
  <si>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</si>
  <si>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</si>
  <si>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</si>
  <si>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</si>
  <si>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</si>
  <si>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</si>
  <si>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</si>
  <si>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</si>
  <si>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</si>
  <si>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</si>
  <si>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</si>
  <si>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</si>
  <si>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</si>
  <si>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</si>
  <si>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</si>
  <si>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</si>
  <si>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</si>
  <si>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</si>
  <si>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</si>
  <si>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</si>
  <si>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</si>
  <si>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</si>
  <si>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</si>
  <si>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</si>
  <si>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</si>
  <si>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</si>
  <si>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</si>
  <si>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</si>
  <si>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</si>
  <si>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</si>
  <si>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</si>
  <si>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</si>
  <si>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</si>
  <si>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</si>
  <si>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</si>
  <si>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</si>
  <si>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</si>
  <si>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</si>
  <si>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</si>
  <si>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</si>
  <si>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</si>
  <si>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</si>
  <si>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</si>
  <si>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</si>
  <si>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</si>
  <si>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</si>
  <si>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</si>
  <si>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</si>
  <si>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</si>
  <si>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</si>
  <si>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</si>
  <si>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</si>
  <si>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</si>
  <si>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</si>
  <si>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</si>
  <si>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</si>
  <si>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</si>
  <si>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</si>
  <si>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</si>
  <si>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</si>
  <si>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</si>
  <si>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</si>
  <si>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</si>
  <si>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</si>
  <si>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</si>
  <si>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</si>
  <si>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</si>
  <si>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</si>
  <si>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</si>
  <si>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</si>
  <si>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</si>
  <si>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</si>
  <si>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</si>
  <si>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</si>
  <si>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</si>
  <si>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</si>
  <si>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</si>
  <si>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</si>
  <si>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</si>
  <si>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</si>
  <si>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</si>
  <si>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</si>
  <si>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</si>
  <si>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</si>
  <si>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</si>
  <si>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</si>
  <si>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</si>
  <si>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</si>
  <si>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</si>
  <si>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</si>
  <si>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3262</t>
  </si>
  <si>
    <t>3264</t>
  </si>
  <si>
    <t>313</t>
  </si>
  <si>
    <t>314</t>
  </si>
  <si>
    <t>315</t>
  </si>
  <si>
    <t>316</t>
  </si>
  <si>
    <t>317</t>
  </si>
  <si>
    <t>318</t>
  </si>
  <si>
    <t>change (1.9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</si>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</sst>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94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10" fontId="13" fillId="0" borderId="0" xfId="0" applyNumberFormat="1" applyFont="1" applyAlignment="1"/>
    <xf numFmtId="165" fontId="6" fillId="0" borderId="0" xfId="0" applyNumberFormat="1" applyFont="1" applyAlignment="1"/>
    <xf numFmtId="10" fontId="13" fillId="0" borderId="0" xfId="0" applyNumberFormat="1" applyFont="1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right" wrapText="1"/>
    </xf>
    <xf numFmtId="2" fontId="2" fillId="0" borderId="0" xfId="2" applyNumberFormat="1" applyAlignment="1">
      <alignment horizontal="center" vertical="center" wrapText="1"/>
    </xf>
    <xf numFmtId="0" fontId="2" fillId="0" borderId="0" xfId="2" applyAlignment="1">
      <alignment wrapText="1"/>
    </xf>
    <xf numFmtId="2" fontId="12" fillId="0" borderId="0" xfId="2" applyNumberFormat="1" applyFont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>
      <alignment horizontal="left" vertical="center" wrapText="1"/>
    </xf>
    <xf numFmtId="0" fontId="26" fillId="0" borderId="0" xfId="2" applyFont="1" applyAlignment="1">
      <alignment horizontal="center" vertical="center" wrapText="1"/>
    </xf>
    <xf numFmtId="0" fontId="2" fillId="0" borderId="0" xfId="2" applyAlignment="1">
      <alignment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3" fontId="0" fillId="3" borderId="0" xfId="0" applyNumberFormat="1" applyFill="1"/>
  </cellXfs>
  <cellStyles count="4">
    <cellStyle name="Normal" xfId="0" builtinId="0"/>
    <cellStyle name="Normal 2 3" xfId="3" xr:uid="{17D57AB6-6FDA-415F-B8D1-961115BF4B3C}"/>
    <cellStyle name="Normal 3" xfId="2" xr:uid="{A019D4F1-25A7-4B01-B968-35B4C4D3E60A}"/>
    <cellStyle name="Percent" xfId="1" builtinId="5"/>
  </cellStyles>
  <dxfs count="3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1'!$L$2:$L$319</c:f>
              <c:strCache>
                <c:ptCount val="297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  <c:pt idx="294">
                  <c:v>2022</c:v>
                </c:pt>
                <c:pt idx="295">
                  <c:v>2022</c:v>
                </c:pt>
                <c:pt idx="296">
                  <c:v>2022</c:v>
                </c:pt>
              </c:strCache>
            </c:strRef>
          </c:cat>
          <c:val>
            <c:numRef>
              <c:f>'Figure 1'!$N$2:$N$299</c:f>
              <c:numCache>
                <c:formatCode>#,##0.0</c:formatCode>
                <c:ptCount val="298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3271</c:v>
                </c:pt>
                <c:pt idx="294">
                  <c:v>3262</c:v>
                </c:pt>
                <c:pt idx="295">
                  <c:v>3264</c:v>
                </c:pt>
                <c:pt idx="296">
                  <c:v>3267</c:v>
                </c:pt>
                <c:pt idx="2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4E4-865E-02F705E4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31136"/>
        <c:axId val="1"/>
      </c:lineChart>
      <c:catAx>
        <c:axId val="4978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831136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8-4217-B486-9283FA6B33C1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6.36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8-4217-B486-9283FA6B33C1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6.43</c:v>
                </c:pt>
                <c:pt idx="6">
                  <c:v>6.25</c:v>
                </c:pt>
                <c:pt idx="7">
                  <c:v>6.39</c:v>
                </c:pt>
                <c:pt idx="8">
                  <c:v>6.43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8-4217-B486-9283FA6B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36128"/>
        <c:axId val="1"/>
      </c:lineChart>
      <c:catAx>
        <c:axId val="4978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836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4-4481-8A14-87717117015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4-4481-8A14-87717117015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2.98</c:v>
                </c:pt>
                <c:pt idx="6">
                  <c:v>3</c:v>
                </c:pt>
                <c:pt idx="7">
                  <c:v>2.95</c:v>
                </c:pt>
                <c:pt idx="8">
                  <c:v>2.93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4-4481-8A14-87717117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30720"/>
        <c:axId val="1"/>
      </c:lineChart>
      <c:catAx>
        <c:axId val="4978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83072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4F92C3E5-7403-44D5-BA0A-96408FA5F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99060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8CC5C10F-2AAE-4266-B3DB-48CD0264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35D88D95-7991-46B3-8007-02A4735F4975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27D563E5-C066-4E63-934D-EF436B11C9F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A515FF30-4B0F-4EEA-ACB5-AADEEA2C0FE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A471E1-97F6-4A05-8683-04F3480784D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E6A888-7868-4ADE-8F21-8785B179DFA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5A934BC-F201-4BA6-9892-1454CF94327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BC435-56D7-4D05-BC1E-EFACA3A0E05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BC9DA6-6AC7-4736-A9A4-04013C9C7B84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6AF47E5-4225-4886-911C-01ADC2FFB0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8DEBF7-062E-4E22-BCFF-D652E7867BA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FF3C1F-322C-4C37-BB86-9071DB523E1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E2CD547B-EC91-4FCC-9E5F-94E6962B67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F969081-9884-4A95-8B9A-37B556E62C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BE3C99-DE3D-4F40-85E6-BA37E862148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CBFD9-6340-4707-895A-721A0838B04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4EB82A7-0610-4F90-96F2-7E0A9DBDC2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2131C4-9AF4-4C67-A05D-C7EA5E01173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3F32CC-4120-4B39-86D1-746A2AE745E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27FF76C-8847-4C3B-9697-2F2739C697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A20E88-1D46-48BE-80C1-5645AD07AF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865490-C674-4E7C-A642-E3FD56A9A4C0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C491A2E9-17C8-4C7A-BF81-DB2A8607EFE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23CCB8FA-CCA8-4E75-9593-C65C376BDAA9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25D0C3F-A440-4572-ADAE-EC19E33C50A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EF84D-7703-4547-A771-7D1F1A03FA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790DBB-FF6B-43C6-AB47-B9D3A5B0A54B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972A313-63B8-428F-B8CD-29DA9AE56EBF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818FE-5F27-4388-81F8-A9AE64ED18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83666C-8ACF-4856-A038-696B3615CF3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9A9882D-2B76-45AC-87EC-4667EA1A659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FADA5A-FD03-4D86-92AC-7790F9270F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CB15E3-35AE-4DC8-9BEE-D2130A78D24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B4F43777-1AED-421C-AD23-F92A2B64296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DD6B0BB5-F3A7-4B75-8B5B-EEADD7C15142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8E881E62-332F-447E-B5A7-D6B1B1A8AF4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95377D2C-7F10-476A-9D51-3D884EAD648F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E31E0F63-835F-4A5A-BB9F-3A81FC442716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B53B8846-299D-453D-B355-49A17AEF8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09C89DA-F5A8-44C4-A4CF-148321C8BE47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00B27A-9732-4BBE-89AA-F2D2D1C6F576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88AA04B4-D66F-416F-8B87-A72F6654D595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8C3E5DCD-3A15-4382-A8A0-1FD43212D58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29C01673-F39C-45F2-B4DF-F60A76B8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FA1DD784-1183-4A56-9786-44EFBFF56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403860</xdr:colOff>
      <xdr:row>33</xdr:row>
      <xdr:rowOff>111271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4B4C52-F116-4794-955E-95BEEE934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254240" cy="5270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2/Aug/22AugT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40" zoomScaleNormal="100" workbookViewId="0">
      <selection activeCell="L23" sqref="L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20.5546875" style="3" customWidth="1"/>
    <col min="8" max="8" width="9.109375" style="3"/>
    <col min="9" max="9" width="10.6640625" style="3" bestFit="1" customWidth="1"/>
    <col min="10" max="10" width="9.109375" style="3"/>
    <col min="11" max="11" width="10.664062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96" t="s">
        <v>1</v>
      </c>
      <c r="F4" s="196"/>
      <c r="G4" s="196"/>
      <c r="H4" s="196"/>
      <c r="I4" s="196"/>
      <c r="J4" s="196"/>
    </row>
    <row r="5" spans="1:12" ht="12.75" customHeight="1" x14ac:dyDescent="0.2">
      <c r="A5" s="3" t="s">
        <v>2</v>
      </c>
      <c r="D5" s="6"/>
      <c r="E5" s="196"/>
      <c r="F5" s="196"/>
      <c r="G5" s="196"/>
      <c r="H5" s="196"/>
      <c r="I5" s="196"/>
      <c r="J5" s="196"/>
    </row>
    <row r="7" spans="1:12" ht="12.75" customHeight="1" x14ac:dyDescent="0.2">
      <c r="A7" s="7" t="s">
        <v>3</v>
      </c>
      <c r="D7" s="6"/>
      <c r="E7" s="196" t="s">
        <v>4</v>
      </c>
      <c r="F7" s="196"/>
      <c r="G7" s="196"/>
      <c r="H7" s="196"/>
      <c r="I7" s="196"/>
      <c r="J7" s="196"/>
    </row>
    <row r="8" spans="1:12" ht="12.75" customHeight="1" x14ac:dyDescent="0.2">
      <c r="A8" s="7" t="s">
        <v>5</v>
      </c>
      <c r="D8" s="6"/>
      <c r="E8" s="196"/>
      <c r="F8" s="196"/>
      <c r="G8" s="196"/>
      <c r="H8" s="196"/>
      <c r="I8" s="196"/>
      <c r="J8" s="196"/>
    </row>
    <row r="10" spans="1:12" ht="12.75" customHeight="1" x14ac:dyDescent="0.2">
      <c r="A10" s="3" t="s">
        <v>6</v>
      </c>
      <c r="E10" s="195" t="str">
        <f>CONCATENATE(Data!B4," ",Data!A4)</f>
        <v>September 2022</v>
      </c>
      <c r="F10" s="195"/>
      <c r="G10" s="195"/>
      <c r="H10" s="195"/>
      <c r="I10" s="195"/>
      <c r="J10" s="195"/>
    </row>
    <row r="11" spans="1:12" ht="12.75" customHeight="1" x14ac:dyDescent="0.2">
      <c r="A11" s="3" t="s">
        <v>7</v>
      </c>
      <c r="E11" s="195"/>
      <c r="F11" s="195"/>
      <c r="G11" s="195"/>
      <c r="H11" s="195"/>
      <c r="I11" s="195"/>
      <c r="J11" s="195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1.0%</v>
      </c>
      <c r="F15" s="2" t="s">
        <v>9</v>
      </c>
      <c r="G15" s="163" t="str">
        <f>Data!Y4</f>
        <v>2.8</v>
      </c>
      <c r="H15" s="2" t="str">
        <f>"billion vehicle miles) for "&amp;E10 &amp;" as compared  with"</f>
        <v>billion vehicle miles) for September 2022 as compared  with</v>
      </c>
      <c r="I15" s="1"/>
      <c r="L15" s="2"/>
    </row>
    <row r="16" spans="1:12" ht="17.399999999999999" x14ac:dyDescent="0.3">
      <c r="E16" s="100">
        <f>Data!A6</f>
        <v>44440</v>
      </c>
      <c r="F16" s="204">
        <f>E16</f>
        <v>44440</v>
      </c>
      <c r="G16" s="198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280.8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September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274.4</v>
      </c>
      <c r="F21" s="2" t="s">
        <v>11</v>
      </c>
      <c r="G21" s="2"/>
      <c r="H21" s="1"/>
      <c r="I21" s="182">
        <v>4.0000000000000001E-3</v>
      </c>
      <c r="J21" s="2" t="s">
        <v>9</v>
      </c>
      <c r="K21" s="183">
        <v>1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September 2021.</v>
      </c>
      <c r="F22" s="1"/>
      <c r="G22" s="2"/>
      <c r="H22" s="2" t="s">
        <v>13</v>
      </c>
      <c r="J22" s="1"/>
      <c r="K22" s="184">
        <v>7.0000000000000001E-3</v>
      </c>
      <c r="L22" s="4" t="s">
        <v>937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August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97" t="str">
        <f>"Cumulative Travel for " &amp; Data!A4&amp;" changed by "</f>
        <v xml:space="preserve">Cumulative Travel for 2022 changed by </v>
      </c>
      <c r="F25" s="198"/>
      <c r="G25" s="198"/>
      <c r="H25" s="198"/>
      <c r="I25" s="198"/>
      <c r="J25" s="198"/>
      <c r="K25" s="91" t="str">
        <f>Data!S4&amp;"%"</f>
        <v>1.6%</v>
      </c>
    </row>
    <row r="26" spans="1:256" ht="17.399999999999999" x14ac:dyDescent="0.3">
      <c r="F26" s="4" t="s">
        <v>9</v>
      </c>
      <c r="G26" s="163" t="str">
        <f>Data!Z4</f>
        <v>39.0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2444.7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203" t="str">
        <f>"Estimated Vehicle-Miles of Travel by Region - " &amp; E10 &amp;" - (in Billions)"</f>
        <v>Estimated Vehicle-Miles of Travel by Region - September 2022 - (in Billions)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</row>
    <row r="32" spans="1:256" ht="16.2" x14ac:dyDescent="0.3">
      <c r="A32" s="203" t="s">
        <v>16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62.1</v>
      </c>
      <c r="G61" s="12" t="str">
        <f>Data!D4</f>
        <v>62.1</v>
      </c>
      <c r="J61" s="12" t="str">
        <f>Data!G4</f>
        <v>37.3</v>
      </c>
    </row>
    <row r="62" spans="4:10" ht="16.2" x14ac:dyDescent="0.3">
      <c r="D62" s="11" t="str">
        <f>Data!L4 &amp; "%"</f>
        <v>1.0%</v>
      </c>
      <c r="G62" s="11" t="str">
        <f>Data!M4 &amp; "%"</f>
        <v>-0.2%</v>
      </c>
      <c r="J62" s="11" t="str">
        <f>Data!O4 &amp; "%"</f>
        <v>0.0%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57.8</v>
      </c>
      <c r="J65" s="10" t="str">
        <f>Data!H4</f>
        <v>61.4</v>
      </c>
    </row>
    <row r="66" spans="1:10" ht="16.2" x14ac:dyDescent="0.3">
      <c r="G66" s="11" t="str">
        <f>Data!N4 &amp; "%"</f>
        <v>1.9%</v>
      </c>
      <c r="J66" s="11" t="str">
        <f>Data!P4 &amp; "%"</f>
        <v>2.0%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99" t="s">
        <v>24</v>
      </c>
      <c r="C70" s="200"/>
      <c r="D70" s="200"/>
      <c r="E70" s="200"/>
      <c r="F70" s="201" t="str">
        <f>Data!X4</f>
        <v>November 01,2022</v>
      </c>
      <c r="G70" s="202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9" priority="17" stopIfTrue="1">
      <formula>VALUE(D62) &lt; 0</formula>
    </cfRule>
  </conditionalFormatting>
  <conditionalFormatting sqref="E15">
    <cfRule type="expression" dxfId="28" priority="18" stopIfTrue="1">
      <formula>VALUE(E15)&lt;0</formula>
    </cfRule>
  </conditionalFormatting>
  <conditionalFormatting sqref="K25">
    <cfRule type="expression" dxfId="27" priority="16" stopIfTrue="1">
      <formula>VALUE(K25) &lt; 0</formula>
    </cfRule>
  </conditionalFormatting>
  <conditionalFormatting sqref="G15">
    <cfRule type="expression" dxfId="26" priority="8" stopIfTrue="1">
      <formula>VALUE($G$15) &lt; 0</formula>
    </cfRule>
  </conditionalFormatting>
  <conditionalFormatting sqref="G26">
    <cfRule type="expression" dxfId="25" priority="7" stopIfTrue="1">
      <formula>VALUE($G$26) &lt; 0</formula>
    </cfRule>
  </conditionalFormatting>
  <conditionalFormatting sqref="I21">
    <cfRule type="expression" dxfId="24" priority="4" stopIfTrue="1">
      <formula>VALUE(I21)&lt;0</formula>
    </cfRule>
  </conditionalFormatting>
  <conditionalFormatting sqref="K21">
    <cfRule type="expression" dxfId="23" priority="3" stopIfTrue="1">
      <formula>VALUE(K21)&lt;0</formula>
    </cfRule>
  </conditionalFormatting>
  <conditionalFormatting sqref="K22">
    <cfRule type="expression" dxfId="22" priority="2" stopIfTrue="1">
      <formula>VALUE(K22)&lt;0</formula>
    </cfRule>
  </conditionalFormatting>
  <conditionalFormatting sqref="O22">
    <cfRule type="expression" dxfId="21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0" zoomScaleNormal="100" workbookViewId="0">
      <selection activeCell="O55" sqref="O55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86" t="s">
        <v>515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16"/>
      <c r="M1" s="283" t="s">
        <v>516</v>
      </c>
      <c r="N1" s="283"/>
      <c r="O1" s="283"/>
      <c r="P1" s="283"/>
    </row>
    <row r="2" spans="1:16" x14ac:dyDescent="0.25">
      <c r="M2" s="283"/>
      <c r="N2" s="283"/>
      <c r="O2" s="283"/>
      <c r="P2" s="283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492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493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494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496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5">
      <c r="M9" s="19" t="s">
        <v>497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5">
      <c r="M10" s="19" t="s">
        <v>498</v>
      </c>
      <c r="N10" s="67">
        <f>Data!X48</f>
        <v>5.66</v>
      </c>
      <c r="O10" s="67">
        <f>Data!Y48</f>
        <v>6.51</v>
      </c>
      <c r="P10" s="67">
        <f>Data!Z48</f>
        <v>6.43</v>
      </c>
    </row>
    <row r="11" spans="1:16" x14ac:dyDescent="0.25">
      <c r="M11" s="19" t="s">
        <v>501</v>
      </c>
      <c r="N11" s="67">
        <f>Data!X49</f>
        <v>5.78</v>
      </c>
      <c r="O11" s="67">
        <f>Data!Y49</f>
        <v>6.44</v>
      </c>
      <c r="P11" s="67">
        <f>Data!Z49</f>
        <v>6.25</v>
      </c>
    </row>
    <row r="12" spans="1:16" x14ac:dyDescent="0.25">
      <c r="M12" s="19" t="s">
        <v>502</v>
      </c>
      <c r="N12" s="67">
        <f>Data!X50</f>
        <v>5.8</v>
      </c>
      <c r="O12" s="67">
        <f>Data!Y50</f>
        <v>6.31</v>
      </c>
      <c r="P12" s="67">
        <f>Data!Z50</f>
        <v>6.39</v>
      </c>
    </row>
    <row r="13" spans="1:16" ht="12.75" customHeight="1" x14ac:dyDescent="0.25">
      <c r="M13" s="19" t="s">
        <v>503</v>
      </c>
      <c r="N13" s="67">
        <f>Data!X51</f>
        <v>5.86</v>
      </c>
      <c r="O13" s="67">
        <f>Data!Y51</f>
        <v>6.36</v>
      </c>
      <c r="P13" s="67">
        <f>Data!Z51</f>
        <v>6.43</v>
      </c>
    </row>
    <row r="14" spans="1:16" x14ac:dyDescent="0.25">
      <c r="M14" s="19" t="s">
        <v>505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506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507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83" t="s">
        <v>517</v>
      </c>
      <c r="N19" s="283"/>
      <c r="O19" s="283"/>
      <c r="P19" s="283"/>
    </row>
    <row r="20" spans="13:16" x14ac:dyDescent="0.25">
      <c r="M20" s="284"/>
      <c r="N20" s="284"/>
      <c r="O20" s="285"/>
      <c r="P20" s="285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492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493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494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496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5">
      <c r="M26" s="19" t="s">
        <v>497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5">
      <c r="M27" s="19" t="s">
        <v>498</v>
      </c>
      <c r="N27" s="68">
        <f>Data!S48</f>
        <v>2.68</v>
      </c>
      <c r="O27" s="68">
        <f>Data!T48</f>
        <v>3.06</v>
      </c>
      <c r="P27" s="68">
        <f>Data!U48</f>
        <v>2.98</v>
      </c>
    </row>
    <row r="28" spans="13:16" x14ac:dyDescent="0.25">
      <c r="M28" s="19" t="s">
        <v>501</v>
      </c>
      <c r="N28" s="68">
        <f>Data!S49</f>
        <v>2.79</v>
      </c>
      <c r="O28" s="68">
        <f>Data!T49</f>
        <v>3.12</v>
      </c>
      <c r="P28" s="68">
        <f>Data!U49</f>
        <v>3</v>
      </c>
    </row>
    <row r="29" spans="13:16" x14ac:dyDescent="0.25">
      <c r="M29" s="19" t="s">
        <v>502</v>
      </c>
      <c r="N29" s="68">
        <f>Data!S50</f>
        <v>2.76</v>
      </c>
      <c r="O29" s="68">
        <f>Data!T50</f>
        <v>2.96</v>
      </c>
      <c r="P29" s="68">
        <f>Data!U50</f>
        <v>2.95</v>
      </c>
    </row>
    <row r="30" spans="13:16" ht="12.75" customHeight="1" x14ac:dyDescent="0.25">
      <c r="M30" s="19" t="s">
        <v>503</v>
      </c>
      <c r="N30" s="68">
        <f>Data!S51</f>
        <v>2.73</v>
      </c>
      <c r="O30" s="68">
        <f>Data!T51</f>
        <v>2.91</v>
      </c>
      <c r="P30" s="68">
        <f>Data!U51</f>
        <v>2.93</v>
      </c>
    </row>
    <row r="31" spans="13:16" x14ac:dyDescent="0.25">
      <c r="M31" s="19" t="s">
        <v>505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506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507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8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6E20-EAFD-4C75-A8D1-BD43681C44FD}">
  <dimension ref="A1:P41"/>
  <sheetViews>
    <sheetView zoomScaleNormal="100" workbookViewId="0">
      <selection activeCell="A3" sqref="A3"/>
    </sheetView>
  </sheetViews>
  <sheetFormatPr defaultColWidth="8.88671875" defaultRowHeight="13.2" x14ac:dyDescent="0.25"/>
  <cols>
    <col min="1" max="1" width="15.33203125" style="186" customWidth="1"/>
    <col min="2" max="3" width="17" style="186" customWidth="1"/>
    <col min="4" max="4" width="20.6640625" style="186" customWidth="1"/>
    <col min="5" max="5" width="29.88671875" style="186" customWidth="1"/>
    <col min="6" max="12" width="8.88671875" style="186"/>
    <col min="13" max="13" width="17.44140625" style="186" customWidth="1"/>
    <col min="14" max="14" width="16" style="186" customWidth="1"/>
    <col min="15" max="15" width="16.44140625" style="186" customWidth="1"/>
    <col min="16" max="16" width="12.6640625" style="186" customWidth="1"/>
    <col min="17" max="17" width="27.6640625" style="186" customWidth="1"/>
    <col min="18" max="16384" width="8.88671875" style="186"/>
  </cols>
  <sheetData>
    <row r="1" spans="1:16" ht="12.75" customHeight="1" x14ac:dyDescent="0.25">
      <c r="A1" s="287" t="s">
        <v>518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85"/>
    </row>
    <row r="4" spans="1:16" x14ac:dyDescent="0.25">
      <c r="M4" s="187"/>
      <c r="N4" s="188"/>
      <c r="O4" s="188"/>
      <c r="P4" s="188"/>
    </row>
    <row r="5" spans="1:16" x14ac:dyDescent="0.25">
      <c r="M5" s="187"/>
      <c r="N5" s="188"/>
      <c r="O5" s="188"/>
      <c r="P5" s="188"/>
    </row>
    <row r="6" spans="1:16" x14ac:dyDescent="0.25">
      <c r="M6" s="187"/>
      <c r="N6" s="188"/>
      <c r="O6" s="188"/>
      <c r="P6" s="188"/>
    </row>
    <row r="7" spans="1:16" x14ac:dyDescent="0.25">
      <c r="M7" s="187"/>
      <c r="N7" s="188"/>
      <c r="O7" s="188"/>
      <c r="P7" s="188"/>
    </row>
    <row r="8" spans="1:16" x14ac:dyDescent="0.25">
      <c r="M8" s="187"/>
      <c r="N8" s="188"/>
      <c r="O8" s="188"/>
      <c r="P8" s="188"/>
    </row>
    <row r="9" spans="1:16" x14ac:dyDescent="0.25">
      <c r="M9" s="187"/>
      <c r="N9" s="188"/>
      <c r="O9" s="188"/>
      <c r="P9" s="188"/>
    </row>
    <row r="10" spans="1:16" x14ac:dyDescent="0.25">
      <c r="M10" s="187"/>
      <c r="N10" s="188"/>
      <c r="O10" s="188"/>
      <c r="P10" s="188"/>
    </row>
    <row r="11" spans="1:16" x14ac:dyDescent="0.25">
      <c r="M11" s="187"/>
      <c r="N11" s="188"/>
      <c r="O11" s="188"/>
      <c r="P11" s="188"/>
    </row>
    <row r="12" spans="1:16" x14ac:dyDescent="0.25">
      <c r="M12" s="187"/>
      <c r="N12" s="188"/>
      <c r="O12" s="188"/>
      <c r="P12" s="188"/>
    </row>
    <row r="13" spans="1:16" ht="12.75" customHeight="1" x14ac:dyDescent="0.25"/>
    <row r="16" spans="1:16" ht="12.75" customHeight="1" x14ac:dyDescent="0.25"/>
    <row r="19" s="186" customFormat="1" ht="12.75" customHeight="1" x14ac:dyDescent="0.25"/>
    <row r="30" s="186" customFormat="1" ht="12.75" customHeight="1" x14ac:dyDescent="0.25"/>
    <row r="33" spans="1:11" ht="12.75" customHeight="1" x14ac:dyDescent="0.25"/>
    <row r="35" spans="1:11" s="189" customFormat="1" ht="33" customHeight="1" x14ac:dyDescent="0.25">
      <c r="A35" s="288" t="s">
        <v>519</v>
      </c>
      <c r="B35" s="288"/>
      <c r="C35" s="288"/>
      <c r="D35" s="288"/>
      <c r="E35" s="288"/>
      <c r="F35" s="288"/>
      <c r="G35" s="288"/>
      <c r="H35" s="288"/>
      <c r="I35" s="288"/>
      <c r="J35" s="288"/>
      <c r="K35" s="288"/>
    </row>
    <row r="39" spans="1:11" ht="17.399999999999999" x14ac:dyDescent="0.25">
      <c r="A39" s="289"/>
      <c r="B39" s="290"/>
      <c r="C39" s="290"/>
      <c r="D39" s="290"/>
      <c r="E39" s="290"/>
    </row>
    <row r="40" spans="1:11" x14ac:dyDescent="0.25">
      <c r="A40" s="187"/>
      <c r="B40" s="188"/>
      <c r="C40" s="188"/>
      <c r="D40" s="188"/>
    </row>
    <row r="41" spans="1:11" x14ac:dyDescent="0.25">
      <c r="A41" s="190"/>
      <c r="B41" s="190"/>
      <c r="C41" s="190"/>
      <c r="D41" s="190"/>
      <c r="E41" s="191"/>
      <c r="F41" s="190"/>
    </row>
  </sheetData>
  <mergeCells count="3">
    <mergeCell ref="A1:K1"/>
    <mergeCell ref="A35:K35"/>
    <mergeCell ref="A39:E39"/>
  </mergeCells>
  <conditionalFormatting sqref="N4:P12 B40:D41 F41">
    <cfRule type="expression" dxfId="7" priority="2" stopIfTrue="1">
      <formula>ISNA(B4)</formula>
    </cfRule>
  </conditionalFormatting>
  <conditionalFormatting sqref="A41">
    <cfRule type="expression" dxfId="6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520</v>
      </c>
    </row>
    <row r="2" spans="1:40" x14ac:dyDescent="0.25">
      <c r="A2" t="s">
        <v>521</v>
      </c>
      <c r="B2" t="s">
        <v>522</v>
      </c>
      <c r="C2" t="s">
        <v>523</v>
      </c>
      <c r="D2" t="s">
        <v>524</v>
      </c>
      <c r="E2" t="s">
        <v>525</v>
      </c>
      <c r="G2" t="s">
        <v>526</v>
      </c>
      <c r="H2" t="s">
        <v>527</v>
      </c>
      <c r="I2" t="s">
        <v>528</v>
      </c>
      <c r="J2" t="s">
        <v>529</v>
      </c>
      <c r="K2" t="s">
        <v>530</v>
      </c>
      <c r="L2" t="s">
        <v>531</v>
      </c>
      <c r="M2" t="s">
        <v>532</v>
      </c>
      <c r="N2" t="s">
        <v>533</v>
      </c>
      <c r="O2" t="s">
        <v>534</v>
      </c>
      <c r="P2" t="s">
        <v>535</v>
      </c>
      <c r="Q2" t="s">
        <v>536</v>
      </c>
      <c r="R2" t="s">
        <v>537</v>
      </c>
      <c r="S2" t="s">
        <v>538</v>
      </c>
      <c r="T2" t="s">
        <v>539</v>
      </c>
      <c r="U2" t="s">
        <v>540</v>
      </c>
      <c r="V2" t="s">
        <v>541</v>
      </c>
      <c r="W2" t="s">
        <v>542</v>
      </c>
      <c r="X2" t="s">
        <v>543</v>
      </c>
      <c r="Y2" t="s">
        <v>544</v>
      </c>
      <c r="Z2" t="s">
        <v>545</v>
      </c>
      <c r="AA2" t="s">
        <v>546</v>
      </c>
      <c r="AB2" t="s">
        <v>547</v>
      </c>
      <c r="AC2" t="s">
        <v>548</v>
      </c>
      <c r="AD2" t="s">
        <v>549</v>
      </c>
      <c r="AE2" t="s">
        <v>550</v>
      </c>
      <c r="AF2" t="s">
        <v>551</v>
      </c>
      <c r="AG2" t="s">
        <v>552</v>
      </c>
      <c r="AH2" t="s">
        <v>553</v>
      </c>
      <c r="AI2" t="s">
        <v>554</v>
      </c>
      <c r="AJ2" t="s">
        <v>555</v>
      </c>
    </row>
    <row r="3" spans="1:40" x14ac:dyDescent="0.25">
      <c r="B3" s="41"/>
      <c r="Y3" s="41"/>
      <c r="Z3" s="41"/>
    </row>
    <row r="4" spans="1:40" ht="26.4" x14ac:dyDescent="0.25">
      <c r="A4" s="181" t="s">
        <v>556</v>
      </c>
      <c r="B4" s="181" t="s">
        <v>557</v>
      </c>
      <c r="C4" s="181" t="s">
        <v>558</v>
      </c>
      <c r="D4" s="181" t="s">
        <v>558</v>
      </c>
      <c r="E4" s="181" t="s">
        <v>559</v>
      </c>
      <c r="G4" s="181" t="s">
        <v>560</v>
      </c>
      <c r="H4" s="181" t="s">
        <v>561</v>
      </c>
      <c r="I4" s="181" t="s">
        <v>562</v>
      </c>
      <c r="J4" s="181" t="s">
        <v>563</v>
      </c>
      <c r="K4" s="181" t="s">
        <v>197</v>
      </c>
      <c r="L4" s="181" t="s">
        <v>221</v>
      </c>
      <c r="M4" s="181" t="s">
        <v>564</v>
      </c>
      <c r="N4" s="181" t="s">
        <v>391</v>
      </c>
      <c r="O4" s="181" t="s">
        <v>565</v>
      </c>
      <c r="P4" s="181" t="s">
        <v>232</v>
      </c>
      <c r="Q4" s="181" t="s">
        <v>221</v>
      </c>
      <c r="R4" s="181" t="s">
        <v>210</v>
      </c>
      <c r="S4" s="181" t="s">
        <v>247</v>
      </c>
      <c r="T4" s="181" t="s">
        <v>566</v>
      </c>
      <c r="U4" s="181" t="s">
        <v>567</v>
      </c>
      <c r="V4" s="181" t="s">
        <v>382</v>
      </c>
      <c r="W4" s="181" t="s">
        <v>568</v>
      </c>
      <c r="X4" s="181" t="s">
        <v>569</v>
      </c>
      <c r="Y4" s="181" t="s">
        <v>399</v>
      </c>
      <c r="Z4" s="181" t="s">
        <v>127</v>
      </c>
      <c r="AA4" s="181" t="s">
        <v>566</v>
      </c>
      <c r="AB4" s="181" t="s">
        <v>570</v>
      </c>
      <c r="AC4" s="181" t="s">
        <v>571</v>
      </c>
      <c r="AD4" s="181" t="s">
        <v>572</v>
      </c>
      <c r="AE4" s="181" t="s">
        <v>564</v>
      </c>
      <c r="AF4" s="181" t="s">
        <v>242</v>
      </c>
      <c r="AG4" s="181" t="s">
        <v>213</v>
      </c>
      <c r="AH4" s="181" t="s">
        <v>388</v>
      </c>
      <c r="AI4" s="181" t="s">
        <v>573</v>
      </c>
      <c r="AJ4" s="181" t="s">
        <v>556</v>
      </c>
    </row>
    <row r="6" spans="1:40" x14ac:dyDescent="0.25">
      <c r="A6" s="89">
        <f>W4+31</f>
        <v>44440</v>
      </c>
      <c r="B6" s="90">
        <f>A6-31</f>
        <v>44409</v>
      </c>
    </row>
    <row r="7" spans="1:40" x14ac:dyDescent="0.25">
      <c r="A7" s="62"/>
      <c r="B7" s="62"/>
      <c r="C7" s="62"/>
      <c r="D7" s="62"/>
      <c r="E7" s="62"/>
      <c r="F7" s="62"/>
      <c r="G7" s="62" t="s">
        <v>574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575</v>
      </c>
      <c r="B8" s="63" t="s">
        <v>576</v>
      </c>
      <c r="C8" s="63" t="s">
        <v>577</v>
      </c>
      <c r="D8" s="63" t="s">
        <v>578</v>
      </c>
    </row>
    <row r="9" spans="1:40" x14ac:dyDescent="0.25">
      <c r="A9" s="63" t="s">
        <v>579</v>
      </c>
      <c r="B9" s="63" t="s">
        <v>580</v>
      </c>
      <c r="C9" s="63" t="s">
        <v>581</v>
      </c>
      <c r="D9" s="63" t="s">
        <v>582</v>
      </c>
    </row>
    <row r="10" spans="1:40" ht="17.399999999999999" x14ac:dyDescent="0.25">
      <c r="A10" s="63" t="s">
        <v>583</v>
      </c>
      <c r="B10" s="63" t="s">
        <v>584</v>
      </c>
      <c r="C10" s="63" t="s">
        <v>585</v>
      </c>
      <c r="D10" s="63" t="s">
        <v>586</v>
      </c>
      <c r="AD10" s="291"/>
      <c r="AE10" s="292"/>
      <c r="AF10" s="292"/>
      <c r="AG10" s="292"/>
      <c r="AH10" s="292"/>
    </row>
    <row r="11" spans="1:40" x14ac:dyDescent="0.25">
      <c r="A11" s="63" t="s">
        <v>587</v>
      </c>
      <c r="B11" s="63" t="s">
        <v>588</v>
      </c>
      <c r="C11" s="63" t="s">
        <v>589</v>
      </c>
      <c r="D11" s="63" t="s">
        <v>590</v>
      </c>
      <c r="AD11" s="170"/>
      <c r="AE11" s="171"/>
      <c r="AF11" s="171"/>
      <c r="AG11" s="171"/>
    </row>
    <row r="12" spans="1:40" x14ac:dyDescent="0.25">
      <c r="A12" s="63" t="s">
        <v>591</v>
      </c>
      <c r="B12" s="63" t="s">
        <v>592</v>
      </c>
      <c r="C12" s="63" t="s">
        <v>593</v>
      </c>
      <c r="D12" s="63" t="s">
        <v>594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595</v>
      </c>
      <c r="B13" s="63" t="s">
        <v>596</v>
      </c>
      <c r="C13" s="63" t="s">
        <v>597</v>
      </c>
      <c r="D13" s="63" t="s">
        <v>598</v>
      </c>
      <c r="AN13" s="175"/>
    </row>
    <row r="14" spans="1:40" x14ac:dyDescent="0.25">
      <c r="A14" s="63" t="s">
        <v>599</v>
      </c>
      <c r="B14" s="63" t="s">
        <v>600</v>
      </c>
      <c r="C14" s="63" t="s">
        <v>601</v>
      </c>
      <c r="D14" s="63" t="s">
        <v>602</v>
      </c>
      <c r="AN14" s="175"/>
    </row>
    <row r="15" spans="1:40" x14ac:dyDescent="0.25">
      <c r="A15" s="63" t="s">
        <v>603</v>
      </c>
      <c r="B15" s="63" t="s">
        <v>604</v>
      </c>
      <c r="C15" s="63" t="s">
        <v>605</v>
      </c>
      <c r="D15" s="63" t="s">
        <v>606</v>
      </c>
      <c r="AN15" s="175"/>
    </row>
    <row r="16" spans="1:40" x14ac:dyDescent="0.25">
      <c r="A16" s="63" t="s">
        <v>607</v>
      </c>
      <c r="B16" s="63" t="s">
        <v>608</v>
      </c>
      <c r="C16" s="63" t="s">
        <v>609</v>
      </c>
      <c r="D16" s="63" t="s">
        <v>610</v>
      </c>
      <c r="AN16" s="175"/>
    </row>
    <row r="17" spans="1:40" x14ac:dyDescent="0.25">
      <c r="A17" s="63" t="s">
        <v>611</v>
      </c>
      <c r="B17" s="63" t="s">
        <v>612</v>
      </c>
      <c r="C17" s="63" t="s">
        <v>613</v>
      </c>
      <c r="D17" s="63" t="s">
        <v>614</v>
      </c>
      <c r="AN17" s="175"/>
    </row>
    <row r="18" spans="1:40" x14ac:dyDescent="0.25">
      <c r="A18" s="63" t="s">
        <v>615</v>
      </c>
      <c r="B18" s="63" t="s">
        <v>616</v>
      </c>
      <c r="C18" s="63" t="s">
        <v>617</v>
      </c>
      <c r="D18" s="63" t="s">
        <v>618</v>
      </c>
      <c r="AN18" s="175"/>
    </row>
    <row r="19" spans="1:40" x14ac:dyDescent="0.25">
      <c r="A19" s="63" t="s">
        <v>619</v>
      </c>
      <c r="B19" s="63" t="s">
        <v>620</v>
      </c>
      <c r="C19" s="63" t="s">
        <v>621</v>
      </c>
      <c r="D19" s="63" t="s">
        <v>622</v>
      </c>
      <c r="AN19" s="175"/>
    </row>
    <row r="20" spans="1:40" x14ac:dyDescent="0.25">
      <c r="A20" s="63" t="s">
        <v>623</v>
      </c>
      <c r="B20" s="63" t="s">
        <v>624</v>
      </c>
      <c r="C20" s="63" t="s">
        <v>625</v>
      </c>
      <c r="D20" s="63" t="s">
        <v>626</v>
      </c>
      <c r="AN20" s="175"/>
    </row>
    <row r="21" spans="1:40" x14ac:dyDescent="0.25">
      <c r="A21" s="63" t="s">
        <v>627</v>
      </c>
      <c r="B21" s="63" t="s">
        <v>628</v>
      </c>
      <c r="C21" s="63" t="s">
        <v>629</v>
      </c>
      <c r="D21" s="63" t="s">
        <v>630</v>
      </c>
      <c r="AN21" s="175"/>
    </row>
    <row r="22" spans="1:40" x14ac:dyDescent="0.25">
      <c r="A22" s="63" t="s">
        <v>631</v>
      </c>
      <c r="B22" s="63" t="s">
        <v>632</v>
      </c>
      <c r="C22" s="63" t="s">
        <v>633</v>
      </c>
      <c r="D22" s="63" t="s">
        <v>634</v>
      </c>
      <c r="AN22" s="175"/>
    </row>
    <row r="23" spans="1:40" x14ac:dyDescent="0.25">
      <c r="A23" s="63" t="s">
        <v>635</v>
      </c>
      <c r="B23" s="63" t="s">
        <v>636</v>
      </c>
      <c r="C23" s="63" t="s">
        <v>637</v>
      </c>
      <c r="D23" s="63" t="s">
        <v>638</v>
      </c>
      <c r="AN23" s="175"/>
    </row>
    <row r="24" spans="1:40" x14ac:dyDescent="0.25">
      <c r="A24" s="63" t="s">
        <v>639</v>
      </c>
      <c r="B24" s="63" t="s">
        <v>640</v>
      </c>
      <c r="C24" s="63" t="s">
        <v>641</v>
      </c>
      <c r="D24" s="63" t="s">
        <v>642</v>
      </c>
      <c r="AN24" s="175"/>
    </row>
    <row r="25" spans="1:40" x14ac:dyDescent="0.25">
      <c r="A25" s="63" t="s">
        <v>643</v>
      </c>
      <c r="B25" s="63" t="s">
        <v>644</v>
      </c>
      <c r="C25" s="63" t="s">
        <v>645</v>
      </c>
      <c r="D25" s="63" t="s">
        <v>646</v>
      </c>
      <c r="AN25" s="175"/>
    </row>
    <row r="26" spans="1:40" x14ac:dyDescent="0.25">
      <c r="A26" s="63" t="s">
        <v>647</v>
      </c>
      <c r="B26" s="63" t="s">
        <v>648</v>
      </c>
      <c r="C26" s="63" t="s">
        <v>649</v>
      </c>
      <c r="D26" s="63" t="s">
        <v>650</v>
      </c>
      <c r="AN26" s="175"/>
    </row>
    <row r="27" spans="1:40" x14ac:dyDescent="0.25">
      <c r="A27" s="63" t="s">
        <v>651</v>
      </c>
      <c r="B27" s="63" t="s">
        <v>652</v>
      </c>
      <c r="C27" s="63" t="s">
        <v>653</v>
      </c>
      <c r="D27" s="63" t="s">
        <v>654</v>
      </c>
      <c r="AN27" s="175"/>
    </row>
    <row r="28" spans="1:40" x14ac:dyDescent="0.25">
      <c r="A28" s="63" t="s">
        <v>655</v>
      </c>
      <c r="B28" s="63" t="s">
        <v>656</v>
      </c>
      <c r="C28" s="63" t="s">
        <v>657</v>
      </c>
      <c r="D28" s="63" t="s">
        <v>658</v>
      </c>
      <c r="AN28" s="175"/>
    </row>
    <row r="29" spans="1:40" x14ac:dyDescent="0.25">
      <c r="A29" s="63" t="s">
        <v>659</v>
      </c>
      <c r="B29" s="63" t="s">
        <v>660</v>
      </c>
      <c r="C29" s="63" t="s">
        <v>661</v>
      </c>
      <c r="D29" s="63" t="s">
        <v>662</v>
      </c>
      <c r="AN29" s="175"/>
    </row>
    <row r="30" spans="1:40" x14ac:dyDescent="0.25">
      <c r="A30" s="63" t="s">
        <v>663</v>
      </c>
      <c r="B30" s="63" t="s">
        <v>664</v>
      </c>
      <c r="C30" s="63" t="s">
        <v>665</v>
      </c>
      <c r="D30" s="63" t="s">
        <v>666</v>
      </c>
      <c r="AN30" s="175"/>
    </row>
    <row r="31" spans="1:40" x14ac:dyDescent="0.25">
      <c r="A31" s="63" t="s">
        <v>667</v>
      </c>
      <c r="B31" s="63" t="s">
        <v>668</v>
      </c>
      <c r="C31" s="63" t="s">
        <v>669</v>
      </c>
      <c r="D31" s="63" t="s">
        <v>670</v>
      </c>
      <c r="AN31" s="175"/>
    </row>
    <row r="32" spans="1:40" x14ac:dyDescent="0.25">
      <c r="A32" s="63" t="s">
        <v>566</v>
      </c>
      <c r="B32" s="63" t="s">
        <v>671</v>
      </c>
      <c r="C32" s="63" t="s">
        <v>672</v>
      </c>
      <c r="D32" s="63" t="s">
        <v>673</v>
      </c>
      <c r="AN32" s="175"/>
    </row>
    <row r="33" spans="1:40" x14ac:dyDescent="0.25">
      <c r="A33" s="63" t="s">
        <v>674</v>
      </c>
      <c r="B33" s="63" t="s">
        <v>675</v>
      </c>
      <c r="C33" s="63" t="s">
        <v>676</v>
      </c>
      <c r="D33" s="63" t="s">
        <v>677</v>
      </c>
      <c r="AN33" s="175"/>
    </row>
    <row r="34" spans="1:40" x14ac:dyDescent="0.25">
      <c r="A34" s="63" t="s">
        <v>556</v>
      </c>
      <c r="B34" s="63" t="s">
        <v>678</v>
      </c>
      <c r="C34" s="63" t="s">
        <v>679</v>
      </c>
      <c r="D34" s="63" t="s">
        <v>680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681</v>
      </c>
      <c r="S40" s="62" t="s">
        <v>682</v>
      </c>
      <c r="AN40" s="175"/>
    </row>
    <row r="41" spans="1:40" x14ac:dyDescent="0.25">
      <c r="A41" t="s">
        <v>521</v>
      </c>
      <c r="B41" t="s">
        <v>683</v>
      </c>
      <c r="C41" t="s">
        <v>684</v>
      </c>
      <c r="D41" t="s">
        <v>685</v>
      </c>
      <c r="E41" t="s">
        <v>686</v>
      </c>
      <c r="F41" s="63" t="s">
        <v>62</v>
      </c>
      <c r="L41" t="s">
        <v>521</v>
      </c>
      <c r="M41" t="s">
        <v>687</v>
      </c>
      <c r="N41" t="s">
        <v>683</v>
      </c>
      <c r="O41" t="s">
        <v>686</v>
      </c>
      <c r="P41" t="s">
        <v>688</v>
      </c>
      <c r="Q41" t="s">
        <v>62</v>
      </c>
      <c r="T41" t="s">
        <v>689</v>
      </c>
      <c r="Y41" t="s">
        <v>690</v>
      </c>
      <c r="AN41" s="175"/>
    </row>
    <row r="42" spans="1:40" x14ac:dyDescent="0.25">
      <c r="A42" s="16" t="s">
        <v>583</v>
      </c>
      <c r="B42" s="16" t="s">
        <v>691</v>
      </c>
      <c r="C42" s="16" t="s">
        <v>692</v>
      </c>
      <c r="E42" s="16" t="s">
        <v>693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692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583</v>
      </c>
      <c r="B43" s="16" t="s">
        <v>694</v>
      </c>
      <c r="C43" s="16" t="s">
        <v>695</v>
      </c>
      <c r="E43" s="16" t="s">
        <v>696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695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583</v>
      </c>
      <c r="B44" s="181" t="s">
        <v>697</v>
      </c>
      <c r="C44" s="181" t="s">
        <v>698</v>
      </c>
      <c r="E44" s="181" t="s">
        <v>699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698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583</v>
      </c>
      <c r="B45" s="181" t="s">
        <v>700</v>
      </c>
      <c r="C45" s="181" t="s">
        <v>701</v>
      </c>
      <c r="E45" s="181" t="s">
        <v>702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701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583</v>
      </c>
      <c r="B46" s="181" t="s">
        <v>703</v>
      </c>
      <c r="C46" s="181" t="s">
        <v>497</v>
      </c>
      <c r="E46" s="181" t="s">
        <v>704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497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5">
      <c r="A47" s="181" t="s">
        <v>583</v>
      </c>
      <c r="B47" s="181" t="s">
        <v>705</v>
      </c>
      <c r="C47" s="181" t="s">
        <v>706</v>
      </c>
      <c r="E47" s="181" t="s">
        <v>707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706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5">
      <c r="A48" s="181" t="s">
        <v>583</v>
      </c>
      <c r="B48" s="181" t="s">
        <v>708</v>
      </c>
      <c r="C48" s="181" t="s">
        <v>709</v>
      </c>
      <c r="E48" s="181" t="s">
        <v>710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709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>
        <f t="shared" si="7"/>
        <v>2.98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>
        <f t="shared" si="11"/>
        <v>6.43</v>
      </c>
      <c r="AN48" s="175"/>
    </row>
    <row r="49" spans="1:40" x14ac:dyDescent="0.25">
      <c r="A49" s="181" t="s">
        <v>583</v>
      </c>
      <c r="B49" s="181" t="s">
        <v>711</v>
      </c>
      <c r="C49" s="181" t="s">
        <v>573</v>
      </c>
      <c r="E49" s="181" t="s">
        <v>712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573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>
        <f t="shared" si="7"/>
        <v>3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>
        <f t="shared" si="11"/>
        <v>6.25</v>
      </c>
      <c r="AN49" s="175"/>
    </row>
    <row r="50" spans="1:40" x14ac:dyDescent="0.25">
      <c r="A50" s="181" t="s">
        <v>583</v>
      </c>
      <c r="B50" s="181" t="s">
        <v>713</v>
      </c>
      <c r="C50" s="181" t="s">
        <v>557</v>
      </c>
      <c r="E50" s="181" t="s">
        <v>714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557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>
        <f t="shared" si="7"/>
        <v>2.95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>
        <f t="shared" si="11"/>
        <v>6.39</v>
      </c>
      <c r="AN50" s="175"/>
    </row>
    <row r="51" spans="1:40" x14ac:dyDescent="0.25">
      <c r="A51" s="181" t="s">
        <v>583</v>
      </c>
      <c r="B51" s="181" t="s">
        <v>715</v>
      </c>
      <c r="C51" s="181" t="s">
        <v>716</v>
      </c>
      <c r="E51" s="181" t="s">
        <v>717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716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>
        <f t="shared" si="7"/>
        <v>2.93</v>
      </c>
      <c r="W51" s="64" t="str">
        <f t="shared" si="8"/>
        <v>September</v>
      </c>
      <c r="X51">
        <f t="shared" si="9"/>
        <v>5.86</v>
      </c>
      <c r="Y51">
        <f t="shared" si="10"/>
        <v>6.36</v>
      </c>
      <c r="Z51">
        <f t="shared" si="11"/>
        <v>6.43</v>
      </c>
      <c r="AN51" s="175"/>
    </row>
    <row r="52" spans="1:40" x14ac:dyDescent="0.25">
      <c r="A52" s="181" t="s">
        <v>583</v>
      </c>
      <c r="B52" s="181" t="s">
        <v>718</v>
      </c>
      <c r="C52" s="181" t="s">
        <v>719</v>
      </c>
      <c r="E52" s="181" t="s">
        <v>720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719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N52" s="175"/>
    </row>
    <row r="53" spans="1:40" x14ac:dyDescent="0.25">
      <c r="A53" s="181" t="s">
        <v>583</v>
      </c>
      <c r="B53" s="181" t="s">
        <v>721</v>
      </c>
      <c r="C53" s="181" t="s">
        <v>722</v>
      </c>
      <c r="E53" s="181" t="s">
        <v>723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722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5">
      <c r="A54" s="181" t="s">
        <v>587</v>
      </c>
      <c r="B54" s="181" t="s">
        <v>691</v>
      </c>
      <c r="C54" s="181" t="s">
        <v>692</v>
      </c>
      <c r="E54" s="181" t="s">
        <v>724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692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N54" s="175"/>
    </row>
    <row r="55" spans="1:40" x14ac:dyDescent="0.25">
      <c r="A55" s="181" t="s">
        <v>587</v>
      </c>
      <c r="B55" s="181" t="s">
        <v>694</v>
      </c>
      <c r="C55" s="181" t="s">
        <v>695</v>
      </c>
      <c r="E55" s="181" t="s">
        <v>725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695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587</v>
      </c>
      <c r="B56" s="181" t="s">
        <v>697</v>
      </c>
      <c r="C56" s="181" t="s">
        <v>698</v>
      </c>
      <c r="E56" s="181" t="s">
        <v>726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698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587</v>
      </c>
      <c r="B57" s="181" t="s">
        <v>700</v>
      </c>
      <c r="C57" s="181" t="s">
        <v>701</v>
      </c>
      <c r="E57" s="181" t="s">
        <v>727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701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587</v>
      </c>
      <c r="B58" s="181" t="s">
        <v>703</v>
      </c>
      <c r="C58" s="181" t="s">
        <v>497</v>
      </c>
      <c r="E58" s="181" t="s">
        <v>728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497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587</v>
      </c>
      <c r="B59" s="181" t="s">
        <v>705</v>
      </c>
      <c r="C59" s="181" t="s">
        <v>706</v>
      </c>
      <c r="E59" s="181" t="s">
        <v>729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706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587</v>
      </c>
      <c r="B60" s="181" t="s">
        <v>708</v>
      </c>
      <c r="C60" s="181" t="s">
        <v>709</v>
      </c>
      <c r="E60" s="181" t="s">
        <v>730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709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587</v>
      </c>
      <c r="B61" s="181" t="s">
        <v>711</v>
      </c>
      <c r="C61" s="181" t="s">
        <v>573</v>
      </c>
      <c r="E61" s="181" t="s">
        <v>731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573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587</v>
      </c>
      <c r="B62" s="181" t="s">
        <v>713</v>
      </c>
      <c r="C62" s="181" t="s">
        <v>557</v>
      </c>
      <c r="E62" s="181" t="s">
        <v>732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557</v>
      </c>
      <c r="O62" s="65">
        <v>2.91</v>
      </c>
      <c r="P62" s="65">
        <v>6.36</v>
      </c>
      <c r="Q62" s="64">
        <v>21</v>
      </c>
      <c r="AN62" s="175"/>
    </row>
    <row r="63" spans="1:40" x14ac:dyDescent="0.25">
      <c r="A63" s="181" t="s">
        <v>587</v>
      </c>
      <c r="B63" s="181" t="s">
        <v>715</v>
      </c>
      <c r="C63" s="181" t="s">
        <v>716</v>
      </c>
      <c r="E63" s="181" t="s">
        <v>733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716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587</v>
      </c>
      <c r="B64" s="181" t="s">
        <v>718</v>
      </c>
      <c r="C64" s="181" t="s">
        <v>719</v>
      </c>
      <c r="E64" s="181" t="s">
        <v>734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719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587</v>
      </c>
      <c r="B65" s="181" t="s">
        <v>721</v>
      </c>
      <c r="C65" s="181" t="s">
        <v>722</v>
      </c>
      <c r="E65" s="181" t="s">
        <v>735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722</v>
      </c>
      <c r="O65" s="65">
        <v>2.64</v>
      </c>
      <c r="P65" s="65">
        <v>6.02</v>
      </c>
      <c r="Q65" s="64">
        <v>24</v>
      </c>
      <c r="AN65" s="175"/>
    </row>
    <row r="66" spans="1:40" x14ac:dyDescent="0.25">
      <c r="A66" s="181" t="s">
        <v>591</v>
      </c>
      <c r="B66" s="181" t="s">
        <v>691</v>
      </c>
      <c r="C66" s="181" t="s">
        <v>692</v>
      </c>
      <c r="E66" s="181" t="s">
        <v>736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692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591</v>
      </c>
      <c r="B67" s="181" t="s">
        <v>694</v>
      </c>
      <c r="C67" s="181" t="s">
        <v>695</v>
      </c>
      <c r="E67" s="181" t="s">
        <v>737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695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591</v>
      </c>
      <c r="B68" s="181" t="s">
        <v>697</v>
      </c>
      <c r="C68" s="181" t="s">
        <v>698</v>
      </c>
      <c r="E68" s="181" t="s">
        <v>738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698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591</v>
      </c>
      <c r="B69" s="181" t="s">
        <v>700</v>
      </c>
      <c r="C69" s="181" t="s">
        <v>701</v>
      </c>
      <c r="E69" s="181" t="s">
        <v>739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701</v>
      </c>
      <c r="O69" s="65">
        <v>2.67</v>
      </c>
      <c r="P69" s="65">
        <v>6.11</v>
      </c>
      <c r="Q69" s="64">
        <v>28</v>
      </c>
      <c r="AN69" s="175"/>
    </row>
    <row r="70" spans="1:40" x14ac:dyDescent="0.25">
      <c r="A70" s="181" t="s">
        <v>591</v>
      </c>
      <c r="B70" s="181" t="s">
        <v>703</v>
      </c>
      <c r="C70" s="181" t="s">
        <v>497</v>
      </c>
      <c r="E70" s="181" t="s">
        <v>740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497</v>
      </c>
      <c r="O70" s="65">
        <v>2.9</v>
      </c>
      <c r="P70" s="65">
        <v>6.39</v>
      </c>
      <c r="Q70" s="64">
        <v>29</v>
      </c>
      <c r="AN70" s="175"/>
    </row>
    <row r="71" spans="1:40" x14ac:dyDescent="0.25">
      <c r="A71" s="181" t="s">
        <v>591</v>
      </c>
      <c r="B71" s="181" t="s">
        <v>705</v>
      </c>
      <c r="C71" s="181" t="s">
        <v>706</v>
      </c>
      <c r="E71" s="181" t="s">
        <v>741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706</v>
      </c>
      <c r="O71" s="65">
        <v>2.98</v>
      </c>
      <c r="P71" s="65">
        <v>6.43</v>
      </c>
      <c r="Q71" s="64">
        <v>30</v>
      </c>
      <c r="AN71" s="175"/>
    </row>
    <row r="72" spans="1:40" x14ac:dyDescent="0.25">
      <c r="A72" s="181" t="s">
        <v>591</v>
      </c>
      <c r="B72" s="181" t="s">
        <v>708</v>
      </c>
      <c r="C72" s="181" t="s">
        <v>709</v>
      </c>
      <c r="E72" s="181" t="s">
        <v>742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>
        <v>2022</v>
      </c>
      <c r="M72" s="63">
        <v>7</v>
      </c>
      <c r="N72" s="64" t="s">
        <v>709</v>
      </c>
      <c r="O72" s="65">
        <v>3</v>
      </c>
      <c r="P72" s="65">
        <v>6.25</v>
      </c>
      <c r="Q72" s="64">
        <v>31</v>
      </c>
      <c r="AN72" s="175"/>
    </row>
    <row r="73" spans="1:40" x14ac:dyDescent="0.25">
      <c r="A73" s="181" t="s">
        <v>591</v>
      </c>
      <c r="B73" s="181" t="s">
        <v>711</v>
      </c>
      <c r="C73" s="181" t="s">
        <v>573</v>
      </c>
      <c r="E73" s="181" t="s">
        <v>743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>
        <v>2022</v>
      </c>
      <c r="M73" s="63">
        <v>8</v>
      </c>
      <c r="N73" s="64" t="s">
        <v>573</v>
      </c>
      <c r="O73" s="65">
        <v>2.95</v>
      </c>
      <c r="P73" s="65">
        <v>6.39</v>
      </c>
      <c r="Q73" s="64">
        <v>32</v>
      </c>
      <c r="AN73" s="175"/>
    </row>
    <row r="74" spans="1:40" x14ac:dyDescent="0.25">
      <c r="A74" s="181" t="s">
        <v>591</v>
      </c>
      <c r="B74" s="181" t="s">
        <v>713</v>
      </c>
      <c r="C74" s="181" t="s">
        <v>557</v>
      </c>
      <c r="E74" s="181" t="s">
        <v>744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>
        <v>2022</v>
      </c>
      <c r="M74" s="63">
        <v>9</v>
      </c>
      <c r="N74" s="64" t="s">
        <v>557</v>
      </c>
      <c r="O74" s="65">
        <v>2.93</v>
      </c>
      <c r="P74" s="65">
        <v>6.43</v>
      </c>
      <c r="Q74" s="64">
        <v>33</v>
      </c>
      <c r="AN74" s="175"/>
    </row>
    <row r="75" spans="1:40" x14ac:dyDescent="0.25">
      <c r="A75" s="181" t="s">
        <v>591</v>
      </c>
      <c r="B75" s="181" t="s">
        <v>715</v>
      </c>
      <c r="C75" s="181" t="s">
        <v>716</v>
      </c>
      <c r="E75" s="181" t="s">
        <v>745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591</v>
      </c>
      <c r="B76" s="181" t="s">
        <v>718</v>
      </c>
      <c r="C76" s="181" t="s">
        <v>719</v>
      </c>
      <c r="E76" s="181" t="s">
        <v>746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591</v>
      </c>
      <c r="B77" s="181" t="s">
        <v>721</v>
      </c>
      <c r="C77" s="181" t="s">
        <v>722</v>
      </c>
      <c r="E77" s="181" t="s">
        <v>744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595</v>
      </c>
      <c r="B78" s="181" t="s">
        <v>691</v>
      </c>
      <c r="C78" s="181" t="s">
        <v>692</v>
      </c>
      <c r="E78" s="181" t="s">
        <v>747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595</v>
      </c>
      <c r="B79" s="181" t="s">
        <v>694</v>
      </c>
      <c r="C79" s="181" t="s">
        <v>695</v>
      </c>
      <c r="E79" s="181" t="s">
        <v>748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595</v>
      </c>
      <c r="B80" s="181" t="s">
        <v>697</v>
      </c>
      <c r="C80" s="181" t="s">
        <v>698</v>
      </c>
      <c r="E80" s="181" t="s">
        <v>749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595</v>
      </c>
      <c r="B81" s="181" t="s">
        <v>700</v>
      </c>
      <c r="C81" s="181" t="s">
        <v>701</v>
      </c>
      <c r="E81" s="181" t="s">
        <v>750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595</v>
      </c>
      <c r="B82" s="181" t="s">
        <v>703</v>
      </c>
      <c r="C82" s="181" t="s">
        <v>497</v>
      </c>
      <c r="E82" s="181" t="s">
        <v>751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595</v>
      </c>
      <c r="B83" s="181" t="s">
        <v>705</v>
      </c>
      <c r="C83" s="181" t="s">
        <v>706</v>
      </c>
      <c r="E83" s="181" t="s">
        <v>751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595</v>
      </c>
      <c r="B84" s="181" t="s">
        <v>708</v>
      </c>
      <c r="C84" s="181" t="s">
        <v>709</v>
      </c>
      <c r="E84" s="181" t="s">
        <v>752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595</v>
      </c>
      <c r="B85" s="181" t="s">
        <v>711</v>
      </c>
      <c r="C85" s="181" t="s">
        <v>573</v>
      </c>
      <c r="E85" s="181" t="s">
        <v>753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595</v>
      </c>
      <c r="B86" s="181" t="s">
        <v>713</v>
      </c>
      <c r="C86" s="181" t="s">
        <v>557</v>
      </c>
      <c r="E86" s="181" t="s">
        <v>754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595</v>
      </c>
      <c r="B87" s="181" t="s">
        <v>715</v>
      </c>
      <c r="C87" s="181" t="s">
        <v>716</v>
      </c>
      <c r="E87" s="181" t="s">
        <v>755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595</v>
      </c>
      <c r="B88" s="181" t="s">
        <v>718</v>
      </c>
      <c r="C88" s="181" t="s">
        <v>719</v>
      </c>
      <c r="E88" s="181" t="s">
        <v>756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595</v>
      </c>
      <c r="B89" s="181" t="s">
        <v>721</v>
      </c>
      <c r="C89" s="181" t="s">
        <v>722</v>
      </c>
      <c r="E89" s="181" t="s">
        <v>757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599</v>
      </c>
      <c r="B90" s="181" t="s">
        <v>691</v>
      </c>
      <c r="C90" s="181" t="s">
        <v>692</v>
      </c>
      <c r="E90" s="181" t="s">
        <v>758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599</v>
      </c>
      <c r="B91" s="181" t="s">
        <v>694</v>
      </c>
      <c r="C91" s="181" t="s">
        <v>695</v>
      </c>
      <c r="E91" s="181" t="s">
        <v>759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599</v>
      </c>
      <c r="B92" s="181" t="s">
        <v>697</v>
      </c>
      <c r="C92" s="181" t="s">
        <v>698</v>
      </c>
      <c r="E92" s="181" t="s">
        <v>760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599</v>
      </c>
      <c r="B93" s="181" t="s">
        <v>700</v>
      </c>
      <c r="C93" s="181" t="s">
        <v>701</v>
      </c>
      <c r="E93" s="181" t="s">
        <v>761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599</v>
      </c>
      <c r="B94" s="181" t="s">
        <v>703</v>
      </c>
      <c r="C94" s="181" t="s">
        <v>497</v>
      </c>
      <c r="E94" s="181" t="s">
        <v>762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599</v>
      </c>
      <c r="B95" s="181" t="s">
        <v>705</v>
      </c>
      <c r="C95" s="181" t="s">
        <v>706</v>
      </c>
      <c r="E95" s="181" t="s">
        <v>763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599</v>
      </c>
      <c r="B96" s="181" t="s">
        <v>708</v>
      </c>
      <c r="C96" s="181" t="s">
        <v>709</v>
      </c>
      <c r="E96" s="181" t="s">
        <v>764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599</v>
      </c>
      <c r="B97" s="181" t="s">
        <v>711</v>
      </c>
      <c r="C97" s="181" t="s">
        <v>573</v>
      </c>
      <c r="E97" s="181" t="s">
        <v>765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599</v>
      </c>
      <c r="B98" s="181" t="s">
        <v>713</v>
      </c>
      <c r="C98" s="181" t="s">
        <v>557</v>
      </c>
      <c r="E98" s="181" t="s">
        <v>766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599</v>
      </c>
      <c r="B99" s="181" t="s">
        <v>715</v>
      </c>
      <c r="C99" s="181" t="s">
        <v>716</v>
      </c>
      <c r="E99" s="181" t="s">
        <v>767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599</v>
      </c>
      <c r="B100" s="181" t="s">
        <v>718</v>
      </c>
      <c r="C100" s="181" t="s">
        <v>719</v>
      </c>
      <c r="E100" s="181" t="s">
        <v>767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599</v>
      </c>
      <c r="B101" s="181" t="s">
        <v>721</v>
      </c>
      <c r="C101" s="181" t="s">
        <v>722</v>
      </c>
      <c r="E101" s="181" t="s">
        <v>768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603</v>
      </c>
      <c r="B102" s="181" t="s">
        <v>691</v>
      </c>
      <c r="C102" s="181" t="s">
        <v>692</v>
      </c>
      <c r="E102" s="181" t="s">
        <v>769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603</v>
      </c>
      <c r="B103" s="181" t="s">
        <v>694</v>
      </c>
      <c r="C103" s="181" t="s">
        <v>695</v>
      </c>
      <c r="E103" s="181" t="s">
        <v>768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603</v>
      </c>
      <c r="B104" s="181" t="s">
        <v>697</v>
      </c>
      <c r="C104" s="181" t="s">
        <v>698</v>
      </c>
      <c r="E104" s="181" t="s">
        <v>770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603</v>
      </c>
      <c r="B105" s="181" t="s">
        <v>700</v>
      </c>
      <c r="C105" s="181" t="s">
        <v>701</v>
      </c>
      <c r="E105" s="181" t="s">
        <v>771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603</v>
      </c>
      <c r="B106" s="181" t="s">
        <v>703</v>
      </c>
      <c r="C106" s="181" t="s">
        <v>497</v>
      </c>
      <c r="E106" s="181" t="s">
        <v>769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603</v>
      </c>
      <c r="B107" s="181" t="s">
        <v>705</v>
      </c>
      <c r="C107" s="181" t="s">
        <v>706</v>
      </c>
      <c r="E107" s="181" t="s">
        <v>772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603</v>
      </c>
      <c r="B108" s="181" t="s">
        <v>708</v>
      </c>
      <c r="C108" s="181" t="s">
        <v>709</v>
      </c>
      <c r="E108" s="181" t="s">
        <v>773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603</v>
      </c>
      <c r="B109" s="181" t="s">
        <v>711</v>
      </c>
      <c r="C109" s="181" t="s">
        <v>573</v>
      </c>
      <c r="E109" s="181" t="s">
        <v>774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603</v>
      </c>
      <c r="B110" s="181" t="s">
        <v>713</v>
      </c>
      <c r="C110" s="181" t="s">
        <v>557</v>
      </c>
      <c r="E110" s="181" t="s">
        <v>775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603</v>
      </c>
      <c r="B111" s="181" t="s">
        <v>715</v>
      </c>
      <c r="C111" s="181" t="s">
        <v>716</v>
      </c>
      <c r="E111" s="181" t="s">
        <v>776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603</v>
      </c>
      <c r="B112" s="181" t="s">
        <v>718</v>
      </c>
      <c r="C112" s="181" t="s">
        <v>719</v>
      </c>
      <c r="E112" s="181" t="s">
        <v>777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603</v>
      </c>
      <c r="B113" s="181" t="s">
        <v>721</v>
      </c>
      <c r="C113" s="181" t="s">
        <v>722</v>
      </c>
      <c r="E113" s="181" t="s">
        <v>778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607</v>
      </c>
      <c r="B114" s="181" t="s">
        <v>691</v>
      </c>
      <c r="C114" s="181" t="s">
        <v>692</v>
      </c>
      <c r="E114" s="181" t="s">
        <v>779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607</v>
      </c>
      <c r="B115" s="181" t="s">
        <v>694</v>
      </c>
      <c r="C115" s="181" t="s">
        <v>695</v>
      </c>
      <c r="E115" s="181" t="s">
        <v>780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607</v>
      </c>
      <c r="B116" s="181" t="s">
        <v>697</v>
      </c>
      <c r="C116" s="181" t="s">
        <v>698</v>
      </c>
      <c r="E116" s="181" t="s">
        <v>781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607</v>
      </c>
      <c r="B117" s="181" t="s">
        <v>700</v>
      </c>
      <c r="C117" s="181" t="s">
        <v>701</v>
      </c>
      <c r="E117" s="181" t="s">
        <v>782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607</v>
      </c>
      <c r="B118" s="181" t="s">
        <v>703</v>
      </c>
      <c r="C118" s="181" t="s">
        <v>497</v>
      </c>
      <c r="E118" s="181" t="s">
        <v>783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607</v>
      </c>
      <c r="B119" s="181" t="s">
        <v>705</v>
      </c>
      <c r="C119" s="181" t="s">
        <v>706</v>
      </c>
      <c r="E119" s="181" t="s">
        <v>784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607</v>
      </c>
      <c r="B120" s="181" t="s">
        <v>708</v>
      </c>
      <c r="C120" s="181" t="s">
        <v>709</v>
      </c>
      <c r="E120" s="181" t="s">
        <v>785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607</v>
      </c>
      <c r="B121" s="181" t="s">
        <v>711</v>
      </c>
      <c r="C121" s="181" t="s">
        <v>573</v>
      </c>
      <c r="E121" s="181" t="s">
        <v>786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607</v>
      </c>
      <c r="B122" s="181" t="s">
        <v>713</v>
      </c>
      <c r="C122" s="181" t="s">
        <v>557</v>
      </c>
      <c r="E122" s="181" t="s">
        <v>787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607</v>
      </c>
      <c r="B123" s="181" t="s">
        <v>715</v>
      </c>
      <c r="C123" s="181" t="s">
        <v>716</v>
      </c>
      <c r="E123" s="181" t="s">
        <v>787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607</v>
      </c>
      <c r="B124" s="181" t="s">
        <v>718</v>
      </c>
      <c r="C124" s="181" t="s">
        <v>719</v>
      </c>
      <c r="E124" s="181" t="s">
        <v>788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607</v>
      </c>
      <c r="B125" s="181" t="s">
        <v>721</v>
      </c>
      <c r="C125" s="181" t="s">
        <v>722</v>
      </c>
      <c r="E125" s="181" t="s">
        <v>789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611</v>
      </c>
      <c r="B126" s="181" t="s">
        <v>691</v>
      </c>
      <c r="C126" s="181" t="s">
        <v>692</v>
      </c>
      <c r="E126" s="181" t="s">
        <v>790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611</v>
      </c>
      <c r="B127" s="181" t="s">
        <v>694</v>
      </c>
      <c r="C127" s="181" t="s">
        <v>695</v>
      </c>
      <c r="E127" s="181" t="s">
        <v>791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611</v>
      </c>
      <c r="B128" s="181" t="s">
        <v>697</v>
      </c>
      <c r="C128" s="181" t="s">
        <v>698</v>
      </c>
      <c r="E128" s="181" t="s">
        <v>792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611</v>
      </c>
      <c r="B129" s="181" t="s">
        <v>700</v>
      </c>
      <c r="C129" s="181" t="s">
        <v>701</v>
      </c>
      <c r="E129" s="181" t="s">
        <v>792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611</v>
      </c>
      <c r="B130" s="181" t="s">
        <v>703</v>
      </c>
      <c r="C130" s="181" t="s">
        <v>497</v>
      </c>
      <c r="E130" s="181" t="s">
        <v>793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611</v>
      </c>
      <c r="B131" s="181" t="s">
        <v>705</v>
      </c>
      <c r="C131" s="181" t="s">
        <v>706</v>
      </c>
      <c r="E131" s="181" t="s">
        <v>794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611</v>
      </c>
      <c r="B132" s="181" t="s">
        <v>708</v>
      </c>
      <c r="C132" s="181" t="s">
        <v>709</v>
      </c>
      <c r="E132" s="181" t="s">
        <v>795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611</v>
      </c>
      <c r="B133" s="181" t="s">
        <v>711</v>
      </c>
      <c r="C133" s="181" t="s">
        <v>573</v>
      </c>
      <c r="E133" s="181" t="s">
        <v>796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611</v>
      </c>
      <c r="B134" s="181" t="s">
        <v>713</v>
      </c>
      <c r="C134" s="181" t="s">
        <v>557</v>
      </c>
      <c r="E134" s="181" t="s">
        <v>795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611</v>
      </c>
      <c r="B135" s="181" t="s">
        <v>715</v>
      </c>
      <c r="C135" s="181" t="s">
        <v>716</v>
      </c>
      <c r="E135" s="181" t="s">
        <v>797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611</v>
      </c>
      <c r="B136" s="181" t="s">
        <v>718</v>
      </c>
      <c r="C136" s="181" t="s">
        <v>719</v>
      </c>
      <c r="E136" s="181" t="s">
        <v>795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611</v>
      </c>
      <c r="B137" s="181" t="s">
        <v>721</v>
      </c>
      <c r="C137" s="181" t="s">
        <v>722</v>
      </c>
      <c r="E137" s="181" t="s">
        <v>798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615</v>
      </c>
      <c r="B138" s="181" t="s">
        <v>691</v>
      </c>
      <c r="C138" s="181" t="s">
        <v>692</v>
      </c>
      <c r="E138" s="181" t="s">
        <v>799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615</v>
      </c>
      <c r="B139" s="181" t="s">
        <v>694</v>
      </c>
      <c r="C139" s="181" t="s">
        <v>695</v>
      </c>
      <c r="E139" s="181" t="s">
        <v>800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615</v>
      </c>
      <c r="B140" s="181" t="s">
        <v>697</v>
      </c>
      <c r="C140" s="181" t="s">
        <v>698</v>
      </c>
      <c r="E140" s="181" t="s">
        <v>801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615</v>
      </c>
      <c r="B141" s="181" t="s">
        <v>700</v>
      </c>
      <c r="C141" s="181" t="s">
        <v>701</v>
      </c>
      <c r="E141" s="181" t="s">
        <v>801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615</v>
      </c>
      <c r="B142" s="181" t="s">
        <v>703</v>
      </c>
      <c r="C142" s="181" t="s">
        <v>497</v>
      </c>
      <c r="E142" s="181" t="s">
        <v>801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615</v>
      </c>
      <c r="B143" s="181" t="s">
        <v>705</v>
      </c>
      <c r="C143" s="181" t="s">
        <v>706</v>
      </c>
      <c r="E143" s="181" t="s">
        <v>801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615</v>
      </c>
      <c r="B144" s="181" t="s">
        <v>708</v>
      </c>
      <c r="C144" s="181" t="s">
        <v>709</v>
      </c>
      <c r="E144" s="181" t="s">
        <v>800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615</v>
      </c>
      <c r="B145" s="181" t="s">
        <v>711</v>
      </c>
      <c r="C145" s="181" t="s">
        <v>573</v>
      </c>
      <c r="E145" s="181" t="s">
        <v>800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615</v>
      </c>
      <c r="B146" s="181" t="s">
        <v>713</v>
      </c>
      <c r="C146" s="181" t="s">
        <v>557</v>
      </c>
      <c r="E146" s="181" t="s">
        <v>801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615</v>
      </c>
      <c r="B147" s="181" t="s">
        <v>715</v>
      </c>
      <c r="C147" s="181" t="s">
        <v>716</v>
      </c>
      <c r="E147" s="181" t="s">
        <v>802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615</v>
      </c>
      <c r="B148" s="181" t="s">
        <v>718</v>
      </c>
      <c r="C148" s="181" t="s">
        <v>719</v>
      </c>
      <c r="E148" s="181" t="s">
        <v>803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615</v>
      </c>
      <c r="B149" s="181" t="s">
        <v>721</v>
      </c>
      <c r="C149" s="181" t="s">
        <v>722</v>
      </c>
      <c r="E149" s="181" t="s">
        <v>804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619</v>
      </c>
      <c r="B150" s="181" t="s">
        <v>691</v>
      </c>
      <c r="C150" s="181" t="s">
        <v>692</v>
      </c>
      <c r="E150" s="181" t="s">
        <v>805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619</v>
      </c>
      <c r="B151" s="181" t="s">
        <v>694</v>
      </c>
      <c r="C151" s="181" t="s">
        <v>695</v>
      </c>
      <c r="E151" s="181" t="s">
        <v>806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619</v>
      </c>
      <c r="B152" s="181" t="s">
        <v>697</v>
      </c>
      <c r="C152" s="181" t="s">
        <v>698</v>
      </c>
      <c r="E152" s="181" t="s">
        <v>807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619</v>
      </c>
      <c r="B153" s="181" t="s">
        <v>700</v>
      </c>
      <c r="C153" s="181" t="s">
        <v>701</v>
      </c>
      <c r="E153" s="181" t="s">
        <v>808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619</v>
      </c>
      <c r="B154" s="181" t="s">
        <v>703</v>
      </c>
      <c r="C154" s="181" t="s">
        <v>497</v>
      </c>
      <c r="E154" s="181" t="s">
        <v>809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619</v>
      </c>
      <c r="B155" s="181" t="s">
        <v>705</v>
      </c>
      <c r="C155" s="181" t="s">
        <v>706</v>
      </c>
      <c r="E155" s="181" t="s">
        <v>810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619</v>
      </c>
      <c r="B156" s="181" t="s">
        <v>708</v>
      </c>
      <c r="C156" s="181" t="s">
        <v>709</v>
      </c>
      <c r="E156" s="181" t="s">
        <v>811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619</v>
      </c>
      <c r="B157" s="181" t="s">
        <v>711</v>
      </c>
      <c r="C157" s="181" t="s">
        <v>573</v>
      </c>
      <c r="E157" s="181" t="s">
        <v>812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619</v>
      </c>
      <c r="B158" s="181" t="s">
        <v>713</v>
      </c>
      <c r="C158" s="181" t="s">
        <v>557</v>
      </c>
      <c r="E158" s="181" t="s">
        <v>812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619</v>
      </c>
      <c r="B159" s="181" t="s">
        <v>715</v>
      </c>
      <c r="C159" s="181" t="s">
        <v>716</v>
      </c>
      <c r="E159" s="181" t="s">
        <v>813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619</v>
      </c>
      <c r="B160" s="181" t="s">
        <v>718</v>
      </c>
      <c r="C160" s="181" t="s">
        <v>719</v>
      </c>
      <c r="E160" s="181" t="s">
        <v>814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619</v>
      </c>
      <c r="B161" s="181" t="s">
        <v>721</v>
      </c>
      <c r="C161" s="181" t="s">
        <v>722</v>
      </c>
      <c r="E161" s="181" t="s">
        <v>815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623</v>
      </c>
      <c r="B162" s="181" t="s">
        <v>691</v>
      </c>
      <c r="C162" s="181" t="s">
        <v>692</v>
      </c>
      <c r="E162" s="181" t="s">
        <v>816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623</v>
      </c>
      <c r="B163" s="181" t="s">
        <v>694</v>
      </c>
      <c r="C163" s="181" t="s">
        <v>695</v>
      </c>
      <c r="E163" s="181" t="s">
        <v>817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623</v>
      </c>
      <c r="B164" s="181" t="s">
        <v>697</v>
      </c>
      <c r="C164" s="181" t="s">
        <v>698</v>
      </c>
      <c r="E164" s="181" t="s">
        <v>809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623</v>
      </c>
      <c r="B165" s="181" t="s">
        <v>700</v>
      </c>
      <c r="C165" s="181" t="s">
        <v>701</v>
      </c>
      <c r="E165" s="181" t="s">
        <v>818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623</v>
      </c>
      <c r="B166" s="181" t="s">
        <v>703</v>
      </c>
      <c r="C166" s="181" t="s">
        <v>497</v>
      </c>
      <c r="E166" s="181" t="s">
        <v>805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623</v>
      </c>
      <c r="B167" s="181" t="s">
        <v>705</v>
      </c>
      <c r="C167" s="181" t="s">
        <v>706</v>
      </c>
      <c r="E167" s="181" t="s">
        <v>819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623</v>
      </c>
      <c r="B168" s="181" t="s">
        <v>708</v>
      </c>
      <c r="C168" s="181" t="s">
        <v>709</v>
      </c>
      <c r="E168" s="181" t="s">
        <v>820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623</v>
      </c>
      <c r="B169" s="181" t="s">
        <v>711</v>
      </c>
      <c r="C169" s="181" t="s">
        <v>573</v>
      </c>
      <c r="E169" s="181" t="s">
        <v>821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623</v>
      </c>
      <c r="B170" s="181" t="s">
        <v>713</v>
      </c>
      <c r="C170" s="181" t="s">
        <v>557</v>
      </c>
      <c r="E170" s="181" t="s">
        <v>822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623</v>
      </c>
      <c r="B171" s="181" t="s">
        <v>715</v>
      </c>
      <c r="C171" s="181" t="s">
        <v>716</v>
      </c>
      <c r="E171" s="181" t="s">
        <v>823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623</v>
      </c>
      <c r="B172" s="181" t="s">
        <v>718</v>
      </c>
      <c r="C172" s="181" t="s">
        <v>719</v>
      </c>
      <c r="E172" s="181" t="s">
        <v>824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623</v>
      </c>
      <c r="B173" s="181" t="s">
        <v>721</v>
      </c>
      <c r="C173" s="181" t="s">
        <v>722</v>
      </c>
      <c r="E173" s="181" t="s">
        <v>825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627</v>
      </c>
      <c r="B174" s="181" t="s">
        <v>691</v>
      </c>
      <c r="C174" s="181" t="s">
        <v>692</v>
      </c>
      <c r="E174" s="181" t="s">
        <v>790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627</v>
      </c>
      <c r="B175" s="181" t="s">
        <v>694</v>
      </c>
      <c r="C175" s="181" t="s">
        <v>695</v>
      </c>
      <c r="E175" s="181" t="s">
        <v>826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627</v>
      </c>
      <c r="B176" s="181" t="s">
        <v>697</v>
      </c>
      <c r="C176" s="181" t="s">
        <v>698</v>
      </c>
      <c r="E176" s="181" t="s">
        <v>827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627</v>
      </c>
      <c r="B177" s="181" t="s">
        <v>700</v>
      </c>
      <c r="C177" s="181" t="s">
        <v>701</v>
      </c>
      <c r="E177" s="181" t="s">
        <v>828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627</v>
      </c>
      <c r="B178" s="181" t="s">
        <v>703</v>
      </c>
      <c r="C178" s="181" t="s">
        <v>497</v>
      </c>
      <c r="E178" s="181" t="s">
        <v>829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627</v>
      </c>
      <c r="B179" s="181" t="s">
        <v>705</v>
      </c>
      <c r="C179" s="181" t="s">
        <v>706</v>
      </c>
      <c r="E179" s="181" t="s">
        <v>788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627</v>
      </c>
      <c r="B180" s="181" t="s">
        <v>708</v>
      </c>
      <c r="C180" s="181" t="s">
        <v>709</v>
      </c>
      <c r="E180" s="181" t="s">
        <v>828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627</v>
      </c>
      <c r="B181" s="181" t="s">
        <v>711</v>
      </c>
      <c r="C181" s="181" t="s">
        <v>573</v>
      </c>
      <c r="E181" s="181" t="s">
        <v>830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627</v>
      </c>
      <c r="B182" s="181" t="s">
        <v>713</v>
      </c>
      <c r="C182" s="181" t="s">
        <v>557</v>
      </c>
      <c r="E182" s="181" t="s">
        <v>827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627</v>
      </c>
      <c r="B183" s="181" t="s">
        <v>715</v>
      </c>
      <c r="C183" s="181" t="s">
        <v>716</v>
      </c>
      <c r="E183" s="181" t="s">
        <v>829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627</v>
      </c>
      <c r="B184" s="181" t="s">
        <v>718</v>
      </c>
      <c r="C184" s="181" t="s">
        <v>719</v>
      </c>
      <c r="E184" s="181" t="s">
        <v>788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627</v>
      </c>
      <c r="B185" s="181" t="s">
        <v>721</v>
      </c>
      <c r="C185" s="181" t="s">
        <v>722</v>
      </c>
      <c r="E185" s="181" t="s">
        <v>831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631</v>
      </c>
      <c r="B186" s="181" t="s">
        <v>691</v>
      </c>
      <c r="C186" s="181" t="s">
        <v>692</v>
      </c>
      <c r="E186" s="181" t="s">
        <v>832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631</v>
      </c>
      <c r="B187" s="181" t="s">
        <v>694</v>
      </c>
      <c r="C187" s="181" t="s">
        <v>695</v>
      </c>
      <c r="E187" s="181" t="s">
        <v>833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631</v>
      </c>
      <c r="B188" s="181" t="s">
        <v>697</v>
      </c>
      <c r="C188" s="181" t="s">
        <v>698</v>
      </c>
      <c r="E188" s="181" t="s">
        <v>834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631</v>
      </c>
      <c r="B189" s="181" t="s">
        <v>700</v>
      </c>
      <c r="C189" s="181" t="s">
        <v>701</v>
      </c>
      <c r="E189" s="181" t="s">
        <v>832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631</v>
      </c>
      <c r="B190" s="181" t="s">
        <v>703</v>
      </c>
      <c r="C190" s="181" t="s">
        <v>497</v>
      </c>
      <c r="E190" s="181" t="s">
        <v>835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631</v>
      </c>
      <c r="B191" s="181" t="s">
        <v>705</v>
      </c>
      <c r="C191" s="181" t="s">
        <v>706</v>
      </c>
      <c r="E191" s="181" t="s">
        <v>787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631</v>
      </c>
      <c r="B192" s="181" t="s">
        <v>708</v>
      </c>
      <c r="C192" s="181" t="s">
        <v>709</v>
      </c>
      <c r="E192" s="181" t="s">
        <v>836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631</v>
      </c>
      <c r="B193" s="181" t="s">
        <v>711</v>
      </c>
      <c r="C193" s="181" t="s">
        <v>573</v>
      </c>
      <c r="E193" s="181" t="s">
        <v>829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631</v>
      </c>
      <c r="B194" s="181" t="s">
        <v>713</v>
      </c>
      <c r="C194" s="181" t="s">
        <v>557</v>
      </c>
      <c r="E194" s="181" t="s">
        <v>828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631</v>
      </c>
      <c r="B195" s="181" t="s">
        <v>715</v>
      </c>
      <c r="C195" s="181" t="s">
        <v>716</v>
      </c>
      <c r="E195" s="181" t="s">
        <v>789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631</v>
      </c>
      <c r="B196" s="181" t="s">
        <v>718</v>
      </c>
      <c r="C196" s="181" t="s">
        <v>719</v>
      </c>
      <c r="E196" s="181" t="s">
        <v>837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631</v>
      </c>
      <c r="B197" s="181" t="s">
        <v>721</v>
      </c>
      <c r="C197" s="181" t="s">
        <v>722</v>
      </c>
      <c r="E197" s="181" t="s">
        <v>838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635</v>
      </c>
      <c r="B198" s="181" t="s">
        <v>691</v>
      </c>
      <c r="C198" s="181" t="s">
        <v>692</v>
      </c>
      <c r="E198" s="181" t="s">
        <v>824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635</v>
      </c>
      <c r="B199" s="181" t="s">
        <v>694</v>
      </c>
      <c r="C199" s="181" t="s">
        <v>695</v>
      </c>
      <c r="E199" s="181" t="s">
        <v>825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635</v>
      </c>
      <c r="B200" s="181" t="s">
        <v>697</v>
      </c>
      <c r="C200" s="181" t="s">
        <v>698</v>
      </c>
      <c r="E200" s="181" t="s">
        <v>791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635</v>
      </c>
      <c r="B201" s="181" t="s">
        <v>700</v>
      </c>
      <c r="C201" s="181" t="s">
        <v>701</v>
      </c>
      <c r="E201" s="181" t="s">
        <v>838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635</v>
      </c>
      <c r="B202" s="181" t="s">
        <v>703</v>
      </c>
      <c r="C202" s="181" t="s">
        <v>497</v>
      </c>
      <c r="E202" s="181" t="s">
        <v>839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635</v>
      </c>
      <c r="B203" s="181" t="s">
        <v>705</v>
      </c>
      <c r="C203" s="181" t="s">
        <v>706</v>
      </c>
      <c r="E203" s="181" t="s">
        <v>826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635</v>
      </c>
      <c r="B204" s="181" t="s">
        <v>708</v>
      </c>
      <c r="C204" s="181" t="s">
        <v>709</v>
      </c>
      <c r="E204" s="181" t="s">
        <v>788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635</v>
      </c>
      <c r="B205" s="181" t="s">
        <v>711</v>
      </c>
      <c r="C205" s="181" t="s">
        <v>573</v>
      </c>
      <c r="E205" s="181" t="s">
        <v>840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635</v>
      </c>
      <c r="B206" s="181" t="s">
        <v>713</v>
      </c>
      <c r="C206" s="181" t="s">
        <v>557</v>
      </c>
      <c r="E206" s="181" t="s">
        <v>787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635</v>
      </c>
      <c r="B207" s="181" t="s">
        <v>715</v>
      </c>
      <c r="C207" s="181" t="s">
        <v>716</v>
      </c>
      <c r="E207" s="181" t="s">
        <v>834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635</v>
      </c>
      <c r="B208" s="181" t="s">
        <v>718</v>
      </c>
      <c r="C208" s="181" t="s">
        <v>719</v>
      </c>
      <c r="E208" s="181" t="s">
        <v>841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635</v>
      </c>
      <c r="B209" s="181" t="s">
        <v>721</v>
      </c>
      <c r="C209" s="181" t="s">
        <v>722</v>
      </c>
      <c r="E209" s="181" t="s">
        <v>832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639</v>
      </c>
      <c r="B210" s="181" t="s">
        <v>691</v>
      </c>
      <c r="C210" s="181" t="s">
        <v>692</v>
      </c>
      <c r="E210" s="181" t="s">
        <v>840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639</v>
      </c>
      <c r="B211" s="181" t="s">
        <v>694</v>
      </c>
      <c r="C211" s="181" t="s">
        <v>695</v>
      </c>
      <c r="E211" s="181" t="s">
        <v>828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639</v>
      </c>
      <c r="B212" s="181" t="s">
        <v>697</v>
      </c>
      <c r="C212" s="181" t="s">
        <v>698</v>
      </c>
      <c r="E212" s="181" t="s">
        <v>826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639</v>
      </c>
      <c r="B213" s="181" t="s">
        <v>700</v>
      </c>
      <c r="C213" s="181" t="s">
        <v>701</v>
      </c>
      <c r="E213" s="181" t="s">
        <v>842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639</v>
      </c>
      <c r="B214" s="181" t="s">
        <v>703</v>
      </c>
      <c r="C214" s="181" t="s">
        <v>497</v>
      </c>
      <c r="E214" s="181" t="s">
        <v>843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639</v>
      </c>
      <c r="B215" s="181" t="s">
        <v>705</v>
      </c>
      <c r="C215" s="181" t="s">
        <v>706</v>
      </c>
      <c r="E215" s="181" t="s">
        <v>824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639</v>
      </c>
      <c r="B216" s="181" t="s">
        <v>708</v>
      </c>
      <c r="C216" s="181" t="s">
        <v>709</v>
      </c>
      <c r="E216" s="181" t="s">
        <v>824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639</v>
      </c>
      <c r="B217" s="181" t="s">
        <v>711</v>
      </c>
      <c r="C217" s="181" t="s">
        <v>573</v>
      </c>
      <c r="E217" s="181" t="s">
        <v>792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639</v>
      </c>
      <c r="B218" s="181" t="s">
        <v>713</v>
      </c>
      <c r="C218" s="181" t="s">
        <v>557</v>
      </c>
      <c r="E218" s="181" t="s">
        <v>824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639</v>
      </c>
      <c r="B219" s="181" t="s">
        <v>715</v>
      </c>
      <c r="C219" s="181" t="s">
        <v>716</v>
      </c>
      <c r="E219" s="181" t="s">
        <v>825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639</v>
      </c>
      <c r="B220" s="181" t="s">
        <v>718</v>
      </c>
      <c r="C220" s="181" t="s">
        <v>719</v>
      </c>
      <c r="E220" s="181" t="s">
        <v>792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639</v>
      </c>
      <c r="B221" s="181" t="s">
        <v>721</v>
      </c>
      <c r="C221" s="181" t="s">
        <v>722</v>
      </c>
      <c r="E221" s="181" t="s">
        <v>838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643</v>
      </c>
      <c r="B222" s="181" t="s">
        <v>691</v>
      </c>
      <c r="C222" s="181" t="s">
        <v>692</v>
      </c>
      <c r="E222" s="181" t="s">
        <v>843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643</v>
      </c>
      <c r="B223" s="181" t="s">
        <v>694</v>
      </c>
      <c r="C223" s="181" t="s">
        <v>695</v>
      </c>
      <c r="E223" s="181" t="s">
        <v>837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643</v>
      </c>
      <c r="B224" s="181" t="s">
        <v>697</v>
      </c>
      <c r="C224" s="181" t="s">
        <v>698</v>
      </c>
      <c r="E224" s="181" t="s">
        <v>789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643</v>
      </c>
      <c r="B225" s="181" t="s">
        <v>700</v>
      </c>
      <c r="C225" s="181" t="s">
        <v>701</v>
      </c>
      <c r="E225" s="181" t="s">
        <v>837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643</v>
      </c>
      <c r="B226" s="181" t="s">
        <v>703</v>
      </c>
      <c r="C226" s="181" t="s">
        <v>497</v>
      </c>
      <c r="E226" s="181" t="s">
        <v>843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643</v>
      </c>
      <c r="B227" s="181" t="s">
        <v>705</v>
      </c>
      <c r="C227" s="181" t="s">
        <v>706</v>
      </c>
      <c r="E227" s="181" t="s">
        <v>843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643</v>
      </c>
      <c r="B228" s="181" t="s">
        <v>708</v>
      </c>
      <c r="C228" s="181" t="s">
        <v>709</v>
      </c>
      <c r="E228" s="181" t="s">
        <v>825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643</v>
      </c>
      <c r="B229" s="181" t="s">
        <v>711</v>
      </c>
      <c r="C229" s="181" t="s">
        <v>573</v>
      </c>
      <c r="E229" s="181" t="s">
        <v>844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643</v>
      </c>
      <c r="B230" s="181" t="s">
        <v>713</v>
      </c>
      <c r="C230" s="181" t="s">
        <v>557</v>
      </c>
      <c r="E230" s="181" t="s">
        <v>823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643</v>
      </c>
      <c r="B231" s="181" t="s">
        <v>715</v>
      </c>
      <c r="C231" s="181" t="s">
        <v>716</v>
      </c>
      <c r="E231" s="181" t="s">
        <v>822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643</v>
      </c>
      <c r="B232" s="181" t="s">
        <v>718</v>
      </c>
      <c r="C232" s="181" t="s">
        <v>719</v>
      </c>
      <c r="E232" s="181" t="s">
        <v>822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643</v>
      </c>
      <c r="B233" s="181" t="s">
        <v>721</v>
      </c>
      <c r="C233" s="181" t="s">
        <v>722</v>
      </c>
      <c r="E233" s="181" t="s">
        <v>795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647</v>
      </c>
      <c r="B234" s="181" t="s">
        <v>691</v>
      </c>
      <c r="C234" s="181" t="s">
        <v>692</v>
      </c>
      <c r="E234" s="181" t="s">
        <v>797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647</v>
      </c>
      <c r="B235" s="181" t="s">
        <v>694</v>
      </c>
      <c r="C235" s="181" t="s">
        <v>695</v>
      </c>
      <c r="E235" s="181" t="s">
        <v>845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647</v>
      </c>
      <c r="B236" s="181" t="s">
        <v>697</v>
      </c>
      <c r="C236" s="181" t="s">
        <v>698</v>
      </c>
      <c r="E236" s="181" t="s">
        <v>845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647</v>
      </c>
      <c r="B237" s="181" t="s">
        <v>700</v>
      </c>
      <c r="C237" s="181" t="s">
        <v>701</v>
      </c>
      <c r="E237" s="181" t="s">
        <v>795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647</v>
      </c>
      <c r="B238" s="181" t="s">
        <v>703</v>
      </c>
      <c r="C238" s="181" t="s">
        <v>497</v>
      </c>
      <c r="E238" s="181" t="s">
        <v>846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647</v>
      </c>
      <c r="B239" s="181" t="s">
        <v>705</v>
      </c>
      <c r="C239" s="181" t="s">
        <v>706</v>
      </c>
      <c r="E239" s="181" t="s">
        <v>847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647</v>
      </c>
      <c r="B240" s="181" t="s">
        <v>708</v>
      </c>
      <c r="C240" s="181" t="s">
        <v>709</v>
      </c>
      <c r="E240" s="181" t="s">
        <v>848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647</v>
      </c>
      <c r="B241" s="181" t="s">
        <v>711</v>
      </c>
      <c r="C241" s="181" t="s">
        <v>573</v>
      </c>
      <c r="E241" s="181" t="s">
        <v>849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647</v>
      </c>
      <c r="B242" s="181" t="s">
        <v>713</v>
      </c>
      <c r="C242" s="181" t="s">
        <v>557</v>
      </c>
      <c r="E242" s="181" t="s">
        <v>850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647</v>
      </c>
      <c r="B243" s="181" t="s">
        <v>715</v>
      </c>
      <c r="C243" s="181" t="s">
        <v>716</v>
      </c>
      <c r="E243" s="181" t="s">
        <v>803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647</v>
      </c>
      <c r="B244" s="181" t="s">
        <v>718</v>
      </c>
      <c r="C244" s="181" t="s">
        <v>719</v>
      </c>
      <c r="E244" s="181" t="s">
        <v>806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647</v>
      </c>
      <c r="B245" s="181" t="s">
        <v>721</v>
      </c>
      <c r="C245" s="181" t="s">
        <v>722</v>
      </c>
      <c r="E245" s="181" t="s">
        <v>810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651</v>
      </c>
      <c r="B246" s="181" t="s">
        <v>691</v>
      </c>
      <c r="C246" s="181" t="s">
        <v>692</v>
      </c>
      <c r="E246" s="181" t="s">
        <v>817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651</v>
      </c>
      <c r="B247" s="181" t="s">
        <v>694</v>
      </c>
      <c r="C247" s="181" t="s">
        <v>695</v>
      </c>
      <c r="E247" s="181" t="s">
        <v>812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651</v>
      </c>
      <c r="B248" s="181" t="s">
        <v>697</v>
      </c>
      <c r="C248" s="181" t="s">
        <v>698</v>
      </c>
      <c r="E248" s="181" t="s">
        <v>851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651</v>
      </c>
      <c r="B249" s="181" t="s">
        <v>700</v>
      </c>
      <c r="C249" s="181" t="s">
        <v>701</v>
      </c>
      <c r="E249" s="181" t="s">
        <v>852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651</v>
      </c>
      <c r="B250" s="181" t="s">
        <v>703</v>
      </c>
      <c r="C250" s="181" t="s">
        <v>497</v>
      </c>
      <c r="E250" s="181" t="s">
        <v>853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651</v>
      </c>
      <c r="B251" s="181" t="s">
        <v>705</v>
      </c>
      <c r="C251" s="181" t="s">
        <v>706</v>
      </c>
      <c r="E251" s="181" t="s">
        <v>854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651</v>
      </c>
      <c r="B252" s="181" t="s">
        <v>708</v>
      </c>
      <c r="C252" s="181" t="s">
        <v>709</v>
      </c>
      <c r="E252" s="181" t="s">
        <v>855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651</v>
      </c>
      <c r="B253" s="181" t="s">
        <v>711</v>
      </c>
      <c r="C253" s="181" t="s">
        <v>573</v>
      </c>
      <c r="E253" s="181" t="s">
        <v>856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651</v>
      </c>
      <c r="B254" s="181" t="s">
        <v>713</v>
      </c>
      <c r="C254" s="181" t="s">
        <v>557</v>
      </c>
      <c r="E254" s="181" t="s">
        <v>857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651</v>
      </c>
      <c r="B255" s="181" t="s">
        <v>715</v>
      </c>
      <c r="C255" s="181" t="s">
        <v>716</v>
      </c>
      <c r="E255" s="181" t="s">
        <v>858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651</v>
      </c>
      <c r="B256" s="181" t="s">
        <v>718</v>
      </c>
      <c r="C256" s="181" t="s">
        <v>719</v>
      </c>
      <c r="E256" s="181" t="s">
        <v>859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651</v>
      </c>
      <c r="B257" s="181" t="s">
        <v>721</v>
      </c>
      <c r="C257" s="181" t="s">
        <v>722</v>
      </c>
      <c r="E257" s="181" t="s">
        <v>860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655</v>
      </c>
      <c r="B258" s="181" t="s">
        <v>691</v>
      </c>
      <c r="C258" s="181" t="s">
        <v>692</v>
      </c>
      <c r="E258" s="181" t="s">
        <v>861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655</v>
      </c>
      <c r="B259" s="181" t="s">
        <v>694</v>
      </c>
      <c r="C259" s="181" t="s">
        <v>695</v>
      </c>
      <c r="E259" s="181" t="s">
        <v>862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655</v>
      </c>
      <c r="B260" s="181" t="s">
        <v>697</v>
      </c>
      <c r="C260" s="181" t="s">
        <v>698</v>
      </c>
      <c r="E260" s="181" t="s">
        <v>863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655</v>
      </c>
      <c r="B261" s="181" t="s">
        <v>700</v>
      </c>
      <c r="C261" s="181" t="s">
        <v>701</v>
      </c>
      <c r="E261" s="181" t="s">
        <v>864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655</v>
      </c>
      <c r="B262" s="181" t="s">
        <v>703</v>
      </c>
      <c r="C262" s="181" t="s">
        <v>497</v>
      </c>
      <c r="E262" s="181" t="s">
        <v>865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655</v>
      </c>
      <c r="B263" s="181" t="s">
        <v>705</v>
      </c>
      <c r="C263" s="181" t="s">
        <v>706</v>
      </c>
      <c r="E263" s="181" t="s">
        <v>866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655</v>
      </c>
      <c r="B264" s="181" t="s">
        <v>708</v>
      </c>
      <c r="C264" s="181" t="s">
        <v>709</v>
      </c>
      <c r="E264" s="181" t="s">
        <v>867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655</v>
      </c>
      <c r="B265" s="181" t="s">
        <v>711</v>
      </c>
      <c r="C265" s="181" t="s">
        <v>573</v>
      </c>
      <c r="E265" s="181" t="s">
        <v>868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655</v>
      </c>
      <c r="B266" s="181" t="s">
        <v>713</v>
      </c>
      <c r="C266" s="181" t="s">
        <v>557</v>
      </c>
      <c r="E266" s="181" t="s">
        <v>869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655</v>
      </c>
      <c r="B267" s="181" t="s">
        <v>715</v>
      </c>
      <c r="C267" s="181" t="s">
        <v>716</v>
      </c>
      <c r="E267" s="181" t="s">
        <v>870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655</v>
      </c>
      <c r="B268" s="181" t="s">
        <v>718</v>
      </c>
      <c r="C268" s="181" t="s">
        <v>719</v>
      </c>
      <c r="E268" s="181" t="s">
        <v>871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655</v>
      </c>
      <c r="B269" s="181" t="s">
        <v>721</v>
      </c>
      <c r="C269" s="181" t="s">
        <v>722</v>
      </c>
      <c r="E269" s="181" t="s">
        <v>872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659</v>
      </c>
      <c r="B270" s="181" t="s">
        <v>691</v>
      </c>
      <c r="C270" s="181" t="s">
        <v>692</v>
      </c>
      <c r="E270" s="181" t="s">
        <v>873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659</v>
      </c>
      <c r="B271" s="181" t="s">
        <v>694</v>
      </c>
      <c r="C271" s="181" t="s">
        <v>695</v>
      </c>
      <c r="E271" s="181" t="s">
        <v>874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659</v>
      </c>
      <c r="B272" s="181" t="s">
        <v>697</v>
      </c>
      <c r="C272" s="181" t="s">
        <v>698</v>
      </c>
      <c r="E272" s="181" t="s">
        <v>875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659</v>
      </c>
      <c r="B273" s="181" t="s">
        <v>700</v>
      </c>
      <c r="C273" s="181" t="s">
        <v>701</v>
      </c>
      <c r="E273" s="181" t="s">
        <v>876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659</v>
      </c>
      <c r="B274" s="181" t="s">
        <v>703</v>
      </c>
      <c r="C274" s="181" t="s">
        <v>497</v>
      </c>
      <c r="E274" s="181" t="s">
        <v>877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659</v>
      </c>
      <c r="B275" s="181" t="s">
        <v>705</v>
      </c>
      <c r="C275" s="181" t="s">
        <v>706</v>
      </c>
      <c r="E275" s="181" t="s">
        <v>878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659</v>
      </c>
      <c r="B276" s="181" t="s">
        <v>708</v>
      </c>
      <c r="C276" s="181" t="s">
        <v>709</v>
      </c>
      <c r="E276" s="181" t="s">
        <v>879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659</v>
      </c>
      <c r="B277" s="181" t="s">
        <v>711</v>
      </c>
      <c r="C277" s="181" t="s">
        <v>573</v>
      </c>
      <c r="E277" s="181" t="s">
        <v>880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659</v>
      </c>
      <c r="B278" s="181" t="s">
        <v>713</v>
      </c>
      <c r="C278" s="181" t="s">
        <v>557</v>
      </c>
      <c r="E278" s="181" t="s">
        <v>881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659</v>
      </c>
      <c r="B279" s="181" t="s">
        <v>715</v>
      </c>
      <c r="C279" s="181" t="s">
        <v>716</v>
      </c>
      <c r="E279" s="181" t="s">
        <v>882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659</v>
      </c>
      <c r="B280" s="181" t="s">
        <v>718</v>
      </c>
      <c r="C280" s="181" t="s">
        <v>719</v>
      </c>
      <c r="E280" s="181" t="s">
        <v>883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659</v>
      </c>
      <c r="B281" s="181" t="s">
        <v>721</v>
      </c>
      <c r="C281" s="181" t="s">
        <v>722</v>
      </c>
      <c r="E281" s="181" t="s">
        <v>884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663</v>
      </c>
      <c r="B282" s="181" t="s">
        <v>691</v>
      </c>
      <c r="C282" s="181" t="s">
        <v>692</v>
      </c>
      <c r="E282" s="181" t="s">
        <v>885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663</v>
      </c>
      <c r="B283" s="181" t="s">
        <v>694</v>
      </c>
      <c r="C283" s="181" t="s">
        <v>695</v>
      </c>
      <c r="E283" s="181" t="s">
        <v>886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663</v>
      </c>
      <c r="B284" s="181" t="s">
        <v>697</v>
      </c>
      <c r="C284" s="181" t="s">
        <v>698</v>
      </c>
      <c r="E284" s="181" t="s">
        <v>887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663</v>
      </c>
      <c r="B285" s="181" t="s">
        <v>700</v>
      </c>
      <c r="C285" s="181" t="s">
        <v>701</v>
      </c>
      <c r="E285" s="181" t="s">
        <v>888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663</v>
      </c>
      <c r="B286" s="181" t="s">
        <v>703</v>
      </c>
      <c r="C286" s="181" t="s">
        <v>497</v>
      </c>
      <c r="E286" s="181" t="s">
        <v>889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663</v>
      </c>
      <c r="B287" s="181" t="s">
        <v>705</v>
      </c>
      <c r="C287" s="181" t="s">
        <v>706</v>
      </c>
      <c r="E287" s="181" t="s">
        <v>890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663</v>
      </c>
      <c r="B288" s="181" t="s">
        <v>708</v>
      </c>
      <c r="C288" s="181" t="s">
        <v>709</v>
      </c>
      <c r="E288" s="181" t="s">
        <v>891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663</v>
      </c>
      <c r="B289" s="181" t="s">
        <v>711</v>
      </c>
      <c r="C289" s="181" t="s">
        <v>573</v>
      </c>
      <c r="E289" s="181" t="s">
        <v>892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663</v>
      </c>
      <c r="B290" s="181" t="s">
        <v>713</v>
      </c>
      <c r="C290" s="181" t="s">
        <v>557</v>
      </c>
      <c r="E290" s="181" t="s">
        <v>893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663</v>
      </c>
      <c r="B291" s="181" t="s">
        <v>715</v>
      </c>
      <c r="C291" s="181" t="s">
        <v>716</v>
      </c>
      <c r="E291" s="181" t="s">
        <v>894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663</v>
      </c>
      <c r="B292" s="181" t="s">
        <v>718</v>
      </c>
      <c r="C292" s="181" t="s">
        <v>719</v>
      </c>
      <c r="E292" s="181" t="s">
        <v>895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663</v>
      </c>
      <c r="B293" s="181" t="s">
        <v>721</v>
      </c>
      <c r="C293" s="181" t="s">
        <v>722</v>
      </c>
      <c r="E293" s="181" t="s">
        <v>896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667</v>
      </c>
      <c r="B294" s="181" t="s">
        <v>691</v>
      </c>
      <c r="C294" s="181" t="s">
        <v>692</v>
      </c>
      <c r="E294" s="181" t="s">
        <v>897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667</v>
      </c>
      <c r="B295" s="181" t="s">
        <v>694</v>
      </c>
      <c r="C295" s="181" t="s">
        <v>695</v>
      </c>
      <c r="E295" s="181" t="s">
        <v>898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667</v>
      </c>
      <c r="B296" s="181" t="s">
        <v>697</v>
      </c>
      <c r="C296" s="181" t="s">
        <v>698</v>
      </c>
      <c r="E296" s="181" t="s">
        <v>899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667</v>
      </c>
      <c r="B297" s="181" t="s">
        <v>700</v>
      </c>
      <c r="C297" s="181" t="s">
        <v>701</v>
      </c>
      <c r="E297" s="181" t="s">
        <v>900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667</v>
      </c>
      <c r="B298" s="181" t="s">
        <v>703</v>
      </c>
      <c r="C298" s="181" t="s">
        <v>497</v>
      </c>
      <c r="E298" s="181" t="s">
        <v>901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667</v>
      </c>
      <c r="B299" s="181" t="s">
        <v>705</v>
      </c>
      <c r="C299" s="181" t="s">
        <v>706</v>
      </c>
      <c r="E299" s="181" t="s">
        <v>902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667</v>
      </c>
      <c r="B300" s="181" t="s">
        <v>708</v>
      </c>
      <c r="C300" s="181" t="s">
        <v>709</v>
      </c>
      <c r="E300" s="181" t="s">
        <v>903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667</v>
      </c>
      <c r="B301" s="181" t="s">
        <v>711</v>
      </c>
      <c r="C301" s="181" t="s">
        <v>573</v>
      </c>
      <c r="E301" s="181" t="s">
        <v>904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667</v>
      </c>
      <c r="B302" s="181" t="s">
        <v>713</v>
      </c>
      <c r="C302" s="181" t="s">
        <v>557</v>
      </c>
      <c r="E302" s="181" t="s">
        <v>905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667</v>
      </c>
      <c r="B303" s="181" t="s">
        <v>715</v>
      </c>
      <c r="C303" s="181" t="s">
        <v>716</v>
      </c>
      <c r="E303" s="181" t="s">
        <v>906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667</v>
      </c>
      <c r="B304" s="181" t="s">
        <v>718</v>
      </c>
      <c r="C304" s="181" t="s">
        <v>719</v>
      </c>
      <c r="E304" s="181" t="s">
        <v>906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667</v>
      </c>
      <c r="B305" s="181" t="s">
        <v>721</v>
      </c>
      <c r="C305" s="181" t="s">
        <v>722</v>
      </c>
      <c r="E305" s="181" t="s">
        <v>907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566</v>
      </c>
      <c r="B306" s="181" t="s">
        <v>691</v>
      </c>
      <c r="C306" s="181" t="s">
        <v>692</v>
      </c>
      <c r="E306" s="181" t="s">
        <v>908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566</v>
      </c>
      <c r="B307" s="181" t="s">
        <v>694</v>
      </c>
      <c r="C307" s="181" t="s">
        <v>695</v>
      </c>
      <c r="E307" s="181" t="s">
        <v>909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566</v>
      </c>
      <c r="B308" s="181" t="s">
        <v>697</v>
      </c>
      <c r="C308" s="181" t="s">
        <v>698</v>
      </c>
      <c r="E308" s="181" t="s">
        <v>910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566</v>
      </c>
      <c r="B309" s="181" t="s">
        <v>700</v>
      </c>
      <c r="C309" s="181" t="s">
        <v>701</v>
      </c>
      <c r="E309" s="181" t="s">
        <v>866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566</v>
      </c>
      <c r="B310" s="181" t="s">
        <v>703</v>
      </c>
      <c r="C310" s="181" t="s">
        <v>497</v>
      </c>
      <c r="E310" s="181" t="s">
        <v>911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566</v>
      </c>
      <c r="B311" s="181" t="s">
        <v>705</v>
      </c>
      <c r="C311" s="181" t="s">
        <v>706</v>
      </c>
      <c r="E311" s="181" t="s">
        <v>812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566</v>
      </c>
      <c r="B312" s="181" t="s">
        <v>708</v>
      </c>
      <c r="C312" s="181" t="s">
        <v>709</v>
      </c>
      <c r="E312" s="181" t="s">
        <v>912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566</v>
      </c>
      <c r="B313" s="181" t="s">
        <v>711</v>
      </c>
      <c r="C313" s="181" t="s">
        <v>573</v>
      </c>
      <c r="E313" s="181" t="s">
        <v>793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566</v>
      </c>
      <c r="B314" s="181" t="s">
        <v>713</v>
      </c>
      <c r="C314" s="181" t="s">
        <v>557</v>
      </c>
      <c r="E314" s="181" t="s">
        <v>839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566</v>
      </c>
      <c r="B315" s="181" t="s">
        <v>715</v>
      </c>
      <c r="C315" s="181" t="s">
        <v>716</v>
      </c>
      <c r="E315" s="181" t="s">
        <v>834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566</v>
      </c>
      <c r="B316" s="181" t="s">
        <v>718</v>
      </c>
      <c r="C316" s="181" t="s">
        <v>719</v>
      </c>
      <c r="E316" s="181" t="s">
        <v>913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566</v>
      </c>
      <c r="B317" s="181" t="s">
        <v>721</v>
      </c>
      <c r="C317" s="181" t="s">
        <v>722</v>
      </c>
      <c r="E317" s="181" t="s">
        <v>914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674</v>
      </c>
      <c r="B318" s="181" t="s">
        <v>691</v>
      </c>
      <c r="C318" s="181" t="s">
        <v>692</v>
      </c>
      <c r="E318" s="181" t="s">
        <v>775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674</v>
      </c>
      <c r="B319" s="181" t="s">
        <v>694</v>
      </c>
      <c r="C319" s="181" t="s">
        <v>695</v>
      </c>
      <c r="E319" s="181" t="s">
        <v>915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674</v>
      </c>
      <c r="B320" s="181" t="s">
        <v>697</v>
      </c>
      <c r="C320" s="181" t="s">
        <v>698</v>
      </c>
      <c r="E320" s="181" t="s">
        <v>916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674</v>
      </c>
      <c r="B321" s="181" t="s">
        <v>700</v>
      </c>
      <c r="C321" s="181" t="s">
        <v>701</v>
      </c>
      <c r="E321" s="181" t="s">
        <v>917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674</v>
      </c>
      <c r="B322" s="181" t="s">
        <v>703</v>
      </c>
      <c r="C322" s="181" t="s">
        <v>497</v>
      </c>
      <c r="E322" s="181" t="s">
        <v>918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674</v>
      </c>
      <c r="B323" s="181" t="s">
        <v>705</v>
      </c>
      <c r="C323" s="181" t="s">
        <v>706</v>
      </c>
      <c r="E323" s="181" t="s">
        <v>919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674</v>
      </c>
      <c r="B324" s="181" t="s">
        <v>708</v>
      </c>
      <c r="C324" s="181" t="s">
        <v>709</v>
      </c>
      <c r="E324" s="181" t="s">
        <v>920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674</v>
      </c>
      <c r="B325" s="181" t="s">
        <v>711</v>
      </c>
      <c r="C325" s="181" t="s">
        <v>573</v>
      </c>
      <c r="E325" s="181" t="s">
        <v>921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674</v>
      </c>
      <c r="B326" s="181" t="s">
        <v>713</v>
      </c>
      <c r="C326" s="181" t="s">
        <v>557</v>
      </c>
      <c r="E326" s="181" t="s">
        <v>922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674</v>
      </c>
      <c r="B327" s="181" t="s">
        <v>715</v>
      </c>
      <c r="C327" s="181" t="s">
        <v>716</v>
      </c>
      <c r="E327" s="181" t="s">
        <v>871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674</v>
      </c>
      <c r="B328" s="181" t="s">
        <v>718</v>
      </c>
      <c r="C328" s="181" t="s">
        <v>719</v>
      </c>
      <c r="E328" s="181" t="s">
        <v>923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674</v>
      </c>
      <c r="B329" s="181" t="s">
        <v>721</v>
      </c>
      <c r="C329" s="181" t="s">
        <v>722</v>
      </c>
      <c r="E329" s="181" t="s">
        <v>924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556</v>
      </c>
      <c r="B330" s="181" t="s">
        <v>691</v>
      </c>
      <c r="C330" s="181" t="s">
        <v>692</v>
      </c>
      <c r="E330" s="181" t="s">
        <v>894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556</v>
      </c>
      <c r="B331" s="181" t="s">
        <v>694</v>
      </c>
      <c r="C331" s="181" t="s">
        <v>695</v>
      </c>
      <c r="E331" s="181" t="s">
        <v>925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556</v>
      </c>
      <c r="B332" s="181" t="s">
        <v>697</v>
      </c>
      <c r="C332" s="181" t="s">
        <v>698</v>
      </c>
      <c r="E332" s="181" t="s">
        <v>926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A333" s="181" t="s">
        <v>556</v>
      </c>
      <c r="B333" s="181" t="s">
        <v>700</v>
      </c>
      <c r="C333" s="181" t="s">
        <v>701</v>
      </c>
      <c r="E333" s="181" t="s">
        <v>927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5">
      <c r="A334" s="181" t="s">
        <v>556</v>
      </c>
      <c r="B334" s="181" t="s">
        <v>703</v>
      </c>
      <c r="C334" s="181" t="s">
        <v>497</v>
      </c>
      <c r="E334" s="181" t="s">
        <v>928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5">
      <c r="A335" s="181" t="s">
        <v>556</v>
      </c>
      <c r="B335" s="181" t="s">
        <v>705</v>
      </c>
      <c r="C335" s="181" t="s">
        <v>706</v>
      </c>
      <c r="E335" s="181" t="s">
        <v>927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3271</v>
      </c>
      <c r="J335" s="155">
        <f t="shared" si="27"/>
        <v>44713</v>
      </c>
      <c r="AN335" s="175"/>
    </row>
    <row r="336" spans="1:40" x14ac:dyDescent="0.25">
      <c r="A336" s="181" t="s">
        <v>556</v>
      </c>
      <c r="B336" s="181" t="s">
        <v>708</v>
      </c>
      <c r="C336" s="181" t="s">
        <v>709</v>
      </c>
      <c r="E336" s="181" t="s">
        <v>929</v>
      </c>
      <c r="F336" s="64">
        <v>295</v>
      </c>
      <c r="G336">
        <f t="shared" si="24"/>
        <v>2022</v>
      </c>
      <c r="H336" s="156">
        <f t="shared" si="25"/>
        <v>44743</v>
      </c>
      <c r="I336">
        <f t="shared" si="26"/>
        <v>3262</v>
      </c>
      <c r="J336" s="155">
        <f t="shared" si="27"/>
        <v>44743</v>
      </c>
      <c r="AN336" s="175"/>
    </row>
    <row r="337" spans="1:40" x14ac:dyDescent="0.25">
      <c r="A337" s="181" t="s">
        <v>556</v>
      </c>
      <c r="B337" s="181" t="s">
        <v>711</v>
      </c>
      <c r="C337" s="181" t="s">
        <v>573</v>
      </c>
      <c r="E337" s="181" t="s">
        <v>930</v>
      </c>
      <c r="F337" s="64">
        <v>296</v>
      </c>
      <c r="G337">
        <f t="shared" si="24"/>
        <v>2022</v>
      </c>
      <c r="H337" s="156">
        <f t="shared" si="25"/>
        <v>44774</v>
      </c>
      <c r="I337">
        <f t="shared" si="26"/>
        <v>3264</v>
      </c>
      <c r="J337" s="155">
        <f t="shared" si="27"/>
        <v>44774</v>
      </c>
      <c r="AN337" s="175"/>
    </row>
    <row r="338" spans="1:40" x14ac:dyDescent="0.25">
      <c r="A338" s="181" t="s">
        <v>556</v>
      </c>
      <c r="B338" s="181" t="s">
        <v>713</v>
      </c>
      <c r="C338" s="181" t="s">
        <v>557</v>
      </c>
      <c r="E338" s="181" t="s">
        <v>926</v>
      </c>
      <c r="F338" s="64">
        <v>297</v>
      </c>
      <c r="G338">
        <f t="shared" si="24"/>
        <v>2022</v>
      </c>
      <c r="H338" s="156">
        <f t="shared" si="25"/>
        <v>44805</v>
      </c>
      <c r="I338">
        <f t="shared" si="26"/>
        <v>3267</v>
      </c>
      <c r="J338" s="155">
        <f t="shared" si="27"/>
        <v>44805</v>
      </c>
      <c r="AN338" s="175"/>
    </row>
    <row r="339" spans="1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1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1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931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932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933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934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935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936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5" priority="4" stopIfTrue="1">
      <formula>ISNA(AE11)</formula>
    </cfRule>
  </conditionalFormatting>
  <conditionalFormatting sqref="AD12">
    <cfRule type="expression" dxfId="4" priority="3" stopIfTrue="1">
      <formula>ISNA(AD12)</formula>
    </cfRule>
  </conditionalFormatting>
  <conditionalFormatting sqref="AJ12:AL12 AN12">
    <cfRule type="expression" dxfId="3" priority="2" stopIfTrue="1">
      <formula>ISNA(AJ12)</formula>
    </cfRule>
  </conditionalFormatting>
  <conditionalFormatting sqref="AI12">
    <cfRule type="expression" dxfId="2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74"/>
  <sheetViews>
    <sheetView tabSelected="1" topLeftCell="A247" workbookViewId="0">
      <selection activeCell="E248" sqref="E248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192" t="s">
        <v>938</v>
      </c>
      <c r="B1" s="193" t="s">
        <v>939</v>
      </c>
      <c r="C1" s="193" t="s">
        <v>940</v>
      </c>
    </row>
    <row r="2" spans="1:3" x14ac:dyDescent="0.25">
      <c r="A2" s="194">
        <v>36526</v>
      </c>
      <c r="B2" s="79">
        <v>203442</v>
      </c>
      <c r="C2" s="293">
        <v>227235</v>
      </c>
    </row>
    <row r="3" spans="1:3" x14ac:dyDescent="0.25">
      <c r="A3" s="194">
        <v>36557</v>
      </c>
      <c r="B3" s="79">
        <v>199261</v>
      </c>
      <c r="C3" s="293">
        <v>228727</v>
      </c>
    </row>
    <row r="4" spans="1:3" x14ac:dyDescent="0.25">
      <c r="A4" s="194">
        <v>36586</v>
      </c>
      <c r="B4" s="79">
        <v>232490</v>
      </c>
      <c r="C4" s="293">
        <v>230237</v>
      </c>
    </row>
    <row r="5" spans="1:3" x14ac:dyDescent="0.25">
      <c r="A5" s="194">
        <v>36617</v>
      </c>
      <c r="B5" s="79">
        <v>227698</v>
      </c>
      <c r="C5" s="293">
        <v>229068</v>
      </c>
    </row>
    <row r="6" spans="1:3" x14ac:dyDescent="0.25">
      <c r="A6" s="194">
        <v>36647</v>
      </c>
      <c r="B6" s="79">
        <v>242501</v>
      </c>
      <c r="C6" s="293">
        <v>229651</v>
      </c>
    </row>
    <row r="7" spans="1:3" x14ac:dyDescent="0.25">
      <c r="A7" s="194">
        <v>36678</v>
      </c>
      <c r="B7" s="79">
        <v>242963</v>
      </c>
      <c r="C7" s="293">
        <v>230024</v>
      </c>
    </row>
    <row r="8" spans="1:3" x14ac:dyDescent="0.25">
      <c r="A8" s="194">
        <v>36708</v>
      </c>
      <c r="B8" s="79">
        <v>245140</v>
      </c>
      <c r="C8" s="293">
        <v>228840</v>
      </c>
    </row>
    <row r="9" spans="1:3" x14ac:dyDescent="0.25">
      <c r="A9" s="194">
        <v>36739</v>
      </c>
      <c r="B9" s="79">
        <v>247832</v>
      </c>
      <c r="C9" s="293">
        <v>229339</v>
      </c>
    </row>
    <row r="10" spans="1:3" x14ac:dyDescent="0.25">
      <c r="A10" s="194">
        <v>36770</v>
      </c>
      <c r="B10" s="79">
        <v>227899</v>
      </c>
      <c r="C10" s="293">
        <v>231166</v>
      </c>
    </row>
    <row r="11" spans="1:3" x14ac:dyDescent="0.25">
      <c r="A11" s="194">
        <v>36800</v>
      </c>
      <c r="B11" s="79">
        <v>236491</v>
      </c>
      <c r="C11" s="293">
        <v>230372</v>
      </c>
    </row>
    <row r="12" spans="1:3" x14ac:dyDescent="0.25">
      <c r="A12" s="194">
        <v>36831</v>
      </c>
      <c r="B12" s="79">
        <v>222819</v>
      </c>
      <c r="C12" s="293">
        <v>229865</v>
      </c>
    </row>
    <row r="13" spans="1:3" x14ac:dyDescent="0.25">
      <c r="A13" s="194">
        <v>36861</v>
      </c>
      <c r="B13" s="79">
        <v>218390</v>
      </c>
      <c r="C13" s="293">
        <v>224132</v>
      </c>
    </row>
    <row r="14" spans="1:3" x14ac:dyDescent="0.25">
      <c r="A14" s="194">
        <v>36892</v>
      </c>
      <c r="B14" s="79">
        <v>209685</v>
      </c>
      <c r="C14" s="293">
        <v>231442</v>
      </c>
    </row>
    <row r="15" spans="1:3" x14ac:dyDescent="0.25">
      <c r="A15" s="194">
        <v>36923</v>
      </c>
      <c r="B15" s="79">
        <v>200876</v>
      </c>
      <c r="C15" s="293">
        <v>230672</v>
      </c>
    </row>
    <row r="16" spans="1:3" x14ac:dyDescent="0.25">
      <c r="A16" s="194">
        <v>36951</v>
      </c>
      <c r="B16" s="79">
        <v>232587</v>
      </c>
      <c r="C16" s="293">
        <v>231165</v>
      </c>
    </row>
    <row r="17" spans="1:3" x14ac:dyDescent="0.25">
      <c r="A17" s="194">
        <v>36982</v>
      </c>
      <c r="B17" s="79">
        <v>232513</v>
      </c>
      <c r="C17" s="293">
        <v>232994</v>
      </c>
    </row>
    <row r="18" spans="1:3" x14ac:dyDescent="0.25">
      <c r="A18" s="194">
        <v>37012</v>
      </c>
      <c r="B18" s="79">
        <v>245357</v>
      </c>
      <c r="C18" s="293">
        <v>232201</v>
      </c>
    </row>
    <row r="19" spans="1:3" x14ac:dyDescent="0.25">
      <c r="A19" s="194">
        <v>37043</v>
      </c>
      <c r="B19" s="79">
        <v>243498</v>
      </c>
      <c r="C19" s="293">
        <v>231645</v>
      </c>
    </row>
    <row r="20" spans="1:3" x14ac:dyDescent="0.25">
      <c r="A20" s="194">
        <v>37073</v>
      </c>
      <c r="B20" s="79">
        <v>250363</v>
      </c>
      <c r="C20" s="293">
        <v>232941</v>
      </c>
    </row>
    <row r="21" spans="1:3" x14ac:dyDescent="0.25">
      <c r="A21" s="194">
        <v>37104</v>
      </c>
      <c r="B21" s="79">
        <v>253274</v>
      </c>
      <c r="C21" s="293">
        <v>233413</v>
      </c>
    </row>
    <row r="22" spans="1:3" x14ac:dyDescent="0.25">
      <c r="A22" s="194">
        <v>37135</v>
      </c>
      <c r="B22" s="79">
        <v>226312</v>
      </c>
      <c r="C22" s="293">
        <v>232276</v>
      </c>
    </row>
    <row r="23" spans="1:3" x14ac:dyDescent="0.25">
      <c r="A23" s="194">
        <v>37165</v>
      </c>
      <c r="B23" s="79">
        <v>241050</v>
      </c>
      <c r="C23" s="293">
        <v>233772</v>
      </c>
    </row>
    <row r="24" spans="1:3" x14ac:dyDescent="0.25">
      <c r="A24" s="194">
        <v>37196</v>
      </c>
      <c r="B24" s="79">
        <v>230511</v>
      </c>
      <c r="C24" s="293">
        <v>236644</v>
      </c>
    </row>
    <row r="25" spans="1:3" x14ac:dyDescent="0.25">
      <c r="A25" s="194">
        <v>37226</v>
      </c>
      <c r="B25" s="79">
        <v>229584</v>
      </c>
      <c r="C25" s="293">
        <v>236694</v>
      </c>
    </row>
    <row r="26" spans="1:3" x14ac:dyDescent="0.25">
      <c r="A26" s="194">
        <v>37257</v>
      </c>
      <c r="B26" s="79">
        <v>215215</v>
      </c>
      <c r="C26" s="293">
        <v>236712</v>
      </c>
    </row>
    <row r="27" spans="1:3" x14ac:dyDescent="0.25">
      <c r="A27" s="194">
        <v>37288</v>
      </c>
      <c r="B27" s="79">
        <v>208237</v>
      </c>
      <c r="C27" s="293">
        <v>238125</v>
      </c>
    </row>
    <row r="28" spans="1:3" x14ac:dyDescent="0.25">
      <c r="A28" s="194">
        <v>37316</v>
      </c>
      <c r="B28" s="79">
        <v>236070</v>
      </c>
      <c r="C28" s="293">
        <v>235504</v>
      </c>
    </row>
    <row r="29" spans="1:3" x14ac:dyDescent="0.25">
      <c r="A29" s="194">
        <v>37347</v>
      </c>
      <c r="B29" s="79">
        <v>237226</v>
      </c>
      <c r="C29" s="293">
        <v>236391</v>
      </c>
    </row>
    <row r="30" spans="1:3" x14ac:dyDescent="0.25">
      <c r="A30" s="194">
        <v>37377</v>
      </c>
      <c r="B30" s="79">
        <v>251746</v>
      </c>
      <c r="C30" s="293">
        <v>237506</v>
      </c>
    </row>
    <row r="31" spans="1:3" x14ac:dyDescent="0.25">
      <c r="A31" s="194">
        <v>37408</v>
      </c>
      <c r="B31" s="79">
        <v>247868</v>
      </c>
      <c r="C31" s="293">
        <v>238073</v>
      </c>
    </row>
    <row r="32" spans="1:3" x14ac:dyDescent="0.25">
      <c r="A32" s="194">
        <v>37438</v>
      </c>
      <c r="B32" s="79">
        <v>256392</v>
      </c>
      <c r="C32" s="293">
        <v>237780</v>
      </c>
    </row>
    <row r="33" spans="1:3" x14ac:dyDescent="0.25">
      <c r="A33" s="194">
        <v>37469</v>
      </c>
      <c r="B33" s="79">
        <v>258666</v>
      </c>
      <c r="C33" s="293">
        <v>239615</v>
      </c>
    </row>
    <row r="34" spans="1:3" x14ac:dyDescent="0.25">
      <c r="A34" s="194">
        <v>37500</v>
      </c>
      <c r="B34" s="79">
        <v>233625</v>
      </c>
      <c r="C34" s="293">
        <v>239653</v>
      </c>
    </row>
    <row r="35" spans="1:3" x14ac:dyDescent="0.25">
      <c r="A35" s="194">
        <v>37530</v>
      </c>
      <c r="B35" s="79">
        <v>245556</v>
      </c>
      <c r="C35" s="293">
        <v>237938</v>
      </c>
    </row>
    <row r="36" spans="1:3" x14ac:dyDescent="0.25">
      <c r="A36" s="194">
        <v>37561</v>
      </c>
      <c r="B36" s="79">
        <v>230648</v>
      </c>
      <c r="C36" s="293">
        <v>238385</v>
      </c>
    </row>
    <row r="37" spans="1:3" x14ac:dyDescent="0.25">
      <c r="A37" s="194">
        <v>37591</v>
      </c>
      <c r="B37" s="79">
        <v>234260</v>
      </c>
      <c r="C37" s="293">
        <v>239969</v>
      </c>
    </row>
    <row r="38" spans="1:3" x14ac:dyDescent="0.25">
      <c r="A38" s="194">
        <v>37622</v>
      </c>
      <c r="B38" s="79">
        <v>218534</v>
      </c>
      <c r="C38" s="293">
        <v>239077</v>
      </c>
    </row>
    <row r="39" spans="1:3" x14ac:dyDescent="0.25">
      <c r="A39" s="194">
        <v>37653</v>
      </c>
      <c r="B39" s="79">
        <v>203677</v>
      </c>
      <c r="C39" s="293">
        <v>233578</v>
      </c>
    </row>
    <row r="40" spans="1:3" x14ac:dyDescent="0.25">
      <c r="A40" s="194">
        <v>37681</v>
      </c>
      <c r="B40" s="79">
        <v>236679</v>
      </c>
      <c r="C40" s="293">
        <v>236830</v>
      </c>
    </row>
    <row r="41" spans="1:3" x14ac:dyDescent="0.25">
      <c r="A41" s="194">
        <v>37712</v>
      </c>
      <c r="B41" s="79">
        <v>239415</v>
      </c>
      <c r="C41" s="293">
        <v>238036</v>
      </c>
    </row>
    <row r="42" spans="1:3" x14ac:dyDescent="0.25">
      <c r="A42" s="194">
        <v>37742</v>
      </c>
      <c r="B42" s="79">
        <v>253244</v>
      </c>
      <c r="C42" s="293">
        <v>239910</v>
      </c>
    </row>
    <row r="43" spans="1:3" x14ac:dyDescent="0.25">
      <c r="A43" s="194">
        <v>37773</v>
      </c>
      <c r="B43" s="79">
        <v>252145</v>
      </c>
      <c r="C43" s="293">
        <v>241491</v>
      </c>
    </row>
    <row r="44" spans="1:3" x14ac:dyDescent="0.25">
      <c r="A44" s="194">
        <v>37803</v>
      </c>
      <c r="B44" s="79">
        <v>262105</v>
      </c>
      <c r="C44" s="293">
        <v>243389</v>
      </c>
    </row>
    <row r="45" spans="1:3" x14ac:dyDescent="0.25">
      <c r="A45" s="194">
        <v>37834</v>
      </c>
      <c r="B45" s="79">
        <v>260687</v>
      </c>
      <c r="C45" s="293">
        <v>242803</v>
      </c>
    </row>
    <row r="46" spans="1:3" x14ac:dyDescent="0.25">
      <c r="A46" s="194">
        <v>37865</v>
      </c>
      <c r="B46" s="79">
        <v>237451</v>
      </c>
      <c r="C46" s="293">
        <v>243182</v>
      </c>
    </row>
    <row r="47" spans="1:3" x14ac:dyDescent="0.25">
      <c r="A47" s="194">
        <v>37895</v>
      </c>
      <c r="B47" s="79">
        <v>254048</v>
      </c>
      <c r="C47" s="293">
        <v>245423</v>
      </c>
    </row>
    <row r="48" spans="1:3" x14ac:dyDescent="0.25">
      <c r="A48" s="194">
        <v>37926</v>
      </c>
      <c r="B48" s="79">
        <v>233698</v>
      </c>
      <c r="C48" s="293">
        <v>243497</v>
      </c>
    </row>
    <row r="49" spans="1:4" x14ac:dyDescent="0.25">
      <c r="A49" s="194">
        <v>37956</v>
      </c>
      <c r="B49" s="79">
        <v>238538</v>
      </c>
      <c r="C49" s="293">
        <v>243315</v>
      </c>
      <c r="D49" s="82"/>
    </row>
    <row r="50" spans="1:4" x14ac:dyDescent="0.25">
      <c r="A50" s="194">
        <v>37987</v>
      </c>
      <c r="B50" s="79">
        <v>222450</v>
      </c>
      <c r="C50" s="293">
        <v>243817</v>
      </c>
    </row>
    <row r="51" spans="1:4" x14ac:dyDescent="0.25">
      <c r="A51" s="194">
        <v>38018</v>
      </c>
      <c r="B51" s="79">
        <v>213709</v>
      </c>
      <c r="C51" s="293">
        <v>244576</v>
      </c>
    </row>
    <row r="52" spans="1:4" x14ac:dyDescent="0.25">
      <c r="A52" s="194">
        <v>38047</v>
      </c>
      <c r="B52" s="79">
        <v>251403</v>
      </c>
      <c r="C52" s="293">
        <v>248689</v>
      </c>
    </row>
    <row r="53" spans="1:4" x14ac:dyDescent="0.25">
      <c r="A53" s="194">
        <v>38078</v>
      </c>
      <c r="B53" s="79">
        <v>250968</v>
      </c>
      <c r="C53" s="293">
        <v>248376</v>
      </c>
    </row>
    <row r="54" spans="1:4" x14ac:dyDescent="0.25">
      <c r="A54" s="194">
        <v>38108</v>
      </c>
      <c r="B54" s="79">
        <v>257235</v>
      </c>
      <c r="C54" s="293">
        <v>246159</v>
      </c>
    </row>
    <row r="55" spans="1:4" x14ac:dyDescent="0.25">
      <c r="A55" s="194">
        <v>38139</v>
      </c>
      <c r="B55" s="79">
        <v>257383</v>
      </c>
      <c r="C55" s="293">
        <v>245171</v>
      </c>
    </row>
    <row r="56" spans="1:4" x14ac:dyDescent="0.25">
      <c r="A56" s="194">
        <v>38169</v>
      </c>
      <c r="B56" s="79">
        <v>265969</v>
      </c>
      <c r="C56" s="293">
        <v>247686</v>
      </c>
    </row>
    <row r="57" spans="1:4" x14ac:dyDescent="0.25">
      <c r="A57" s="194">
        <v>38200</v>
      </c>
      <c r="B57" s="79">
        <v>262836</v>
      </c>
      <c r="C57" s="293">
        <v>247344</v>
      </c>
    </row>
    <row r="58" spans="1:4" x14ac:dyDescent="0.25">
      <c r="A58" s="194">
        <v>38231</v>
      </c>
      <c r="B58" s="79">
        <v>243515</v>
      </c>
      <c r="C58" s="293">
        <v>247916</v>
      </c>
    </row>
    <row r="59" spans="1:4" x14ac:dyDescent="0.25">
      <c r="A59" s="194">
        <v>38261</v>
      </c>
      <c r="B59" s="79">
        <v>254496</v>
      </c>
      <c r="C59" s="293">
        <v>247883</v>
      </c>
    </row>
    <row r="60" spans="1:4" x14ac:dyDescent="0.25">
      <c r="A60" s="194">
        <v>38292</v>
      </c>
      <c r="B60" s="79">
        <v>239796</v>
      </c>
      <c r="C60" s="293">
        <v>247656</v>
      </c>
    </row>
    <row r="61" spans="1:4" x14ac:dyDescent="0.25">
      <c r="A61" s="194">
        <v>38322</v>
      </c>
      <c r="B61" s="79">
        <v>245029</v>
      </c>
      <c r="C61" s="293">
        <v>248685</v>
      </c>
      <c r="D61" s="82"/>
    </row>
    <row r="62" spans="1:4" x14ac:dyDescent="0.25">
      <c r="A62" s="194">
        <v>38353</v>
      </c>
      <c r="B62" s="79">
        <v>224072</v>
      </c>
      <c r="C62" s="293">
        <v>247614</v>
      </c>
    </row>
    <row r="63" spans="1:4" x14ac:dyDescent="0.25">
      <c r="A63" s="194">
        <v>38384</v>
      </c>
      <c r="B63" s="79">
        <v>219970</v>
      </c>
      <c r="C63" s="293">
        <v>250015</v>
      </c>
    </row>
    <row r="64" spans="1:4" x14ac:dyDescent="0.25">
      <c r="A64" s="194">
        <v>38412</v>
      </c>
      <c r="B64" s="79">
        <v>253182</v>
      </c>
      <c r="C64" s="293">
        <v>249174</v>
      </c>
    </row>
    <row r="65" spans="1:4" x14ac:dyDescent="0.25">
      <c r="A65" s="194">
        <v>38443</v>
      </c>
      <c r="B65" s="79">
        <v>250860</v>
      </c>
      <c r="C65" s="293">
        <v>249024</v>
      </c>
    </row>
    <row r="66" spans="1:4" x14ac:dyDescent="0.25">
      <c r="A66" s="194">
        <v>38473</v>
      </c>
      <c r="B66" s="79">
        <v>262678</v>
      </c>
      <c r="C66" s="293">
        <v>250452</v>
      </c>
    </row>
    <row r="67" spans="1:4" x14ac:dyDescent="0.25">
      <c r="A67" s="194">
        <v>38504</v>
      </c>
      <c r="B67" s="79">
        <v>263816</v>
      </c>
      <c r="C67" s="293">
        <v>251531</v>
      </c>
    </row>
    <row r="68" spans="1:4" x14ac:dyDescent="0.25">
      <c r="A68" s="194">
        <v>38534</v>
      </c>
      <c r="B68" s="79">
        <v>267025</v>
      </c>
      <c r="C68" s="293">
        <v>250663</v>
      </c>
    </row>
    <row r="69" spans="1:4" x14ac:dyDescent="0.25">
      <c r="A69" s="194">
        <v>38565</v>
      </c>
      <c r="B69" s="79">
        <v>265323</v>
      </c>
      <c r="C69" s="293">
        <v>249458</v>
      </c>
    </row>
    <row r="70" spans="1:4" x14ac:dyDescent="0.25">
      <c r="A70" s="194">
        <v>38596</v>
      </c>
      <c r="B70" s="79">
        <v>242240</v>
      </c>
      <c r="C70" s="293">
        <v>245820</v>
      </c>
    </row>
    <row r="71" spans="1:4" x14ac:dyDescent="0.25">
      <c r="A71" s="194">
        <v>38626</v>
      </c>
      <c r="B71" s="79">
        <v>251419</v>
      </c>
      <c r="C71" s="293">
        <v>245957</v>
      </c>
    </row>
    <row r="72" spans="1:4" x14ac:dyDescent="0.25">
      <c r="A72" s="194">
        <v>38657</v>
      </c>
      <c r="B72" s="79">
        <v>243056</v>
      </c>
      <c r="C72" s="293">
        <v>250704</v>
      </c>
    </row>
    <row r="73" spans="1:4" x14ac:dyDescent="0.25">
      <c r="A73" s="194">
        <v>38687</v>
      </c>
      <c r="B73" s="79">
        <v>245787</v>
      </c>
      <c r="C73" s="293">
        <v>250380</v>
      </c>
      <c r="D73" s="82"/>
    </row>
    <row r="74" spans="1:4" x14ac:dyDescent="0.25">
      <c r="A74" s="194">
        <v>38718</v>
      </c>
      <c r="B74" s="79">
        <v>233282</v>
      </c>
      <c r="C74" s="293">
        <v>255482</v>
      </c>
    </row>
    <row r="75" spans="1:4" x14ac:dyDescent="0.25">
      <c r="A75" s="194">
        <v>38749</v>
      </c>
      <c r="B75" s="79">
        <v>220711</v>
      </c>
      <c r="C75" s="293">
        <v>250785</v>
      </c>
    </row>
    <row r="76" spans="1:4" x14ac:dyDescent="0.25">
      <c r="A76" s="194">
        <v>38777</v>
      </c>
      <c r="B76" s="79">
        <v>256623</v>
      </c>
      <c r="C76" s="293">
        <v>250866</v>
      </c>
    </row>
    <row r="77" spans="1:4" x14ac:dyDescent="0.25">
      <c r="A77" s="194">
        <v>38808</v>
      </c>
      <c r="B77" s="79">
        <v>250644</v>
      </c>
      <c r="C77" s="293">
        <v>250631</v>
      </c>
    </row>
    <row r="78" spans="1:4" x14ac:dyDescent="0.25">
      <c r="A78" s="194">
        <v>38838</v>
      </c>
      <c r="B78" s="79">
        <v>263370</v>
      </c>
      <c r="C78" s="293">
        <v>250030</v>
      </c>
    </row>
    <row r="79" spans="1:4" x14ac:dyDescent="0.25">
      <c r="A79" s="194">
        <v>38869</v>
      </c>
      <c r="B79" s="79">
        <v>263782</v>
      </c>
      <c r="C79" s="293">
        <v>250453</v>
      </c>
    </row>
    <row r="80" spans="1:4" x14ac:dyDescent="0.25">
      <c r="A80" s="194">
        <v>38899</v>
      </c>
      <c r="B80" s="79">
        <v>263421</v>
      </c>
      <c r="C80" s="293">
        <v>249092</v>
      </c>
    </row>
    <row r="81" spans="1:4" x14ac:dyDescent="0.25">
      <c r="A81" s="194">
        <v>38930</v>
      </c>
      <c r="B81" s="79">
        <v>265206</v>
      </c>
      <c r="C81" s="293">
        <v>249501</v>
      </c>
    </row>
    <row r="82" spans="1:4" x14ac:dyDescent="0.25">
      <c r="A82" s="194">
        <v>38961</v>
      </c>
      <c r="B82" s="79">
        <v>245605</v>
      </c>
      <c r="C82" s="293">
        <v>250388</v>
      </c>
    </row>
    <row r="83" spans="1:4" x14ac:dyDescent="0.25">
      <c r="A83" s="194">
        <v>38991</v>
      </c>
      <c r="B83" s="79">
        <v>257939</v>
      </c>
      <c r="C83" s="293">
        <v>251413</v>
      </c>
    </row>
    <row r="84" spans="1:4" x14ac:dyDescent="0.25">
      <c r="A84" s="194">
        <v>39022</v>
      </c>
      <c r="B84" s="79">
        <v>245346</v>
      </c>
      <c r="C84" s="293">
        <v>252836</v>
      </c>
    </row>
    <row r="85" spans="1:4" x14ac:dyDescent="0.25">
      <c r="A85" s="194">
        <v>39052</v>
      </c>
      <c r="B85" s="79">
        <v>248187</v>
      </c>
      <c r="C85" s="293">
        <v>253944</v>
      </c>
      <c r="D85" s="82"/>
    </row>
    <row r="86" spans="1:4" x14ac:dyDescent="0.25">
      <c r="A86" s="194">
        <v>39083</v>
      </c>
      <c r="B86" s="79">
        <v>233621</v>
      </c>
      <c r="C86" s="293">
        <v>254533</v>
      </c>
    </row>
    <row r="87" spans="1:4" x14ac:dyDescent="0.25">
      <c r="A87" s="194">
        <v>39114</v>
      </c>
      <c r="B87" s="79">
        <v>219232</v>
      </c>
      <c r="C87" s="293">
        <v>249391</v>
      </c>
    </row>
    <row r="88" spans="1:4" x14ac:dyDescent="0.25">
      <c r="A88" s="194">
        <v>39142</v>
      </c>
      <c r="B88" s="79">
        <v>259638</v>
      </c>
      <c r="C88" s="293">
        <v>254292</v>
      </c>
    </row>
    <row r="89" spans="1:4" x14ac:dyDescent="0.25">
      <c r="A89" s="194">
        <v>39173</v>
      </c>
      <c r="B89" s="79">
        <v>252595</v>
      </c>
      <c r="C89" s="293">
        <v>251375</v>
      </c>
    </row>
    <row r="90" spans="1:4" x14ac:dyDescent="0.25">
      <c r="A90" s="194">
        <v>39203</v>
      </c>
      <c r="B90" s="79">
        <v>267574</v>
      </c>
      <c r="C90" s="293">
        <v>254131</v>
      </c>
    </row>
    <row r="91" spans="1:4" x14ac:dyDescent="0.25">
      <c r="A91" s="194">
        <v>39234</v>
      </c>
      <c r="B91" s="79">
        <v>265374</v>
      </c>
      <c r="C91" s="293">
        <v>253200</v>
      </c>
    </row>
    <row r="92" spans="1:4" x14ac:dyDescent="0.25">
      <c r="A92" s="194">
        <v>39264</v>
      </c>
      <c r="B92" s="79">
        <v>267106</v>
      </c>
      <c r="C92" s="293">
        <v>252333</v>
      </c>
    </row>
    <row r="93" spans="1:4" x14ac:dyDescent="0.25">
      <c r="A93" s="194">
        <v>39295</v>
      </c>
      <c r="B93" s="79">
        <v>271225</v>
      </c>
      <c r="C93" s="293">
        <v>254221</v>
      </c>
    </row>
    <row r="94" spans="1:4" x14ac:dyDescent="0.25">
      <c r="A94" s="194">
        <v>39326</v>
      </c>
      <c r="B94" s="79">
        <v>245965</v>
      </c>
      <c r="C94" s="293">
        <v>253290</v>
      </c>
    </row>
    <row r="95" spans="1:4" x14ac:dyDescent="0.25">
      <c r="A95" s="194">
        <v>39356</v>
      </c>
      <c r="B95" s="79">
        <v>261423</v>
      </c>
      <c r="C95" s="293">
        <v>253767</v>
      </c>
    </row>
    <row r="96" spans="1:4" x14ac:dyDescent="0.25">
      <c r="A96" s="194">
        <v>39387</v>
      </c>
      <c r="B96" s="79">
        <v>245787</v>
      </c>
      <c r="C96" s="293">
        <v>252121</v>
      </c>
    </row>
    <row r="97" spans="1:4" x14ac:dyDescent="0.25">
      <c r="A97" s="194">
        <v>39417</v>
      </c>
      <c r="B97" s="79">
        <v>240281</v>
      </c>
      <c r="C97" s="293">
        <v>247460</v>
      </c>
      <c r="D97" s="82"/>
    </row>
    <row r="98" spans="1:4" x14ac:dyDescent="0.25">
      <c r="A98" s="194">
        <v>39448</v>
      </c>
      <c r="B98" s="79">
        <v>232920</v>
      </c>
      <c r="C98" s="293">
        <v>253376</v>
      </c>
    </row>
    <row r="99" spans="1:4" x14ac:dyDescent="0.25">
      <c r="A99" s="194">
        <v>39479</v>
      </c>
      <c r="B99" s="79">
        <v>221336</v>
      </c>
      <c r="C99" s="293">
        <v>250551</v>
      </c>
    </row>
    <row r="100" spans="1:4" x14ac:dyDescent="0.25">
      <c r="A100" s="194">
        <v>39508</v>
      </c>
      <c r="B100" s="79">
        <v>252343</v>
      </c>
      <c r="C100" s="293">
        <v>248981</v>
      </c>
    </row>
    <row r="101" spans="1:4" x14ac:dyDescent="0.25">
      <c r="A101" s="194">
        <v>39539</v>
      </c>
      <c r="B101" s="79">
        <v>252088</v>
      </c>
      <c r="C101" s="293">
        <v>249101</v>
      </c>
    </row>
    <row r="102" spans="1:4" x14ac:dyDescent="0.25">
      <c r="A102" s="194">
        <v>39569</v>
      </c>
      <c r="B102" s="79">
        <v>261466</v>
      </c>
      <c r="C102" s="293">
        <v>248415</v>
      </c>
    </row>
    <row r="103" spans="1:4" x14ac:dyDescent="0.25">
      <c r="A103" s="194">
        <v>39600</v>
      </c>
      <c r="B103" s="79">
        <v>257484</v>
      </c>
      <c r="C103" s="293">
        <v>246701</v>
      </c>
    </row>
    <row r="104" spans="1:4" x14ac:dyDescent="0.25">
      <c r="A104" s="194">
        <v>39630</v>
      </c>
      <c r="B104" s="79">
        <v>261600</v>
      </c>
      <c r="C104" s="293">
        <v>245645</v>
      </c>
    </row>
    <row r="105" spans="1:4" x14ac:dyDescent="0.25">
      <c r="A105" s="194">
        <v>39661</v>
      </c>
      <c r="B105" s="79">
        <v>260609</v>
      </c>
      <c r="C105" s="293">
        <v>244681</v>
      </c>
    </row>
    <row r="106" spans="1:4" x14ac:dyDescent="0.25">
      <c r="A106" s="194">
        <v>39692</v>
      </c>
      <c r="B106" s="79">
        <v>239607</v>
      </c>
      <c r="C106" s="293">
        <v>245948</v>
      </c>
    </row>
    <row r="107" spans="1:4" x14ac:dyDescent="0.25">
      <c r="A107" s="194">
        <v>39722</v>
      </c>
      <c r="B107" s="79">
        <v>255848</v>
      </c>
      <c r="C107" s="293">
        <v>246795</v>
      </c>
    </row>
    <row r="108" spans="1:4" x14ac:dyDescent="0.25">
      <c r="A108" s="194">
        <v>39753</v>
      </c>
      <c r="B108" s="79">
        <v>236465</v>
      </c>
      <c r="C108" s="293">
        <v>246244</v>
      </c>
    </row>
    <row r="109" spans="1:4" x14ac:dyDescent="0.25">
      <c r="A109" s="194">
        <v>39783</v>
      </c>
      <c r="B109" s="79">
        <v>241742</v>
      </c>
      <c r="C109" s="293">
        <v>246829</v>
      </c>
      <c r="D109" s="82"/>
    </row>
    <row r="110" spans="1:4" x14ac:dyDescent="0.25">
      <c r="A110" s="194">
        <v>39814</v>
      </c>
      <c r="B110" s="79">
        <v>225529</v>
      </c>
      <c r="C110" s="293">
        <v>245974</v>
      </c>
    </row>
    <row r="111" spans="1:4" x14ac:dyDescent="0.25">
      <c r="A111" s="194">
        <v>39845</v>
      </c>
      <c r="B111" s="79">
        <v>217643</v>
      </c>
      <c r="C111" s="293">
        <v>248466</v>
      </c>
    </row>
    <row r="112" spans="1:4" x14ac:dyDescent="0.25">
      <c r="A112" s="194">
        <v>39873</v>
      </c>
      <c r="B112" s="79">
        <v>249741</v>
      </c>
      <c r="C112" s="293">
        <v>244904</v>
      </c>
    </row>
    <row r="113" spans="1:4" x14ac:dyDescent="0.25">
      <c r="A113" s="194">
        <v>39904</v>
      </c>
      <c r="B113" s="79">
        <v>251374</v>
      </c>
      <c r="C113" s="293">
        <v>247873</v>
      </c>
    </row>
    <row r="114" spans="1:4" x14ac:dyDescent="0.25">
      <c r="A114" s="194">
        <v>39934</v>
      </c>
      <c r="B114" s="79">
        <v>258276</v>
      </c>
      <c r="C114" s="293">
        <v>246794</v>
      </c>
    </row>
    <row r="115" spans="1:4" x14ac:dyDescent="0.25">
      <c r="A115" s="194">
        <v>39965</v>
      </c>
      <c r="B115" s="79">
        <v>258395</v>
      </c>
      <c r="C115" s="293">
        <v>246498</v>
      </c>
    </row>
    <row r="116" spans="1:4" x14ac:dyDescent="0.25">
      <c r="A116" s="194">
        <v>39995</v>
      </c>
      <c r="B116" s="79">
        <v>264472</v>
      </c>
      <c r="C116" s="293">
        <v>247534</v>
      </c>
    </row>
    <row r="117" spans="1:4" x14ac:dyDescent="0.25">
      <c r="A117" s="194">
        <v>40026</v>
      </c>
      <c r="B117" s="79">
        <v>260297</v>
      </c>
      <c r="C117" s="293">
        <v>246986</v>
      </c>
    </row>
    <row r="118" spans="1:4" x14ac:dyDescent="0.25">
      <c r="A118" s="194">
        <v>40057</v>
      </c>
      <c r="B118" s="79">
        <v>241970</v>
      </c>
      <c r="C118" s="293">
        <v>246455</v>
      </c>
    </row>
    <row r="119" spans="1:4" x14ac:dyDescent="0.25">
      <c r="A119" s="194">
        <v>40087</v>
      </c>
      <c r="B119" s="79">
        <v>252209</v>
      </c>
      <c r="C119" s="293">
        <v>244074</v>
      </c>
    </row>
    <row r="120" spans="1:4" x14ac:dyDescent="0.25">
      <c r="A120" s="194">
        <v>40118</v>
      </c>
      <c r="B120" s="79">
        <v>237264</v>
      </c>
      <c r="C120" s="293">
        <v>246232</v>
      </c>
    </row>
    <row r="121" spans="1:4" x14ac:dyDescent="0.25">
      <c r="A121" s="194">
        <v>40148</v>
      </c>
      <c r="B121" s="79">
        <v>239593</v>
      </c>
      <c r="C121" s="293">
        <v>244784</v>
      </c>
      <c r="D121" s="82"/>
    </row>
    <row r="122" spans="1:4" x14ac:dyDescent="0.25">
      <c r="A122" s="194">
        <v>40179</v>
      </c>
      <c r="B122" s="79">
        <v>220839</v>
      </c>
      <c r="C122" s="293">
        <v>242519</v>
      </c>
    </row>
    <row r="123" spans="1:4" x14ac:dyDescent="0.25">
      <c r="A123" s="194">
        <v>40210</v>
      </c>
      <c r="B123" s="79">
        <v>210635</v>
      </c>
      <c r="C123" s="293">
        <v>241803</v>
      </c>
    </row>
    <row r="124" spans="1:4" x14ac:dyDescent="0.25">
      <c r="A124" s="194">
        <v>40238</v>
      </c>
      <c r="B124" s="79">
        <v>254238</v>
      </c>
      <c r="C124" s="293">
        <v>248076</v>
      </c>
    </row>
    <row r="125" spans="1:4" x14ac:dyDescent="0.25">
      <c r="A125" s="194">
        <v>40269</v>
      </c>
      <c r="B125" s="79">
        <v>253936</v>
      </c>
      <c r="C125" s="293">
        <v>249112</v>
      </c>
    </row>
    <row r="126" spans="1:4" x14ac:dyDescent="0.25">
      <c r="A126" s="194">
        <v>40299</v>
      </c>
      <c r="B126" s="79">
        <v>256927</v>
      </c>
      <c r="C126" s="293">
        <v>247042</v>
      </c>
    </row>
    <row r="127" spans="1:4" x14ac:dyDescent="0.25">
      <c r="A127" s="194">
        <v>40330</v>
      </c>
      <c r="B127" s="79">
        <v>260083</v>
      </c>
      <c r="C127" s="293">
        <v>247723</v>
      </c>
    </row>
    <row r="128" spans="1:4" x14ac:dyDescent="0.25">
      <c r="A128" s="194">
        <v>40360</v>
      </c>
      <c r="B128" s="79">
        <v>265315</v>
      </c>
      <c r="C128" s="293">
        <v>249293</v>
      </c>
    </row>
    <row r="129" spans="1:4" x14ac:dyDescent="0.25">
      <c r="A129" s="194">
        <v>40391</v>
      </c>
      <c r="B129" s="79">
        <v>263837</v>
      </c>
      <c r="C129" s="293">
        <v>249208</v>
      </c>
    </row>
    <row r="130" spans="1:4" x14ac:dyDescent="0.25">
      <c r="A130" s="194">
        <v>40422</v>
      </c>
      <c r="B130" s="79">
        <v>244682</v>
      </c>
      <c r="C130" s="293">
        <v>249084</v>
      </c>
    </row>
    <row r="131" spans="1:4" x14ac:dyDescent="0.25">
      <c r="A131" s="194">
        <v>40452</v>
      </c>
      <c r="B131" s="79">
        <v>256395</v>
      </c>
      <c r="C131" s="293">
        <v>249386</v>
      </c>
    </row>
    <row r="132" spans="1:4" x14ac:dyDescent="0.25">
      <c r="A132" s="194">
        <v>40483</v>
      </c>
      <c r="B132" s="79">
        <v>239579</v>
      </c>
      <c r="C132" s="293">
        <v>247614</v>
      </c>
    </row>
    <row r="133" spans="1:4" x14ac:dyDescent="0.25">
      <c r="A133" s="194">
        <v>40513</v>
      </c>
      <c r="B133" s="79">
        <v>240800</v>
      </c>
      <c r="C133" s="293">
        <v>245054</v>
      </c>
      <c r="D133" s="82"/>
    </row>
    <row r="134" spans="1:4" x14ac:dyDescent="0.25">
      <c r="A134" s="194">
        <v>40544</v>
      </c>
      <c r="B134" s="79">
        <v>223790</v>
      </c>
      <c r="C134" s="293">
        <v>246965</v>
      </c>
    </row>
    <row r="135" spans="1:4" x14ac:dyDescent="0.25">
      <c r="A135" s="194">
        <v>40575</v>
      </c>
      <c r="B135" s="79">
        <v>213463</v>
      </c>
      <c r="C135" s="293">
        <v>245208</v>
      </c>
    </row>
    <row r="136" spans="1:4" x14ac:dyDescent="0.25">
      <c r="A136" s="194">
        <v>40603</v>
      </c>
      <c r="B136" s="79">
        <v>253124</v>
      </c>
      <c r="C136" s="293">
        <v>246519</v>
      </c>
    </row>
    <row r="137" spans="1:4" x14ac:dyDescent="0.25">
      <c r="A137" s="194">
        <v>40634</v>
      </c>
      <c r="B137" s="79">
        <v>249578</v>
      </c>
      <c r="C137" s="293">
        <v>245553</v>
      </c>
    </row>
    <row r="138" spans="1:4" x14ac:dyDescent="0.25">
      <c r="A138" s="194">
        <v>40664</v>
      </c>
      <c r="B138" s="79">
        <v>254083</v>
      </c>
      <c r="C138" s="293">
        <v>243131</v>
      </c>
    </row>
    <row r="139" spans="1:4" x14ac:dyDescent="0.25">
      <c r="A139" s="194">
        <v>40695</v>
      </c>
      <c r="B139" s="79">
        <v>258350</v>
      </c>
      <c r="C139" s="293">
        <v>245757</v>
      </c>
    </row>
    <row r="140" spans="1:4" x14ac:dyDescent="0.25">
      <c r="A140" s="194">
        <v>40725</v>
      </c>
      <c r="B140" s="79">
        <v>260175</v>
      </c>
      <c r="C140" s="293">
        <v>245196</v>
      </c>
    </row>
    <row r="141" spans="1:4" x14ac:dyDescent="0.25">
      <c r="A141" s="194">
        <v>40756</v>
      </c>
      <c r="B141" s="79">
        <v>260526</v>
      </c>
      <c r="C141" s="293">
        <v>244641</v>
      </c>
    </row>
    <row r="142" spans="1:4" x14ac:dyDescent="0.25">
      <c r="A142" s="194">
        <v>40787</v>
      </c>
      <c r="B142" s="79">
        <v>242062</v>
      </c>
      <c r="C142" s="293">
        <v>245393</v>
      </c>
    </row>
    <row r="143" spans="1:4" x14ac:dyDescent="0.25">
      <c r="A143" s="194">
        <v>40817</v>
      </c>
      <c r="B143" s="79">
        <v>251906</v>
      </c>
      <c r="C143" s="293">
        <v>245952</v>
      </c>
    </row>
    <row r="144" spans="1:4" x14ac:dyDescent="0.25">
      <c r="A144" s="194">
        <v>40848</v>
      </c>
      <c r="B144" s="79">
        <v>238535</v>
      </c>
      <c r="C144" s="293">
        <v>246579</v>
      </c>
    </row>
    <row r="145" spans="1:4" x14ac:dyDescent="0.25">
      <c r="A145" s="194">
        <v>40878</v>
      </c>
      <c r="B145" s="79">
        <v>244810</v>
      </c>
      <c r="C145" s="293">
        <v>249896</v>
      </c>
      <c r="D145" s="82"/>
    </row>
    <row r="146" spans="1:4" x14ac:dyDescent="0.25">
      <c r="A146" s="194">
        <v>40909</v>
      </c>
      <c r="B146" s="79">
        <v>227527</v>
      </c>
      <c r="C146" s="293">
        <v>249790</v>
      </c>
    </row>
    <row r="147" spans="1:4" x14ac:dyDescent="0.25">
      <c r="A147" s="194">
        <v>40940</v>
      </c>
      <c r="B147" s="79">
        <v>218196</v>
      </c>
      <c r="C147" s="293">
        <v>250746</v>
      </c>
    </row>
    <row r="148" spans="1:4" x14ac:dyDescent="0.25">
      <c r="A148" s="194">
        <v>40969</v>
      </c>
      <c r="B148" s="79">
        <v>256166</v>
      </c>
      <c r="C148" s="293">
        <v>249737</v>
      </c>
    </row>
    <row r="149" spans="1:4" x14ac:dyDescent="0.25">
      <c r="A149" s="194">
        <v>41000</v>
      </c>
      <c r="B149" s="79">
        <v>249394</v>
      </c>
      <c r="C149" s="293">
        <v>246547</v>
      </c>
    </row>
    <row r="150" spans="1:4" x14ac:dyDescent="0.25">
      <c r="A150" s="194">
        <v>41030</v>
      </c>
      <c r="B150" s="79">
        <v>260774</v>
      </c>
      <c r="C150" s="293">
        <v>248096</v>
      </c>
    </row>
    <row r="151" spans="1:4" x14ac:dyDescent="0.25">
      <c r="A151" s="194">
        <v>41061</v>
      </c>
      <c r="B151" s="79">
        <v>260376</v>
      </c>
      <c r="C151" s="293">
        <v>247577</v>
      </c>
    </row>
    <row r="152" spans="1:4" x14ac:dyDescent="0.25">
      <c r="A152" s="194">
        <v>41091</v>
      </c>
      <c r="B152" s="79">
        <v>260244</v>
      </c>
      <c r="C152" s="293">
        <v>245308</v>
      </c>
    </row>
    <row r="153" spans="1:4" x14ac:dyDescent="0.25">
      <c r="A153" s="194">
        <v>41122</v>
      </c>
      <c r="B153" s="79">
        <v>264379</v>
      </c>
      <c r="C153" s="293">
        <v>246538</v>
      </c>
    </row>
    <row r="154" spans="1:4" x14ac:dyDescent="0.25">
      <c r="A154" s="194">
        <v>41153</v>
      </c>
      <c r="B154" s="79">
        <v>238867</v>
      </c>
      <c r="C154" s="293">
        <v>245805</v>
      </c>
    </row>
    <row r="155" spans="1:4" x14ac:dyDescent="0.25">
      <c r="A155" s="194">
        <v>41183</v>
      </c>
      <c r="B155" s="79">
        <v>253574</v>
      </c>
      <c r="C155" s="293">
        <v>245176</v>
      </c>
    </row>
    <row r="156" spans="1:4" x14ac:dyDescent="0.25">
      <c r="A156" s="194">
        <v>41214</v>
      </c>
      <c r="B156" s="79">
        <v>240361</v>
      </c>
      <c r="C156" s="293">
        <v>247779</v>
      </c>
    </row>
    <row r="157" spans="1:4" x14ac:dyDescent="0.25">
      <c r="A157" s="194">
        <v>41244</v>
      </c>
      <c r="B157" s="79">
        <v>238709</v>
      </c>
      <c r="C157" s="293">
        <v>245651</v>
      </c>
      <c r="D157" s="82"/>
    </row>
    <row r="158" spans="1:4" x14ac:dyDescent="0.25">
      <c r="A158" s="194">
        <v>41275</v>
      </c>
      <c r="B158" s="79">
        <v>229419</v>
      </c>
      <c r="C158" s="293">
        <v>250411</v>
      </c>
    </row>
    <row r="159" spans="1:4" x14ac:dyDescent="0.25">
      <c r="A159" s="194">
        <v>41306</v>
      </c>
      <c r="B159" s="79">
        <v>215803</v>
      </c>
      <c r="C159" s="293">
        <v>249845</v>
      </c>
    </row>
    <row r="160" spans="1:4" x14ac:dyDescent="0.25">
      <c r="A160" s="194">
        <v>41334</v>
      </c>
      <c r="B160" s="79">
        <v>253026</v>
      </c>
      <c r="C160" s="293">
        <v>248349</v>
      </c>
    </row>
    <row r="161" spans="1:3" x14ac:dyDescent="0.25">
      <c r="A161" s="194">
        <v>41365</v>
      </c>
      <c r="B161" s="79">
        <v>252064</v>
      </c>
      <c r="C161" s="293">
        <v>247844</v>
      </c>
    </row>
    <row r="162" spans="1:3" x14ac:dyDescent="0.25">
      <c r="A162" s="194">
        <v>41395</v>
      </c>
      <c r="B162" s="79">
        <v>263406</v>
      </c>
      <c r="C162" s="293">
        <v>249071</v>
      </c>
    </row>
    <row r="163" spans="1:3" x14ac:dyDescent="0.25">
      <c r="A163" s="194">
        <v>41426</v>
      </c>
      <c r="B163" s="79">
        <v>259980</v>
      </c>
      <c r="C163" s="293">
        <v>249233</v>
      </c>
    </row>
    <row r="164" spans="1:3" x14ac:dyDescent="0.25">
      <c r="A164" s="194">
        <v>41456</v>
      </c>
      <c r="B164" s="79">
        <v>263946</v>
      </c>
      <c r="C164" s="293">
        <v>247384</v>
      </c>
    </row>
    <row r="165" spans="1:3" x14ac:dyDescent="0.25">
      <c r="A165" s="194">
        <v>41487</v>
      </c>
      <c r="B165" s="79">
        <v>268061</v>
      </c>
      <c r="C165" s="293">
        <v>250869</v>
      </c>
    </row>
    <row r="166" spans="1:3" x14ac:dyDescent="0.25">
      <c r="A166" s="194">
        <v>41518</v>
      </c>
      <c r="B166" s="79">
        <v>242536</v>
      </c>
      <c r="C166" s="293">
        <v>249145</v>
      </c>
    </row>
    <row r="167" spans="1:3" x14ac:dyDescent="0.25">
      <c r="A167" s="194">
        <v>41548</v>
      </c>
      <c r="B167" s="79">
        <v>258748</v>
      </c>
      <c r="C167" s="293">
        <v>249407</v>
      </c>
    </row>
    <row r="168" spans="1:3" x14ac:dyDescent="0.25">
      <c r="A168" s="194">
        <v>41579</v>
      </c>
      <c r="B168" s="79">
        <v>240055</v>
      </c>
      <c r="C168" s="293">
        <v>249394</v>
      </c>
    </row>
    <row r="169" spans="1:3" x14ac:dyDescent="0.25">
      <c r="A169" s="194">
        <v>41609</v>
      </c>
      <c r="B169" s="79">
        <v>241237</v>
      </c>
      <c r="C169" s="293">
        <v>245957</v>
      </c>
    </row>
    <row r="170" spans="1:3" x14ac:dyDescent="0.25">
      <c r="A170" s="194">
        <v>41640</v>
      </c>
      <c r="B170" s="79">
        <v>226413</v>
      </c>
      <c r="C170" s="293">
        <v>246531</v>
      </c>
    </row>
    <row r="171" spans="1:3" x14ac:dyDescent="0.25">
      <c r="A171" s="194">
        <v>41671</v>
      </c>
      <c r="B171" s="79">
        <v>213949</v>
      </c>
      <c r="C171" s="293">
        <v>249499</v>
      </c>
    </row>
    <row r="172" spans="1:3" x14ac:dyDescent="0.25">
      <c r="A172" s="194">
        <v>41699</v>
      </c>
      <c r="B172" s="79">
        <v>253424</v>
      </c>
      <c r="C172" s="293">
        <v>251120</v>
      </c>
    </row>
    <row r="173" spans="1:3" x14ac:dyDescent="0.25">
      <c r="A173" s="194">
        <v>41730</v>
      </c>
      <c r="B173" s="79">
        <v>256736</v>
      </c>
      <c r="C173" s="293">
        <v>251959</v>
      </c>
    </row>
    <row r="174" spans="1:3" x14ac:dyDescent="0.25">
      <c r="A174" s="194">
        <v>41760</v>
      </c>
      <c r="B174" s="79">
        <v>266237</v>
      </c>
      <c r="C174" s="293">
        <v>252289</v>
      </c>
    </row>
    <row r="175" spans="1:3" x14ac:dyDescent="0.25">
      <c r="A175" s="194">
        <v>41791</v>
      </c>
      <c r="B175" s="79">
        <v>263459</v>
      </c>
      <c r="C175" s="293">
        <v>252054</v>
      </c>
    </row>
    <row r="176" spans="1:3" x14ac:dyDescent="0.25">
      <c r="A176" s="194">
        <v>41821</v>
      </c>
      <c r="B176" s="79">
        <v>270053</v>
      </c>
      <c r="C176" s="293">
        <v>252111</v>
      </c>
    </row>
    <row r="177" spans="1:3" x14ac:dyDescent="0.25">
      <c r="A177" s="194">
        <v>41852</v>
      </c>
      <c r="B177" s="79">
        <v>268831</v>
      </c>
      <c r="C177" s="293">
        <v>252472</v>
      </c>
    </row>
    <row r="178" spans="1:3" x14ac:dyDescent="0.25">
      <c r="A178" s="194">
        <v>41883</v>
      </c>
      <c r="B178" s="79">
        <v>247688</v>
      </c>
      <c r="C178" s="293">
        <v>253485</v>
      </c>
    </row>
    <row r="179" spans="1:3" x14ac:dyDescent="0.25">
      <c r="A179" s="194">
        <v>41913</v>
      </c>
      <c r="B179" s="79">
        <v>265144</v>
      </c>
      <c r="C179" s="293">
        <v>254117</v>
      </c>
    </row>
    <row r="180" spans="1:3" x14ac:dyDescent="0.25">
      <c r="A180" s="194">
        <v>41944</v>
      </c>
      <c r="B180" s="79">
        <v>241451</v>
      </c>
      <c r="C180" s="293">
        <v>253099</v>
      </c>
    </row>
    <row r="181" spans="1:3" x14ac:dyDescent="0.25">
      <c r="A181" s="194">
        <v>41974</v>
      </c>
      <c r="B181" s="79">
        <v>252271</v>
      </c>
      <c r="C181" s="293">
        <v>255291</v>
      </c>
    </row>
    <row r="182" spans="1:3" x14ac:dyDescent="0.25">
      <c r="A182" s="194">
        <v>42005</v>
      </c>
      <c r="B182" s="79">
        <v>233498</v>
      </c>
      <c r="C182" s="293">
        <v>254967</v>
      </c>
    </row>
    <row r="183" spans="1:3" x14ac:dyDescent="0.25">
      <c r="A183" s="194">
        <v>42036</v>
      </c>
      <c r="B183" s="79">
        <v>217220</v>
      </c>
      <c r="C183" s="293">
        <v>254414</v>
      </c>
    </row>
    <row r="184" spans="1:3" x14ac:dyDescent="0.25">
      <c r="A184" s="194">
        <v>42064</v>
      </c>
      <c r="B184" s="79">
        <v>258017</v>
      </c>
      <c r="C184" s="293">
        <v>255735</v>
      </c>
    </row>
    <row r="185" spans="1:3" x14ac:dyDescent="0.25">
      <c r="A185" s="194">
        <v>42095</v>
      </c>
      <c r="B185" s="79">
        <v>262817</v>
      </c>
      <c r="C185" s="293">
        <v>257796</v>
      </c>
    </row>
    <row r="186" spans="1:3" x14ac:dyDescent="0.25">
      <c r="A186" s="194">
        <v>42125</v>
      </c>
      <c r="B186" s="79">
        <v>270839</v>
      </c>
      <c r="C186" s="293">
        <v>257531</v>
      </c>
    </row>
    <row r="187" spans="1:3" x14ac:dyDescent="0.25">
      <c r="A187" s="194">
        <v>42156</v>
      </c>
      <c r="B187" s="79">
        <v>270574</v>
      </c>
      <c r="C187" s="293">
        <v>258177</v>
      </c>
    </row>
    <row r="188" spans="1:3" x14ac:dyDescent="0.25">
      <c r="A188" s="194">
        <v>42186</v>
      </c>
      <c r="B188" s="79">
        <v>278372</v>
      </c>
      <c r="C188" s="293">
        <v>258012</v>
      </c>
    </row>
    <row r="189" spans="1:3" x14ac:dyDescent="0.25">
      <c r="A189" s="194">
        <v>42217</v>
      </c>
      <c r="B189" s="79">
        <v>272209</v>
      </c>
      <c r="C189" s="293">
        <v>259020</v>
      </c>
    </row>
    <row r="190" spans="1:3" x14ac:dyDescent="0.25">
      <c r="A190" s="194">
        <v>42248</v>
      </c>
      <c r="B190" s="79">
        <v>255090</v>
      </c>
      <c r="C190" s="293">
        <v>258671</v>
      </c>
    </row>
    <row r="191" spans="1:3" x14ac:dyDescent="0.25">
      <c r="A191" s="194">
        <v>42278</v>
      </c>
      <c r="B191" s="79">
        <v>268469</v>
      </c>
      <c r="C191" s="293">
        <v>257672</v>
      </c>
    </row>
    <row r="192" spans="1:3" x14ac:dyDescent="0.25">
      <c r="A192" s="194">
        <v>42309</v>
      </c>
      <c r="B192" s="79">
        <v>248843</v>
      </c>
      <c r="C192" s="293">
        <v>260006</v>
      </c>
    </row>
    <row r="193" spans="1:3" x14ac:dyDescent="0.25">
      <c r="A193" s="194">
        <v>42339</v>
      </c>
      <c r="B193" s="79">
        <v>259424</v>
      </c>
      <c r="C193" s="293">
        <v>261788</v>
      </c>
    </row>
    <row r="194" spans="1:3" x14ac:dyDescent="0.25">
      <c r="A194" s="194">
        <v>42370</v>
      </c>
      <c r="B194" s="79">
        <v>239679</v>
      </c>
      <c r="C194" s="293">
        <v>262611</v>
      </c>
    </row>
    <row r="195" spans="1:3" x14ac:dyDescent="0.25">
      <c r="A195" s="194">
        <v>42401</v>
      </c>
      <c r="B195" s="79">
        <v>223011</v>
      </c>
      <c r="C195" s="293">
        <v>261752</v>
      </c>
    </row>
    <row r="196" spans="1:3" x14ac:dyDescent="0.25">
      <c r="A196" s="194">
        <v>42430</v>
      </c>
      <c r="B196" s="79">
        <v>265147</v>
      </c>
      <c r="C196" s="293">
        <v>262392</v>
      </c>
    </row>
    <row r="197" spans="1:3" x14ac:dyDescent="0.25">
      <c r="A197" s="194">
        <v>42461</v>
      </c>
      <c r="B197" s="79">
        <v>269653</v>
      </c>
      <c r="C197" s="293">
        <v>264735</v>
      </c>
    </row>
    <row r="198" spans="1:3" x14ac:dyDescent="0.25">
      <c r="A198" s="194">
        <v>42491</v>
      </c>
      <c r="B198" s="79">
        <v>277972</v>
      </c>
      <c r="C198" s="293">
        <v>264565</v>
      </c>
    </row>
    <row r="199" spans="1:3" x14ac:dyDescent="0.25">
      <c r="A199" s="194">
        <v>42522</v>
      </c>
      <c r="B199" s="79">
        <v>276991</v>
      </c>
      <c r="C199" s="293">
        <v>264364</v>
      </c>
    </row>
    <row r="200" spans="1:3" x14ac:dyDescent="0.25">
      <c r="A200" s="194">
        <v>42552</v>
      </c>
      <c r="B200" s="79">
        <v>285160</v>
      </c>
      <c r="C200" s="293">
        <v>265645</v>
      </c>
    </row>
    <row r="201" spans="1:3" x14ac:dyDescent="0.25">
      <c r="A201" s="194">
        <v>42583</v>
      </c>
      <c r="B201" s="79">
        <v>279213</v>
      </c>
      <c r="C201" s="293">
        <v>264145</v>
      </c>
    </row>
    <row r="202" spans="1:3" x14ac:dyDescent="0.25">
      <c r="A202" s="194">
        <v>42614</v>
      </c>
      <c r="B202" s="79">
        <v>262039</v>
      </c>
      <c r="C202" s="293">
        <v>263573</v>
      </c>
    </row>
    <row r="203" spans="1:3" x14ac:dyDescent="0.25">
      <c r="A203" s="194">
        <v>42644</v>
      </c>
      <c r="B203" s="79">
        <v>275610</v>
      </c>
      <c r="C203" s="293">
        <v>266664</v>
      </c>
    </row>
    <row r="204" spans="1:3" x14ac:dyDescent="0.25">
      <c r="A204" s="194">
        <v>42675</v>
      </c>
      <c r="B204" s="79">
        <v>255154</v>
      </c>
      <c r="C204" s="293">
        <v>265314</v>
      </c>
    </row>
    <row r="205" spans="1:3" x14ac:dyDescent="0.25">
      <c r="A205" s="194">
        <v>42705</v>
      </c>
      <c r="B205" s="79">
        <v>264778</v>
      </c>
      <c r="C205" s="293">
        <v>267135</v>
      </c>
    </row>
    <row r="206" spans="1:3" x14ac:dyDescent="0.25">
      <c r="A206" s="194">
        <v>42736</v>
      </c>
      <c r="B206" s="79">
        <v>242600</v>
      </c>
      <c r="C206" s="293">
        <v>266509</v>
      </c>
    </row>
    <row r="207" spans="1:3" x14ac:dyDescent="0.25">
      <c r="A207" s="194">
        <v>42767</v>
      </c>
      <c r="B207" s="79">
        <v>225644</v>
      </c>
      <c r="C207" s="293">
        <v>265234</v>
      </c>
    </row>
    <row r="208" spans="1:3" x14ac:dyDescent="0.25">
      <c r="A208" s="194">
        <v>42795</v>
      </c>
      <c r="B208" s="79">
        <v>268343</v>
      </c>
      <c r="C208" s="293">
        <v>265123</v>
      </c>
    </row>
    <row r="209" spans="1:3" x14ac:dyDescent="0.25">
      <c r="A209" s="194">
        <v>42826</v>
      </c>
      <c r="B209" s="79">
        <v>272864</v>
      </c>
      <c r="C209" s="293">
        <v>270670</v>
      </c>
    </row>
    <row r="210" spans="1:3" x14ac:dyDescent="0.25">
      <c r="A210" s="194">
        <v>42856</v>
      </c>
      <c r="B210" s="79">
        <v>281264</v>
      </c>
      <c r="C210" s="293">
        <v>266153</v>
      </c>
    </row>
    <row r="211" spans="1:3" x14ac:dyDescent="0.25">
      <c r="A211" s="194">
        <v>42887</v>
      </c>
      <c r="B211" s="79">
        <v>280290</v>
      </c>
      <c r="C211" s="293">
        <v>266376</v>
      </c>
    </row>
    <row r="212" spans="1:3" x14ac:dyDescent="0.25">
      <c r="A212" s="194">
        <v>42917</v>
      </c>
      <c r="B212" s="79">
        <v>288566</v>
      </c>
      <c r="C212" s="293">
        <v>269548</v>
      </c>
    </row>
    <row r="213" spans="1:3" x14ac:dyDescent="0.25">
      <c r="A213" s="194">
        <v>42948</v>
      </c>
      <c r="B213" s="79">
        <v>282558</v>
      </c>
      <c r="C213" s="293">
        <v>267211</v>
      </c>
    </row>
    <row r="214" spans="1:3" x14ac:dyDescent="0.25">
      <c r="A214" s="194">
        <v>42979</v>
      </c>
      <c r="B214" s="79">
        <v>265212</v>
      </c>
      <c r="C214" s="293">
        <v>266506</v>
      </c>
    </row>
    <row r="215" spans="1:3" x14ac:dyDescent="0.25">
      <c r="A215" s="194">
        <v>43009</v>
      </c>
      <c r="B215" s="79">
        <v>278888</v>
      </c>
      <c r="C215" s="293">
        <v>268718</v>
      </c>
    </row>
    <row r="216" spans="1:3" x14ac:dyDescent="0.25">
      <c r="A216" s="194">
        <v>43040</v>
      </c>
      <c r="B216" s="79">
        <v>258159</v>
      </c>
      <c r="C216" s="293">
        <v>268212</v>
      </c>
    </row>
    <row r="217" spans="1:3" x14ac:dyDescent="0.25">
      <c r="A217" s="194">
        <v>43070</v>
      </c>
      <c r="B217" s="79">
        <v>267958</v>
      </c>
      <c r="C217" s="293">
        <v>272319</v>
      </c>
    </row>
    <row r="218" spans="1:3" x14ac:dyDescent="0.25">
      <c r="A218" s="194">
        <v>43101</v>
      </c>
      <c r="B218" s="79">
        <v>244736</v>
      </c>
      <c r="C218" s="293">
        <v>268361</v>
      </c>
    </row>
    <row r="219" spans="1:3" x14ac:dyDescent="0.25">
      <c r="A219" s="194">
        <v>43132</v>
      </c>
      <c r="B219" s="79">
        <v>227759</v>
      </c>
      <c r="C219" s="293">
        <v>267857</v>
      </c>
    </row>
    <row r="220" spans="1:3" x14ac:dyDescent="0.25">
      <c r="A220" s="194">
        <v>43160</v>
      </c>
      <c r="B220" s="79">
        <v>270705</v>
      </c>
      <c r="C220" s="293">
        <v>268556</v>
      </c>
    </row>
    <row r="221" spans="1:3" x14ac:dyDescent="0.25">
      <c r="A221" s="194">
        <v>43191</v>
      </c>
      <c r="B221" s="79">
        <v>275127</v>
      </c>
      <c r="C221" s="293">
        <v>273320</v>
      </c>
    </row>
    <row r="222" spans="1:3" x14ac:dyDescent="0.25">
      <c r="A222" s="194">
        <v>43221</v>
      </c>
      <c r="B222" s="79">
        <v>283713</v>
      </c>
      <c r="C222" s="293">
        <v>267556</v>
      </c>
    </row>
    <row r="223" spans="1:3" x14ac:dyDescent="0.25">
      <c r="A223" s="194">
        <v>43252</v>
      </c>
      <c r="B223" s="79">
        <v>282648</v>
      </c>
      <c r="C223" s="293">
        <v>269325</v>
      </c>
    </row>
    <row r="224" spans="1:3" x14ac:dyDescent="0.25">
      <c r="A224" s="194">
        <v>43282</v>
      </c>
      <c r="B224" s="79">
        <v>290989</v>
      </c>
      <c r="C224" s="293">
        <v>270452</v>
      </c>
    </row>
    <row r="225" spans="1:3" x14ac:dyDescent="0.25">
      <c r="A225" s="194">
        <v>43313</v>
      </c>
      <c r="B225" s="79">
        <v>284989</v>
      </c>
      <c r="C225" s="293">
        <v>267900</v>
      </c>
    </row>
    <row r="226" spans="1:3" x14ac:dyDescent="0.25">
      <c r="A226" s="194">
        <v>43344</v>
      </c>
      <c r="B226" s="79">
        <v>267434</v>
      </c>
      <c r="C226" s="293">
        <v>269877</v>
      </c>
    </row>
    <row r="227" spans="1:3" x14ac:dyDescent="0.25">
      <c r="A227" s="194">
        <v>43374</v>
      </c>
      <c r="B227" s="79">
        <v>281382</v>
      </c>
      <c r="C227" s="293">
        <v>270155</v>
      </c>
    </row>
    <row r="228" spans="1:3" x14ac:dyDescent="0.25">
      <c r="A228" s="194">
        <v>43405</v>
      </c>
      <c r="B228" s="79">
        <v>260473</v>
      </c>
      <c r="C228" s="293">
        <v>269052</v>
      </c>
    </row>
    <row r="229" spans="1:3" x14ac:dyDescent="0.25">
      <c r="A229" s="194">
        <v>43435</v>
      </c>
      <c r="B229" s="79">
        <v>270370</v>
      </c>
      <c r="C229" s="293">
        <v>277525</v>
      </c>
    </row>
    <row r="230" spans="1:3" x14ac:dyDescent="0.25">
      <c r="A230" s="194">
        <v>43466</v>
      </c>
      <c r="B230" s="79">
        <v>248927</v>
      </c>
      <c r="C230" s="293">
        <v>273421</v>
      </c>
    </row>
    <row r="231" spans="1:3" x14ac:dyDescent="0.25">
      <c r="A231" s="194">
        <v>43497</v>
      </c>
      <c r="B231" s="79">
        <v>231791</v>
      </c>
      <c r="C231" s="293">
        <v>272141</v>
      </c>
    </row>
    <row r="232" spans="1:3" x14ac:dyDescent="0.25">
      <c r="A232" s="194">
        <v>43525</v>
      </c>
      <c r="B232" s="79">
        <v>272379</v>
      </c>
      <c r="C232" s="293">
        <v>270920</v>
      </c>
    </row>
    <row r="233" spans="1:3" x14ac:dyDescent="0.25">
      <c r="A233" s="194">
        <v>43556</v>
      </c>
      <c r="B233" s="79">
        <v>273413</v>
      </c>
      <c r="C233" s="293">
        <v>271928</v>
      </c>
    </row>
    <row r="234" spans="1:3" x14ac:dyDescent="0.25">
      <c r="A234" s="194">
        <v>43586</v>
      </c>
      <c r="B234" s="79">
        <v>289711</v>
      </c>
      <c r="C234" s="293">
        <v>271676</v>
      </c>
    </row>
    <row r="235" spans="1:3" x14ac:dyDescent="0.25">
      <c r="A235" s="194">
        <v>43617</v>
      </c>
      <c r="B235" s="79">
        <v>281359</v>
      </c>
      <c r="C235" s="293">
        <v>269353</v>
      </c>
    </row>
    <row r="236" spans="1:3" x14ac:dyDescent="0.25">
      <c r="A236" s="194">
        <v>43647</v>
      </c>
      <c r="B236" s="79">
        <v>291520</v>
      </c>
      <c r="C236" s="293">
        <v>269606</v>
      </c>
    </row>
    <row r="237" spans="1:3" x14ac:dyDescent="0.25">
      <c r="A237" s="194">
        <v>43678</v>
      </c>
      <c r="B237" s="79">
        <v>293308</v>
      </c>
      <c r="C237" s="293">
        <v>276508</v>
      </c>
    </row>
    <row r="238" spans="1:3" x14ac:dyDescent="0.25">
      <c r="A238" s="194">
        <v>43709</v>
      </c>
      <c r="B238" s="79">
        <v>273319</v>
      </c>
      <c r="C238" s="293">
        <v>274195</v>
      </c>
    </row>
    <row r="239" spans="1:3" x14ac:dyDescent="0.25">
      <c r="A239" s="194">
        <v>43739</v>
      </c>
      <c r="B239" s="79">
        <v>283961</v>
      </c>
      <c r="C239" s="293">
        <v>272669</v>
      </c>
    </row>
    <row r="240" spans="1:3" x14ac:dyDescent="0.25">
      <c r="A240" s="194">
        <v>43770</v>
      </c>
      <c r="B240" s="79">
        <v>260326</v>
      </c>
      <c r="C240" s="293">
        <v>269800</v>
      </c>
    </row>
    <row r="241" spans="1:3" x14ac:dyDescent="0.25">
      <c r="A241" s="194">
        <v>43800</v>
      </c>
      <c r="B241" s="79">
        <v>261757</v>
      </c>
      <c r="C241" s="293">
        <v>269023</v>
      </c>
    </row>
    <row r="242" spans="1:3" x14ac:dyDescent="0.25">
      <c r="A242" s="194">
        <v>43831</v>
      </c>
      <c r="B242" s="79">
        <v>260847</v>
      </c>
      <c r="C242" s="293">
        <v>285452</v>
      </c>
    </row>
    <row r="243" spans="1:3" x14ac:dyDescent="0.25">
      <c r="A243" s="194">
        <v>43862</v>
      </c>
      <c r="B243" s="79">
        <v>242695</v>
      </c>
      <c r="C243" s="293">
        <v>284040</v>
      </c>
    </row>
    <row r="244" spans="1:3" x14ac:dyDescent="0.25">
      <c r="A244" s="194">
        <v>43891</v>
      </c>
      <c r="B244" s="79">
        <v>226638</v>
      </c>
      <c r="C244" s="293">
        <v>224870</v>
      </c>
    </row>
    <row r="245" spans="1:3" x14ac:dyDescent="0.25">
      <c r="A245" s="194">
        <v>43922</v>
      </c>
      <c r="B245" s="79">
        <v>167617</v>
      </c>
      <c r="C245" s="293">
        <v>167174</v>
      </c>
    </row>
    <row r="246" spans="1:3" x14ac:dyDescent="0.25">
      <c r="A246" s="194">
        <v>43952</v>
      </c>
      <c r="B246" s="79">
        <v>221006</v>
      </c>
      <c r="C246" s="293">
        <v>204304</v>
      </c>
    </row>
    <row r="247" spans="1:3" x14ac:dyDescent="0.25">
      <c r="A247" s="194">
        <v>43983</v>
      </c>
      <c r="B247" s="79">
        <v>250330</v>
      </c>
      <c r="C247" s="293">
        <v>235771</v>
      </c>
    </row>
    <row r="248" spans="1:3" x14ac:dyDescent="0.25">
      <c r="A248" s="194">
        <v>44013</v>
      </c>
      <c r="B248" s="79">
        <v>265550</v>
      </c>
      <c r="C248" s="293">
        <v>242159</v>
      </c>
    </row>
    <row r="249" spans="1:3" x14ac:dyDescent="0.25">
      <c r="A249" s="194">
        <v>44044</v>
      </c>
      <c r="B249" s="79">
        <v>265060</v>
      </c>
      <c r="C249" s="293">
        <v>251358</v>
      </c>
    </row>
    <row r="250" spans="1:3" x14ac:dyDescent="0.25">
      <c r="A250" s="194">
        <v>44075</v>
      </c>
      <c r="B250" s="79">
        <v>257531</v>
      </c>
      <c r="C250" s="293">
        <v>254995</v>
      </c>
    </row>
    <row r="251" spans="1:3" x14ac:dyDescent="0.25">
      <c r="A251" s="194">
        <v>44105</v>
      </c>
      <c r="B251" s="79">
        <v>266596</v>
      </c>
      <c r="C251" s="293">
        <v>255505</v>
      </c>
    </row>
    <row r="252" spans="1:3" x14ac:dyDescent="0.25">
      <c r="A252" s="194">
        <v>44136</v>
      </c>
      <c r="B252" s="79">
        <v>238300</v>
      </c>
      <c r="C252" s="293">
        <v>248198</v>
      </c>
    </row>
    <row r="253" spans="1:3" x14ac:dyDescent="0.25">
      <c r="A253" s="194">
        <v>44166</v>
      </c>
      <c r="B253" s="79">
        <v>241451</v>
      </c>
      <c r="C253" s="293">
        <v>249061</v>
      </c>
    </row>
    <row r="254" spans="1:3" x14ac:dyDescent="0.25">
      <c r="A254" s="194">
        <v>44197</v>
      </c>
      <c r="B254" s="79">
        <v>231030</v>
      </c>
      <c r="C254" s="293">
        <v>258907</v>
      </c>
    </row>
    <row r="255" spans="1:3" x14ac:dyDescent="0.25">
      <c r="A255" s="194">
        <v>44228</v>
      </c>
      <c r="B255" s="79">
        <v>213038</v>
      </c>
      <c r="C255" s="293">
        <v>253624</v>
      </c>
    </row>
    <row r="256" spans="1:3" x14ac:dyDescent="0.25">
      <c r="A256" s="194">
        <v>44256</v>
      </c>
      <c r="B256" s="79">
        <v>269426</v>
      </c>
      <c r="C256" s="293">
        <v>267337</v>
      </c>
    </row>
    <row r="257" spans="1:3" x14ac:dyDescent="0.25">
      <c r="A257" s="194">
        <v>44287</v>
      </c>
      <c r="B257" s="79">
        <v>259189</v>
      </c>
      <c r="C257" s="293">
        <v>264108</v>
      </c>
    </row>
    <row r="258" spans="1:3" x14ac:dyDescent="0.25">
      <c r="A258" s="194">
        <v>44317</v>
      </c>
      <c r="B258" s="79">
        <v>284326</v>
      </c>
      <c r="C258" s="293">
        <v>268886</v>
      </c>
    </row>
    <row r="259" spans="1:3" x14ac:dyDescent="0.25">
      <c r="A259" s="194">
        <v>44348</v>
      </c>
      <c r="B259" s="79">
        <v>286898</v>
      </c>
      <c r="C259" s="293">
        <v>272791</v>
      </c>
    </row>
    <row r="260" spans="1:3" x14ac:dyDescent="0.25">
      <c r="A260" s="194">
        <v>44378</v>
      </c>
      <c r="B260" s="79">
        <v>296430</v>
      </c>
      <c r="C260" s="293">
        <v>275111</v>
      </c>
    </row>
    <row r="261" spans="1:3" x14ac:dyDescent="0.25">
      <c r="A261" s="194">
        <v>44409</v>
      </c>
      <c r="B261" s="79">
        <v>287347</v>
      </c>
      <c r="C261" s="293">
        <v>271423</v>
      </c>
    </row>
    <row r="262" spans="1:3" x14ac:dyDescent="0.25">
      <c r="A262" s="194">
        <v>44440</v>
      </c>
      <c r="B262" s="79">
        <v>278076</v>
      </c>
      <c r="C262" s="293">
        <v>273371</v>
      </c>
    </row>
    <row r="263" spans="1:3" x14ac:dyDescent="0.25">
      <c r="A263" s="194">
        <v>44470</v>
      </c>
      <c r="B263" s="79">
        <v>285746</v>
      </c>
      <c r="C263" s="79">
        <v>275381</v>
      </c>
    </row>
    <row r="264" spans="1:3" x14ac:dyDescent="0.25">
      <c r="A264" s="194">
        <v>44501</v>
      </c>
      <c r="B264" s="79">
        <v>267749</v>
      </c>
      <c r="C264" s="79">
        <v>275417</v>
      </c>
    </row>
    <row r="265" spans="1:3" x14ac:dyDescent="0.25">
      <c r="A265" s="194">
        <v>44531</v>
      </c>
      <c r="B265" s="79">
        <v>268420</v>
      </c>
      <c r="C265" s="79">
        <v>274660</v>
      </c>
    </row>
    <row r="266" spans="1:3" x14ac:dyDescent="0.25">
      <c r="A266" s="194">
        <v>44562</v>
      </c>
      <c r="B266" s="79">
        <v>240556</v>
      </c>
      <c r="C266" s="79">
        <v>268788</v>
      </c>
    </row>
    <row r="267" spans="1:3" x14ac:dyDescent="0.25">
      <c r="A267" s="194">
        <v>44593</v>
      </c>
      <c r="B267" s="79">
        <v>235737</v>
      </c>
      <c r="C267" s="79">
        <v>274494</v>
      </c>
    </row>
    <row r="268" spans="1:3" x14ac:dyDescent="0.25">
      <c r="A268" s="194">
        <v>44621</v>
      </c>
      <c r="B268" s="79">
        <v>277239</v>
      </c>
      <c r="C268" s="79">
        <v>272321</v>
      </c>
    </row>
    <row r="269" spans="1:3" x14ac:dyDescent="0.25">
      <c r="A269" s="194">
        <v>44652</v>
      </c>
      <c r="B269" s="79">
        <v>263204</v>
      </c>
      <c r="C269" s="79">
        <v>269571</v>
      </c>
    </row>
    <row r="270" spans="1:3" x14ac:dyDescent="0.25">
      <c r="A270" s="194">
        <v>44682</v>
      </c>
      <c r="B270" s="79">
        <v>288197</v>
      </c>
      <c r="C270" s="79">
        <v>270744</v>
      </c>
    </row>
    <row r="271" spans="1:3" x14ac:dyDescent="0.25">
      <c r="A271" s="194">
        <v>44713</v>
      </c>
      <c r="B271" s="79">
        <v>282503</v>
      </c>
      <c r="C271" s="79">
        <v>268337</v>
      </c>
    </row>
    <row r="272" spans="1:3" x14ac:dyDescent="0.25">
      <c r="A272" s="194">
        <v>44743</v>
      </c>
      <c r="B272" s="79">
        <v>287033</v>
      </c>
      <c r="C272" s="79">
        <v>268540</v>
      </c>
    </row>
    <row r="273" spans="1:3" x14ac:dyDescent="0.25">
      <c r="A273" s="194">
        <v>44774</v>
      </c>
      <c r="B273" s="79">
        <v>289352</v>
      </c>
      <c r="C273" s="79">
        <v>272510</v>
      </c>
    </row>
    <row r="274" spans="1:3" x14ac:dyDescent="0.25">
      <c r="A274" s="194">
        <v>44805</v>
      </c>
      <c r="B274" s="79">
        <v>280847</v>
      </c>
      <c r="C274" s="79">
        <v>274403</v>
      </c>
    </row>
  </sheetData>
  <conditionalFormatting sqref="B3:D3 F3">
    <cfRule type="expression" dxfId="1" priority="2" stopIfTrue="1">
      <formula>ISNA(B3)</formula>
    </cfRule>
  </conditionalFormatting>
  <conditionalFormatting sqref="A3">
    <cfRule type="expression" dxfId="0" priority="1" stopIfTrue="1">
      <formula>ISNA(A3)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59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5" t="str">
        <f>"Traffic Volume Trends - "&amp;Page1!E10</f>
        <v>Traffic Volume Trends - September 2022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3"/>
      <c r="M1" s="23"/>
      <c r="N1" s="23"/>
      <c r="O1" s="23"/>
      <c r="P1" s="23"/>
    </row>
    <row r="2" spans="1:16" ht="13.5" customHeight="1" x14ac:dyDescent="0.25">
      <c r="A2" s="210" t="str">
        <f>"Based on preliminary reports from the State Highway Agencies, travel during "&amp;Page1!E10&amp;" on all roads and streets"</f>
        <v>Based on preliminary reports from the State Highway Agencies, travel during September 2022 on all roads and streets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4"/>
      <c r="M2" s="24"/>
      <c r="N2" s="23"/>
      <c r="O2" s="23"/>
      <c r="P2" s="23"/>
    </row>
    <row r="3" spans="1:16" ht="18.75" customHeigh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4"/>
      <c r="M3" s="24"/>
      <c r="N3" s="23"/>
      <c r="O3" s="23"/>
      <c r="P3" s="23"/>
    </row>
    <row r="4" spans="1:16" x14ac:dyDescent="0.25">
      <c r="A4" s="210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1.0%</v>
      </c>
      <c r="F5" s="36" t="str">
        <f>"("</f>
        <v>(</v>
      </c>
      <c r="G5" s="164" t="str">
        <f>Data!Y4</f>
        <v>2.8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280.8**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7" t="str">
        <f>"This total includes " &amp;Data!I4&amp;" billion vehicle-miles on rural roads and " &amp; Data!J4&amp;" billion vehicle-miles on urban roads and streets."</f>
        <v>This total includes 87.9 billion vehicle-miles on rural roads and 192.9 billion vehicle-miles on urban roads and streets.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1.6%</v>
      </c>
      <c r="F9" s="24" t="s">
        <v>9</v>
      </c>
      <c r="G9" s="166" t="str">
        <f>Data!Z4</f>
        <v>39.0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7" t="s">
        <v>33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3"/>
      <c r="M16" s="23"/>
      <c r="N16" s="23"/>
      <c r="O16" s="23"/>
      <c r="P16" s="23"/>
    </row>
    <row r="17" spans="1:16" x14ac:dyDescent="0.25">
      <c r="A17" s="208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09" t="s">
        <v>34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09" t="s">
        <v>35</v>
      </c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"/>
    </row>
    <row r="23" spans="1:16" ht="12.75" customHeight="1" x14ac:dyDescent="0.25"/>
    <row r="24" spans="1:16" ht="26.4" x14ac:dyDescent="0.25">
      <c r="E24" s="27" t="s">
        <v>36</v>
      </c>
      <c r="F24" s="211" t="str">
        <f>Data!B4</f>
        <v>September</v>
      </c>
      <c r="G24" s="212"/>
      <c r="H24" s="27" t="s">
        <v>37</v>
      </c>
      <c r="I24" s="27" t="s">
        <v>38</v>
      </c>
    </row>
    <row r="25" spans="1:16" x14ac:dyDescent="0.25">
      <c r="E25" s="28">
        <f>VALUE(Data!A9)</f>
        <v>1997</v>
      </c>
      <c r="F25" s="213">
        <f>VALUE(Data!B9)</f>
        <v>213547</v>
      </c>
      <c r="G25" s="214"/>
      <c r="H25" s="29">
        <f>VALUE(Data!C9)</f>
        <v>1929411</v>
      </c>
      <c r="I25" s="29">
        <f>VALUE(Data!D9)</f>
        <v>2546170</v>
      </c>
    </row>
    <row r="26" spans="1:16" x14ac:dyDescent="0.25">
      <c r="E26" s="28">
        <f>VALUE(Data!A10)</f>
        <v>1998</v>
      </c>
      <c r="F26" s="213">
        <f>VALUE(Data!B10)</f>
        <v>219461</v>
      </c>
      <c r="G26" s="214"/>
      <c r="H26" s="29">
        <f>VALUE(Data!C10)</f>
        <v>1969360</v>
      </c>
      <c r="I26" s="29">
        <f>VALUE(Data!D10)</f>
        <v>2600322</v>
      </c>
    </row>
    <row r="27" spans="1:16" x14ac:dyDescent="0.25">
      <c r="E27" s="28">
        <f>VALUE(Data!A11)</f>
        <v>1999</v>
      </c>
      <c r="F27" s="213">
        <f>VALUE(Data!B11)</f>
        <v>224306</v>
      </c>
      <c r="G27" s="214"/>
      <c r="H27" s="29">
        <f>VALUE(Data!C11)</f>
        <v>2002507</v>
      </c>
      <c r="I27" s="29">
        <f>VALUE(Data!D11)</f>
        <v>2658510</v>
      </c>
    </row>
    <row r="28" spans="1:16" x14ac:dyDescent="0.25">
      <c r="E28" s="28">
        <f>VALUE(Data!A12)</f>
        <v>2000</v>
      </c>
      <c r="F28" s="213">
        <f>VALUE(Data!B12)</f>
        <v>227899</v>
      </c>
      <c r="G28" s="214"/>
      <c r="H28" s="29">
        <f>VALUE(Data!C12)</f>
        <v>2069225</v>
      </c>
      <c r="I28" s="29">
        <f>VALUE(Data!D12)</f>
        <v>2746178</v>
      </c>
    </row>
    <row r="29" spans="1:16" x14ac:dyDescent="0.25">
      <c r="E29" s="28">
        <f>VALUE(Data!A13)</f>
        <v>2001</v>
      </c>
      <c r="F29" s="213">
        <f>VALUE(Data!B13)</f>
        <v>226312</v>
      </c>
      <c r="G29" s="214"/>
      <c r="H29" s="29">
        <f>VALUE(Data!C13)</f>
        <v>2094466</v>
      </c>
      <c r="I29" s="29">
        <f>VALUE(Data!D13)</f>
        <v>2772166</v>
      </c>
    </row>
    <row r="30" spans="1:16" x14ac:dyDescent="0.25">
      <c r="E30" s="28">
        <f>VALUE(Data!A14)</f>
        <v>2002</v>
      </c>
      <c r="F30" s="213">
        <f>VALUE(Data!B14)</f>
        <v>233625</v>
      </c>
      <c r="G30" s="214"/>
      <c r="H30" s="29">
        <f>VALUE(Data!C14)</f>
        <v>2145045</v>
      </c>
      <c r="I30" s="29">
        <f>VALUE(Data!D14)</f>
        <v>2846190</v>
      </c>
    </row>
    <row r="31" spans="1:16" x14ac:dyDescent="0.25">
      <c r="E31" s="28">
        <f>VALUE(Data!A15)</f>
        <v>2003</v>
      </c>
      <c r="F31" s="213">
        <f>VALUE(Data!B15)</f>
        <v>237451</v>
      </c>
      <c r="G31" s="214"/>
      <c r="H31" s="29">
        <f>VALUE(Data!C15)</f>
        <v>2163938</v>
      </c>
      <c r="I31" s="29">
        <f>VALUE(Data!D15)</f>
        <v>2874402</v>
      </c>
    </row>
    <row r="32" spans="1:16" x14ac:dyDescent="0.25">
      <c r="E32" s="28">
        <f>VALUE(Data!A16)</f>
        <v>2004</v>
      </c>
      <c r="F32" s="213">
        <f>VALUE(Data!B16)</f>
        <v>243515</v>
      </c>
      <c r="G32" s="214"/>
      <c r="H32" s="29">
        <f>VALUE(Data!C16)</f>
        <v>2225468</v>
      </c>
      <c r="I32" s="29">
        <f>VALUE(Data!D16)</f>
        <v>2951752</v>
      </c>
    </row>
    <row r="33" spans="5:9" x14ac:dyDescent="0.25">
      <c r="E33" s="28">
        <f>VALUE(Data!A17)</f>
        <v>2005</v>
      </c>
      <c r="F33" s="213">
        <f>VALUE(Data!B17)</f>
        <v>242240</v>
      </c>
      <c r="G33" s="214"/>
      <c r="H33" s="29">
        <f>VALUE(Data!C17)</f>
        <v>2249168</v>
      </c>
      <c r="I33" s="29">
        <f>VALUE(Data!D17)</f>
        <v>2988489</v>
      </c>
    </row>
    <row r="34" spans="5:9" x14ac:dyDescent="0.25">
      <c r="E34" s="28">
        <f>VALUE(Data!A18)</f>
        <v>2006</v>
      </c>
      <c r="F34" s="213">
        <f>VALUE(Data!B18)</f>
        <v>245605</v>
      </c>
      <c r="G34" s="214"/>
      <c r="H34" s="29">
        <f>VALUE(Data!C18)</f>
        <v>2262644</v>
      </c>
      <c r="I34" s="29">
        <f>VALUE(Data!D18)</f>
        <v>3002906</v>
      </c>
    </row>
    <row r="35" spans="5:9" x14ac:dyDescent="0.25">
      <c r="E35" s="28">
        <f>VALUE(Data!A19)</f>
        <v>2007</v>
      </c>
      <c r="F35" s="213">
        <f>VALUE(Data!B19)</f>
        <v>245965</v>
      </c>
      <c r="G35" s="214"/>
      <c r="H35" s="29">
        <f>VALUE(Data!C19)</f>
        <v>2282330</v>
      </c>
      <c r="I35" s="29">
        <f>VALUE(Data!D19)</f>
        <v>3033802</v>
      </c>
    </row>
    <row r="36" spans="5:9" x14ac:dyDescent="0.25">
      <c r="E36" s="28">
        <f>VALUE(Data!A20)</f>
        <v>2008</v>
      </c>
      <c r="F36" s="213">
        <f>VALUE(Data!B20)</f>
        <v>239607</v>
      </c>
      <c r="G36" s="214"/>
      <c r="H36" s="29">
        <f>VALUE(Data!C20)</f>
        <v>2239454</v>
      </c>
      <c r="I36" s="29">
        <f>VALUE(Data!D20)</f>
        <v>2986946</v>
      </c>
    </row>
    <row r="37" spans="5:9" x14ac:dyDescent="0.25">
      <c r="E37" s="28">
        <f>VALUE(Data!A21)</f>
        <v>2009</v>
      </c>
      <c r="F37" s="213">
        <f>VALUE(Data!B21)</f>
        <v>241970</v>
      </c>
      <c r="G37" s="214"/>
      <c r="H37" s="29">
        <f>VALUE(Data!C21)</f>
        <v>2227698</v>
      </c>
      <c r="I37" s="29">
        <f>VALUE(Data!D21)</f>
        <v>2961753</v>
      </c>
    </row>
    <row r="38" spans="5:9" x14ac:dyDescent="0.25">
      <c r="E38" s="28">
        <f>VALUE(Data!A22)</f>
        <v>2010</v>
      </c>
      <c r="F38" s="213">
        <f>VALUE(Data!B22)</f>
        <v>244682</v>
      </c>
      <c r="G38" s="214"/>
      <c r="H38" s="29">
        <f>VALUE(Data!C22)</f>
        <v>2230491</v>
      </c>
      <c r="I38" s="29">
        <f>VALUE(Data!D22)</f>
        <v>2959557</v>
      </c>
    </row>
    <row r="39" spans="5:9" x14ac:dyDescent="0.25">
      <c r="E39" s="28">
        <f>VALUE(Data!A23)</f>
        <v>2011</v>
      </c>
      <c r="F39" s="213">
        <f>VALUE(Data!B23)</f>
        <v>242062</v>
      </c>
      <c r="G39" s="214"/>
      <c r="H39" s="29">
        <f>VALUE(Data!C23)</f>
        <v>2215151</v>
      </c>
      <c r="I39" s="29">
        <f>VALUE(Data!D23)</f>
        <v>2951926</v>
      </c>
    </row>
    <row r="40" spans="5:9" x14ac:dyDescent="0.25">
      <c r="E40" s="28">
        <f>VALUE(Data!A24)</f>
        <v>2012</v>
      </c>
      <c r="F40" s="213">
        <f>VALUE(Data!B24)</f>
        <v>238867</v>
      </c>
      <c r="G40" s="214"/>
      <c r="H40" s="29">
        <f>VALUE(Data!C24)</f>
        <v>2235925</v>
      </c>
      <c r="I40" s="29">
        <f>VALUE(Data!D24)</f>
        <v>2971175</v>
      </c>
    </row>
    <row r="41" spans="5:9" x14ac:dyDescent="0.25">
      <c r="E41" s="28">
        <f>VALUE(Data!A25)</f>
        <v>2013</v>
      </c>
      <c r="F41" s="213">
        <f>VALUE(Data!B25)</f>
        <v>242536</v>
      </c>
      <c r="G41" s="214"/>
      <c r="H41" s="29">
        <f>VALUE(Data!C25)</f>
        <v>2248241</v>
      </c>
      <c r="I41" s="29">
        <f>VALUE(Data!D25)</f>
        <v>2980885</v>
      </c>
    </row>
    <row r="42" spans="5:9" x14ac:dyDescent="0.25">
      <c r="E42" s="28">
        <f>VALUE(Data!A26)</f>
        <v>2014</v>
      </c>
      <c r="F42" s="213">
        <f>VALUE(Data!B26)</f>
        <v>247688</v>
      </c>
      <c r="G42" s="214"/>
      <c r="H42" s="29">
        <f>VALUE(Data!C26)</f>
        <v>2266789</v>
      </c>
      <c r="I42" s="29">
        <f>VALUE(Data!D26)</f>
        <v>3006829</v>
      </c>
    </row>
    <row r="43" spans="5:9" x14ac:dyDescent="0.25">
      <c r="E43" s="28">
        <f>VALUE(Data!A27)</f>
        <v>2015</v>
      </c>
      <c r="F43" s="213">
        <f>VALUE(Data!B27)</f>
        <v>255090</v>
      </c>
      <c r="G43" s="214"/>
      <c r="H43" s="29">
        <f>VALUE(Data!C27)</f>
        <v>2318636</v>
      </c>
      <c r="I43" s="29">
        <f>VALUE(Data!D27)</f>
        <v>3077503</v>
      </c>
    </row>
    <row r="44" spans="5:9" x14ac:dyDescent="0.25">
      <c r="E44" s="28">
        <f>VALUE(Data!A28)</f>
        <v>2016</v>
      </c>
      <c r="F44" s="213">
        <f>VALUE(Data!B28)</f>
        <v>262039</v>
      </c>
      <c r="G44" s="214"/>
      <c r="H44" s="29">
        <f>VALUE(Data!C28)</f>
        <v>2378866</v>
      </c>
      <c r="I44" s="29">
        <f>VALUE(Data!D28)</f>
        <v>3155602</v>
      </c>
    </row>
    <row r="45" spans="5:9" x14ac:dyDescent="0.25">
      <c r="E45" s="28">
        <f>VALUE(Data!A29)</f>
        <v>2017</v>
      </c>
      <c r="F45" s="213">
        <f>VALUE(Data!B29)</f>
        <v>265212</v>
      </c>
      <c r="G45" s="214"/>
      <c r="H45" s="29">
        <f>VALUE(Data!C29)</f>
        <v>2407342</v>
      </c>
      <c r="I45" s="29">
        <f>VALUE(Data!D29)</f>
        <v>3202884</v>
      </c>
    </row>
    <row r="46" spans="5:9" x14ac:dyDescent="0.25">
      <c r="E46" s="28">
        <f>VALUE(Data!A30)</f>
        <v>2018</v>
      </c>
      <c r="F46" s="213">
        <f>VALUE(Data!B30)</f>
        <v>267434</v>
      </c>
      <c r="G46" s="214"/>
      <c r="H46" s="29">
        <f>VALUE(Data!C30)</f>
        <v>2428101</v>
      </c>
      <c r="I46" s="29">
        <f>VALUE(Data!D30)</f>
        <v>3233107</v>
      </c>
    </row>
    <row r="47" spans="5:9" x14ac:dyDescent="0.25">
      <c r="E47" s="28">
        <f>VALUE(Data!A31)</f>
        <v>2019</v>
      </c>
      <c r="F47" s="213">
        <f>VALUE(Data!B31)</f>
        <v>273319</v>
      </c>
      <c r="G47" s="214"/>
      <c r="H47" s="29">
        <f>VALUE(Data!C31)</f>
        <v>2455727</v>
      </c>
      <c r="I47" s="29">
        <f>VALUE(Data!D31)</f>
        <v>3267953</v>
      </c>
    </row>
    <row r="48" spans="5:9" x14ac:dyDescent="0.25">
      <c r="E48" s="28">
        <f>VALUE(Data!A32)</f>
        <v>2020</v>
      </c>
      <c r="F48" s="213">
        <f>VALUE(Data!B32)</f>
        <v>257531</v>
      </c>
      <c r="G48" s="214"/>
      <c r="H48" s="29">
        <f>VALUE(Data!C32)</f>
        <v>2157274</v>
      </c>
      <c r="I48" s="29">
        <f>VALUE(Data!D32)</f>
        <v>2963318</v>
      </c>
    </row>
    <row r="49" spans="1:16" x14ac:dyDescent="0.25">
      <c r="E49" s="28">
        <f>VALUE(Data!A33)</f>
        <v>2021</v>
      </c>
      <c r="F49" s="213">
        <f>VALUE(Data!B33)</f>
        <v>278076</v>
      </c>
      <c r="G49" s="214"/>
      <c r="H49" s="29">
        <f>VALUE(Data!C33)</f>
        <v>2405670</v>
      </c>
      <c r="I49" s="29">
        <f>VALUE(Data!D33)</f>
        <v>3152017</v>
      </c>
    </row>
    <row r="50" spans="1:16" x14ac:dyDescent="0.25">
      <c r="E50" s="28">
        <f>VALUE(Data!A34)</f>
        <v>2022</v>
      </c>
      <c r="F50" s="213">
        <f>VALUE(Data!B34)</f>
        <v>280847</v>
      </c>
      <c r="G50" s="214"/>
      <c r="H50" s="29">
        <f>VALUE(Data!C34)</f>
        <v>2444667</v>
      </c>
      <c r="I50" s="29">
        <f>VALUE(Data!D34)</f>
        <v>3266582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6" t="s">
        <v>45</v>
      </c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0" priority="4" stopIfTrue="1">
      <formula>VALUE($E$5)&lt;0</formula>
    </cfRule>
  </conditionalFormatting>
  <conditionalFormatting sqref="E9">
    <cfRule type="expression" dxfId="19" priority="3" stopIfTrue="1">
      <formula>VALUE($E$9)&lt;0</formula>
    </cfRule>
  </conditionalFormatting>
  <conditionalFormatting sqref="G5">
    <cfRule type="expression" dxfId="18" priority="2" stopIfTrue="1">
      <formula>VALUE($G$5)&lt;0</formula>
    </cfRule>
  </conditionalFormatting>
  <conditionalFormatting sqref="G9">
    <cfRule type="expression" dxfId="17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8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5">
      <c r="A2" s="232" t="s">
        <v>47</v>
      </c>
      <c r="B2" s="233"/>
      <c r="C2" s="234"/>
      <c r="D2" s="238" t="s">
        <v>48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40"/>
    </row>
    <row r="3" spans="1:16" x14ac:dyDescent="0.25">
      <c r="A3" s="235"/>
      <c r="B3" s="236"/>
      <c r="C3" s="237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17" t="s">
        <v>63</v>
      </c>
      <c r="B6" s="218"/>
      <c r="C6" s="219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17" t="s">
        <v>76</v>
      </c>
      <c r="B7" s="218"/>
      <c r="C7" s="219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17" t="s">
        <v>88</v>
      </c>
      <c r="B8" s="218"/>
      <c r="C8" s="219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17" t="s">
        <v>100</v>
      </c>
      <c r="B9" s="218"/>
      <c r="C9" s="219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5">
      <c r="A10" s="217" t="s">
        <v>113</v>
      </c>
      <c r="B10" s="218"/>
      <c r="C10" s="219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3">
      <c r="A11" s="217" t="s">
        <v>126</v>
      </c>
      <c r="B11" s="218"/>
      <c r="C11" s="219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109</v>
      </c>
      <c r="I11" s="129" t="s">
        <v>131</v>
      </c>
      <c r="J11" s="129" t="s">
        <v>132</v>
      </c>
      <c r="K11" s="129" t="s">
        <v>133</v>
      </c>
      <c r="L11" s="129" t="s">
        <v>134</v>
      </c>
      <c r="M11" s="129" t="s">
        <v>131</v>
      </c>
      <c r="N11" s="129" t="s">
        <v>135</v>
      </c>
      <c r="O11" s="129" t="s">
        <v>136</v>
      </c>
      <c r="P11" s="41">
        <v>6</v>
      </c>
    </row>
    <row r="12" spans="1:16" ht="12.75" customHeight="1" x14ac:dyDescent="0.25">
      <c r="A12" s="217" t="s">
        <v>137</v>
      </c>
      <c r="B12" s="218"/>
      <c r="C12" s="219"/>
      <c r="D12" s="130" t="s">
        <v>138</v>
      </c>
      <c r="E12" s="130" t="s">
        <v>139</v>
      </c>
      <c r="F12" s="130" t="s">
        <v>140</v>
      </c>
      <c r="G12" s="130" t="s">
        <v>141</v>
      </c>
      <c r="H12" s="130" t="s">
        <v>142</v>
      </c>
      <c r="I12" s="130" t="s">
        <v>143</v>
      </c>
      <c r="J12" s="130" t="s">
        <v>144</v>
      </c>
      <c r="K12" s="130" t="s">
        <v>145</v>
      </c>
      <c r="L12" s="130" t="s">
        <v>146</v>
      </c>
      <c r="M12" s="130" t="s">
        <v>147</v>
      </c>
      <c r="N12" s="130" t="s">
        <v>148</v>
      </c>
      <c r="O12" s="130" t="s">
        <v>149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150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17" t="s">
        <v>63</v>
      </c>
      <c r="B14" s="218"/>
      <c r="C14" s="219"/>
      <c r="D14" s="99" t="s">
        <v>151</v>
      </c>
      <c r="E14" s="99" t="s">
        <v>152</v>
      </c>
      <c r="F14" s="99" t="s">
        <v>74</v>
      </c>
      <c r="G14" s="99" t="s">
        <v>153</v>
      </c>
      <c r="H14" s="99" t="s">
        <v>154</v>
      </c>
      <c r="I14" s="99" t="s">
        <v>155</v>
      </c>
      <c r="J14" s="99" t="s">
        <v>156</v>
      </c>
      <c r="K14" s="99" t="s">
        <v>155</v>
      </c>
      <c r="L14" s="99" t="s">
        <v>157</v>
      </c>
      <c r="M14" s="99"/>
      <c r="N14" s="99"/>
      <c r="O14" s="99"/>
      <c r="P14">
        <v>8</v>
      </c>
    </row>
    <row r="15" spans="1:16" ht="12.75" customHeight="1" x14ac:dyDescent="0.25">
      <c r="A15" s="217" t="s">
        <v>76</v>
      </c>
      <c r="B15" s="218"/>
      <c r="C15" s="219"/>
      <c r="D15" s="99" t="s">
        <v>91</v>
      </c>
      <c r="E15" s="99" t="s">
        <v>77</v>
      </c>
      <c r="F15" s="99" t="s">
        <v>158</v>
      </c>
      <c r="G15" s="99" t="s">
        <v>159</v>
      </c>
      <c r="H15" s="99" t="s">
        <v>160</v>
      </c>
      <c r="I15" s="99" t="s">
        <v>161</v>
      </c>
      <c r="J15" s="99" t="s">
        <v>162</v>
      </c>
      <c r="K15" s="99" t="s">
        <v>163</v>
      </c>
      <c r="L15" s="99" t="s">
        <v>164</v>
      </c>
      <c r="M15" s="99"/>
      <c r="N15" s="99"/>
      <c r="O15" s="99"/>
      <c r="P15">
        <v>9</v>
      </c>
    </row>
    <row r="16" spans="1:16" ht="12.75" customHeight="1" x14ac:dyDescent="0.25">
      <c r="A16" s="217" t="s">
        <v>88</v>
      </c>
      <c r="B16" s="218"/>
      <c r="C16" s="219"/>
      <c r="D16" s="99" t="s">
        <v>165</v>
      </c>
      <c r="E16" s="99" t="s">
        <v>155</v>
      </c>
      <c r="F16" s="99" t="s">
        <v>90</v>
      </c>
      <c r="G16" s="99" t="s">
        <v>166</v>
      </c>
      <c r="H16" s="99" t="s">
        <v>80</v>
      </c>
      <c r="I16" s="99" t="s">
        <v>167</v>
      </c>
      <c r="J16" s="99" t="s">
        <v>168</v>
      </c>
      <c r="K16" s="99" t="s">
        <v>169</v>
      </c>
      <c r="L16" s="99" t="s">
        <v>170</v>
      </c>
      <c r="M16" s="99"/>
      <c r="N16" s="99"/>
      <c r="O16" s="99"/>
      <c r="P16">
        <v>10</v>
      </c>
    </row>
    <row r="17" spans="1:16" ht="12.75" customHeight="1" x14ac:dyDescent="0.25">
      <c r="A17" s="217" t="s">
        <v>100</v>
      </c>
      <c r="B17" s="218"/>
      <c r="C17" s="219"/>
      <c r="D17" s="99" t="s">
        <v>171</v>
      </c>
      <c r="E17" s="99" t="s">
        <v>172</v>
      </c>
      <c r="F17" s="99" t="s">
        <v>106</v>
      </c>
      <c r="G17" s="99" t="s">
        <v>173</v>
      </c>
      <c r="H17" s="99" t="s">
        <v>174</v>
      </c>
      <c r="I17" s="99" t="s">
        <v>175</v>
      </c>
      <c r="J17" s="99" t="s">
        <v>175</v>
      </c>
      <c r="K17" s="99" t="s">
        <v>176</v>
      </c>
      <c r="L17" s="99" t="s">
        <v>177</v>
      </c>
      <c r="M17" s="99"/>
      <c r="N17" s="99"/>
      <c r="O17" s="99"/>
      <c r="P17">
        <v>11</v>
      </c>
    </row>
    <row r="18" spans="1:16" ht="12.75" customHeight="1" x14ac:dyDescent="0.25">
      <c r="A18" s="217" t="s">
        <v>113</v>
      </c>
      <c r="B18" s="218"/>
      <c r="C18" s="219"/>
      <c r="D18" s="99" t="s">
        <v>178</v>
      </c>
      <c r="E18" s="99" t="s">
        <v>179</v>
      </c>
      <c r="F18" s="99" t="s">
        <v>180</v>
      </c>
      <c r="G18" s="99" t="s">
        <v>181</v>
      </c>
      <c r="H18" s="99" t="s">
        <v>182</v>
      </c>
      <c r="I18" s="99" t="s">
        <v>183</v>
      </c>
      <c r="J18" s="99" t="s">
        <v>184</v>
      </c>
      <c r="K18" s="99" t="s">
        <v>185</v>
      </c>
      <c r="L18" s="99" t="s">
        <v>183</v>
      </c>
      <c r="M18" s="99"/>
      <c r="N18" s="99"/>
      <c r="O18" s="99"/>
      <c r="P18">
        <v>12</v>
      </c>
    </row>
    <row r="19" spans="1:16" ht="12.75" customHeight="1" thickBot="1" x14ac:dyDescent="0.3">
      <c r="A19" s="217" t="s">
        <v>126</v>
      </c>
      <c r="B19" s="218"/>
      <c r="C19" s="219"/>
      <c r="D19" s="99" t="s">
        <v>186</v>
      </c>
      <c r="E19" s="99" t="s">
        <v>187</v>
      </c>
      <c r="F19" s="99" t="s">
        <v>111</v>
      </c>
      <c r="G19" s="99" t="s">
        <v>129</v>
      </c>
      <c r="H19" s="99" t="s">
        <v>176</v>
      </c>
      <c r="I19" s="99" t="s">
        <v>188</v>
      </c>
      <c r="J19" s="99" t="s">
        <v>188</v>
      </c>
      <c r="K19" s="99" t="s">
        <v>189</v>
      </c>
      <c r="L19" s="99" t="s">
        <v>131</v>
      </c>
      <c r="M19" s="99"/>
      <c r="N19" s="99"/>
      <c r="O19" s="99"/>
      <c r="P19">
        <v>13</v>
      </c>
    </row>
    <row r="20" spans="1:16" ht="12.75" customHeight="1" x14ac:dyDescent="0.25">
      <c r="A20" s="217" t="s">
        <v>137</v>
      </c>
      <c r="B20" s="218"/>
      <c r="C20" s="219"/>
      <c r="D20" s="130" t="s">
        <v>190</v>
      </c>
      <c r="E20" s="130" t="s">
        <v>191</v>
      </c>
      <c r="F20" s="130" t="s">
        <v>192</v>
      </c>
      <c r="G20" s="130" t="s">
        <v>193</v>
      </c>
      <c r="H20" s="130" t="s">
        <v>194</v>
      </c>
      <c r="I20" s="130" t="s">
        <v>195</v>
      </c>
      <c r="J20" s="130" t="s">
        <v>143</v>
      </c>
      <c r="K20" s="130" t="s">
        <v>196</v>
      </c>
      <c r="L20" s="130" t="s">
        <v>197</v>
      </c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198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17" t="s">
        <v>63</v>
      </c>
      <c r="B22" s="218"/>
      <c r="C22" s="219"/>
      <c r="D22" s="99" t="s">
        <v>199</v>
      </c>
      <c r="E22" s="99" t="s">
        <v>200</v>
      </c>
      <c r="F22" s="99" t="s">
        <v>201</v>
      </c>
      <c r="G22" s="99" t="s">
        <v>202</v>
      </c>
      <c r="H22" s="99" t="s">
        <v>203</v>
      </c>
      <c r="I22" s="99" t="s">
        <v>204</v>
      </c>
      <c r="J22" s="99" t="s">
        <v>205</v>
      </c>
      <c r="K22" s="99" t="s">
        <v>206</v>
      </c>
      <c r="L22" s="99" t="s">
        <v>207</v>
      </c>
      <c r="M22" s="99"/>
      <c r="N22" s="99"/>
      <c r="O22" s="99"/>
      <c r="P22">
        <v>15</v>
      </c>
    </row>
    <row r="23" spans="1:16" ht="12.75" customHeight="1" x14ac:dyDescent="0.25">
      <c r="A23" s="217" t="s">
        <v>76</v>
      </c>
      <c r="B23" s="218"/>
      <c r="C23" s="219"/>
      <c r="D23" s="99" t="s">
        <v>208</v>
      </c>
      <c r="E23" s="99" t="s">
        <v>209</v>
      </c>
      <c r="F23" s="99" t="s">
        <v>207</v>
      </c>
      <c r="G23" s="99" t="s">
        <v>210</v>
      </c>
      <c r="H23" s="99" t="s">
        <v>211</v>
      </c>
      <c r="I23" s="99" t="s">
        <v>212</v>
      </c>
      <c r="J23" s="99" t="s">
        <v>205</v>
      </c>
      <c r="K23" s="99" t="s">
        <v>213</v>
      </c>
      <c r="L23" s="99" t="s">
        <v>214</v>
      </c>
      <c r="M23" s="99"/>
      <c r="N23" s="99"/>
      <c r="O23" s="99"/>
      <c r="P23">
        <v>16</v>
      </c>
    </row>
    <row r="24" spans="1:16" ht="12.75" customHeight="1" x14ac:dyDescent="0.25">
      <c r="A24" s="217" t="s">
        <v>88</v>
      </c>
      <c r="B24" s="218"/>
      <c r="C24" s="219"/>
      <c r="D24" s="99" t="s">
        <v>215</v>
      </c>
      <c r="E24" s="99" t="s">
        <v>216</v>
      </c>
      <c r="F24" s="99" t="s">
        <v>217</v>
      </c>
      <c r="G24" s="99" t="s">
        <v>218</v>
      </c>
      <c r="H24" s="99" t="s">
        <v>207</v>
      </c>
      <c r="I24" s="99" t="s">
        <v>219</v>
      </c>
      <c r="J24" s="99" t="s">
        <v>220</v>
      </c>
      <c r="K24" s="99" t="s">
        <v>207</v>
      </c>
      <c r="L24" s="99" t="s">
        <v>221</v>
      </c>
      <c r="M24" s="99"/>
      <c r="N24" s="99"/>
      <c r="O24" s="99"/>
      <c r="P24">
        <v>17</v>
      </c>
    </row>
    <row r="25" spans="1:16" ht="12.75" customHeight="1" x14ac:dyDescent="0.25">
      <c r="A25" s="217" t="s">
        <v>100</v>
      </c>
      <c r="B25" s="218"/>
      <c r="C25" s="219"/>
      <c r="D25" s="99" t="s">
        <v>222</v>
      </c>
      <c r="E25" s="99" t="s">
        <v>223</v>
      </c>
      <c r="F25" s="99" t="s">
        <v>222</v>
      </c>
      <c r="G25" s="99" t="s">
        <v>224</v>
      </c>
      <c r="H25" s="99" t="s">
        <v>225</v>
      </c>
      <c r="I25" s="99" t="s">
        <v>226</v>
      </c>
      <c r="J25" s="99" t="s">
        <v>227</v>
      </c>
      <c r="K25" s="99" t="s">
        <v>228</v>
      </c>
      <c r="L25" s="99" t="s">
        <v>221</v>
      </c>
      <c r="M25" s="99"/>
      <c r="N25" s="99"/>
      <c r="O25" s="99"/>
      <c r="P25">
        <v>18</v>
      </c>
    </row>
    <row r="26" spans="1:16" ht="12.75" customHeight="1" x14ac:dyDescent="0.25">
      <c r="A26" s="217" t="s">
        <v>113</v>
      </c>
      <c r="B26" s="218"/>
      <c r="C26" s="219"/>
      <c r="D26" s="99" t="s">
        <v>229</v>
      </c>
      <c r="E26" s="99" t="s">
        <v>230</v>
      </c>
      <c r="F26" s="99" t="s">
        <v>231</v>
      </c>
      <c r="G26" s="99" t="s">
        <v>232</v>
      </c>
      <c r="H26" s="99" t="s">
        <v>233</v>
      </c>
      <c r="I26" s="99" t="s">
        <v>234</v>
      </c>
      <c r="J26" s="99" t="s">
        <v>235</v>
      </c>
      <c r="K26" s="99" t="s">
        <v>236</v>
      </c>
      <c r="L26" s="99" t="s">
        <v>237</v>
      </c>
      <c r="M26" s="99"/>
      <c r="N26" s="99"/>
      <c r="O26" s="99"/>
      <c r="P26">
        <v>19</v>
      </c>
    </row>
    <row r="27" spans="1:16" ht="12.75" customHeight="1" thickBot="1" x14ac:dyDescent="0.3">
      <c r="A27" s="217" t="s">
        <v>126</v>
      </c>
      <c r="B27" s="218"/>
      <c r="C27" s="219"/>
      <c r="D27" s="129" t="s">
        <v>238</v>
      </c>
      <c r="E27" s="129" t="s">
        <v>239</v>
      </c>
      <c r="F27" s="129" t="s">
        <v>240</v>
      </c>
      <c r="G27" s="129" t="s">
        <v>241</v>
      </c>
      <c r="H27" s="129" t="s">
        <v>242</v>
      </c>
      <c r="I27" s="129" t="s">
        <v>219</v>
      </c>
      <c r="J27" s="129" t="s">
        <v>243</v>
      </c>
      <c r="K27" s="129" t="s">
        <v>214</v>
      </c>
      <c r="L27" s="129" t="s">
        <v>244</v>
      </c>
      <c r="M27" s="129"/>
      <c r="N27" s="129"/>
      <c r="O27" s="129"/>
      <c r="P27">
        <v>20</v>
      </c>
    </row>
    <row r="28" spans="1:16" ht="12.75" customHeight="1" x14ac:dyDescent="0.25">
      <c r="A28" s="217" t="s">
        <v>137</v>
      </c>
      <c r="B28" s="218"/>
      <c r="C28" s="219"/>
      <c r="D28" s="130" t="s">
        <v>245</v>
      </c>
      <c r="E28" s="130" t="s">
        <v>246</v>
      </c>
      <c r="F28" s="130" t="s">
        <v>231</v>
      </c>
      <c r="G28" s="130" t="s">
        <v>247</v>
      </c>
      <c r="H28" s="130" t="s">
        <v>248</v>
      </c>
      <c r="I28" s="130" t="s">
        <v>249</v>
      </c>
      <c r="J28" s="130" t="s">
        <v>250</v>
      </c>
      <c r="K28" s="130" t="s">
        <v>237</v>
      </c>
      <c r="L28" s="130" t="s">
        <v>221</v>
      </c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5" t="s">
        <v>251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5">
      <c r="A31" s="226" t="s">
        <v>47</v>
      </c>
      <c r="B31" s="227"/>
      <c r="C31" s="228"/>
      <c r="D31" s="222" t="s">
        <v>48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4"/>
    </row>
    <row r="32" spans="1:16" x14ac:dyDescent="0.25">
      <c r="A32" s="229"/>
      <c r="B32" s="230"/>
      <c r="C32" s="23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252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17" t="s">
        <v>63</v>
      </c>
      <c r="B34" s="218"/>
      <c r="C34" s="219"/>
      <c r="D34" s="99" t="s">
        <v>64</v>
      </c>
      <c r="E34" s="99" t="s">
        <v>85</v>
      </c>
      <c r="F34" s="99" t="s">
        <v>253</v>
      </c>
      <c r="G34" s="99" t="s">
        <v>254</v>
      </c>
      <c r="H34" s="99" t="s">
        <v>255</v>
      </c>
      <c r="I34" s="99" t="s">
        <v>256</v>
      </c>
      <c r="J34" s="99" t="s">
        <v>257</v>
      </c>
      <c r="K34" s="99" t="s">
        <v>258</v>
      </c>
      <c r="L34" s="99" t="s">
        <v>259</v>
      </c>
      <c r="M34" s="99" t="s">
        <v>260</v>
      </c>
      <c r="N34" s="99" t="s">
        <v>261</v>
      </c>
      <c r="O34" s="99" t="s">
        <v>262</v>
      </c>
      <c r="P34">
        <v>22</v>
      </c>
    </row>
    <row r="35" spans="1:16" ht="12.75" customHeight="1" x14ac:dyDescent="0.25">
      <c r="A35" s="217" t="s">
        <v>76</v>
      </c>
      <c r="B35" s="218"/>
      <c r="C35" s="219"/>
      <c r="D35" s="99" t="s">
        <v>77</v>
      </c>
      <c r="E35" s="99" t="s">
        <v>263</v>
      </c>
      <c r="F35" s="99" t="s">
        <v>264</v>
      </c>
      <c r="G35" s="99" t="s">
        <v>265</v>
      </c>
      <c r="H35" s="99" t="s">
        <v>266</v>
      </c>
      <c r="I35" s="99" t="s">
        <v>267</v>
      </c>
      <c r="J35" s="99" t="s">
        <v>268</v>
      </c>
      <c r="K35" s="99" t="s">
        <v>269</v>
      </c>
      <c r="L35" s="99" t="s">
        <v>270</v>
      </c>
      <c r="M35" s="99" t="s">
        <v>271</v>
      </c>
      <c r="N35" s="99" t="s">
        <v>272</v>
      </c>
      <c r="O35" s="99" t="s">
        <v>273</v>
      </c>
      <c r="P35">
        <v>23</v>
      </c>
    </row>
    <row r="36" spans="1:16" ht="12.75" customHeight="1" x14ac:dyDescent="0.25">
      <c r="A36" s="217" t="s">
        <v>88</v>
      </c>
      <c r="B36" s="218"/>
      <c r="C36" s="219"/>
      <c r="D36" s="99" t="s">
        <v>71</v>
      </c>
      <c r="E36" s="99" t="s">
        <v>134</v>
      </c>
      <c r="F36" s="99" t="s">
        <v>274</v>
      </c>
      <c r="G36" s="99" t="s">
        <v>275</v>
      </c>
      <c r="H36" s="99" t="s">
        <v>276</v>
      </c>
      <c r="I36" s="99" t="s">
        <v>277</v>
      </c>
      <c r="J36" s="99" t="s">
        <v>278</v>
      </c>
      <c r="K36" s="99" t="s">
        <v>279</v>
      </c>
      <c r="L36" s="99" t="s">
        <v>280</v>
      </c>
      <c r="M36" s="99" t="s">
        <v>281</v>
      </c>
      <c r="N36" s="99" t="s">
        <v>282</v>
      </c>
      <c r="O36" s="99" t="s">
        <v>283</v>
      </c>
      <c r="P36">
        <v>24</v>
      </c>
    </row>
    <row r="37" spans="1:16" ht="12.75" customHeight="1" x14ac:dyDescent="0.25">
      <c r="A37" s="217" t="s">
        <v>100</v>
      </c>
      <c r="B37" s="218"/>
      <c r="C37" s="219"/>
      <c r="D37" s="99" t="s">
        <v>101</v>
      </c>
      <c r="E37" s="99" t="s">
        <v>284</v>
      </c>
      <c r="F37" s="99" t="s">
        <v>285</v>
      </c>
      <c r="G37" s="99" t="s">
        <v>286</v>
      </c>
      <c r="H37" s="99" t="s">
        <v>287</v>
      </c>
      <c r="I37" s="99" t="s">
        <v>288</v>
      </c>
      <c r="J37" s="99" t="s">
        <v>289</v>
      </c>
      <c r="K37" s="99" t="s">
        <v>290</v>
      </c>
      <c r="L37" s="99" t="s">
        <v>291</v>
      </c>
      <c r="M37" s="99" t="s">
        <v>292</v>
      </c>
      <c r="N37" s="99" t="s">
        <v>293</v>
      </c>
      <c r="O37" s="99" t="s">
        <v>294</v>
      </c>
      <c r="P37">
        <v>25</v>
      </c>
    </row>
    <row r="38" spans="1:16" ht="12.75" customHeight="1" x14ac:dyDescent="0.25">
      <c r="A38" s="217" t="s">
        <v>113</v>
      </c>
      <c r="B38" s="218"/>
      <c r="C38" s="219"/>
      <c r="D38" s="99" t="s">
        <v>114</v>
      </c>
      <c r="E38" s="99" t="s">
        <v>295</v>
      </c>
      <c r="F38" s="99" t="s">
        <v>296</v>
      </c>
      <c r="G38" s="99" t="s">
        <v>297</v>
      </c>
      <c r="H38" s="99" t="s">
        <v>298</v>
      </c>
      <c r="I38" s="99" t="s">
        <v>299</v>
      </c>
      <c r="J38" s="99" t="s">
        <v>300</v>
      </c>
      <c r="K38" s="99" t="s">
        <v>301</v>
      </c>
      <c r="L38" s="99" t="s">
        <v>302</v>
      </c>
      <c r="M38" s="99" t="s">
        <v>303</v>
      </c>
      <c r="N38" s="99" t="s">
        <v>304</v>
      </c>
      <c r="O38" s="99" t="s">
        <v>305</v>
      </c>
      <c r="P38">
        <v>26</v>
      </c>
    </row>
    <row r="39" spans="1:16" ht="12.75" customHeight="1" thickBot="1" x14ac:dyDescent="0.3">
      <c r="A39" s="217" t="s">
        <v>126</v>
      </c>
      <c r="B39" s="218"/>
      <c r="C39" s="219"/>
      <c r="D39" s="99" t="s">
        <v>127</v>
      </c>
      <c r="E39" s="99" t="s">
        <v>274</v>
      </c>
      <c r="F39" s="99" t="s">
        <v>306</v>
      </c>
      <c r="G39" s="99" t="s">
        <v>307</v>
      </c>
      <c r="H39" s="99" t="s">
        <v>308</v>
      </c>
      <c r="I39" s="99" t="s">
        <v>309</v>
      </c>
      <c r="J39" s="99" t="s">
        <v>310</v>
      </c>
      <c r="K39" s="99" t="s">
        <v>311</v>
      </c>
      <c r="L39" s="99" t="s">
        <v>312</v>
      </c>
      <c r="M39" s="99" t="s">
        <v>313</v>
      </c>
      <c r="N39" s="99" t="s">
        <v>314</v>
      </c>
      <c r="O39" s="99" t="s">
        <v>315</v>
      </c>
      <c r="P39">
        <v>27</v>
      </c>
    </row>
    <row r="40" spans="1:16" ht="12.75" customHeight="1" x14ac:dyDescent="0.25">
      <c r="A40" s="217" t="s">
        <v>137</v>
      </c>
      <c r="B40" s="218"/>
      <c r="C40" s="219"/>
      <c r="D40" s="130" t="s">
        <v>138</v>
      </c>
      <c r="E40" s="130" t="s">
        <v>316</v>
      </c>
      <c r="F40" s="130" t="s">
        <v>317</v>
      </c>
      <c r="G40" s="130" t="s">
        <v>318</v>
      </c>
      <c r="H40" s="130" t="s">
        <v>319</v>
      </c>
      <c r="I40" s="130" t="s">
        <v>320</v>
      </c>
      <c r="J40" s="130" t="s">
        <v>321</v>
      </c>
      <c r="K40" s="130" t="s">
        <v>322</v>
      </c>
      <c r="L40" s="130" t="s">
        <v>323</v>
      </c>
      <c r="M40" s="130" t="s">
        <v>324</v>
      </c>
      <c r="N40" s="130" t="s">
        <v>325</v>
      </c>
      <c r="O40" s="130" t="s">
        <v>326</v>
      </c>
      <c r="P40">
        <v>28</v>
      </c>
    </row>
    <row r="41" spans="1:16" ht="12.75" customHeight="1" x14ac:dyDescent="0.25">
      <c r="A41" s="42"/>
      <c r="B41" s="43"/>
      <c r="C41" s="43"/>
      <c r="D41" s="74" t="s">
        <v>327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17" t="s">
        <v>63</v>
      </c>
      <c r="B42" s="218"/>
      <c r="C42" s="219"/>
      <c r="D42" s="99" t="s">
        <v>151</v>
      </c>
      <c r="E42" s="99" t="s">
        <v>328</v>
      </c>
      <c r="F42" s="99" t="s">
        <v>329</v>
      </c>
      <c r="G42" s="99" t="s">
        <v>330</v>
      </c>
      <c r="H42" s="99" t="s">
        <v>331</v>
      </c>
      <c r="I42" s="99" t="s">
        <v>332</v>
      </c>
      <c r="J42" s="99" t="s">
        <v>333</v>
      </c>
      <c r="K42" s="99" t="s">
        <v>334</v>
      </c>
      <c r="L42" s="99" t="s">
        <v>335</v>
      </c>
      <c r="M42" s="99"/>
      <c r="N42" s="99"/>
      <c r="O42" s="99"/>
      <c r="P42">
        <v>29</v>
      </c>
    </row>
    <row r="43" spans="1:16" ht="12.75" customHeight="1" x14ac:dyDescent="0.25">
      <c r="A43" s="217" t="s">
        <v>76</v>
      </c>
      <c r="B43" s="218"/>
      <c r="C43" s="219"/>
      <c r="D43" s="99" t="s">
        <v>91</v>
      </c>
      <c r="E43" s="99" t="s">
        <v>336</v>
      </c>
      <c r="F43" s="99" t="s">
        <v>337</v>
      </c>
      <c r="G43" s="99" t="s">
        <v>338</v>
      </c>
      <c r="H43" s="99" t="s">
        <v>339</v>
      </c>
      <c r="I43" s="99" t="s">
        <v>340</v>
      </c>
      <c r="J43" s="99" t="s">
        <v>341</v>
      </c>
      <c r="K43" s="99" t="s">
        <v>342</v>
      </c>
      <c r="L43" s="99" t="s">
        <v>343</v>
      </c>
      <c r="M43" s="99"/>
      <c r="N43" s="99"/>
      <c r="O43" s="99"/>
      <c r="P43">
        <v>30</v>
      </c>
    </row>
    <row r="44" spans="1:16" ht="12.75" customHeight="1" x14ac:dyDescent="0.25">
      <c r="A44" s="217" t="s">
        <v>88</v>
      </c>
      <c r="B44" s="218"/>
      <c r="C44" s="219"/>
      <c r="D44" s="99" t="s">
        <v>165</v>
      </c>
      <c r="E44" s="99" t="s">
        <v>344</v>
      </c>
      <c r="F44" s="99" t="s">
        <v>345</v>
      </c>
      <c r="G44" s="99" t="s">
        <v>346</v>
      </c>
      <c r="H44" s="99" t="s">
        <v>347</v>
      </c>
      <c r="I44" s="99" t="s">
        <v>348</v>
      </c>
      <c r="J44" s="99" t="s">
        <v>349</v>
      </c>
      <c r="K44" s="99" t="s">
        <v>350</v>
      </c>
      <c r="L44" s="99" t="s">
        <v>351</v>
      </c>
      <c r="M44" s="99"/>
      <c r="N44" s="99"/>
      <c r="O44" s="99"/>
      <c r="P44">
        <v>31</v>
      </c>
    </row>
    <row r="45" spans="1:16" ht="12.75" customHeight="1" x14ac:dyDescent="0.25">
      <c r="A45" s="217" t="s">
        <v>100</v>
      </c>
      <c r="B45" s="218"/>
      <c r="C45" s="219"/>
      <c r="D45" s="99" t="s">
        <v>171</v>
      </c>
      <c r="E45" s="99" t="s">
        <v>352</v>
      </c>
      <c r="F45" s="99" t="s">
        <v>353</v>
      </c>
      <c r="G45" s="99" t="s">
        <v>354</v>
      </c>
      <c r="H45" s="99" t="s">
        <v>355</v>
      </c>
      <c r="I45" s="99" t="s">
        <v>356</v>
      </c>
      <c r="J45" s="99" t="s">
        <v>357</v>
      </c>
      <c r="K45" s="99" t="s">
        <v>358</v>
      </c>
      <c r="L45" s="99" t="s">
        <v>359</v>
      </c>
      <c r="M45" s="99"/>
      <c r="N45" s="99"/>
      <c r="O45" s="99"/>
      <c r="P45">
        <v>32</v>
      </c>
    </row>
    <row r="46" spans="1:16" ht="12.75" customHeight="1" x14ac:dyDescent="0.25">
      <c r="A46" s="217" t="s">
        <v>113</v>
      </c>
      <c r="B46" s="218"/>
      <c r="C46" s="219"/>
      <c r="D46" s="99" t="s">
        <v>178</v>
      </c>
      <c r="E46" s="99" t="s">
        <v>360</v>
      </c>
      <c r="F46" s="99" t="s">
        <v>361</v>
      </c>
      <c r="G46" s="99" t="s">
        <v>362</v>
      </c>
      <c r="H46" s="99" t="s">
        <v>363</v>
      </c>
      <c r="I46" s="99" t="s">
        <v>364</v>
      </c>
      <c r="J46" s="99" t="s">
        <v>365</v>
      </c>
      <c r="K46" s="99" t="s">
        <v>366</v>
      </c>
      <c r="L46" s="99" t="s">
        <v>367</v>
      </c>
      <c r="M46" s="99"/>
      <c r="N46" s="99"/>
      <c r="O46" s="99"/>
      <c r="P46">
        <v>33</v>
      </c>
    </row>
    <row r="47" spans="1:16" ht="12.75" customHeight="1" thickBot="1" x14ac:dyDescent="0.3">
      <c r="A47" s="217" t="s">
        <v>126</v>
      </c>
      <c r="B47" s="218"/>
      <c r="C47" s="219"/>
      <c r="D47" s="99" t="s">
        <v>186</v>
      </c>
      <c r="E47" s="99" t="s">
        <v>114</v>
      </c>
      <c r="F47" s="99" t="s">
        <v>368</v>
      </c>
      <c r="G47" s="99" t="s">
        <v>369</v>
      </c>
      <c r="H47" s="99" t="s">
        <v>370</v>
      </c>
      <c r="I47" s="99" t="s">
        <v>371</v>
      </c>
      <c r="J47" s="99" t="s">
        <v>372</v>
      </c>
      <c r="K47" s="99" t="s">
        <v>373</v>
      </c>
      <c r="L47" s="99" t="s">
        <v>374</v>
      </c>
      <c r="M47" s="99"/>
      <c r="N47" s="99"/>
      <c r="O47" s="99"/>
      <c r="P47">
        <v>34</v>
      </c>
    </row>
    <row r="48" spans="1:16" ht="12.75" customHeight="1" x14ac:dyDescent="0.25">
      <c r="A48" s="217" t="s">
        <v>137</v>
      </c>
      <c r="B48" s="218"/>
      <c r="C48" s="219"/>
      <c r="D48" s="130" t="s">
        <v>190</v>
      </c>
      <c r="E48" s="130" t="s">
        <v>375</v>
      </c>
      <c r="F48" s="130" t="s">
        <v>376</v>
      </c>
      <c r="G48" s="130" t="s">
        <v>377</v>
      </c>
      <c r="H48" s="130" t="s">
        <v>378</v>
      </c>
      <c r="I48" s="130" t="s">
        <v>379</v>
      </c>
      <c r="J48" s="130" t="s">
        <v>380</v>
      </c>
      <c r="K48" s="130" t="s">
        <v>381</v>
      </c>
      <c r="L48" s="130" t="s">
        <v>382</v>
      </c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383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17" t="s">
        <v>63</v>
      </c>
      <c r="B50" s="218"/>
      <c r="C50" s="219"/>
      <c r="D50" s="99" t="s">
        <v>199</v>
      </c>
      <c r="E50" s="99" t="s">
        <v>384</v>
      </c>
      <c r="F50" s="99" t="s">
        <v>385</v>
      </c>
      <c r="G50" s="99" t="s">
        <v>386</v>
      </c>
      <c r="H50" s="99" t="s">
        <v>201</v>
      </c>
      <c r="I50" s="99" t="s">
        <v>387</v>
      </c>
      <c r="J50" s="99" t="s">
        <v>236</v>
      </c>
      <c r="K50" s="99" t="s">
        <v>388</v>
      </c>
      <c r="L50" s="99" t="s">
        <v>221</v>
      </c>
      <c r="M50" s="99"/>
      <c r="N50" s="99"/>
      <c r="O50" s="99"/>
      <c r="P50">
        <v>36</v>
      </c>
    </row>
    <row r="51" spans="1:16" ht="12.75" customHeight="1" x14ac:dyDescent="0.25">
      <c r="A51" s="217" t="s">
        <v>76</v>
      </c>
      <c r="B51" s="218"/>
      <c r="C51" s="219"/>
      <c r="D51" s="99" t="s">
        <v>208</v>
      </c>
      <c r="E51" s="99" t="s">
        <v>389</v>
      </c>
      <c r="F51" s="99" t="s">
        <v>199</v>
      </c>
      <c r="G51" s="99" t="s">
        <v>390</v>
      </c>
      <c r="H51" s="99" t="s">
        <v>391</v>
      </c>
      <c r="I51" s="99" t="s">
        <v>228</v>
      </c>
      <c r="J51" s="99" t="s">
        <v>217</v>
      </c>
      <c r="K51" s="99" t="s">
        <v>203</v>
      </c>
      <c r="L51" s="99" t="s">
        <v>217</v>
      </c>
      <c r="M51" s="99"/>
      <c r="N51" s="99"/>
      <c r="O51" s="99"/>
      <c r="P51">
        <v>37</v>
      </c>
    </row>
    <row r="52" spans="1:16" ht="12.75" customHeight="1" x14ac:dyDescent="0.25">
      <c r="A52" s="217" t="s">
        <v>88</v>
      </c>
      <c r="B52" s="218"/>
      <c r="C52" s="219"/>
      <c r="D52" s="99" t="s">
        <v>215</v>
      </c>
      <c r="E52" s="99" t="s">
        <v>392</v>
      </c>
      <c r="F52" s="99" t="s">
        <v>393</v>
      </c>
      <c r="G52" s="99" t="s">
        <v>244</v>
      </c>
      <c r="H52" s="99" t="s">
        <v>394</v>
      </c>
      <c r="I52" s="99" t="s">
        <v>221</v>
      </c>
      <c r="J52" s="99" t="s">
        <v>395</v>
      </c>
      <c r="K52" s="99" t="s">
        <v>395</v>
      </c>
      <c r="L52" s="99" t="s">
        <v>207</v>
      </c>
      <c r="M52" s="99"/>
      <c r="N52" s="99"/>
      <c r="O52" s="99"/>
      <c r="P52">
        <v>38</v>
      </c>
    </row>
    <row r="53" spans="1:16" ht="12.75" customHeight="1" x14ac:dyDescent="0.25">
      <c r="A53" s="217" t="s">
        <v>100</v>
      </c>
      <c r="B53" s="218"/>
      <c r="C53" s="219"/>
      <c r="D53" s="99" t="s">
        <v>222</v>
      </c>
      <c r="E53" s="99" t="s">
        <v>396</v>
      </c>
      <c r="F53" s="99" t="s">
        <v>397</v>
      </c>
      <c r="G53" s="99" t="s">
        <v>238</v>
      </c>
      <c r="H53" s="99" t="s">
        <v>392</v>
      </c>
      <c r="I53" s="99" t="s">
        <v>240</v>
      </c>
      <c r="J53" s="99" t="s">
        <v>398</v>
      </c>
      <c r="K53" s="99" t="s">
        <v>399</v>
      </c>
      <c r="L53" s="99" t="s">
        <v>387</v>
      </c>
      <c r="M53" s="99"/>
      <c r="N53" s="99"/>
      <c r="O53" s="99"/>
      <c r="P53">
        <v>39</v>
      </c>
    </row>
    <row r="54" spans="1:16" ht="12.75" customHeight="1" x14ac:dyDescent="0.25">
      <c r="A54" s="217" t="s">
        <v>113</v>
      </c>
      <c r="B54" s="218"/>
      <c r="C54" s="219"/>
      <c r="D54" s="99" t="s">
        <v>229</v>
      </c>
      <c r="E54" s="99" t="s">
        <v>397</v>
      </c>
      <c r="F54" s="99" t="s">
        <v>400</v>
      </c>
      <c r="G54" s="99" t="s">
        <v>401</v>
      </c>
      <c r="H54" s="99" t="s">
        <v>199</v>
      </c>
      <c r="I54" s="99" t="s">
        <v>231</v>
      </c>
      <c r="J54" s="99" t="s">
        <v>232</v>
      </c>
      <c r="K54" s="99" t="s">
        <v>232</v>
      </c>
      <c r="L54" s="99" t="s">
        <v>394</v>
      </c>
      <c r="M54" s="99"/>
      <c r="N54" s="99"/>
      <c r="O54" s="99"/>
      <c r="P54">
        <v>40</v>
      </c>
    </row>
    <row r="55" spans="1:16" ht="12.75" customHeight="1" thickBot="1" x14ac:dyDescent="0.3">
      <c r="A55" s="217" t="s">
        <v>126</v>
      </c>
      <c r="B55" s="218"/>
      <c r="C55" s="219"/>
      <c r="D55" s="129" t="s">
        <v>238</v>
      </c>
      <c r="E55" s="129" t="s">
        <v>402</v>
      </c>
      <c r="F55" s="129" t="s">
        <v>397</v>
      </c>
      <c r="G55" s="129" t="s">
        <v>403</v>
      </c>
      <c r="H55" s="129" t="s">
        <v>404</v>
      </c>
      <c r="I55" s="129" t="s">
        <v>199</v>
      </c>
      <c r="J55" s="129" t="s">
        <v>387</v>
      </c>
      <c r="K55" s="129" t="s">
        <v>241</v>
      </c>
      <c r="L55" s="129" t="s">
        <v>225</v>
      </c>
      <c r="M55" s="129"/>
      <c r="N55" s="129"/>
      <c r="O55" s="129"/>
      <c r="P55">
        <v>41</v>
      </c>
    </row>
    <row r="56" spans="1:16" ht="12.75" customHeight="1" x14ac:dyDescent="0.25">
      <c r="A56" s="217" t="s">
        <v>137</v>
      </c>
      <c r="B56" s="218"/>
      <c r="C56" s="219"/>
      <c r="D56" s="130" t="s">
        <v>245</v>
      </c>
      <c r="E56" s="130" t="s">
        <v>405</v>
      </c>
      <c r="F56" s="130" t="s">
        <v>406</v>
      </c>
      <c r="G56" s="130" t="s">
        <v>407</v>
      </c>
      <c r="H56" s="130" t="s">
        <v>199</v>
      </c>
      <c r="I56" s="130" t="s">
        <v>399</v>
      </c>
      <c r="J56" s="130" t="s">
        <v>391</v>
      </c>
      <c r="K56" s="130" t="s">
        <v>408</v>
      </c>
      <c r="L56" s="130" t="s">
        <v>247</v>
      </c>
      <c r="M56" s="130"/>
      <c r="N56" s="130"/>
      <c r="O56" s="130"/>
      <c r="P56">
        <v>42</v>
      </c>
    </row>
    <row r="57" spans="1:16" x14ac:dyDescent="0.25">
      <c r="A57" s="220" t="s">
        <v>409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</row>
    <row r="58" spans="1:16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</row>
    <row r="59" spans="1:16" x14ac:dyDescent="0.25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6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9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9" t="s">
        <v>410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5">
      <c r="A3" s="250" t="s">
        <v>411</v>
      </c>
      <c r="B3" s="251"/>
      <c r="C3" s="252"/>
      <c r="D3" s="259" t="str">
        <f>Data!B4</f>
        <v>September</v>
      </c>
      <c r="E3" s="260"/>
      <c r="F3" s="260"/>
      <c r="G3" s="261"/>
      <c r="H3" s="259">
        <f>Data!B6</f>
        <v>44409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62" t="s">
        <v>412</v>
      </c>
      <c r="E4" s="211" t="s">
        <v>413</v>
      </c>
      <c r="F4" s="212"/>
      <c r="G4" s="262" t="s">
        <v>414</v>
      </c>
      <c r="H4" s="262" t="s">
        <v>412</v>
      </c>
      <c r="I4" s="211" t="s">
        <v>413</v>
      </c>
      <c r="J4" s="212"/>
      <c r="K4" s="262" t="s">
        <v>414</v>
      </c>
    </row>
    <row r="5" spans="1:12" ht="26.4" x14ac:dyDescent="0.25">
      <c r="A5" s="256"/>
      <c r="B5" s="257"/>
      <c r="C5" s="258"/>
      <c r="D5" s="263"/>
      <c r="E5" s="27" t="str">
        <f xml:space="preserve"> CONCATENATE(Data!A4,"   (Preliminary)")</f>
        <v>2022   (Preliminary)</v>
      </c>
      <c r="F5" s="27">
        <f>Data!A4-1</f>
        <v>2021</v>
      </c>
      <c r="G5" s="263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3"/>
    </row>
    <row r="6" spans="1:12" x14ac:dyDescent="0.25">
      <c r="A6" s="264"/>
      <c r="B6" s="265"/>
      <c r="C6" s="266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44" t="s">
        <v>415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56" t="s">
        <v>416</v>
      </c>
      <c r="E8" s="56" t="s">
        <v>417</v>
      </c>
      <c r="F8" s="56" t="s">
        <v>418</v>
      </c>
      <c r="G8" s="56" t="s">
        <v>419</v>
      </c>
      <c r="H8" s="56" t="s">
        <v>420</v>
      </c>
      <c r="I8" s="56" t="s">
        <v>421</v>
      </c>
      <c r="J8" s="56" t="s">
        <v>422</v>
      </c>
      <c r="K8" s="57" t="s">
        <v>423</v>
      </c>
      <c r="L8" s="60" t="s">
        <v>62</v>
      </c>
    </row>
    <row r="9" spans="1:12" ht="12.75" customHeight="1" x14ac:dyDescent="0.25">
      <c r="A9" s="241" t="s">
        <v>424</v>
      </c>
      <c r="B9" s="242"/>
      <c r="C9" s="243"/>
      <c r="D9" s="120">
        <v>2</v>
      </c>
      <c r="E9" s="70">
        <v>156</v>
      </c>
      <c r="F9" s="96">
        <v>162</v>
      </c>
      <c r="G9" s="147">
        <v>-3.8</v>
      </c>
      <c r="H9" s="120">
        <v>2</v>
      </c>
      <c r="I9" s="70">
        <v>177</v>
      </c>
      <c r="J9" s="70">
        <v>178</v>
      </c>
      <c r="K9" s="147">
        <v>-0.3</v>
      </c>
      <c r="L9">
        <v>1</v>
      </c>
    </row>
    <row r="10" spans="1:12" ht="12.75" customHeight="1" x14ac:dyDescent="0.25">
      <c r="A10" s="241" t="s">
        <v>425</v>
      </c>
      <c r="B10" s="242"/>
      <c r="C10" s="243"/>
      <c r="D10" s="120">
        <v>70</v>
      </c>
      <c r="E10" s="70">
        <v>553</v>
      </c>
      <c r="F10" s="96">
        <v>552</v>
      </c>
      <c r="G10" s="147">
        <v>0.2</v>
      </c>
      <c r="H10" s="120">
        <v>68</v>
      </c>
      <c r="I10" s="70">
        <v>621</v>
      </c>
      <c r="J10" s="70">
        <v>622</v>
      </c>
      <c r="K10" s="147">
        <v>0</v>
      </c>
      <c r="L10">
        <v>2</v>
      </c>
    </row>
    <row r="11" spans="1:12" ht="12.75" customHeight="1" x14ac:dyDescent="0.25">
      <c r="A11" s="241" t="s">
        <v>426</v>
      </c>
      <c r="B11" s="242"/>
      <c r="C11" s="243"/>
      <c r="D11" s="120">
        <v>16</v>
      </c>
      <c r="E11" s="70">
        <v>154</v>
      </c>
      <c r="F11" s="96">
        <v>155</v>
      </c>
      <c r="G11" s="147">
        <v>-0.3</v>
      </c>
      <c r="H11" s="120">
        <v>15</v>
      </c>
      <c r="I11" s="70">
        <v>175</v>
      </c>
      <c r="J11" s="70">
        <v>175</v>
      </c>
      <c r="K11" s="147">
        <v>-0.1</v>
      </c>
      <c r="L11">
        <v>3</v>
      </c>
    </row>
    <row r="12" spans="1:12" ht="12.75" customHeight="1" x14ac:dyDescent="0.25">
      <c r="A12" s="241" t="s">
        <v>427</v>
      </c>
      <c r="B12" s="242"/>
      <c r="C12" s="243"/>
      <c r="D12" s="120">
        <v>75</v>
      </c>
      <c r="E12" s="70">
        <v>321</v>
      </c>
      <c r="F12" s="96">
        <v>323</v>
      </c>
      <c r="G12" s="147">
        <v>-0.4</v>
      </c>
      <c r="H12" s="120">
        <v>75</v>
      </c>
      <c r="I12" s="70">
        <v>358</v>
      </c>
      <c r="J12" s="70">
        <v>359</v>
      </c>
      <c r="K12" s="147">
        <v>-0.2</v>
      </c>
      <c r="L12">
        <v>4</v>
      </c>
    </row>
    <row r="13" spans="1:12" ht="12.75" customHeight="1" x14ac:dyDescent="0.25">
      <c r="A13" s="241" t="s">
        <v>428</v>
      </c>
      <c r="B13" s="242"/>
      <c r="C13" s="243"/>
      <c r="D13" s="120">
        <v>4</v>
      </c>
      <c r="E13" s="70">
        <v>264</v>
      </c>
      <c r="F13" s="96">
        <v>266</v>
      </c>
      <c r="G13" s="147">
        <v>-0.4</v>
      </c>
      <c r="H13" s="120">
        <v>15</v>
      </c>
      <c r="I13" s="70">
        <v>284</v>
      </c>
      <c r="J13" s="70">
        <v>281</v>
      </c>
      <c r="K13" s="147">
        <v>1.1000000000000001</v>
      </c>
      <c r="L13">
        <v>5</v>
      </c>
    </row>
    <row r="14" spans="1:12" ht="12.75" customHeight="1" x14ac:dyDescent="0.25">
      <c r="A14" s="241" t="s">
        <v>429</v>
      </c>
      <c r="B14" s="242"/>
      <c r="C14" s="243"/>
      <c r="D14" s="120">
        <v>42</v>
      </c>
      <c r="E14" s="70">
        <v>1198</v>
      </c>
      <c r="F14" s="96">
        <v>1210</v>
      </c>
      <c r="G14" s="147">
        <v>-1</v>
      </c>
      <c r="H14" s="120">
        <v>44</v>
      </c>
      <c r="I14" s="70">
        <v>1381</v>
      </c>
      <c r="J14" s="70">
        <v>1388</v>
      </c>
      <c r="K14" s="147">
        <v>-0.5</v>
      </c>
      <c r="L14">
        <v>6</v>
      </c>
    </row>
    <row r="15" spans="1:12" ht="12.75" customHeight="1" x14ac:dyDescent="0.25">
      <c r="A15" s="241" t="s">
        <v>430</v>
      </c>
      <c r="B15" s="242"/>
      <c r="C15" s="243"/>
      <c r="D15" s="120">
        <v>37</v>
      </c>
      <c r="E15" s="70">
        <v>2038</v>
      </c>
      <c r="F15" s="96">
        <v>2052</v>
      </c>
      <c r="G15" s="147">
        <v>-0.7</v>
      </c>
      <c r="H15" s="120">
        <v>44</v>
      </c>
      <c r="I15" s="70">
        <v>2218</v>
      </c>
      <c r="J15" s="70">
        <v>2264</v>
      </c>
      <c r="K15" s="147">
        <v>-2</v>
      </c>
      <c r="L15">
        <v>7</v>
      </c>
    </row>
    <row r="16" spans="1:12" ht="12.75" customHeight="1" x14ac:dyDescent="0.25">
      <c r="A16" s="241" t="s">
        <v>431</v>
      </c>
      <c r="B16" s="242"/>
      <c r="C16" s="243"/>
      <c r="D16" s="120">
        <v>5</v>
      </c>
      <c r="E16" s="70">
        <v>69</v>
      </c>
      <c r="F16" s="96">
        <v>69</v>
      </c>
      <c r="G16" s="147">
        <v>0.3</v>
      </c>
      <c r="H16" s="120">
        <v>5</v>
      </c>
      <c r="I16" s="70">
        <v>74</v>
      </c>
      <c r="J16" s="70">
        <v>78</v>
      </c>
      <c r="K16" s="147">
        <v>-4.0999999999999996</v>
      </c>
      <c r="L16">
        <v>8</v>
      </c>
    </row>
    <row r="17" spans="1:12" ht="12.75" customHeight="1" x14ac:dyDescent="0.25">
      <c r="A17" s="241" t="s">
        <v>432</v>
      </c>
      <c r="B17" s="242"/>
      <c r="C17" s="243"/>
      <c r="D17" s="120">
        <v>22</v>
      </c>
      <c r="E17" s="70">
        <v>254</v>
      </c>
      <c r="F17" s="96">
        <v>251</v>
      </c>
      <c r="G17" s="147">
        <v>1.3</v>
      </c>
      <c r="H17" s="120">
        <v>19</v>
      </c>
      <c r="I17" s="70">
        <v>281</v>
      </c>
      <c r="J17" s="70">
        <v>269</v>
      </c>
      <c r="K17" s="147">
        <v>4.7</v>
      </c>
      <c r="L17">
        <v>9</v>
      </c>
    </row>
    <row r="18" spans="1:12" ht="12.75" customHeight="1" x14ac:dyDescent="0.25">
      <c r="A18" s="241" t="s">
        <v>433</v>
      </c>
      <c r="B18" s="242"/>
      <c r="C18" s="243"/>
      <c r="D18" s="121"/>
      <c r="E18" s="71">
        <f>SUM(E9:E17)</f>
        <v>5007</v>
      </c>
      <c r="F18" s="31">
        <f>SUM(F9:F17)</f>
        <v>5040</v>
      </c>
      <c r="G18" s="147">
        <f>((E18-F18)/F18)*100</f>
        <v>-0.65476190476190477</v>
      </c>
      <c r="H18" s="121"/>
      <c r="I18" s="71">
        <f>SUM(I9:I17)</f>
        <v>5569</v>
      </c>
      <c r="J18" s="71">
        <f>SUM(J9:J17)</f>
        <v>5614</v>
      </c>
      <c r="K18" s="147">
        <f>((I18-J18)/J18)*100</f>
        <v>-0.80156750979693614</v>
      </c>
    </row>
    <row r="19" spans="1:12" ht="12.75" customHeight="1" x14ac:dyDescent="0.25">
      <c r="A19" s="50" t="s">
        <v>434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41" t="s">
        <v>435</v>
      </c>
      <c r="B20" s="242"/>
      <c r="C20" s="243"/>
      <c r="D20" s="120">
        <v>4</v>
      </c>
      <c r="E20" s="70">
        <v>108</v>
      </c>
      <c r="F20" s="96">
        <v>109</v>
      </c>
      <c r="G20" s="147">
        <v>-0.4</v>
      </c>
      <c r="H20" s="120">
        <v>4</v>
      </c>
      <c r="I20" s="70">
        <v>108</v>
      </c>
      <c r="J20" s="70">
        <v>108</v>
      </c>
      <c r="K20" s="147">
        <v>0.3</v>
      </c>
      <c r="L20">
        <v>10</v>
      </c>
    </row>
    <row r="21" spans="1:12" ht="12.75" customHeight="1" x14ac:dyDescent="0.25">
      <c r="A21" s="241" t="s">
        <v>436</v>
      </c>
      <c r="B21" s="242"/>
      <c r="C21" s="243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41" t="s">
        <v>437</v>
      </c>
      <c r="B22" s="242"/>
      <c r="C22" s="243"/>
      <c r="D22" s="120">
        <v>92</v>
      </c>
      <c r="E22" s="70">
        <v>2253</v>
      </c>
      <c r="F22" s="96">
        <v>2179</v>
      </c>
      <c r="G22" s="147">
        <v>3.4</v>
      </c>
      <c r="H22" s="120">
        <v>93</v>
      </c>
      <c r="I22" s="70">
        <v>2338</v>
      </c>
      <c r="J22" s="70">
        <v>2265</v>
      </c>
      <c r="K22" s="147">
        <v>3.2</v>
      </c>
      <c r="L22">
        <v>12</v>
      </c>
    </row>
    <row r="23" spans="1:12" ht="12.75" customHeight="1" x14ac:dyDescent="0.25">
      <c r="A23" s="241" t="s">
        <v>438</v>
      </c>
      <c r="B23" s="242"/>
      <c r="C23" s="243"/>
      <c r="D23" s="120">
        <v>61</v>
      </c>
      <c r="E23" s="70">
        <v>1774</v>
      </c>
      <c r="F23" s="96">
        <v>1737</v>
      </c>
      <c r="G23" s="147">
        <v>2.1</v>
      </c>
      <c r="H23" s="120">
        <v>62</v>
      </c>
      <c r="I23" s="70">
        <v>1797</v>
      </c>
      <c r="J23" s="70">
        <v>1775</v>
      </c>
      <c r="K23" s="147">
        <v>1.2</v>
      </c>
      <c r="L23">
        <v>13</v>
      </c>
    </row>
    <row r="24" spans="1:12" ht="12.75" customHeight="1" x14ac:dyDescent="0.25">
      <c r="A24" s="241" t="s">
        <v>439</v>
      </c>
      <c r="B24" s="242"/>
      <c r="C24" s="243"/>
      <c r="D24" s="120">
        <v>5</v>
      </c>
      <c r="E24" s="70">
        <v>547</v>
      </c>
      <c r="F24" s="96">
        <v>550</v>
      </c>
      <c r="G24" s="147">
        <v>-0.5</v>
      </c>
      <c r="H24" s="120">
        <v>7</v>
      </c>
      <c r="I24" s="70">
        <v>601</v>
      </c>
      <c r="J24" s="70">
        <v>600</v>
      </c>
      <c r="K24" s="147">
        <v>0.2</v>
      </c>
      <c r="L24">
        <v>14</v>
      </c>
    </row>
    <row r="25" spans="1:12" ht="12.75" customHeight="1" x14ac:dyDescent="0.25">
      <c r="A25" s="241" t="s">
        <v>440</v>
      </c>
      <c r="B25" s="242"/>
      <c r="C25" s="243"/>
      <c r="D25" s="120">
        <v>43</v>
      </c>
      <c r="E25" s="70">
        <v>1878</v>
      </c>
      <c r="F25" s="96">
        <v>1887</v>
      </c>
      <c r="G25" s="147">
        <v>-0.5</v>
      </c>
      <c r="H25" s="120">
        <v>44</v>
      </c>
      <c r="I25" s="70">
        <v>1976</v>
      </c>
      <c r="J25" s="70">
        <v>1988</v>
      </c>
      <c r="K25" s="147">
        <v>-0.6</v>
      </c>
      <c r="L25">
        <v>15</v>
      </c>
    </row>
    <row r="26" spans="1:12" ht="12.75" customHeight="1" x14ac:dyDescent="0.25">
      <c r="A26" s="241" t="s">
        <v>441</v>
      </c>
      <c r="B26" s="242"/>
      <c r="C26" s="243"/>
      <c r="D26" s="120">
        <v>57</v>
      </c>
      <c r="E26" s="70">
        <v>1539</v>
      </c>
      <c r="F26" s="96">
        <v>1511</v>
      </c>
      <c r="G26" s="147">
        <v>1.9</v>
      </c>
      <c r="H26" s="120">
        <v>56</v>
      </c>
      <c r="I26" s="70">
        <v>1626</v>
      </c>
      <c r="J26" s="70">
        <v>1596</v>
      </c>
      <c r="K26" s="147">
        <v>1.9</v>
      </c>
      <c r="L26">
        <v>16</v>
      </c>
    </row>
    <row r="27" spans="1:12" ht="12.75" customHeight="1" x14ac:dyDescent="0.25">
      <c r="A27" s="241" t="s">
        <v>442</v>
      </c>
      <c r="B27" s="242"/>
      <c r="C27" s="243"/>
      <c r="D27" s="120">
        <v>325</v>
      </c>
      <c r="E27" s="70">
        <v>1900</v>
      </c>
      <c r="F27" s="96">
        <v>1880</v>
      </c>
      <c r="G27" s="147">
        <v>1</v>
      </c>
      <c r="H27" s="120">
        <v>325</v>
      </c>
      <c r="I27" s="70">
        <v>1985</v>
      </c>
      <c r="J27" s="70">
        <v>2017</v>
      </c>
      <c r="K27" s="147">
        <v>-1.5</v>
      </c>
      <c r="L27">
        <v>17</v>
      </c>
    </row>
    <row r="28" spans="1:12" ht="12.75" customHeight="1" x14ac:dyDescent="0.25">
      <c r="A28" s="241" t="s">
        <v>443</v>
      </c>
      <c r="B28" s="242"/>
      <c r="C28" s="243"/>
      <c r="D28" s="120">
        <v>17</v>
      </c>
      <c r="E28" s="70">
        <v>483</v>
      </c>
      <c r="F28" s="96">
        <v>485</v>
      </c>
      <c r="G28" s="147">
        <v>-0.5</v>
      </c>
      <c r="H28" s="120">
        <v>15</v>
      </c>
      <c r="I28" s="70">
        <v>489</v>
      </c>
      <c r="J28" s="70">
        <v>511</v>
      </c>
      <c r="K28" s="147">
        <v>-4.3</v>
      </c>
      <c r="L28">
        <v>18</v>
      </c>
    </row>
    <row r="29" spans="1:12" ht="12.75" customHeight="1" x14ac:dyDescent="0.25">
      <c r="A29" s="241" t="s">
        <v>433</v>
      </c>
      <c r="B29" s="242"/>
      <c r="C29" s="243"/>
      <c r="D29" s="121"/>
      <c r="E29" s="71">
        <f>SUM(E20:E28)</f>
        <v>10482</v>
      </c>
      <c r="F29" s="31">
        <f>SUM(F20:F28)</f>
        <v>10338</v>
      </c>
      <c r="G29" s="147">
        <f>((E29-F29)/F29)*100</f>
        <v>1.3929193267556588</v>
      </c>
      <c r="H29" s="121"/>
      <c r="I29" s="71">
        <f>SUM(I20:I28)</f>
        <v>10920</v>
      </c>
      <c r="J29" s="71">
        <f>SUM(J20:J28)</f>
        <v>10860</v>
      </c>
      <c r="K29" s="147">
        <f>((I29-J29)/J29)*100</f>
        <v>0.55248618784530379</v>
      </c>
    </row>
    <row r="30" spans="1:12" ht="12.75" customHeight="1" x14ac:dyDescent="0.25">
      <c r="A30" s="50" t="s">
        <v>444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41" t="s">
        <v>445</v>
      </c>
      <c r="B31" s="242"/>
      <c r="C31" s="243"/>
      <c r="D31" s="120">
        <v>34</v>
      </c>
      <c r="E31" s="70">
        <v>1512</v>
      </c>
      <c r="F31" s="96">
        <v>1510</v>
      </c>
      <c r="G31" s="147">
        <v>0.1</v>
      </c>
      <c r="H31" s="120">
        <v>35</v>
      </c>
      <c r="I31" s="70">
        <v>1497</v>
      </c>
      <c r="J31" s="70">
        <v>1503</v>
      </c>
      <c r="K31" s="147">
        <v>-0.4</v>
      </c>
      <c r="L31">
        <v>19</v>
      </c>
    </row>
    <row r="32" spans="1:12" ht="12.75" customHeight="1" x14ac:dyDescent="0.25">
      <c r="A32" s="241" t="s">
        <v>446</v>
      </c>
      <c r="B32" s="242"/>
      <c r="C32" s="243"/>
      <c r="D32" s="120">
        <v>22</v>
      </c>
      <c r="E32" s="70">
        <v>1517</v>
      </c>
      <c r="F32" s="96">
        <v>1518</v>
      </c>
      <c r="G32" s="147">
        <v>-0.1</v>
      </c>
      <c r="H32" s="120">
        <v>22</v>
      </c>
      <c r="I32" s="70">
        <v>1603</v>
      </c>
      <c r="J32" s="70">
        <v>1642</v>
      </c>
      <c r="K32" s="147">
        <v>-2.4</v>
      </c>
      <c r="L32">
        <v>20</v>
      </c>
    </row>
    <row r="33" spans="1:12" ht="12.75" customHeight="1" x14ac:dyDescent="0.25">
      <c r="A33" s="241" t="s">
        <v>447</v>
      </c>
      <c r="B33" s="242"/>
      <c r="C33" s="243"/>
      <c r="D33" s="120">
        <v>77</v>
      </c>
      <c r="E33" s="70">
        <v>1251</v>
      </c>
      <c r="F33" s="96">
        <v>1252</v>
      </c>
      <c r="G33" s="147">
        <v>-0.1</v>
      </c>
      <c r="H33" s="120">
        <v>79</v>
      </c>
      <c r="I33" s="70">
        <v>1290</v>
      </c>
      <c r="J33" s="70">
        <v>1311</v>
      </c>
      <c r="K33" s="147">
        <v>-1.6</v>
      </c>
      <c r="L33">
        <v>21</v>
      </c>
    </row>
    <row r="34" spans="1:12" ht="12.75" customHeight="1" x14ac:dyDescent="0.25">
      <c r="A34" s="241" t="s">
        <v>448</v>
      </c>
      <c r="B34" s="242"/>
      <c r="C34" s="243"/>
      <c r="D34" s="120">
        <v>64</v>
      </c>
      <c r="E34" s="70">
        <v>917</v>
      </c>
      <c r="F34" s="96">
        <v>952</v>
      </c>
      <c r="G34" s="147">
        <v>-3.7</v>
      </c>
      <c r="H34" s="120">
        <v>64</v>
      </c>
      <c r="I34" s="70">
        <v>967</v>
      </c>
      <c r="J34" s="70">
        <v>953</v>
      </c>
      <c r="K34" s="147">
        <v>1.4</v>
      </c>
      <c r="L34">
        <v>22</v>
      </c>
    </row>
    <row r="35" spans="1:12" ht="12.75" customHeight="1" x14ac:dyDescent="0.25">
      <c r="A35" s="241" t="s">
        <v>449</v>
      </c>
      <c r="B35" s="242"/>
      <c r="C35" s="243"/>
      <c r="D35" s="120">
        <v>59</v>
      </c>
      <c r="E35" s="70">
        <v>1754</v>
      </c>
      <c r="F35" s="96">
        <v>1756</v>
      </c>
      <c r="G35" s="147">
        <v>-0.1</v>
      </c>
      <c r="H35" s="120">
        <v>58</v>
      </c>
      <c r="I35" s="70">
        <v>1836</v>
      </c>
      <c r="J35" s="70">
        <v>1898</v>
      </c>
      <c r="K35" s="147">
        <v>-3.3</v>
      </c>
      <c r="L35">
        <v>23</v>
      </c>
    </row>
    <row r="36" spans="1:12" ht="12.75" customHeight="1" x14ac:dyDescent="0.25">
      <c r="A36" s="241" t="s">
        <v>450</v>
      </c>
      <c r="B36" s="242"/>
      <c r="C36" s="243"/>
      <c r="D36" s="120">
        <v>28</v>
      </c>
      <c r="E36" s="70">
        <v>1598</v>
      </c>
      <c r="F36" s="96">
        <v>1542</v>
      </c>
      <c r="G36" s="147">
        <v>3.7</v>
      </c>
      <c r="H36" s="120">
        <v>27</v>
      </c>
      <c r="I36" s="70">
        <v>1612</v>
      </c>
      <c r="J36" s="70">
        <v>1580</v>
      </c>
      <c r="K36" s="147">
        <v>2</v>
      </c>
      <c r="L36">
        <v>24</v>
      </c>
    </row>
    <row r="37" spans="1:12" ht="12.75" customHeight="1" x14ac:dyDescent="0.25">
      <c r="A37" s="241" t="s">
        <v>451</v>
      </c>
      <c r="B37" s="242"/>
      <c r="C37" s="243"/>
      <c r="D37" s="120">
        <v>84</v>
      </c>
      <c r="E37" s="70">
        <v>1718</v>
      </c>
      <c r="F37" s="96">
        <v>1706</v>
      </c>
      <c r="G37" s="147">
        <v>0.7</v>
      </c>
      <c r="H37" s="120">
        <v>84</v>
      </c>
      <c r="I37" s="70">
        <v>1770</v>
      </c>
      <c r="J37" s="70">
        <v>1775</v>
      </c>
      <c r="K37" s="147">
        <v>-0.3</v>
      </c>
      <c r="L37">
        <v>25</v>
      </c>
    </row>
    <row r="38" spans="1:12" ht="12.75" customHeight="1" x14ac:dyDescent="0.25">
      <c r="A38" s="241" t="s">
        <v>452</v>
      </c>
      <c r="B38" s="242"/>
      <c r="C38" s="243"/>
      <c r="D38" s="120">
        <v>9</v>
      </c>
      <c r="E38" s="70">
        <v>776</v>
      </c>
      <c r="F38" s="96">
        <v>807</v>
      </c>
      <c r="G38" s="147">
        <v>-3.9</v>
      </c>
      <c r="H38" s="120">
        <v>8</v>
      </c>
      <c r="I38" s="70">
        <v>810</v>
      </c>
      <c r="J38" s="70">
        <v>855</v>
      </c>
      <c r="K38" s="147">
        <v>-5.2</v>
      </c>
      <c r="L38">
        <v>26</v>
      </c>
    </row>
    <row r="39" spans="1:12" ht="12.75" customHeight="1" x14ac:dyDescent="0.25">
      <c r="A39" s="241" t="s">
        <v>453</v>
      </c>
      <c r="B39" s="242"/>
      <c r="C39" s="243"/>
      <c r="D39" s="120">
        <v>51</v>
      </c>
      <c r="E39" s="70">
        <v>388</v>
      </c>
      <c r="F39" s="96">
        <v>377</v>
      </c>
      <c r="G39" s="147">
        <v>3</v>
      </c>
      <c r="H39" s="120">
        <v>48</v>
      </c>
      <c r="I39" s="70">
        <v>407</v>
      </c>
      <c r="J39" s="70">
        <v>403</v>
      </c>
      <c r="K39" s="147">
        <v>1</v>
      </c>
      <c r="L39">
        <v>27</v>
      </c>
    </row>
    <row r="40" spans="1:12" ht="12.75" customHeight="1" x14ac:dyDescent="0.25">
      <c r="A40" s="241" t="s">
        <v>454</v>
      </c>
      <c r="B40" s="242"/>
      <c r="C40" s="243"/>
      <c r="D40" s="120">
        <v>54</v>
      </c>
      <c r="E40" s="70">
        <v>1699</v>
      </c>
      <c r="F40" s="96">
        <v>1688</v>
      </c>
      <c r="G40" s="147">
        <v>0.6</v>
      </c>
      <c r="H40" s="120">
        <v>53</v>
      </c>
      <c r="I40" s="70">
        <v>1784</v>
      </c>
      <c r="J40" s="70">
        <v>1791</v>
      </c>
      <c r="K40" s="147">
        <v>-0.4</v>
      </c>
      <c r="L40">
        <v>28</v>
      </c>
    </row>
    <row r="41" spans="1:12" ht="12.75" customHeight="1" x14ac:dyDescent="0.25">
      <c r="A41" s="241" t="s">
        <v>455</v>
      </c>
      <c r="B41" s="242"/>
      <c r="C41" s="243"/>
      <c r="D41" s="120">
        <v>32</v>
      </c>
      <c r="E41" s="70">
        <v>521</v>
      </c>
      <c r="F41" s="96">
        <v>540</v>
      </c>
      <c r="G41" s="147">
        <v>-3.5</v>
      </c>
      <c r="H41" s="120">
        <v>32</v>
      </c>
      <c r="I41" s="70">
        <v>566</v>
      </c>
      <c r="J41" s="70">
        <v>595</v>
      </c>
      <c r="K41" s="147">
        <v>-4.9000000000000004</v>
      </c>
      <c r="L41">
        <v>29</v>
      </c>
    </row>
    <row r="42" spans="1:12" ht="12.75" customHeight="1" x14ac:dyDescent="0.25">
      <c r="A42" s="241" t="s">
        <v>456</v>
      </c>
      <c r="B42" s="242"/>
      <c r="C42" s="243"/>
      <c r="D42" s="120">
        <v>121</v>
      </c>
      <c r="E42" s="70">
        <v>1647</v>
      </c>
      <c r="F42" s="96">
        <v>1649</v>
      </c>
      <c r="G42" s="147">
        <v>-0.1</v>
      </c>
      <c r="H42" s="120">
        <v>107</v>
      </c>
      <c r="I42" s="70">
        <v>1773</v>
      </c>
      <c r="J42" s="70">
        <v>1782</v>
      </c>
      <c r="K42" s="147">
        <v>-0.5</v>
      </c>
      <c r="L42">
        <v>30</v>
      </c>
    </row>
    <row r="43" spans="1:12" ht="12.75" customHeight="1" x14ac:dyDescent="0.25">
      <c r="A43" s="241" t="s">
        <v>433</v>
      </c>
      <c r="B43" s="242"/>
      <c r="C43" s="243"/>
      <c r="D43" s="121"/>
      <c r="E43" s="71">
        <f>SUM(E31:E42)</f>
        <v>15298</v>
      </c>
      <c r="F43" s="31">
        <f>SUM(F31:F42)</f>
        <v>15297</v>
      </c>
      <c r="G43" s="147">
        <f>((E43-F43)/F43)*100</f>
        <v>6.5372295221285213E-3</v>
      </c>
      <c r="H43" s="121"/>
      <c r="I43" s="71">
        <f>SUM(I31:I42)</f>
        <v>15915</v>
      </c>
      <c r="J43" s="71">
        <f>SUM(J31:J42)</f>
        <v>16088</v>
      </c>
      <c r="K43" s="147">
        <f>((I43-J43)/J43)*100</f>
        <v>-1.0753356539035306</v>
      </c>
    </row>
    <row r="44" spans="1:12" ht="12.75" customHeight="1" x14ac:dyDescent="0.25">
      <c r="A44" s="50" t="s">
        <v>457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41" t="s">
        <v>458</v>
      </c>
      <c r="B45" s="242"/>
      <c r="C45" s="243"/>
      <c r="D45" s="120">
        <v>71</v>
      </c>
      <c r="E45" s="70">
        <v>1499</v>
      </c>
      <c r="F45" s="96">
        <v>1482</v>
      </c>
      <c r="G45" s="147">
        <v>1.2</v>
      </c>
      <c r="H45" s="120">
        <v>71</v>
      </c>
      <c r="I45" s="70">
        <v>1491</v>
      </c>
      <c r="J45" s="70">
        <v>1473</v>
      </c>
      <c r="K45" s="147">
        <v>1.2</v>
      </c>
      <c r="L45">
        <v>31</v>
      </c>
    </row>
    <row r="46" spans="1:12" ht="12.75" customHeight="1" x14ac:dyDescent="0.25">
      <c r="A46" s="241" t="s">
        <v>459</v>
      </c>
      <c r="B46" s="242"/>
      <c r="C46" s="243"/>
      <c r="D46" s="120">
        <v>10</v>
      </c>
      <c r="E46" s="70">
        <v>913</v>
      </c>
      <c r="F46" s="96">
        <v>919</v>
      </c>
      <c r="G46" s="147">
        <v>-0.7</v>
      </c>
      <c r="H46" s="120">
        <v>10</v>
      </c>
      <c r="I46" s="70">
        <v>906</v>
      </c>
      <c r="J46" s="70">
        <v>926</v>
      </c>
      <c r="K46" s="147">
        <v>-2.2000000000000002</v>
      </c>
      <c r="L46">
        <v>32</v>
      </c>
    </row>
    <row r="47" spans="1:12" ht="12.75" customHeight="1" x14ac:dyDescent="0.25">
      <c r="A47" s="241" t="s">
        <v>460</v>
      </c>
      <c r="B47" s="242"/>
      <c r="C47" s="243"/>
      <c r="D47" s="120">
        <v>27</v>
      </c>
      <c r="E47" s="70">
        <v>1575</v>
      </c>
      <c r="F47" s="96">
        <v>1535</v>
      </c>
      <c r="G47" s="147">
        <v>2.6</v>
      </c>
      <c r="H47" s="120">
        <v>28</v>
      </c>
      <c r="I47" s="70">
        <v>1602</v>
      </c>
      <c r="J47" s="70">
        <v>1595</v>
      </c>
      <c r="K47" s="147">
        <v>0.4</v>
      </c>
      <c r="L47">
        <v>33</v>
      </c>
    </row>
    <row r="48" spans="1:12" ht="12.75" customHeight="1" x14ac:dyDescent="0.25">
      <c r="A48" s="241" t="s">
        <v>461</v>
      </c>
      <c r="B48" s="242"/>
      <c r="C48" s="243"/>
      <c r="D48" s="120">
        <v>13</v>
      </c>
      <c r="E48" s="70">
        <v>1057</v>
      </c>
      <c r="F48" s="96">
        <v>1130</v>
      </c>
      <c r="G48" s="147">
        <v>-6.4</v>
      </c>
      <c r="H48" s="120">
        <v>15</v>
      </c>
      <c r="I48" s="70">
        <v>1053</v>
      </c>
      <c r="J48" s="70">
        <v>1077</v>
      </c>
      <c r="K48" s="147">
        <v>-2.2999999999999998</v>
      </c>
      <c r="L48">
        <v>34</v>
      </c>
    </row>
    <row r="49" spans="1:23" ht="12.75" customHeight="1" x14ac:dyDescent="0.25">
      <c r="A49" s="241" t="s">
        <v>462</v>
      </c>
      <c r="B49" s="242"/>
      <c r="C49" s="243"/>
      <c r="D49" s="120">
        <v>51</v>
      </c>
      <c r="E49" s="70">
        <v>1224</v>
      </c>
      <c r="F49" s="96">
        <v>1253</v>
      </c>
      <c r="G49" s="147">
        <v>-2.2999999999999998</v>
      </c>
      <c r="H49" s="120">
        <v>51</v>
      </c>
      <c r="I49" s="70">
        <v>1231</v>
      </c>
      <c r="J49" s="70">
        <v>1256</v>
      </c>
      <c r="K49" s="147">
        <v>-2</v>
      </c>
      <c r="L49">
        <v>35</v>
      </c>
    </row>
    <row r="50" spans="1:23" ht="12.75" customHeight="1" x14ac:dyDescent="0.25">
      <c r="A50" s="241" t="s">
        <v>463</v>
      </c>
      <c r="B50" s="242"/>
      <c r="C50" s="243"/>
      <c r="D50" s="120">
        <v>39</v>
      </c>
      <c r="E50" s="70">
        <v>1224</v>
      </c>
      <c r="F50" s="96">
        <v>1210</v>
      </c>
      <c r="G50" s="147">
        <v>1.2</v>
      </c>
      <c r="H50" s="120">
        <v>38</v>
      </c>
      <c r="I50" s="70">
        <v>1221</v>
      </c>
      <c r="J50" s="70">
        <v>1236</v>
      </c>
      <c r="K50" s="147">
        <v>-1.2</v>
      </c>
      <c r="L50">
        <v>36</v>
      </c>
    </row>
    <row r="51" spans="1:23" ht="12.75" customHeight="1" x14ac:dyDescent="0.25">
      <c r="A51" s="241" t="s">
        <v>464</v>
      </c>
      <c r="B51" s="242"/>
      <c r="C51" s="243"/>
      <c r="D51" s="120">
        <v>40</v>
      </c>
      <c r="E51" s="70">
        <v>1665</v>
      </c>
      <c r="F51" s="96">
        <v>1598</v>
      </c>
      <c r="G51" s="147">
        <v>4.2</v>
      </c>
      <c r="H51" s="120">
        <v>38</v>
      </c>
      <c r="I51" s="70">
        <v>1694</v>
      </c>
      <c r="J51" s="70">
        <v>1646</v>
      </c>
      <c r="K51" s="147">
        <v>2.9</v>
      </c>
      <c r="L51">
        <v>37</v>
      </c>
    </row>
    <row r="52" spans="1:23" ht="12.75" customHeight="1" x14ac:dyDescent="0.25">
      <c r="A52" s="241" t="s">
        <v>465</v>
      </c>
      <c r="B52" s="242"/>
      <c r="C52" s="243"/>
      <c r="D52" s="120">
        <v>149</v>
      </c>
      <c r="E52" s="70">
        <v>5082</v>
      </c>
      <c r="F52" s="96">
        <v>4970</v>
      </c>
      <c r="G52" s="147">
        <v>2.2999999999999998</v>
      </c>
      <c r="H52" s="120">
        <v>145</v>
      </c>
      <c r="I52" s="70">
        <v>5186</v>
      </c>
      <c r="J52" s="70">
        <v>5192</v>
      </c>
      <c r="K52" s="147">
        <v>-0.1</v>
      </c>
      <c r="L52">
        <v>38</v>
      </c>
    </row>
    <row r="53" spans="1:23" ht="12.75" customHeight="1" x14ac:dyDescent="0.25">
      <c r="A53" s="241" t="s">
        <v>433</v>
      </c>
      <c r="B53" s="242"/>
      <c r="C53" s="243"/>
      <c r="D53" s="121"/>
      <c r="E53" s="71">
        <f>SUM(E45:E52)</f>
        <v>14239</v>
      </c>
      <c r="F53" s="31">
        <f>SUM(F45:F52)</f>
        <v>14097</v>
      </c>
      <c r="G53" s="147">
        <f>((E53-F53)/F53)*100</f>
        <v>1.0073065191175428</v>
      </c>
      <c r="H53" s="121"/>
      <c r="I53" s="71">
        <f>SUM(I45:I52)</f>
        <v>14384</v>
      </c>
      <c r="J53" s="71">
        <f>SUM(J45:J52)</f>
        <v>14401</v>
      </c>
      <c r="K53" s="147">
        <f>((I53-J53)/J53)*100</f>
        <v>-0.11804735782237345</v>
      </c>
    </row>
    <row r="54" spans="1:23" ht="12.75" customHeight="1" x14ac:dyDescent="0.25">
      <c r="A54" s="50" t="s">
        <v>466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41" t="s">
        <v>467</v>
      </c>
      <c r="B55" s="242"/>
      <c r="C55" s="243"/>
      <c r="D55" s="120">
        <v>34</v>
      </c>
      <c r="E55" s="70">
        <v>114</v>
      </c>
      <c r="F55" s="96">
        <v>113</v>
      </c>
      <c r="G55" s="147">
        <v>1</v>
      </c>
      <c r="H55" s="120">
        <v>37</v>
      </c>
      <c r="I55" s="70">
        <v>133</v>
      </c>
      <c r="J55" s="70">
        <v>139</v>
      </c>
      <c r="K55" s="147">
        <v>-4.0999999999999996</v>
      </c>
      <c r="L55">
        <v>39</v>
      </c>
    </row>
    <row r="56" spans="1:23" ht="12.75" customHeight="1" x14ac:dyDescent="0.25">
      <c r="A56" s="241" t="s">
        <v>468</v>
      </c>
      <c r="B56" s="242"/>
      <c r="C56" s="243"/>
      <c r="D56" s="120">
        <v>70</v>
      </c>
      <c r="E56" s="70">
        <v>1208</v>
      </c>
      <c r="F56" s="96">
        <v>1183</v>
      </c>
      <c r="G56" s="147">
        <v>2.1</v>
      </c>
      <c r="H56" s="120">
        <v>66</v>
      </c>
      <c r="I56" s="70">
        <v>1216</v>
      </c>
      <c r="J56" s="70">
        <v>1195</v>
      </c>
      <c r="K56" s="147">
        <v>1.7</v>
      </c>
      <c r="L56">
        <v>40</v>
      </c>
    </row>
    <row r="57" spans="1:23" ht="12.75" customHeight="1" x14ac:dyDescent="0.25">
      <c r="A57" s="241" t="s">
        <v>469</v>
      </c>
      <c r="B57" s="242"/>
      <c r="C57" s="243"/>
      <c r="D57" s="120">
        <v>39</v>
      </c>
      <c r="E57" s="70">
        <v>3849</v>
      </c>
      <c r="F57" s="96">
        <v>3880</v>
      </c>
      <c r="G57" s="147">
        <v>-0.8</v>
      </c>
      <c r="H57" s="120">
        <v>27</v>
      </c>
      <c r="I57" s="70">
        <v>4078</v>
      </c>
      <c r="J57" s="70">
        <v>4139</v>
      </c>
      <c r="K57" s="147">
        <v>-1.5</v>
      </c>
      <c r="L57">
        <v>41</v>
      </c>
    </row>
    <row r="58" spans="1:23" ht="12.75" customHeight="1" x14ac:dyDescent="0.25">
      <c r="A58" s="241" t="s">
        <v>470</v>
      </c>
      <c r="B58" s="242"/>
      <c r="C58" s="243"/>
      <c r="D58" s="120">
        <v>71</v>
      </c>
      <c r="E58" s="70">
        <v>1139</v>
      </c>
      <c r="F58" s="96">
        <v>1138</v>
      </c>
      <c r="G58" s="147">
        <v>0.1</v>
      </c>
      <c r="H58" s="120">
        <v>70</v>
      </c>
      <c r="I58" s="70">
        <v>1178</v>
      </c>
      <c r="J58" s="70">
        <v>1183</v>
      </c>
      <c r="K58" s="147">
        <v>-0.4</v>
      </c>
      <c r="L58">
        <v>42</v>
      </c>
    </row>
    <row r="59" spans="1:23" ht="12.75" customHeight="1" x14ac:dyDescent="0.25">
      <c r="A59" s="241" t="s">
        <v>471</v>
      </c>
      <c r="B59" s="242"/>
      <c r="C59" s="243"/>
      <c r="D59" s="120">
        <v>13</v>
      </c>
      <c r="E59" s="70">
        <v>68</v>
      </c>
      <c r="F59" s="96">
        <v>65</v>
      </c>
      <c r="G59" s="147">
        <v>4.3</v>
      </c>
      <c r="H59" s="120">
        <v>13</v>
      </c>
      <c r="I59" s="70">
        <v>73</v>
      </c>
      <c r="J59" s="70">
        <v>71</v>
      </c>
      <c r="K59" s="147">
        <v>1.6</v>
      </c>
      <c r="L59">
        <v>43</v>
      </c>
      <c r="P59" s="95"/>
      <c r="Q59" s="95" t="s">
        <v>417</v>
      </c>
      <c r="R59" s="95" t="s">
        <v>418</v>
      </c>
      <c r="S59" s="86" t="s">
        <v>419</v>
      </c>
      <c r="T59" s="95" t="s">
        <v>421</v>
      </c>
      <c r="U59" s="95" t="s">
        <v>422</v>
      </c>
      <c r="V59" s="88" t="s">
        <v>423</v>
      </c>
      <c r="W59" s="60" t="s">
        <v>62</v>
      </c>
    </row>
    <row r="60" spans="1:23" ht="12.75" customHeight="1" x14ac:dyDescent="0.25">
      <c r="A60" s="241" t="s">
        <v>472</v>
      </c>
      <c r="B60" s="242"/>
      <c r="C60" s="243"/>
      <c r="D60" s="120">
        <v>116</v>
      </c>
      <c r="E60" s="70">
        <v>645</v>
      </c>
      <c r="F60" s="96">
        <v>640</v>
      </c>
      <c r="G60" s="147">
        <v>0.8</v>
      </c>
      <c r="H60" s="120">
        <v>110</v>
      </c>
      <c r="I60" s="70">
        <v>682</v>
      </c>
      <c r="J60" s="70">
        <v>691</v>
      </c>
      <c r="K60" s="147">
        <v>-1.3</v>
      </c>
      <c r="L60">
        <v>44</v>
      </c>
      <c r="P60" s="118"/>
      <c r="Q60" s="118">
        <v>57126</v>
      </c>
      <c r="R60" s="118">
        <v>56846</v>
      </c>
      <c r="S60" s="119">
        <v>0.5</v>
      </c>
      <c r="T60" s="118">
        <v>59501</v>
      </c>
      <c r="U60" s="118">
        <v>59858</v>
      </c>
      <c r="V60" s="119">
        <v>-0.6</v>
      </c>
      <c r="W60">
        <v>1</v>
      </c>
    </row>
    <row r="61" spans="1:23" ht="12.75" customHeight="1" x14ac:dyDescent="0.25">
      <c r="A61" s="241" t="s">
        <v>473</v>
      </c>
      <c r="B61" s="242"/>
      <c r="C61" s="243"/>
      <c r="D61" s="120">
        <v>62</v>
      </c>
      <c r="E61" s="70">
        <v>665</v>
      </c>
      <c r="F61" s="96">
        <v>663</v>
      </c>
      <c r="G61" s="147">
        <v>0.3</v>
      </c>
      <c r="H61" s="120">
        <v>62</v>
      </c>
      <c r="I61" s="70">
        <v>747</v>
      </c>
      <c r="J61" s="70">
        <v>757</v>
      </c>
      <c r="K61" s="147">
        <v>-1.3</v>
      </c>
      <c r="L61">
        <v>45</v>
      </c>
    </row>
    <row r="62" spans="1:23" ht="12.75" customHeight="1" x14ac:dyDescent="0.25">
      <c r="A62" s="241" t="s">
        <v>474</v>
      </c>
      <c r="B62" s="242"/>
      <c r="C62" s="243"/>
      <c r="D62" s="120">
        <v>39</v>
      </c>
      <c r="E62" s="70">
        <v>402</v>
      </c>
      <c r="F62" s="96">
        <v>396</v>
      </c>
      <c r="G62" s="147">
        <v>1.4</v>
      </c>
      <c r="H62" s="120">
        <v>38</v>
      </c>
      <c r="I62" s="70">
        <v>427</v>
      </c>
      <c r="J62" s="70">
        <v>418</v>
      </c>
      <c r="K62" s="147">
        <v>2.1</v>
      </c>
      <c r="L62">
        <v>46</v>
      </c>
    </row>
    <row r="63" spans="1:23" ht="12.75" customHeight="1" x14ac:dyDescent="0.25">
      <c r="A63" s="241" t="s">
        <v>475</v>
      </c>
      <c r="B63" s="242"/>
      <c r="C63" s="243"/>
      <c r="D63" s="120">
        <v>9</v>
      </c>
      <c r="E63" s="70">
        <v>883</v>
      </c>
      <c r="F63" s="96">
        <v>894</v>
      </c>
      <c r="G63" s="147">
        <v>-1.3</v>
      </c>
      <c r="H63" s="120">
        <v>8</v>
      </c>
      <c r="I63" s="70">
        <v>824</v>
      </c>
      <c r="J63" s="70">
        <v>911</v>
      </c>
      <c r="K63" s="147">
        <v>-9.6</v>
      </c>
      <c r="L63">
        <v>47</v>
      </c>
    </row>
    <row r="64" spans="1:23" ht="12.75" customHeight="1" x14ac:dyDescent="0.25">
      <c r="A64" s="241" t="s">
        <v>476</v>
      </c>
      <c r="B64" s="242"/>
      <c r="C64" s="243"/>
      <c r="D64" s="120">
        <v>88</v>
      </c>
      <c r="E64" s="70">
        <v>924</v>
      </c>
      <c r="F64" s="96">
        <v>920</v>
      </c>
      <c r="G64" s="147">
        <v>0.5</v>
      </c>
      <c r="H64" s="120">
        <v>92</v>
      </c>
      <c r="I64" s="70">
        <v>999</v>
      </c>
      <c r="J64" s="70">
        <v>1007</v>
      </c>
      <c r="K64" s="147">
        <v>-0.8</v>
      </c>
      <c r="L64">
        <v>48</v>
      </c>
    </row>
    <row r="65" spans="1:12" ht="12.75" customHeight="1" x14ac:dyDescent="0.25">
      <c r="A65" s="241" t="s">
        <v>477</v>
      </c>
      <c r="B65" s="242"/>
      <c r="C65" s="243"/>
      <c r="D65" s="120">
        <v>37</v>
      </c>
      <c r="E65" s="70">
        <v>627</v>
      </c>
      <c r="F65" s="96">
        <v>627</v>
      </c>
      <c r="G65" s="147">
        <v>0</v>
      </c>
      <c r="H65" s="120">
        <v>34</v>
      </c>
      <c r="I65" s="70">
        <v>666</v>
      </c>
      <c r="J65" s="70">
        <v>670</v>
      </c>
      <c r="K65" s="147">
        <v>-0.6</v>
      </c>
      <c r="L65">
        <v>49</v>
      </c>
    </row>
    <row r="66" spans="1:12" ht="12.75" customHeight="1" x14ac:dyDescent="0.25">
      <c r="A66" s="241" t="s">
        <v>478</v>
      </c>
      <c r="B66" s="242"/>
      <c r="C66" s="243"/>
      <c r="D66" s="120">
        <v>74</v>
      </c>
      <c r="E66" s="70">
        <v>1079</v>
      </c>
      <c r="F66" s="96">
        <v>1047</v>
      </c>
      <c r="G66" s="147">
        <v>3.1</v>
      </c>
      <c r="H66" s="120">
        <v>74</v>
      </c>
      <c r="I66" s="70">
        <v>1157</v>
      </c>
      <c r="J66" s="70">
        <v>1133</v>
      </c>
      <c r="K66" s="147">
        <v>2.1</v>
      </c>
      <c r="L66">
        <v>50</v>
      </c>
    </row>
    <row r="67" spans="1:12" ht="12.75" customHeight="1" x14ac:dyDescent="0.25">
      <c r="A67" s="241" t="s">
        <v>479</v>
      </c>
      <c r="B67" s="242"/>
      <c r="C67" s="243"/>
      <c r="D67" s="120">
        <v>95</v>
      </c>
      <c r="E67" s="70">
        <v>495</v>
      </c>
      <c r="F67" s="96">
        <v>508</v>
      </c>
      <c r="G67" s="147">
        <v>-2.6</v>
      </c>
      <c r="H67" s="120">
        <v>91</v>
      </c>
      <c r="I67" s="70">
        <v>535</v>
      </c>
      <c r="J67" s="70">
        <v>579</v>
      </c>
      <c r="K67" s="147">
        <v>-7.5</v>
      </c>
      <c r="L67">
        <v>51</v>
      </c>
    </row>
    <row r="68" spans="1:12" ht="12.75" customHeight="1" x14ac:dyDescent="0.25">
      <c r="A68" s="241" t="s">
        <v>433</v>
      </c>
      <c r="B68" s="242"/>
      <c r="C68" s="243"/>
      <c r="D68" s="61"/>
      <c r="E68" s="71">
        <f>SUM(E55:E67)</f>
        <v>12098</v>
      </c>
      <c r="F68" s="31">
        <f>SUM(F55:F67)</f>
        <v>12074</v>
      </c>
      <c r="G68" s="147">
        <f>((E68-F68)/F68)*100</f>
        <v>0.19877422560874605</v>
      </c>
      <c r="H68" s="72"/>
      <c r="I68" s="71">
        <f>SUM(I55:I67)</f>
        <v>12715</v>
      </c>
      <c r="J68" s="71">
        <f>SUM(J55:J67)</f>
        <v>12893</v>
      </c>
      <c r="K68" s="147">
        <f>((I68-J68)/J68)*100</f>
        <v>-1.3805941208407664</v>
      </c>
    </row>
    <row r="69" spans="1:12" ht="12.75" customHeight="1" x14ac:dyDescent="0.25">
      <c r="A69" s="244" t="s">
        <v>480</v>
      </c>
      <c r="B69" s="245"/>
      <c r="C69" s="246"/>
      <c r="D69" s="71">
        <f>SUM(D6:D68)</f>
        <v>2659</v>
      </c>
      <c r="E69" s="71">
        <f>Q60</f>
        <v>57126</v>
      </c>
      <c r="F69" s="31">
        <f>R60</f>
        <v>56846</v>
      </c>
      <c r="G69" s="147">
        <f>S60</f>
        <v>0.5</v>
      </c>
      <c r="H69" s="71">
        <f>SUM(H6:H68)</f>
        <v>2628</v>
      </c>
      <c r="I69" s="71">
        <f>T60</f>
        <v>59501</v>
      </c>
      <c r="J69" s="71">
        <f>U60</f>
        <v>59858</v>
      </c>
      <c r="K69" s="147">
        <f>V60</f>
        <v>-0.6</v>
      </c>
    </row>
    <row r="70" spans="1:12" x14ac:dyDescent="0.25">
      <c r="A70" s="247" t="s">
        <v>481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5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5" priority="2" stopIfTrue="1" operator="lessThan">
      <formula>0</formula>
    </cfRule>
  </conditionalFormatting>
  <conditionalFormatting sqref="V60 S60">
    <cfRule type="cellIs" dxfId="14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9" t="s">
        <v>482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5">
      <c r="A3" s="250" t="s">
        <v>411</v>
      </c>
      <c r="B3" s="251"/>
      <c r="C3" s="252"/>
      <c r="D3" s="259" t="str">
        <f>Data!B4</f>
        <v>September</v>
      </c>
      <c r="E3" s="260"/>
      <c r="F3" s="260"/>
      <c r="G3" s="261"/>
      <c r="H3" s="259">
        <f>Data!B6</f>
        <v>44409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62" t="s">
        <v>412</v>
      </c>
      <c r="E4" s="211" t="s">
        <v>413</v>
      </c>
      <c r="F4" s="212"/>
      <c r="G4" s="267" t="s">
        <v>414</v>
      </c>
      <c r="H4" s="262" t="s">
        <v>412</v>
      </c>
      <c r="I4" s="211" t="s">
        <v>413</v>
      </c>
      <c r="J4" s="212"/>
      <c r="K4" s="267" t="s">
        <v>414</v>
      </c>
    </row>
    <row r="5" spans="1:12" ht="26.4" x14ac:dyDescent="0.25">
      <c r="A5" s="256"/>
      <c r="B5" s="257"/>
      <c r="C5" s="258"/>
      <c r="D5" s="263"/>
      <c r="E5" s="27" t="str">
        <f>CONCATENATE(Data!A4,"   (Preliminary)")</f>
        <v>2022   (Preliminary)</v>
      </c>
      <c r="F5" s="27">
        <f>Data!A4-1</f>
        <v>2021</v>
      </c>
      <c r="G5" s="268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8"/>
    </row>
    <row r="6" spans="1:12" x14ac:dyDescent="0.25">
      <c r="A6" s="264"/>
      <c r="B6" s="265"/>
      <c r="C6" s="266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44" t="s">
        <v>415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56" t="s">
        <v>416</v>
      </c>
      <c r="E8" s="56" t="s">
        <v>417</v>
      </c>
      <c r="F8" s="56" t="s">
        <v>418</v>
      </c>
      <c r="G8" s="112" t="s">
        <v>419</v>
      </c>
      <c r="H8" s="56" t="s">
        <v>420</v>
      </c>
      <c r="I8" s="56" t="s">
        <v>421</v>
      </c>
      <c r="J8" s="56" t="s">
        <v>422</v>
      </c>
      <c r="K8" s="113" t="s">
        <v>423</v>
      </c>
      <c r="L8" s="60" t="s">
        <v>62</v>
      </c>
    </row>
    <row r="9" spans="1:12" ht="12.75" customHeight="1" x14ac:dyDescent="0.25">
      <c r="A9" s="241" t="s">
        <v>424</v>
      </c>
      <c r="B9" s="242"/>
      <c r="C9" s="243"/>
      <c r="D9" s="120">
        <v>16</v>
      </c>
      <c r="E9" s="70">
        <v>2157</v>
      </c>
      <c r="F9" s="70">
        <v>2206</v>
      </c>
      <c r="G9" s="147">
        <v>-2.2000000000000002</v>
      </c>
      <c r="H9" s="120">
        <v>18</v>
      </c>
      <c r="I9" s="70">
        <v>2284</v>
      </c>
      <c r="J9" s="70">
        <v>2252</v>
      </c>
      <c r="K9" s="147">
        <v>1.4</v>
      </c>
      <c r="L9">
        <v>1</v>
      </c>
    </row>
    <row r="10" spans="1:12" ht="12.75" customHeight="1" x14ac:dyDescent="0.25">
      <c r="A10" s="241" t="s">
        <v>425</v>
      </c>
      <c r="B10" s="242"/>
      <c r="C10" s="243"/>
      <c r="D10" s="120">
        <v>22</v>
      </c>
      <c r="E10" s="70">
        <v>268</v>
      </c>
      <c r="F10" s="70">
        <v>265</v>
      </c>
      <c r="G10" s="147">
        <v>1</v>
      </c>
      <c r="H10" s="120">
        <v>22</v>
      </c>
      <c r="I10" s="70">
        <v>290</v>
      </c>
      <c r="J10" s="70">
        <v>289</v>
      </c>
      <c r="K10" s="147">
        <v>0.3</v>
      </c>
      <c r="L10">
        <v>2</v>
      </c>
    </row>
    <row r="11" spans="1:12" ht="12.75" customHeight="1" x14ac:dyDescent="0.25">
      <c r="A11" s="241" t="s">
        <v>426</v>
      </c>
      <c r="B11" s="242"/>
      <c r="C11" s="243"/>
      <c r="D11" s="120">
        <v>203</v>
      </c>
      <c r="E11" s="70">
        <v>3932</v>
      </c>
      <c r="F11" s="70">
        <v>3955</v>
      </c>
      <c r="G11" s="147">
        <v>-0.6</v>
      </c>
      <c r="H11" s="120">
        <v>204</v>
      </c>
      <c r="I11" s="70">
        <v>4130</v>
      </c>
      <c r="J11" s="70">
        <v>4075</v>
      </c>
      <c r="K11" s="147">
        <v>1.3</v>
      </c>
      <c r="L11">
        <v>3</v>
      </c>
    </row>
    <row r="12" spans="1:12" ht="12.75" customHeight="1" x14ac:dyDescent="0.25">
      <c r="A12" s="241" t="s">
        <v>427</v>
      </c>
      <c r="B12" s="242"/>
      <c r="C12" s="243"/>
      <c r="D12" s="120">
        <v>68</v>
      </c>
      <c r="E12" s="70">
        <v>549</v>
      </c>
      <c r="F12" s="70">
        <v>551</v>
      </c>
      <c r="G12" s="147">
        <v>-0.3</v>
      </c>
      <c r="H12" s="120">
        <v>68</v>
      </c>
      <c r="I12" s="70">
        <v>612</v>
      </c>
      <c r="J12" s="70">
        <v>609</v>
      </c>
      <c r="K12" s="147">
        <v>0.5</v>
      </c>
      <c r="L12">
        <v>4</v>
      </c>
    </row>
    <row r="13" spans="1:12" ht="12.75" customHeight="1" x14ac:dyDescent="0.25">
      <c r="A13" s="241" t="s">
        <v>428</v>
      </c>
      <c r="B13" s="242"/>
      <c r="C13" s="243"/>
      <c r="D13" s="120">
        <v>57</v>
      </c>
      <c r="E13" s="70">
        <v>4773</v>
      </c>
      <c r="F13" s="70">
        <v>4773</v>
      </c>
      <c r="G13" s="147">
        <v>0</v>
      </c>
      <c r="H13" s="120">
        <v>114</v>
      </c>
      <c r="I13" s="70">
        <v>5218</v>
      </c>
      <c r="J13" s="70">
        <v>5043</v>
      </c>
      <c r="K13" s="147">
        <v>3.5</v>
      </c>
      <c r="L13">
        <v>5</v>
      </c>
    </row>
    <row r="14" spans="1:12" ht="12.75" customHeight="1" x14ac:dyDescent="0.25">
      <c r="A14" s="241" t="s">
        <v>429</v>
      </c>
      <c r="B14" s="242"/>
      <c r="C14" s="243"/>
      <c r="D14" s="120">
        <v>57</v>
      </c>
      <c r="E14" s="70">
        <v>5918</v>
      </c>
      <c r="F14" s="70">
        <v>5919</v>
      </c>
      <c r="G14" s="147">
        <v>0</v>
      </c>
      <c r="H14" s="120">
        <v>59</v>
      </c>
      <c r="I14" s="70">
        <v>6118</v>
      </c>
      <c r="J14" s="70">
        <v>6080</v>
      </c>
      <c r="K14" s="147">
        <v>0.6</v>
      </c>
      <c r="L14">
        <v>6</v>
      </c>
    </row>
    <row r="15" spans="1:12" ht="12.75" customHeight="1" x14ac:dyDescent="0.25">
      <c r="A15" s="241" t="s">
        <v>430</v>
      </c>
      <c r="B15" s="242"/>
      <c r="C15" s="243"/>
      <c r="D15" s="120">
        <v>32</v>
      </c>
      <c r="E15" s="70">
        <v>4089</v>
      </c>
      <c r="F15" s="70">
        <v>4094</v>
      </c>
      <c r="G15" s="147">
        <v>-0.1</v>
      </c>
      <c r="H15" s="120">
        <v>35</v>
      </c>
      <c r="I15" s="70">
        <v>4310</v>
      </c>
      <c r="J15" s="70">
        <v>4348</v>
      </c>
      <c r="K15" s="147">
        <v>-0.9</v>
      </c>
      <c r="L15">
        <v>7</v>
      </c>
    </row>
    <row r="16" spans="1:12" ht="12.75" customHeight="1" x14ac:dyDescent="0.25">
      <c r="A16" s="241" t="s">
        <v>431</v>
      </c>
      <c r="B16" s="242"/>
      <c r="C16" s="243"/>
      <c r="D16" s="120">
        <v>26</v>
      </c>
      <c r="E16" s="70">
        <v>574</v>
      </c>
      <c r="F16" s="70">
        <v>545</v>
      </c>
      <c r="G16" s="147">
        <v>5.3</v>
      </c>
      <c r="H16" s="120">
        <v>26</v>
      </c>
      <c r="I16" s="70">
        <v>563</v>
      </c>
      <c r="J16" s="70">
        <v>517</v>
      </c>
      <c r="K16" s="147">
        <v>8.8000000000000007</v>
      </c>
      <c r="L16">
        <v>8</v>
      </c>
    </row>
    <row r="17" spans="1:12" ht="12.75" customHeight="1" x14ac:dyDescent="0.25">
      <c r="A17" s="241" t="s">
        <v>432</v>
      </c>
      <c r="B17" s="242"/>
      <c r="C17" s="243"/>
      <c r="D17" s="120">
        <v>15</v>
      </c>
      <c r="E17" s="70">
        <v>118</v>
      </c>
      <c r="F17" s="70">
        <v>120</v>
      </c>
      <c r="G17" s="147">
        <v>-2.2999999999999998</v>
      </c>
      <c r="H17" s="120">
        <v>18</v>
      </c>
      <c r="I17" s="70">
        <v>126</v>
      </c>
      <c r="J17" s="70">
        <v>128</v>
      </c>
      <c r="K17" s="147">
        <v>-1.6</v>
      </c>
      <c r="L17">
        <v>9</v>
      </c>
    </row>
    <row r="18" spans="1:12" ht="12.75" customHeight="1" x14ac:dyDescent="0.25">
      <c r="A18" s="241" t="s">
        <v>433</v>
      </c>
      <c r="B18" s="242"/>
      <c r="C18" s="243"/>
      <c r="D18" s="121"/>
      <c r="E18" s="71">
        <f>SUM(E9:E17)</f>
        <v>22378</v>
      </c>
      <c r="F18" s="71">
        <f>SUM(F9:F17)</f>
        <v>22428</v>
      </c>
      <c r="G18" s="147">
        <f>((E18-F18)/F18)*100</f>
        <v>-0.22293561619404317</v>
      </c>
      <c r="H18" s="121"/>
      <c r="I18" s="71">
        <f>SUM(I9:I17)</f>
        <v>23651</v>
      </c>
      <c r="J18" s="71">
        <f>SUM(J9:J17)</f>
        <v>23341</v>
      </c>
      <c r="K18" s="147">
        <f>((I18-J18)/J18)*100</f>
        <v>1.3281350413435584</v>
      </c>
    </row>
    <row r="19" spans="1:12" ht="12.75" customHeight="1" x14ac:dyDescent="0.25">
      <c r="A19" s="50" t="s">
        <v>434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41" t="s">
        <v>435</v>
      </c>
      <c r="B20" s="242"/>
      <c r="C20" s="243"/>
      <c r="D20" s="120">
        <v>13</v>
      </c>
      <c r="E20" s="70">
        <v>421</v>
      </c>
      <c r="F20" s="70">
        <v>435</v>
      </c>
      <c r="G20" s="147">
        <v>-3.2</v>
      </c>
      <c r="H20" s="120">
        <v>12</v>
      </c>
      <c r="I20" s="70">
        <v>433</v>
      </c>
      <c r="J20" s="70">
        <v>431</v>
      </c>
      <c r="K20" s="147">
        <v>0.4</v>
      </c>
      <c r="L20">
        <v>10</v>
      </c>
    </row>
    <row r="21" spans="1:12" ht="12.75" customHeight="1" x14ac:dyDescent="0.25">
      <c r="A21" s="241" t="s">
        <v>436</v>
      </c>
      <c r="B21" s="242"/>
      <c r="C21" s="243"/>
      <c r="D21" s="120">
        <v>0</v>
      </c>
      <c r="E21" s="70">
        <v>194</v>
      </c>
      <c r="F21" s="70">
        <v>193</v>
      </c>
      <c r="G21" s="147">
        <v>1</v>
      </c>
      <c r="H21" s="120">
        <v>2</v>
      </c>
      <c r="I21" s="70">
        <v>191</v>
      </c>
      <c r="J21" s="70">
        <v>201</v>
      </c>
      <c r="K21" s="147">
        <v>-4.8</v>
      </c>
      <c r="L21">
        <v>11</v>
      </c>
    </row>
    <row r="22" spans="1:12" ht="12.75" customHeight="1" x14ac:dyDescent="0.25">
      <c r="A22" s="241" t="s">
        <v>437</v>
      </c>
      <c r="B22" s="242"/>
      <c r="C22" s="243"/>
      <c r="D22" s="120">
        <v>139</v>
      </c>
      <c r="E22" s="70">
        <v>10361</v>
      </c>
      <c r="F22" s="70">
        <v>10490</v>
      </c>
      <c r="G22" s="147">
        <v>-1.2</v>
      </c>
      <c r="H22" s="120">
        <v>138</v>
      </c>
      <c r="I22" s="70">
        <v>11163</v>
      </c>
      <c r="J22" s="70">
        <v>10678</v>
      </c>
      <c r="K22" s="147">
        <v>4.5</v>
      </c>
      <c r="L22">
        <v>12</v>
      </c>
    </row>
    <row r="23" spans="1:12" ht="12.75" customHeight="1" x14ac:dyDescent="0.25">
      <c r="A23" s="241" t="s">
        <v>438</v>
      </c>
      <c r="B23" s="242"/>
      <c r="C23" s="243"/>
      <c r="D23" s="120">
        <v>115</v>
      </c>
      <c r="E23" s="70">
        <v>5702</v>
      </c>
      <c r="F23" s="70">
        <v>5594</v>
      </c>
      <c r="G23" s="147">
        <v>1.9</v>
      </c>
      <c r="H23" s="120">
        <v>118</v>
      </c>
      <c r="I23" s="70">
        <v>5912</v>
      </c>
      <c r="J23" s="70">
        <v>5748</v>
      </c>
      <c r="K23" s="147">
        <v>2.9</v>
      </c>
      <c r="L23">
        <v>13</v>
      </c>
    </row>
    <row r="24" spans="1:12" ht="12.75" customHeight="1" x14ac:dyDescent="0.25">
      <c r="A24" s="241" t="s">
        <v>439</v>
      </c>
      <c r="B24" s="242"/>
      <c r="C24" s="243"/>
      <c r="D24" s="120">
        <v>36</v>
      </c>
      <c r="E24" s="70">
        <v>3249</v>
      </c>
      <c r="F24" s="70">
        <v>3220</v>
      </c>
      <c r="G24" s="147">
        <v>0.9</v>
      </c>
      <c r="H24" s="120">
        <v>36</v>
      </c>
      <c r="I24" s="70">
        <v>3322</v>
      </c>
      <c r="J24" s="70">
        <v>3310</v>
      </c>
      <c r="K24" s="147">
        <v>0.4</v>
      </c>
      <c r="L24">
        <v>14</v>
      </c>
    </row>
    <row r="25" spans="1:12" ht="12.75" customHeight="1" x14ac:dyDescent="0.25">
      <c r="A25" s="241" t="s">
        <v>440</v>
      </c>
      <c r="B25" s="242"/>
      <c r="C25" s="243"/>
      <c r="D25" s="120">
        <v>45</v>
      </c>
      <c r="E25" s="70">
        <v>4701</v>
      </c>
      <c r="F25" s="70">
        <v>4760</v>
      </c>
      <c r="G25" s="147">
        <v>-1.2</v>
      </c>
      <c r="H25" s="120">
        <v>42</v>
      </c>
      <c r="I25" s="70">
        <v>4824</v>
      </c>
      <c r="J25" s="70">
        <v>4828</v>
      </c>
      <c r="K25" s="147">
        <v>-0.1</v>
      </c>
      <c r="L25">
        <v>15</v>
      </c>
    </row>
    <row r="26" spans="1:12" ht="12.75" customHeight="1" x14ac:dyDescent="0.25">
      <c r="A26" s="241" t="s">
        <v>441</v>
      </c>
      <c r="B26" s="242"/>
      <c r="C26" s="243"/>
      <c r="D26" s="120">
        <v>46</v>
      </c>
      <c r="E26" s="70">
        <v>2140</v>
      </c>
      <c r="F26" s="70">
        <v>2147</v>
      </c>
      <c r="G26" s="147">
        <v>-0.3</v>
      </c>
      <c r="H26" s="120">
        <v>47</v>
      </c>
      <c r="I26" s="70">
        <v>2276</v>
      </c>
      <c r="J26" s="70">
        <v>2224</v>
      </c>
      <c r="K26" s="147">
        <v>2.4</v>
      </c>
      <c r="L26">
        <v>16</v>
      </c>
    </row>
    <row r="27" spans="1:12" ht="12.75" customHeight="1" x14ac:dyDescent="0.25">
      <c r="A27" s="241" t="s">
        <v>442</v>
      </c>
      <c r="B27" s="242"/>
      <c r="C27" s="243"/>
      <c r="D27" s="120">
        <v>360</v>
      </c>
      <c r="E27" s="70">
        <v>3860</v>
      </c>
      <c r="F27" s="70">
        <v>3822</v>
      </c>
      <c r="G27" s="147">
        <v>1</v>
      </c>
      <c r="H27" s="120">
        <v>360</v>
      </c>
      <c r="I27" s="70">
        <v>4020</v>
      </c>
      <c r="J27" s="70">
        <v>3969</v>
      </c>
      <c r="K27" s="147">
        <v>1.3</v>
      </c>
      <c r="L27">
        <v>17</v>
      </c>
    </row>
    <row r="28" spans="1:12" ht="12.75" customHeight="1" x14ac:dyDescent="0.25">
      <c r="A28" s="241" t="s">
        <v>443</v>
      </c>
      <c r="B28" s="242"/>
      <c r="C28" s="243"/>
      <c r="D28" s="120">
        <v>9</v>
      </c>
      <c r="E28" s="70">
        <v>587</v>
      </c>
      <c r="F28" s="70">
        <v>587</v>
      </c>
      <c r="G28" s="147">
        <v>0.1</v>
      </c>
      <c r="H28" s="120">
        <v>9</v>
      </c>
      <c r="I28" s="70">
        <v>598</v>
      </c>
      <c r="J28" s="70">
        <v>612</v>
      </c>
      <c r="K28" s="147">
        <v>-2.2999999999999998</v>
      </c>
      <c r="L28">
        <v>18</v>
      </c>
    </row>
    <row r="29" spans="1:12" ht="12.75" customHeight="1" x14ac:dyDescent="0.25">
      <c r="A29" s="241" t="s">
        <v>433</v>
      </c>
      <c r="B29" s="242"/>
      <c r="C29" s="243"/>
      <c r="D29" s="121"/>
      <c r="E29" s="71">
        <f>SUM(E20:E28)</f>
        <v>31215</v>
      </c>
      <c r="F29" s="71">
        <f>SUM(F20:F28)</f>
        <v>31248</v>
      </c>
      <c r="G29" s="147">
        <f>((E29-F29)/F29)*100</f>
        <v>-0.10560675883256529</v>
      </c>
      <c r="H29" s="121"/>
      <c r="I29" s="71">
        <f>SUM(I20:I28)</f>
        <v>32739</v>
      </c>
      <c r="J29" s="71">
        <f>SUM(J20:J28)</f>
        <v>32001</v>
      </c>
      <c r="K29" s="147">
        <f>((I29-J29)/J29)*100</f>
        <v>2.3061779319396267</v>
      </c>
    </row>
    <row r="30" spans="1:12" ht="12.75" customHeight="1" x14ac:dyDescent="0.25">
      <c r="A30" s="50" t="s">
        <v>444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41" t="s">
        <v>445</v>
      </c>
      <c r="B31" s="242"/>
      <c r="C31" s="243"/>
      <c r="D31" s="120">
        <v>52</v>
      </c>
      <c r="E31" s="70">
        <v>4878</v>
      </c>
      <c r="F31" s="70">
        <v>4790</v>
      </c>
      <c r="G31" s="147">
        <v>1.8</v>
      </c>
      <c r="H31" s="120">
        <v>53</v>
      </c>
      <c r="I31" s="70">
        <v>5120</v>
      </c>
      <c r="J31" s="70">
        <v>5089</v>
      </c>
      <c r="K31" s="147">
        <v>0.6</v>
      </c>
      <c r="L31">
        <v>19</v>
      </c>
    </row>
    <row r="32" spans="1:12" ht="12.75" customHeight="1" x14ac:dyDescent="0.25">
      <c r="A32" s="241" t="s">
        <v>446</v>
      </c>
      <c r="B32" s="242"/>
      <c r="C32" s="243"/>
      <c r="D32" s="120">
        <v>34</v>
      </c>
      <c r="E32" s="70">
        <v>2704</v>
      </c>
      <c r="F32" s="70">
        <v>2733</v>
      </c>
      <c r="G32" s="147">
        <v>-1.1000000000000001</v>
      </c>
      <c r="H32" s="120">
        <v>36</v>
      </c>
      <c r="I32" s="70">
        <v>2775</v>
      </c>
      <c r="J32" s="70">
        <v>2789</v>
      </c>
      <c r="K32" s="147">
        <v>-0.5</v>
      </c>
      <c r="L32">
        <v>20</v>
      </c>
    </row>
    <row r="33" spans="1:12" ht="12.75" customHeight="1" x14ac:dyDescent="0.25">
      <c r="A33" s="241" t="s">
        <v>447</v>
      </c>
      <c r="B33" s="242"/>
      <c r="C33" s="243"/>
      <c r="D33" s="120">
        <v>32</v>
      </c>
      <c r="E33" s="70">
        <v>917</v>
      </c>
      <c r="F33" s="70">
        <v>914</v>
      </c>
      <c r="G33" s="147">
        <v>0.3</v>
      </c>
      <c r="H33" s="120">
        <v>32</v>
      </c>
      <c r="I33" s="70">
        <v>952</v>
      </c>
      <c r="J33" s="70">
        <v>956</v>
      </c>
      <c r="K33" s="147">
        <v>-0.5</v>
      </c>
      <c r="L33">
        <v>21</v>
      </c>
    </row>
    <row r="34" spans="1:12" ht="12.75" customHeight="1" x14ac:dyDescent="0.25">
      <c r="A34" s="241" t="s">
        <v>448</v>
      </c>
      <c r="B34" s="242"/>
      <c r="C34" s="243"/>
      <c r="D34" s="120">
        <v>18</v>
      </c>
      <c r="E34" s="70">
        <v>929</v>
      </c>
      <c r="F34" s="70">
        <v>924</v>
      </c>
      <c r="G34" s="147">
        <v>0.5</v>
      </c>
      <c r="H34" s="120">
        <v>16</v>
      </c>
      <c r="I34" s="70">
        <v>952</v>
      </c>
      <c r="J34" s="70">
        <v>955</v>
      </c>
      <c r="K34" s="147">
        <v>-0.3</v>
      </c>
      <c r="L34">
        <v>22</v>
      </c>
    </row>
    <row r="35" spans="1:12" ht="12.75" customHeight="1" x14ac:dyDescent="0.25">
      <c r="A35" s="241" t="s">
        <v>449</v>
      </c>
      <c r="B35" s="242"/>
      <c r="C35" s="243"/>
      <c r="D35" s="120">
        <v>45</v>
      </c>
      <c r="E35" s="70">
        <v>4770</v>
      </c>
      <c r="F35" s="70">
        <v>4753</v>
      </c>
      <c r="G35" s="147">
        <v>0.4</v>
      </c>
      <c r="H35" s="120">
        <v>44</v>
      </c>
      <c r="I35" s="70">
        <v>5015</v>
      </c>
      <c r="J35" s="70">
        <v>4989</v>
      </c>
      <c r="K35" s="147">
        <v>0.5</v>
      </c>
      <c r="L35">
        <v>23</v>
      </c>
    </row>
    <row r="36" spans="1:12" ht="12.75" customHeight="1" x14ac:dyDescent="0.25">
      <c r="A36" s="241" t="s">
        <v>450</v>
      </c>
      <c r="B36" s="242"/>
      <c r="C36" s="243"/>
      <c r="D36" s="120">
        <v>16</v>
      </c>
      <c r="E36" s="70">
        <v>2155</v>
      </c>
      <c r="F36" s="70">
        <v>2149</v>
      </c>
      <c r="G36" s="147">
        <v>0.3</v>
      </c>
      <c r="H36" s="120">
        <v>9</v>
      </c>
      <c r="I36" s="70">
        <v>2179</v>
      </c>
      <c r="J36" s="70">
        <v>2249</v>
      </c>
      <c r="K36" s="147">
        <v>-3.1</v>
      </c>
      <c r="L36">
        <v>24</v>
      </c>
    </row>
    <row r="37" spans="1:12" ht="12.75" customHeight="1" x14ac:dyDescent="0.25">
      <c r="A37" s="241" t="s">
        <v>451</v>
      </c>
      <c r="B37" s="242"/>
      <c r="C37" s="243"/>
      <c r="D37" s="120">
        <v>63</v>
      </c>
      <c r="E37" s="70">
        <v>2779</v>
      </c>
      <c r="F37" s="70">
        <v>2754</v>
      </c>
      <c r="G37" s="147">
        <v>0.9</v>
      </c>
      <c r="H37" s="120">
        <v>63</v>
      </c>
      <c r="I37" s="70">
        <v>2869</v>
      </c>
      <c r="J37" s="70">
        <v>2830</v>
      </c>
      <c r="K37" s="147">
        <v>1.4</v>
      </c>
      <c r="L37">
        <v>25</v>
      </c>
    </row>
    <row r="38" spans="1:12" ht="12.75" customHeight="1" x14ac:dyDescent="0.25">
      <c r="A38" s="241" t="s">
        <v>452</v>
      </c>
      <c r="B38" s="242"/>
      <c r="C38" s="243"/>
      <c r="D38" s="120">
        <v>12</v>
      </c>
      <c r="E38" s="70">
        <v>639</v>
      </c>
      <c r="F38" s="70">
        <v>643</v>
      </c>
      <c r="G38" s="147">
        <v>-0.6</v>
      </c>
      <c r="H38" s="120">
        <v>12</v>
      </c>
      <c r="I38" s="70">
        <v>648</v>
      </c>
      <c r="J38" s="70">
        <v>655</v>
      </c>
      <c r="K38" s="147">
        <v>-1.1000000000000001</v>
      </c>
      <c r="L38">
        <v>26</v>
      </c>
    </row>
    <row r="39" spans="1:12" ht="12.75" customHeight="1" x14ac:dyDescent="0.25">
      <c r="A39" s="241" t="s">
        <v>453</v>
      </c>
      <c r="B39" s="242"/>
      <c r="C39" s="243"/>
      <c r="D39" s="120">
        <v>9</v>
      </c>
      <c r="E39" s="70">
        <v>183</v>
      </c>
      <c r="F39" s="70">
        <v>189</v>
      </c>
      <c r="G39" s="147">
        <v>-3.1</v>
      </c>
      <c r="H39" s="120">
        <v>10</v>
      </c>
      <c r="I39" s="70">
        <v>182</v>
      </c>
      <c r="J39" s="70">
        <v>187</v>
      </c>
      <c r="K39" s="147">
        <v>-2.4</v>
      </c>
      <c r="L39">
        <v>27</v>
      </c>
    </row>
    <row r="40" spans="1:12" ht="12.75" customHeight="1" x14ac:dyDescent="0.25">
      <c r="A40" s="241" t="s">
        <v>454</v>
      </c>
      <c r="B40" s="242"/>
      <c r="C40" s="243"/>
      <c r="D40" s="120">
        <v>94</v>
      </c>
      <c r="E40" s="70">
        <v>4931</v>
      </c>
      <c r="F40" s="70">
        <v>4870</v>
      </c>
      <c r="G40" s="147">
        <v>1.2</v>
      </c>
      <c r="H40" s="120">
        <v>92</v>
      </c>
      <c r="I40" s="70">
        <v>5133</v>
      </c>
      <c r="J40" s="70">
        <v>5065</v>
      </c>
      <c r="K40" s="147">
        <v>1.3</v>
      </c>
      <c r="L40">
        <v>28</v>
      </c>
    </row>
    <row r="41" spans="1:12" ht="12.75" customHeight="1" x14ac:dyDescent="0.25">
      <c r="A41" s="241" t="s">
        <v>455</v>
      </c>
      <c r="B41" s="242"/>
      <c r="C41" s="243"/>
      <c r="D41" s="120">
        <v>3</v>
      </c>
      <c r="E41" s="70">
        <v>236</v>
      </c>
      <c r="F41" s="70">
        <v>244</v>
      </c>
      <c r="G41" s="147">
        <v>-3.2</v>
      </c>
      <c r="H41" s="120">
        <v>4</v>
      </c>
      <c r="I41" s="70">
        <v>234</v>
      </c>
      <c r="J41" s="70">
        <v>248</v>
      </c>
      <c r="K41" s="147">
        <v>-5.4</v>
      </c>
      <c r="L41">
        <v>29</v>
      </c>
    </row>
    <row r="42" spans="1:12" ht="12.75" customHeight="1" x14ac:dyDescent="0.25">
      <c r="A42" s="241" t="s">
        <v>456</v>
      </c>
      <c r="B42" s="242"/>
      <c r="C42" s="243"/>
      <c r="D42" s="120">
        <v>134</v>
      </c>
      <c r="E42" s="70">
        <v>2297</v>
      </c>
      <c r="F42" s="70">
        <v>2297</v>
      </c>
      <c r="G42" s="147">
        <v>0</v>
      </c>
      <c r="H42" s="120">
        <v>125</v>
      </c>
      <c r="I42" s="70">
        <v>2440</v>
      </c>
      <c r="J42" s="70">
        <v>2410</v>
      </c>
      <c r="K42" s="147">
        <v>1.2</v>
      </c>
      <c r="L42">
        <v>30</v>
      </c>
    </row>
    <row r="43" spans="1:12" ht="12.75" customHeight="1" x14ac:dyDescent="0.25">
      <c r="A43" s="241" t="s">
        <v>433</v>
      </c>
      <c r="B43" s="242"/>
      <c r="C43" s="243"/>
      <c r="D43" s="121"/>
      <c r="E43" s="71">
        <f>SUM(E31:E42)</f>
        <v>27418</v>
      </c>
      <c r="F43" s="71">
        <f>SUM(F31:F42)</f>
        <v>27260</v>
      </c>
      <c r="G43" s="147">
        <f>((E43-F43)/F43)*100</f>
        <v>0.57960381511371972</v>
      </c>
      <c r="H43" s="121"/>
      <c r="I43" s="71">
        <f>SUM(I31:I42)</f>
        <v>28499</v>
      </c>
      <c r="J43" s="71">
        <f>SUM(J31:J42)</f>
        <v>28422</v>
      </c>
      <c r="K43" s="147">
        <f>((I43-J43)/J43)*100</f>
        <v>0.27091689536274716</v>
      </c>
    </row>
    <row r="44" spans="1:12" ht="12.75" customHeight="1" x14ac:dyDescent="0.25">
      <c r="A44" s="50" t="s">
        <v>457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41" t="s">
        <v>458</v>
      </c>
      <c r="B45" s="242"/>
      <c r="C45" s="243"/>
      <c r="D45" s="120">
        <v>117</v>
      </c>
      <c r="E45" s="70">
        <v>2293</v>
      </c>
      <c r="F45" s="70">
        <v>2286</v>
      </c>
      <c r="G45" s="147">
        <v>0.3</v>
      </c>
      <c r="H45" s="120">
        <v>115</v>
      </c>
      <c r="I45" s="70">
        <v>2342</v>
      </c>
      <c r="J45" s="70">
        <v>2340</v>
      </c>
      <c r="K45" s="147">
        <v>0.1</v>
      </c>
      <c r="L45">
        <v>31</v>
      </c>
    </row>
    <row r="46" spans="1:12" ht="12.75" customHeight="1" x14ac:dyDescent="0.25">
      <c r="A46" s="241" t="s">
        <v>459</v>
      </c>
      <c r="B46" s="242"/>
      <c r="C46" s="243"/>
      <c r="D46" s="120">
        <v>2</v>
      </c>
      <c r="E46" s="70">
        <v>1221</v>
      </c>
      <c r="F46" s="70">
        <v>1238</v>
      </c>
      <c r="G46" s="147">
        <v>-1.4</v>
      </c>
      <c r="H46" s="120">
        <v>3</v>
      </c>
      <c r="I46" s="70">
        <v>1237</v>
      </c>
      <c r="J46" s="70">
        <v>1271</v>
      </c>
      <c r="K46" s="147">
        <v>-2.6</v>
      </c>
      <c r="L46">
        <v>32</v>
      </c>
    </row>
    <row r="47" spans="1:12" ht="12.75" customHeight="1" x14ac:dyDescent="0.25">
      <c r="A47" s="241" t="s">
        <v>460</v>
      </c>
      <c r="B47" s="242"/>
      <c r="C47" s="243"/>
      <c r="D47" s="120">
        <v>21</v>
      </c>
      <c r="E47" s="70">
        <v>1635</v>
      </c>
      <c r="F47" s="70">
        <v>1573</v>
      </c>
      <c r="G47" s="147">
        <v>4</v>
      </c>
      <c r="H47" s="120">
        <v>23</v>
      </c>
      <c r="I47" s="70">
        <v>1642</v>
      </c>
      <c r="J47" s="70">
        <v>1613</v>
      </c>
      <c r="K47" s="147">
        <v>1.8</v>
      </c>
      <c r="L47">
        <v>33</v>
      </c>
    </row>
    <row r="48" spans="1:12" ht="12.75" customHeight="1" x14ac:dyDescent="0.25">
      <c r="A48" s="241" t="s">
        <v>461</v>
      </c>
      <c r="B48" s="242"/>
      <c r="C48" s="243"/>
      <c r="D48" s="120">
        <v>11</v>
      </c>
      <c r="E48" s="70">
        <v>2079</v>
      </c>
      <c r="F48" s="70">
        <v>1993</v>
      </c>
      <c r="G48" s="147">
        <v>4.3</v>
      </c>
      <c r="H48" s="120">
        <v>14</v>
      </c>
      <c r="I48" s="70">
        <v>2096</v>
      </c>
      <c r="J48" s="70">
        <v>2040</v>
      </c>
      <c r="K48" s="147">
        <v>2.8</v>
      </c>
      <c r="L48">
        <v>34</v>
      </c>
    </row>
    <row r="49" spans="1:23" ht="12.75" customHeight="1" x14ac:dyDescent="0.25">
      <c r="A49" s="241" t="s">
        <v>462</v>
      </c>
      <c r="B49" s="242"/>
      <c r="C49" s="243"/>
      <c r="D49" s="120">
        <v>29</v>
      </c>
      <c r="E49" s="70">
        <v>1091</v>
      </c>
      <c r="F49" s="70">
        <v>1088</v>
      </c>
      <c r="G49" s="147">
        <v>0.3</v>
      </c>
      <c r="H49" s="120">
        <v>28</v>
      </c>
      <c r="I49" s="70">
        <v>1120</v>
      </c>
      <c r="J49" s="70">
        <v>1129</v>
      </c>
      <c r="K49" s="147">
        <v>-0.8</v>
      </c>
      <c r="L49">
        <v>35</v>
      </c>
    </row>
    <row r="50" spans="1:23" ht="12.75" customHeight="1" x14ac:dyDescent="0.25">
      <c r="A50" s="241" t="s">
        <v>463</v>
      </c>
      <c r="B50" s="242"/>
      <c r="C50" s="243"/>
      <c r="D50" s="120">
        <v>33</v>
      </c>
      <c r="E50" s="70">
        <v>1610</v>
      </c>
      <c r="F50" s="70">
        <v>1609</v>
      </c>
      <c r="G50" s="147">
        <v>0.1</v>
      </c>
      <c r="H50" s="120">
        <v>34</v>
      </c>
      <c r="I50" s="70">
        <v>1625</v>
      </c>
      <c r="J50" s="70">
        <v>1630</v>
      </c>
      <c r="K50" s="147">
        <v>-0.3</v>
      </c>
      <c r="L50">
        <v>36</v>
      </c>
    </row>
    <row r="51" spans="1:23" ht="12.75" customHeight="1" x14ac:dyDescent="0.25">
      <c r="A51" s="241" t="s">
        <v>464</v>
      </c>
      <c r="B51" s="242"/>
      <c r="C51" s="243"/>
      <c r="D51" s="120">
        <v>31</v>
      </c>
      <c r="E51" s="70">
        <v>3559</v>
      </c>
      <c r="F51" s="70">
        <v>3455</v>
      </c>
      <c r="G51" s="147">
        <v>3</v>
      </c>
      <c r="H51" s="120">
        <v>29</v>
      </c>
      <c r="I51" s="70">
        <v>3649</v>
      </c>
      <c r="J51" s="70">
        <v>3528</v>
      </c>
      <c r="K51" s="147">
        <v>3.4</v>
      </c>
      <c r="L51">
        <v>37</v>
      </c>
    </row>
    <row r="52" spans="1:23" ht="12.75" customHeight="1" x14ac:dyDescent="0.25">
      <c r="A52" s="241" t="s">
        <v>465</v>
      </c>
      <c r="B52" s="242"/>
      <c r="C52" s="243"/>
      <c r="D52" s="120">
        <v>82</v>
      </c>
      <c r="E52" s="70">
        <v>14363</v>
      </c>
      <c r="F52" s="70">
        <v>13977</v>
      </c>
      <c r="G52" s="147">
        <v>2.8</v>
      </c>
      <c r="H52" s="120">
        <v>84</v>
      </c>
      <c r="I52" s="70">
        <v>14477</v>
      </c>
      <c r="J52" s="70">
        <v>14184</v>
      </c>
      <c r="K52" s="147">
        <v>2.1</v>
      </c>
      <c r="L52">
        <v>38</v>
      </c>
    </row>
    <row r="53" spans="1:23" ht="12.75" customHeight="1" x14ac:dyDescent="0.25">
      <c r="A53" s="241" t="s">
        <v>433</v>
      </c>
      <c r="B53" s="242"/>
      <c r="C53" s="243"/>
      <c r="D53" s="121"/>
      <c r="E53" s="71">
        <f>SUM(E45:E52)</f>
        <v>27851</v>
      </c>
      <c r="F53" s="71">
        <f>SUM(F45:F52)</f>
        <v>27219</v>
      </c>
      <c r="G53" s="147">
        <f>((E53-F53)/F53)*100</f>
        <v>2.3219074910907822</v>
      </c>
      <c r="H53" s="121"/>
      <c r="I53" s="71">
        <f>SUM(I45:I52)</f>
        <v>28188</v>
      </c>
      <c r="J53" s="71">
        <f>SUM(J45:J52)</f>
        <v>27735</v>
      </c>
      <c r="K53" s="147">
        <f>((I53-J53)/J53)*100</f>
        <v>1.6333153055705787</v>
      </c>
    </row>
    <row r="54" spans="1:23" ht="12.75" customHeight="1" x14ac:dyDescent="0.25">
      <c r="A54" s="50" t="s">
        <v>466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41" t="s">
        <v>467</v>
      </c>
      <c r="B55" s="242"/>
      <c r="C55" s="243"/>
      <c r="D55" s="120">
        <v>47</v>
      </c>
      <c r="E55" s="70">
        <v>194</v>
      </c>
      <c r="F55" s="70">
        <v>193</v>
      </c>
      <c r="G55" s="147">
        <v>0.9</v>
      </c>
      <c r="H55" s="120">
        <v>50</v>
      </c>
      <c r="I55" s="70">
        <v>207</v>
      </c>
      <c r="J55" s="70">
        <v>211</v>
      </c>
      <c r="K55" s="147">
        <v>-2.2000000000000002</v>
      </c>
      <c r="L55">
        <v>39</v>
      </c>
    </row>
    <row r="56" spans="1:23" ht="12.75" customHeight="1" x14ac:dyDescent="0.25">
      <c r="A56" s="241" t="s">
        <v>468</v>
      </c>
      <c r="B56" s="242"/>
      <c r="C56" s="243"/>
      <c r="D56" s="120">
        <v>100</v>
      </c>
      <c r="E56" s="70">
        <v>3534</v>
      </c>
      <c r="F56" s="70">
        <v>3468</v>
      </c>
      <c r="G56" s="147">
        <v>1.9</v>
      </c>
      <c r="H56" s="120">
        <v>85</v>
      </c>
      <c r="I56" s="70">
        <v>3562</v>
      </c>
      <c r="J56" s="70">
        <v>3453</v>
      </c>
      <c r="K56" s="147">
        <v>3.2</v>
      </c>
      <c r="L56">
        <v>40</v>
      </c>
    </row>
    <row r="57" spans="1:23" ht="12.75" customHeight="1" x14ac:dyDescent="0.25">
      <c r="A57" s="241" t="s">
        <v>469</v>
      </c>
      <c r="B57" s="242"/>
      <c r="C57" s="243"/>
      <c r="D57" s="120">
        <v>72</v>
      </c>
      <c r="E57" s="70">
        <v>20443</v>
      </c>
      <c r="F57" s="70">
        <v>20184</v>
      </c>
      <c r="G57" s="147">
        <v>1.3</v>
      </c>
      <c r="H57" s="120">
        <v>56</v>
      </c>
      <c r="I57" s="70">
        <v>20513</v>
      </c>
      <c r="J57" s="70">
        <v>20431</v>
      </c>
      <c r="K57" s="147">
        <v>0.4</v>
      </c>
      <c r="L57">
        <v>41</v>
      </c>
    </row>
    <row r="58" spans="1:23" ht="12.75" customHeight="1" x14ac:dyDescent="0.25">
      <c r="A58" s="241" t="s">
        <v>470</v>
      </c>
      <c r="B58" s="242"/>
      <c r="C58" s="243"/>
      <c r="D58" s="120">
        <v>39</v>
      </c>
      <c r="E58" s="70">
        <v>2746</v>
      </c>
      <c r="F58" s="70">
        <v>2713</v>
      </c>
      <c r="G58" s="147">
        <v>1.2</v>
      </c>
      <c r="H58" s="120">
        <v>40</v>
      </c>
      <c r="I58" s="70">
        <v>2878</v>
      </c>
      <c r="J58" s="70">
        <v>2871</v>
      </c>
      <c r="K58" s="147">
        <v>0.2</v>
      </c>
      <c r="L58">
        <v>42</v>
      </c>
    </row>
    <row r="59" spans="1:23" ht="12.75" customHeight="1" x14ac:dyDescent="0.25">
      <c r="A59" s="241" t="s">
        <v>471</v>
      </c>
      <c r="B59" s="242"/>
      <c r="C59" s="243"/>
      <c r="D59" s="120">
        <v>48</v>
      </c>
      <c r="E59" s="70">
        <v>468</v>
      </c>
      <c r="F59" s="70">
        <v>441</v>
      </c>
      <c r="G59" s="147">
        <v>6</v>
      </c>
      <c r="H59" s="120">
        <v>54</v>
      </c>
      <c r="I59" s="70">
        <v>481</v>
      </c>
      <c r="J59" s="70">
        <v>461</v>
      </c>
      <c r="K59" s="147">
        <v>4.2</v>
      </c>
      <c r="L59">
        <v>43</v>
      </c>
      <c r="P59" s="95"/>
      <c r="Q59" s="95" t="s">
        <v>417</v>
      </c>
      <c r="R59" s="95" t="s">
        <v>418</v>
      </c>
      <c r="S59" s="86" t="s">
        <v>419</v>
      </c>
      <c r="T59" s="95" t="s">
        <v>421</v>
      </c>
      <c r="U59" s="95" t="s">
        <v>422</v>
      </c>
      <c r="V59" s="88" t="s">
        <v>423</v>
      </c>
      <c r="W59" s="60" t="s">
        <v>62</v>
      </c>
    </row>
    <row r="60" spans="1:23" ht="12.75" customHeight="1" x14ac:dyDescent="0.25">
      <c r="A60" s="241" t="s">
        <v>472</v>
      </c>
      <c r="B60" s="242"/>
      <c r="C60" s="243"/>
      <c r="D60" s="120">
        <v>73</v>
      </c>
      <c r="E60" s="70">
        <v>542</v>
      </c>
      <c r="F60" s="70">
        <v>525</v>
      </c>
      <c r="G60" s="147">
        <v>3.1</v>
      </c>
      <c r="H60" s="120">
        <v>78</v>
      </c>
      <c r="I60" s="70">
        <v>569</v>
      </c>
      <c r="J60" s="70">
        <v>550</v>
      </c>
      <c r="K60" s="147">
        <v>3.3</v>
      </c>
      <c r="L60">
        <v>44</v>
      </c>
      <c r="P60" s="118"/>
      <c r="Q60" s="118">
        <v>145346</v>
      </c>
      <c r="R60" s="118">
        <v>144159</v>
      </c>
      <c r="S60" s="119">
        <v>0.8</v>
      </c>
      <c r="T60" s="118">
        <v>150402</v>
      </c>
      <c r="U60" s="118">
        <v>148470</v>
      </c>
      <c r="V60" s="119">
        <v>1.3</v>
      </c>
      <c r="W60">
        <v>1</v>
      </c>
    </row>
    <row r="61" spans="1:23" ht="12.75" customHeight="1" x14ac:dyDescent="0.25">
      <c r="A61" s="241" t="s">
        <v>473</v>
      </c>
      <c r="B61" s="242"/>
      <c r="C61" s="243"/>
      <c r="D61" s="120">
        <v>14</v>
      </c>
      <c r="E61" s="70">
        <v>225</v>
      </c>
      <c r="F61" s="70">
        <v>217</v>
      </c>
      <c r="G61" s="147">
        <v>3.6</v>
      </c>
      <c r="H61" s="120">
        <v>14</v>
      </c>
      <c r="I61" s="70">
        <v>237</v>
      </c>
      <c r="J61" s="70">
        <v>230</v>
      </c>
      <c r="K61" s="147">
        <v>2.7</v>
      </c>
      <c r="L61">
        <v>45</v>
      </c>
    </row>
    <row r="62" spans="1:23" ht="12.75" customHeight="1" x14ac:dyDescent="0.25">
      <c r="A62" s="241" t="s">
        <v>474</v>
      </c>
      <c r="B62" s="242"/>
      <c r="C62" s="243"/>
      <c r="D62" s="120">
        <v>36</v>
      </c>
      <c r="E62" s="70">
        <v>1293</v>
      </c>
      <c r="F62" s="70">
        <v>1284</v>
      </c>
      <c r="G62" s="147">
        <v>0.7</v>
      </c>
      <c r="H62" s="120">
        <v>38</v>
      </c>
      <c r="I62" s="70">
        <v>1360</v>
      </c>
      <c r="J62" s="70">
        <v>1328</v>
      </c>
      <c r="K62" s="147">
        <v>2.4</v>
      </c>
      <c r="L62">
        <v>46</v>
      </c>
    </row>
    <row r="63" spans="1:23" ht="12.75" customHeight="1" x14ac:dyDescent="0.25">
      <c r="A63" s="241" t="s">
        <v>475</v>
      </c>
      <c r="B63" s="242"/>
      <c r="C63" s="243"/>
      <c r="D63" s="120">
        <v>8</v>
      </c>
      <c r="E63" s="70">
        <v>751</v>
      </c>
      <c r="F63" s="70">
        <v>748</v>
      </c>
      <c r="G63" s="147">
        <v>0.5</v>
      </c>
      <c r="H63" s="120">
        <v>6</v>
      </c>
      <c r="I63" s="70">
        <v>747</v>
      </c>
      <c r="J63" s="70">
        <v>770</v>
      </c>
      <c r="K63" s="147">
        <v>-3</v>
      </c>
      <c r="L63">
        <v>47</v>
      </c>
    </row>
    <row r="64" spans="1:23" ht="12.75" customHeight="1" x14ac:dyDescent="0.25">
      <c r="A64" s="241" t="s">
        <v>476</v>
      </c>
      <c r="B64" s="242"/>
      <c r="C64" s="243"/>
      <c r="D64" s="120">
        <v>40</v>
      </c>
      <c r="E64" s="70">
        <v>1483</v>
      </c>
      <c r="F64" s="70">
        <v>1467</v>
      </c>
      <c r="G64" s="147">
        <v>1.1000000000000001</v>
      </c>
      <c r="H64" s="120">
        <v>40</v>
      </c>
      <c r="I64" s="70">
        <v>1568</v>
      </c>
      <c r="J64" s="70">
        <v>1564</v>
      </c>
      <c r="K64" s="147">
        <v>0.2</v>
      </c>
      <c r="L64">
        <v>48</v>
      </c>
    </row>
    <row r="65" spans="1:12" ht="12.75" customHeight="1" x14ac:dyDescent="0.25">
      <c r="A65" s="241" t="s">
        <v>477</v>
      </c>
      <c r="B65" s="242"/>
      <c r="C65" s="243"/>
      <c r="D65" s="120">
        <v>76</v>
      </c>
      <c r="E65" s="70">
        <v>1548</v>
      </c>
      <c r="F65" s="70">
        <v>1531</v>
      </c>
      <c r="G65" s="147">
        <v>1.1000000000000001</v>
      </c>
      <c r="H65" s="120">
        <v>77</v>
      </c>
      <c r="I65" s="70">
        <v>1607</v>
      </c>
      <c r="J65" s="70">
        <v>1566</v>
      </c>
      <c r="K65" s="147">
        <v>2.6</v>
      </c>
      <c r="L65">
        <v>49</v>
      </c>
    </row>
    <row r="66" spans="1:12" ht="12.75" customHeight="1" x14ac:dyDescent="0.25">
      <c r="A66" s="241" t="s">
        <v>478</v>
      </c>
      <c r="B66" s="242"/>
      <c r="C66" s="243"/>
      <c r="D66" s="120">
        <v>90</v>
      </c>
      <c r="E66" s="70">
        <v>3092</v>
      </c>
      <c r="F66" s="70">
        <v>3067</v>
      </c>
      <c r="G66" s="147">
        <v>0.8</v>
      </c>
      <c r="H66" s="120">
        <v>86</v>
      </c>
      <c r="I66" s="70">
        <v>3421</v>
      </c>
      <c r="J66" s="70">
        <v>3354</v>
      </c>
      <c r="K66" s="147">
        <v>2</v>
      </c>
      <c r="L66">
        <v>50</v>
      </c>
    </row>
    <row r="67" spans="1:12" ht="12.75" customHeight="1" x14ac:dyDescent="0.25">
      <c r="A67" s="241" t="s">
        <v>479</v>
      </c>
      <c r="B67" s="242"/>
      <c r="C67" s="243"/>
      <c r="D67" s="120">
        <v>27</v>
      </c>
      <c r="E67" s="70">
        <v>164</v>
      </c>
      <c r="F67" s="70">
        <v>169</v>
      </c>
      <c r="G67" s="147">
        <v>-2.5</v>
      </c>
      <c r="H67" s="120">
        <v>25</v>
      </c>
      <c r="I67" s="70">
        <v>177</v>
      </c>
      <c r="J67" s="70">
        <v>180</v>
      </c>
      <c r="K67" s="147">
        <v>-2</v>
      </c>
      <c r="L67">
        <v>51</v>
      </c>
    </row>
    <row r="68" spans="1:12" ht="12.75" customHeight="1" x14ac:dyDescent="0.25">
      <c r="A68" s="241" t="s">
        <v>433</v>
      </c>
      <c r="B68" s="242"/>
      <c r="C68" s="243"/>
      <c r="D68" s="28"/>
      <c r="E68" s="71">
        <f>SUM(E55:E67)</f>
        <v>36483</v>
      </c>
      <c r="F68" s="71">
        <f>SUM(F55:F67)</f>
        <v>36007</v>
      </c>
      <c r="G68" s="147">
        <f>((E68-F68)/F68)*100</f>
        <v>1.3219651734384981</v>
      </c>
      <c r="H68" s="72"/>
      <c r="I68" s="71">
        <f>SUM(I55:I67)</f>
        <v>37327</v>
      </c>
      <c r="J68" s="71">
        <f>SUM(J55:J67)</f>
        <v>36969</v>
      </c>
      <c r="K68" s="147">
        <f>((I68-J68)/J68)*100</f>
        <v>0.96837891206145688</v>
      </c>
    </row>
    <row r="69" spans="1:12" ht="12.75" customHeight="1" x14ac:dyDescent="0.25">
      <c r="A69" s="244" t="s">
        <v>480</v>
      </c>
      <c r="B69" s="245"/>
      <c r="C69" s="246"/>
      <c r="D69" s="31">
        <f>SUM(D6:D68)</f>
        <v>2767</v>
      </c>
      <c r="E69" s="71">
        <f>Q60</f>
        <v>145346</v>
      </c>
      <c r="F69" s="71">
        <f>R60</f>
        <v>144159</v>
      </c>
      <c r="G69" s="147">
        <f>S60</f>
        <v>0.8</v>
      </c>
      <c r="H69" s="31">
        <f>SUM(H6:H68)</f>
        <v>2803</v>
      </c>
      <c r="I69" s="71">
        <f>T60</f>
        <v>150402</v>
      </c>
      <c r="J69" s="71">
        <f>U60</f>
        <v>148470</v>
      </c>
      <c r="K69" s="147">
        <f>V60</f>
        <v>1.3</v>
      </c>
    </row>
    <row r="70" spans="1:12" x14ac:dyDescent="0.25">
      <c r="A70" s="247" t="s">
        <v>481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5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3" priority="3" stopIfTrue="1" operator="lessThan">
      <formula>0</formula>
    </cfRule>
  </conditionalFormatting>
  <conditionalFormatting sqref="V60 S60">
    <cfRule type="cellIs" dxfId="12" priority="2" stopIfTrue="1" operator="lessThan">
      <formula>0</formula>
    </cfRule>
  </conditionalFormatting>
  <conditionalFormatting sqref="G69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52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6" t="s">
        <v>483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5">
      <c r="A3" s="250" t="s">
        <v>411</v>
      </c>
      <c r="B3" s="251"/>
      <c r="C3" s="252"/>
      <c r="D3" s="259" t="str">
        <f>Data!B4</f>
        <v>September</v>
      </c>
      <c r="E3" s="260"/>
      <c r="F3" s="260"/>
      <c r="G3" s="261"/>
      <c r="H3" s="259">
        <f>Data!B6</f>
        <v>44409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75" t="s">
        <v>412</v>
      </c>
      <c r="E4" s="271" t="s">
        <v>413</v>
      </c>
      <c r="F4" s="272"/>
      <c r="G4" s="273" t="s">
        <v>414</v>
      </c>
      <c r="H4" s="275" t="s">
        <v>412</v>
      </c>
      <c r="I4" s="271" t="s">
        <v>413</v>
      </c>
      <c r="J4" s="272"/>
      <c r="K4" s="273" t="s">
        <v>414</v>
      </c>
    </row>
    <row r="5" spans="1:12" ht="26.4" x14ac:dyDescent="0.25">
      <c r="A5" s="256"/>
      <c r="B5" s="257"/>
      <c r="C5" s="258"/>
      <c r="D5" s="276"/>
      <c r="E5" s="94" t="str">
        <f>CONCATENATE(Data!A4,"   (Preliminary)")</f>
        <v>2022   (Preliminary)</v>
      </c>
      <c r="F5" s="114">
        <f>Data!A4-1</f>
        <v>2021</v>
      </c>
      <c r="G5" s="274"/>
      <c r="H5" s="276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74"/>
    </row>
    <row r="6" spans="1:12" x14ac:dyDescent="0.25">
      <c r="A6" s="264"/>
      <c r="B6" s="265"/>
      <c r="C6" s="266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44" t="s">
        <v>415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95" t="s">
        <v>416</v>
      </c>
      <c r="E8" s="95" t="s">
        <v>417</v>
      </c>
      <c r="F8" s="95" t="s">
        <v>418</v>
      </c>
      <c r="G8" s="86" t="s">
        <v>419</v>
      </c>
      <c r="H8" s="95" t="s">
        <v>420</v>
      </c>
      <c r="I8" s="95" t="s">
        <v>421</v>
      </c>
      <c r="J8" s="95" t="s">
        <v>422</v>
      </c>
      <c r="K8" s="88" t="s">
        <v>423</v>
      </c>
      <c r="L8" s="60" t="s">
        <v>62</v>
      </c>
    </row>
    <row r="9" spans="1:12" ht="12.75" customHeight="1" x14ac:dyDescent="0.25">
      <c r="A9" s="241" t="s">
        <v>424</v>
      </c>
      <c r="B9" s="242"/>
      <c r="C9" s="243"/>
      <c r="D9" s="120">
        <v>18</v>
      </c>
      <c r="E9" s="96">
        <v>2941</v>
      </c>
      <c r="F9" s="96">
        <v>3010</v>
      </c>
      <c r="G9" s="147">
        <v>-2.2999999999999998</v>
      </c>
      <c r="H9" s="120">
        <v>20</v>
      </c>
      <c r="I9" s="96">
        <v>3117</v>
      </c>
      <c r="J9" s="96">
        <v>3078</v>
      </c>
      <c r="K9" s="147">
        <v>1.3</v>
      </c>
      <c r="L9">
        <v>1</v>
      </c>
    </row>
    <row r="10" spans="1:12" ht="12.75" customHeight="1" x14ac:dyDescent="0.25">
      <c r="A10" s="241" t="s">
        <v>425</v>
      </c>
      <c r="B10" s="242"/>
      <c r="C10" s="243"/>
      <c r="D10" s="120">
        <v>121</v>
      </c>
      <c r="E10" s="96">
        <v>1392</v>
      </c>
      <c r="F10" s="96">
        <v>1384</v>
      </c>
      <c r="G10" s="147">
        <v>0.6</v>
      </c>
      <c r="H10" s="120">
        <v>119</v>
      </c>
      <c r="I10" s="96">
        <v>1462</v>
      </c>
      <c r="J10" s="96">
        <v>1462</v>
      </c>
      <c r="K10" s="147">
        <v>0</v>
      </c>
      <c r="L10">
        <v>2</v>
      </c>
    </row>
    <row r="11" spans="1:12" ht="12.75" customHeight="1" x14ac:dyDescent="0.25">
      <c r="A11" s="241" t="s">
        <v>426</v>
      </c>
      <c r="B11" s="242"/>
      <c r="C11" s="243"/>
      <c r="D11" s="120">
        <v>232</v>
      </c>
      <c r="E11" s="96">
        <v>5330</v>
      </c>
      <c r="F11" s="96">
        <v>5371</v>
      </c>
      <c r="G11" s="147">
        <v>-0.8</v>
      </c>
      <c r="H11" s="120">
        <v>232</v>
      </c>
      <c r="I11" s="96">
        <v>5615</v>
      </c>
      <c r="J11" s="96">
        <v>5553</v>
      </c>
      <c r="K11" s="147">
        <v>1.1000000000000001</v>
      </c>
      <c r="L11">
        <v>3</v>
      </c>
    </row>
    <row r="12" spans="1:12" ht="12.75" customHeight="1" x14ac:dyDescent="0.25">
      <c r="A12" s="241" t="s">
        <v>427</v>
      </c>
      <c r="B12" s="242"/>
      <c r="C12" s="243"/>
      <c r="D12" s="120">
        <v>155</v>
      </c>
      <c r="E12" s="96">
        <v>1195</v>
      </c>
      <c r="F12" s="96">
        <v>1196</v>
      </c>
      <c r="G12" s="147">
        <v>0</v>
      </c>
      <c r="H12" s="120">
        <v>155</v>
      </c>
      <c r="I12" s="96">
        <v>1310</v>
      </c>
      <c r="J12" s="96">
        <v>1302</v>
      </c>
      <c r="K12" s="147">
        <v>0.6</v>
      </c>
      <c r="L12">
        <v>4</v>
      </c>
    </row>
    <row r="13" spans="1:12" ht="12.75" customHeight="1" x14ac:dyDescent="0.25">
      <c r="A13" s="241" t="s">
        <v>428</v>
      </c>
      <c r="B13" s="242"/>
      <c r="C13" s="243"/>
      <c r="D13" s="120">
        <v>65</v>
      </c>
      <c r="E13" s="96">
        <v>6650</v>
      </c>
      <c r="F13" s="96">
        <v>6639</v>
      </c>
      <c r="G13" s="147">
        <v>0.2</v>
      </c>
      <c r="H13" s="120">
        <v>135</v>
      </c>
      <c r="I13" s="96">
        <v>7172</v>
      </c>
      <c r="J13" s="96">
        <v>6929</v>
      </c>
      <c r="K13" s="147">
        <v>3.5</v>
      </c>
      <c r="L13">
        <v>5</v>
      </c>
    </row>
    <row r="14" spans="1:12" ht="12.75" customHeight="1" x14ac:dyDescent="0.25">
      <c r="A14" s="241" t="s">
        <v>429</v>
      </c>
      <c r="B14" s="242"/>
      <c r="C14" s="243"/>
      <c r="D14" s="120">
        <v>115</v>
      </c>
      <c r="E14" s="96">
        <v>10038</v>
      </c>
      <c r="F14" s="96">
        <v>9945</v>
      </c>
      <c r="G14" s="147">
        <v>0.9</v>
      </c>
      <c r="H14" s="120">
        <v>115</v>
      </c>
      <c r="I14" s="96">
        <v>10610</v>
      </c>
      <c r="J14" s="96">
        <v>10443</v>
      </c>
      <c r="K14" s="147">
        <v>1.6</v>
      </c>
      <c r="L14">
        <v>6</v>
      </c>
    </row>
    <row r="15" spans="1:12" ht="12.75" customHeight="1" x14ac:dyDescent="0.25">
      <c r="A15" s="241" t="s">
        <v>430</v>
      </c>
      <c r="B15" s="242"/>
      <c r="C15" s="243"/>
      <c r="D15" s="120">
        <v>82</v>
      </c>
      <c r="E15" s="96">
        <v>8390</v>
      </c>
      <c r="F15" s="96">
        <v>8434</v>
      </c>
      <c r="G15" s="147">
        <v>-0.5</v>
      </c>
      <c r="H15" s="120">
        <v>92</v>
      </c>
      <c r="I15" s="96">
        <v>8865</v>
      </c>
      <c r="J15" s="96">
        <v>8974</v>
      </c>
      <c r="K15" s="147">
        <v>-1.2</v>
      </c>
      <c r="L15">
        <v>7</v>
      </c>
    </row>
    <row r="16" spans="1:12" ht="12.75" customHeight="1" x14ac:dyDescent="0.25">
      <c r="A16" s="241" t="s">
        <v>431</v>
      </c>
      <c r="B16" s="242"/>
      <c r="C16" s="243"/>
      <c r="D16" s="120">
        <v>31</v>
      </c>
      <c r="E16" s="96">
        <v>797</v>
      </c>
      <c r="F16" s="96">
        <v>759</v>
      </c>
      <c r="G16" s="147">
        <v>4.9000000000000004</v>
      </c>
      <c r="H16" s="120">
        <v>31</v>
      </c>
      <c r="I16" s="96">
        <v>790</v>
      </c>
      <c r="J16" s="96">
        <v>736</v>
      </c>
      <c r="K16" s="147">
        <v>7.3</v>
      </c>
      <c r="L16">
        <v>8</v>
      </c>
    </row>
    <row r="17" spans="1:12" ht="12.75" customHeight="1" x14ac:dyDescent="0.25">
      <c r="A17" s="241" t="s">
        <v>432</v>
      </c>
      <c r="B17" s="242"/>
      <c r="C17" s="243"/>
      <c r="D17" s="120">
        <v>50</v>
      </c>
      <c r="E17" s="96">
        <v>614</v>
      </c>
      <c r="F17" s="96">
        <v>621</v>
      </c>
      <c r="G17" s="147">
        <v>-1.2</v>
      </c>
      <c r="H17" s="120">
        <v>50</v>
      </c>
      <c r="I17" s="96">
        <v>653</v>
      </c>
      <c r="J17" s="96">
        <v>645</v>
      </c>
      <c r="K17" s="147">
        <v>1.3</v>
      </c>
      <c r="L17">
        <v>9</v>
      </c>
    </row>
    <row r="18" spans="1:12" ht="12.75" customHeight="1" x14ac:dyDescent="0.25">
      <c r="A18" s="241" t="s">
        <v>433</v>
      </c>
      <c r="B18" s="242"/>
      <c r="C18" s="243"/>
      <c r="D18" s="121"/>
      <c r="E18" s="31">
        <f>SUM(E9:E17)</f>
        <v>37347</v>
      </c>
      <c r="F18" s="31">
        <f>SUM(F9:F17)</f>
        <v>37359</v>
      </c>
      <c r="G18" s="147">
        <f>((E18-F18)/F18)*100</f>
        <v>-3.2120774110656065E-2</v>
      </c>
      <c r="H18" s="121"/>
      <c r="I18" s="31">
        <f>SUM(I9:I17)</f>
        <v>39594</v>
      </c>
      <c r="J18" s="31">
        <f>SUM(J9:J17)</f>
        <v>39122</v>
      </c>
      <c r="K18" s="147">
        <f>((I18-J18)/J18)*100</f>
        <v>1.2064822861816882</v>
      </c>
    </row>
    <row r="19" spans="1:12" ht="12.75" customHeight="1" x14ac:dyDescent="0.25">
      <c r="A19" s="50" t="s">
        <v>434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41" t="s">
        <v>435</v>
      </c>
      <c r="B20" s="242"/>
      <c r="C20" s="243"/>
      <c r="D20" s="120">
        <v>18</v>
      </c>
      <c r="E20" s="96">
        <v>804</v>
      </c>
      <c r="F20" s="96">
        <v>822</v>
      </c>
      <c r="G20" s="147">
        <v>-2.2999999999999998</v>
      </c>
      <c r="H20" s="120">
        <v>17</v>
      </c>
      <c r="I20" s="96">
        <v>777</v>
      </c>
      <c r="J20" s="96">
        <v>772</v>
      </c>
      <c r="K20" s="147">
        <v>0.6</v>
      </c>
      <c r="L20">
        <v>10</v>
      </c>
    </row>
    <row r="21" spans="1:12" ht="12.75" customHeight="1" x14ac:dyDescent="0.25">
      <c r="A21" s="241" t="s">
        <v>436</v>
      </c>
      <c r="B21" s="242"/>
      <c r="C21" s="243"/>
      <c r="D21" s="120">
        <v>0</v>
      </c>
      <c r="E21" s="96">
        <v>289</v>
      </c>
      <c r="F21" s="96">
        <v>286</v>
      </c>
      <c r="G21" s="147">
        <v>1.2</v>
      </c>
      <c r="H21" s="120">
        <v>2</v>
      </c>
      <c r="I21" s="96">
        <v>283</v>
      </c>
      <c r="J21" s="96">
        <v>297</v>
      </c>
      <c r="K21" s="147">
        <v>-4.8</v>
      </c>
      <c r="L21">
        <v>11</v>
      </c>
    </row>
    <row r="22" spans="1:12" ht="12.75" customHeight="1" x14ac:dyDescent="0.25">
      <c r="A22" s="241" t="s">
        <v>437</v>
      </c>
      <c r="B22" s="242"/>
      <c r="C22" s="243"/>
      <c r="D22" s="120">
        <v>239</v>
      </c>
      <c r="E22" s="96">
        <v>20495</v>
      </c>
      <c r="F22" s="96">
        <v>19579</v>
      </c>
      <c r="G22" s="147">
        <v>4.7</v>
      </c>
      <c r="H22" s="120">
        <v>238</v>
      </c>
      <c r="I22" s="96">
        <v>20170</v>
      </c>
      <c r="J22" s="96">
        <v>19406</v>
      </c>
      <c r="K22" s="147">
        <v>3.9</v>
      </c>
      <c r="L22">
        <v>12</v>
      </c>
    </row>
    <row r="23" spans="1:12" ht="12.75" customHeight="1" x14ac:dyDescent="0.25">
      <c r="A23" s="241" t="s">
        <v>438</v>
      </c>
      <c r="B23" s="242"/>
      <c r="C23" s="243"/>
      <c r="D23" s="120">
        <v>203</v>
      </c>
      <c r="E23" s="96">
        <v>10996</v>
      </c>
      <c r="F23" s="96">
        <v>10771</v>
      </c>
      <c r="G23" s="147">
        <v>2.1</v>
      </c>
      <c r="H23" s="120">
        <v>208</v>
      </c>
      <c r="I23" s="96">
        <v>11362</v>
      </c>
      <c r="J23" s="96">
        <v>11063</v>
      </c>
      <c r="K23" s="147">
        <v>2.7</v>
      </c>
      <c r="L23">
        <v>13</v>
      </c>
    </row>
    <row r="24" spans="1:12" ht="12.75" customHeight="1" x14ac:dyDescent="0.25">
      <c r="A24" s="241" t="s">
        <v>439</v>
      </c>
      <c r="B24" s="242"/>
      <c r="C24" s="243"/>
      <c r="D24" s="120">
        <v>49</v>
      </c>
      <c r="E24" s="96">
        <v>4914</v>
      </c>
      <c r="F24" s="96">
        <v>4870</v>
      </c>
      <c r="G24" s="147">
        <v>0.9</v>
      </c>
      <c r="H24" s="120">
        <v>51</v>
      </c>
      <c r="I24" s="96">
        <v>5058</v>
      </c>
      <c r="J24" s="96">
        <v>5026</v>
      </c>
      <c r="K24" s="147">
        <v>0.6</v>
      </c>
      <c r="L24">
        <v>14</v>
      </c>
    </row>
    <row r="25" spans="1:12" ht="12.75" customHeight="1" x14ac:dyDescent="0.25">
      <c r="A25" s="241" t="s">
        <v>440</v>
      </c>
      <c r="B25" s="242"/>
      <c r="C25" s="243"/>
      <c r="D25" s="120">
        <v>104</v>
      </c>
      <c r="E25" s="96">
        <v>9942</v>
      </c>
      <c r="F25" s="96">
        <v>10039</v>
      </c>
      <c r="G25" s="147">
        <v>-1</v>
      </c>
      <c r="H25" s="120">
        <v>103</v>
      </c>
      <c r="I25" s="96">
        <v>10386</v>
      </c>
      <c r="J25" s="96">
        <v>10378</v>
      </c>
      <c r="K25" s="147">
        <v>0.1</v>
      </c>
      <c r="L25">
        <v>15</v>
      </c>
    </row>
    <row r="26" spans="1:12" ht="12.75" customHeight="1" x14ac:dyDescent="0.25">
      <c r="A26" s="241" t="s">
        <v>441</v>
      </c>
      <c r="B26" s="242"/>
      <c r="C26" s="243"/>
      <c r="D26" s="120">
        <v>117</v>
      </c>
      <c r="E26" s="96">
        <v>5006</v>
      </c>
      <c r="F26" s="96">
        <v>5000</v>
      </c>
      <c r="G26" s="147">
        <v>0.1</v>
      </c>
      <c r="H26" s="120">
        <v>120</v>
      </c>
      <c r="I26" s="96">
        <v>5194</v>
      </c>
      <c r="J26" s="96">
        <v>5141</v>
      </c>
      <c r="K26" s="147">
        <v>1</v>
      </c>
      <c r="L26">
        <v>16</v>
      </c>
    </row>
    <row r="27" spans="1:12" ht="12.75" customHeight="1" x14ac:dyDescent="0.25">
      <c r="A27" s="241" t="s">
        <v>442</v>
      </c>
      <c r="B27" s="242"/>
      <c r="C27" s="243"/>
      <c r="D27" s="120">
        <v>699</v>
      </c>
      <c r="E27" s="96">
        <v>7463</v>
      </c>
      <c r="F27" s="96">
        <v>7333</v>
      </c>
      <c r="G27" s="147">
        <v>1.8</v>
      </c>
      <c r="H27" s="120">
        <v>698</v>
      </c>
      <c r="I27" s="96">
        <v>7586</v>
      </c>
      <c r="J27" s="96">
        <v>7595</v>
      </c>
      <c r="K27" s="147">
        <v>-0.1</v>
      </c>
      <c r="L27">
        <v>17</v>
      </c>
    </row>
    <row r="28" spans="1:12" ht="12.75" customHeight="1" x14ac:dyDescent="0.25">
      <c r="A28" s="241" t="s">
        <v>443</v>
      </c>
      <c r="B28" s="242"/>
      <c r="C28" s="243"/>
      <c r="D28" s="120">
        <v>32</v>
      </c>
      <c r="E28" s="96">
        <v>1510</v>
      </c>
      <c r="F28" s="96">
        <v>1509</v>
      </c>
      <c r="G28" s="147">
        <v>0.1</v>
      </c>
      <c r="H28" s="120">
        <v>29</v>
      </c>
      <c r="I28" s="96">
        <v>1532</v>
      </c>
      <c r="J28" s="96">
        <v>1569</v>
      </c>
      <c r="K28" s="147">
        <v>-2.2999999999999998</v>
      </c>
      <c r="L28">
        <v>18</v>
      </c>
    </row>
    <row r="29" spans="1:12" ht="12.75" customHeight="1" x14ac:dyDescent="0.25">
      <c r="A29" s="241" t="s">
        <v>433</v>
      </c>
      <c r="B29" s="242"/>
      <c r="C29" s="243"/>
      <c r="D29" s="121"/>
      <c r="E29" s="31">
        <f>SUM(E20:E28)</f>
        <v>61419</v>
      </c>
      <c r="F29" s="31">
        <f>SUM(F20:F28)</f>
        <v>60209</v>
      </c>
      <c r="G29" s="147">
        <f>((E29-F29)/F29)*100</f>
        <v>2.0096663289541428</v>
      </c>
      <c r="H29" s="121"/>
      <c r="I29" s="31">
        <f>SUM(I20:I28)</f>
        <v>62348</v>
      </c>
      <c r="J29" s="31">
        <f>SUM(J20:J28)</f>
        <v>61247</v>
      </c>
      <c r="K29" s="147">
        <f>((I29-J29)/J29)*100</f>
        <v>1.7976390680359853</v>
      </c>
    </row>
    <row r="30" spans="1:12" ht="12.75" customHeight="1" x14ac:dyDescent="0.25">
      <c r="A30" s="50" t="s">
        <v>444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41" t="s">
        <v>445</v>
      </c>
      <c r="B31" s="242"/>
      <c r="C31" s="243"/>
      <c r="D31" s="120">
        <v>91</v>
      </c>
      <c r="E31" s="96">
        <v>9041</v>
      </c>
      <c r="F31" s="96">
        <v>8909</v>
      </c>
      <c r="G31" s="147">
        <v>1.5</v>
      </c>
      <c r="H31" s="120">
        <v>95</v>
      </c>
      <c r="I31" s="96">
        <v>9288</v>
      </c>
      <c r="J31" s="96">
        <v>9227</v>
      </c>
      <c r="K31" s="147">
        <v>0.7</v>
      </c>
      <c r="L31">
        <v>19</v>
      </c>
    </row>
    <row r="32" spans="1:12" ht="12.75" customHeight="1" x14ac:dyDescent="0.25">
      <c r="A32" s="241" t="s">
        <v>446</v>
      </c>
      <c r="B32" s="242"/>
      <c r="C32" s="243"/>
      <c r="D32" s="120">
        <v>66</v>
      </c>
      <c r="E32" s="96">
        <v>7518</v>
      </c>
      <c r="F32" s="96">
        <v>7585</v>
      </c>
      <c r="G32" s="147">
        <v>-0.9</v>
      </c>
      <c r="H32" s="120">
        <v>68</v>
      </c>
      <c r="I32" s="96">
        <v>7760</v>
      </c>
      <c r="J32" s="96">
        <v>7858</v>
      </c>
      <c r="K32" s="147">
        <v>-1.3</v>
      </c>
      <c r="L32">
        <v>20</v>
      </c>
    </row>
    <row r="33" spans="1:12" ht="12.75" customHeight="1" x14ac:dyDescent="0.25">
      <c r="A33" s="241" t="s">
        <v>447</v>
      </c>
      <c r="B33" s="242"/>
      <c r="C33" s="243"/>
      <c r="D33" s="120">
        <v>135</v>
      </c>
      <c r="E33" s="96">
        <v>2919</v>
      </c>
      <c r="F33" s="96">
        <v>2933</v>
      </c>
      <c r="G33" s="147">
        <v>-0.5</v>
      </c>
      <c r="H33" s="120">
        <v>137</v>
      </c>
      <c r="I33" s="96">
        <v>3019</v>
      </c>
      <c r="J33" s="96">
        <v>3042</v>
      </c>
      <c r="K33" s="147">
        <v>-0.8</v>
      </c>
      <c r="L33">
        <v>21</v>
      </c>
    </row>
    <row r="34" spans="1:12" ht="12.75" customHeight="1" x14ac:dyDescent="0.25">
      <c r="A34" s="241" t="s">
        <v>448</v>
      </c>
      <c r="B34" s="242"/>
      <c r="C34" s="243"/>
      <c r="D34" s="120">
        <v>93</v>
      </c>
      <c r="E34" s="96">
        <v>2595</v>
      </c>
      <c r="F34" s="96">
        <v>2638</v>
      </c>
      <c r="G34" s="147">
        <v>-1.6</v>
      </c>
      <c r="H34" s="120">
        <v>90</v>
      </c>
      <c r="I34" s="96">
        <v>2689</v>
      </c>
      <c r="J34" s="96">
        <v>2677</v>
      </c>
      <c r="K34" s="147">
        <v>0.4</v>
      </c>
      <c r="L34">
        <v>22</v>
      </c>
    </row>
    <row r="35" spans="1:12" ht="12.75" customHeight="1" x14ac:dyDescent="0.25">
      <c r="A35" s="241" t="s">
        <v>449</v>
      </c>
      <c r="B35" s="242"/>
      <c r="C35" s="243"/>
      <c r="D35" s="120">
        <v>104</v>
      </c>
      <c r="E35" s="96">
        <v>8704</v>
      </c>
      <c r="F35" s="96">
        <v>8683</v>
      </c>
      <c r="G35" s="147">
        <v>0.2</v>
      </c>
      <c r="H35" s="120">
        <v>102</v>
      </c>
      <c r="I35" s="96">
        <v>9177</v>
      </c>
      <c r="J35" s="96">
        <v>9222</v>
      </c>
      <c r="K35" s="147">
        <v>-0.5</v>
      </c>
      <c r="L35">
        <v>23</v>
      </c>
    </row>
    <row r="36" spans="1:12" ht="12.75" customHeight="1" x14ac:dyDescent="0.25">
      <c r="A36" s="241" t="s">
        <v>450</v>
      </c>
      <c r="B36" s="242"/>
      <c r="C36" s="243"/>
      <c r="D36" s="120">
        <v>51</v>
      </c>
      <c r="E36" s="96">
        <v>5247</v>
      </c>
      <c r="F36" s="96">
        <v>5166</v>
      </c>
      <c r="G36" s="147">
        <v>1.6</v>
      </c>
      <c r="H36" s="120">
        <v>41</v>
      </c>
      <c r="I36" s="96">
        <v>5173</v>
      </c>
      <c r="J36" s="96">
        <v>5253</v>
      </c>
      <c r="K36" s="147">
        <v>-1.5</v>
      </c>
      <c r="L36">
        <v>24</v>
      </c>
    </row>
    <row r="37" spans="1:12" ht="12.75" customHeight="1" x14ac:dyDescent="0.25">
      <c r="A37" s="241" t="s">
        <v>451</v>
      </c>
      <c r="B37" s="242"/>
      <c r="C37" s="243"/>
      <c r="D37" s="120">
        <v>160</v>
      </c>
      <c r="E37" s="96">
        <v>6899</v>
      </c>
      <c r="F37" s="96">
        <v>6897</v>
      </c>
      <c r="G37" s="147">
        <v>0</v>
      </c>
      <c r="H37" s="120">
        <v>161</v>
      </c>
      <c r="I37" s="96">
        <v>7205</v>
      </c>
      <c r="J37" s="96">
        <v>7148</v>
      </c>
      <c r="K37" s="147">
        <v>0.8</v>
      </c>
      <c r="L37">
        <v>25</v>
      </c>
    </row>
    <row r="38" spans="1:12" ht="12.75" customHeight="1" x14ac:dyDescent="0.25">
      <c r="A38" s="241" t="s">
        <v>452</v>
      </c>
      <c r="B38" s="242"/>
      <c r="C38" s="243"/>
      <c r="D38" s="120">
        <v>27</v>
      </c>
      <c r="E38" s="96">
        <v>1840</v>
      </c>
      <c r="F38" s="96">
        <v>1873</v>
      </c>
      <c r="G38" s="147">
        <v>-1.7</v>
      </c>
      <c r="H38" s="120">
        <v>26</v>
      </c>
      <c r="I38" s="96">
        <v>1883</v>
      </c>
      <c r="J38" s="96">
        <v>1941</v>
      </c>
      <c r="K38" s="147">
        <v>-3</v>
      </c>
      <c r="L38">
        <v>26</v>
      </c>
    </row>
    <row r="39" spans="1:12" ht="12.75" customHeight="1" x14ac:dyDescent="0.25">
      <c r="A39" s="241" t="s">
        <v>453</v>
      </c>
      <c r="B39" s="242"/>
      <c r="C39" s="243"/>
      <c r="D39" s="120">
        <v>68</v>
      </c>
      <c r="E39" s="96">
        <v>869</v>
      </c>
      <c r="F39" s="96">
        <v>861</v>
      </c>
      <c r="G39" s="147">
        <v>0.9</v>
      </c>
      <c r="H39" s="120">
        <v>67</v>
      </c>
      <c r="I39" s="96">
        <v>894</v>
      </c>
      <c r="J39" s="96">
        <v>898</v>
      </c>
      <c r="K39" s="147">
        <v>-0.4</v>
      </c>
      <c r="L39">
        <v>27</v>
      </c>
    </row>
    <row r="40" spans="1:12" ht="12.75" customHeight="1" x14ac:dyDescent="0.25">
      <c r="A40" s="241" t="s">
        <v>454</v>
      </c>
      <c r="B40" s="242"/>
      <c r="C40" s="243"/>
      <c r="D40" s="120">
        <v>160</v>
      </c>
      <c r="E40" s="96">
        <v>9808</v>
      </c>
      <c r="F40" s="96">
        <v>9949</v>
      </c>
      <c r="G40" s="147">
        <v>-1.4</v>
      </c>
      <c r="H40" s="120">
        <v>157</v>
      </c>
      <c r="I40" s="96">
        <v>10231</v>
      </c>
      <c r="J40" s="96">
        <v>10417</v>
      </c>
      <c r="K40" s="147">
        <v>-1.8</v>
      </c>
      <c r="L40">
        <v>28</v>
      </c>
    </row>
    <row r="41" spans="1:12" ht="12.75" customHeight="1" x14ac:dyDescent="0.25">
      <c r="A41" s="241" t="s">
        <v>455</v>
      </c>
      <c r="B41" s="242"/>
      <c r="C41" s="243"/>
      <c r="D41" s="120">
        <v>37</v>
      </c>
      <c r="E41" s="96">
        <v>1000</v>
      </c>
      <c r="F41" s="96">
        <v>1026</v>
      </c>
      <c r="G41" s="147">
        <v>-2.6</v>
      </c>
      <c r="H41" s="120">
        <v>38</v>
      </c>
      <c r="I41" s="96">
        <v>1021</v>
      </c>
      <c r="J41" s="96">
        <v>1062</v>
      </c>
      <c r="K41" s="147">
        <v>-3.9</v>
      </c>
      <c r="L41">
        <v>29</v>
      </c>
    </row>
    <row r="42" spans="1:12" ht="12.75" customHeight="1" x14ac:dyDescent="0.25">
      <c r="A42" s="241" t="s">
        <v>456</v>
      </c>
      <c r="B42" s="242"/>
      <c r="C42" s="243"/>
      <c r="D42" s="120">
        <v>266</v>
      </c>
      <c r="E42" s="96">
        <v>5699</v>
      </c>
      <c r="F42" s="96">
        <v>5751</v>
      </c>
      <c r="G42" s="147">
        <v>-0.9</v>
      </c>
      <c r="H42" s="120">
        <v>243</v>
      </c>
      <c r="I42" s="96">
        <v>6036</v>
      </c>
      <c r="J42" s="96">
        <v>6089</v>
      </c>
      <c r="K42" s="147">
        <v>-0.9</v>
      </c>
      <c r="L42">
        <v>30</v>
      </c>
    </row>
    <row r="43" spans="1:12" ht="12.75" customHeight="1" x14ac:dyDescent="0.25">
      <c r="A43" s="241" t="s">
        <v>433</v>
      </c>
      <c r="B43" s="242"/>
      <c r="C43" s="243"/>
      <c r="D43" s="121"/>
      <c r="E43" s="31">
        <f>SUM(E31:E42)</f>
        <v>62139</v>
      </c>
      <c r="F43" s="31">
        <f>SUM(F31:F42)</f>
        <v>62271</v>
      </c>
      <c r="G43" s="147">
        <f>((E43-F43)/F43)*100</f>
        <v>-0.21197668256491786</v>
      </c>
      <c r="H43" s="121"/>
      <c r="I43" s="31">
        <f>SUM(I31:I42)</f>
        <v>64376</v>
      </c>
      <c r="J43" s="31">
        <f>SUM(J31:J42)</f>
        <v>64834</v>
      </c>
      <c r="K43" s="147">
        <f>((I43-J43)/J43)*100</f>
        <v>-0.70641947126507698</v>
      </c>
    </row>
    <row r="44" spans="1:12" ht="12.75" customHeight="1" x14ac:dyDescent="0.25">
      <c r="A44" s="50" t="s">
        <v>457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41" t="s">
        <v>458</v>
      </c>
      <c r="B45" s="242"/>
      <c r="C45" s="243"/>
      <c r="D45" s="120">
        <v>196</v>
      </c>
      <c r="E45" s="96">
        <v>6027</v>
      </c>
      <c r="F45" s="96">
        <v>6005</v>
      </c>
      <c r="G45" s="147">
        <v>0.4</v>
      </c>
      <c r="H45" s="120">
        <v>194</v>
      </c>
      <c r="I45" s="96">
        <v>6148</v>
      </c>
      <c r="J45" s="96">
        <v>6137</v>
      </c>
      <c r="K45" s="147">
        <v>0.2</v>
      </c>
      <c r="L45">
        <v>31</v>
      </c>
    </row>
    <row r="46" spans="1:12" ht="12.75" customHeight="1" x14ac:dyDescent="0.25">
      <c r="A46" s="241" t="s">
        <v>459</v>
      </c>
      <c r="B46" s="242"/>
      <c r="C46" s="243"/>
      <c r="D46" s="120">
        <v>17</v>
      </c>
      <c r="E46" s="96">
        <v>3123</v>
      </c>
      <c r="F46" s="96">
        <v>3161</v>
      </c>
      <c r="G46" s="147">
        <v>-1.2</v>
      </c>
      <c r="H46" s="120">
        <v>18</v>
      </c>
      <c r="I46" s="96">
        <v>3132</v>
      </c>
      <c r="J46" s="96">
        <v>3211</v>
      </c>
      <c r="K46" s="147">
        <v>-2.5</v>
      </c>
      <c r="L46">
        <v>32</v>
      </c>
    </row>
    <row r="47" spans="1:12" ht="12.75" customHeight="1" x14ac:dyDescent="0.25">
      <c r="A47" s="241" t="s">
        <v>460</v>
      </c>
      <c r="B47" s="242"/>
      <c r="C47" s="243"/>
      <c r="D47" s="120">
        <v>66</v>
      </c>
      <c r="E47" s="96">
        <v>4576</v>
      </c>
      <c r="F47" s="96">
        <v>4438</v>
      </c>
      <c r="G47" s="147">
        <v>3.1</v>
      </c>
      <c r="H47" s="120">
        <v>69</v>
      </c>
      <c r="I47" s="96">
        <v>4579</v>
      </c>
      <c r="J47" s="96">
        <v>4524</v>
      </c>
      <c r="K47" s="147">
        <v>1.2</v>
      </c>
      <c r="L47">
        <v>33</v>
      </c>
    </row>
    <row r="48" spans="1:12" ht="12.75" customHeight="1" x14ac:dyDescent="0.25">
      <c r="A48" s="241" t="s">
        <v>461</v>
      </c>
      <c r="B48" s="242"/>
      <c r="C48" s="243"/>
      <c r="D48" s="120">
        <v>27</v>
      </c>
      <c r="E48" s="96">
        <v>4497</v>
      </c>
      <c r="F48" s="96">
        <v>4452</v>
      </c>
      <c r="G48" s="147">
        <v>1</v>
      </c>
      <c r="H48" s="120">
        <v>32</v>
      </c>
      <c r="I48" s="96">
        <v>4479</v>
      </c>
      <c r="J48" s="96">
        <v>4409</v>
      </c>
      <c r="K48" s="147">
        <v>1.6</v>
      </c>
      <c r="L48">
        <v>34</v>
      </c>
    </row>
    <row r="49" spans="1:23" ht="12.75" customHeight="1" x14ac:dyDescent="0.25">
      <c r="A49" s="241" t="s">
        <v>462</v>
      </c>
      <c r="B49" s="242"/>
      <c r="C49" s="243"/>
      <c r="D49" s="120">
        <v>94</v>
      </c>
      <c r="E49" s="96">
        <v>3556</v>
      </c>
      <c r="F49" s="96">
        <v>3572</v>
      </c>
      <c r="G49" s="147">
        <v>-0.4</v>
      </c>
      <c r="H49" s="120">
        <v>93</v>
      </c>
      <c r="I49" s="96">
        <v>3646</v>
      </c>
      <c r="J49" s="96">
        <v>3687</v>
      </c>
      <c r="K49" s="147">
        <v>-1.1000000000000001</v>
      </c>
      <c r="L49">
        <v>35</v>
      </c>
    </row>
    <row r="50" spans="1:23" ht="12.75" customHeight="1" x14ac:dyDescent="0.25">
      <c r="A50" s="241" t="s">
        <v>463</v>
      </c>
      <c r="B50" s="242"/>
      <c r="C50" s="243"/>
      <c r="D50" s="120">
        <v>82</v>
      </c>
      <c r="E50" s="96">
        <v>3911</v>
      </c>
      <c r="F50" s="96">
        <v>3881</v>
      </c>
      <c r="G50" s="147">
        <v>0.8</v>
      </c>
      <c r="H50" s="120">
        <v>81</v>
      </c>
      <c r="I50" s="96">
        <v>3915</v>
      </c>
      <c r="J50" s="96">
        <v>3928</v>
      </c>
      <c r="K50" s="147">
        <v>-0.3</v>
      </c>
      <c r="L50">
        <v>36</v>
      </c>
    </row>
    <row r="51" spans="1:23" ht="12.75" customHeight="1" x14ac:dyDescent="0.25">
      <c r="A51" s="241" t="s">
        <v>464</v>
      </c>
      <c r="B51" s="242"/>
      <c r="C51" s="243"/>
      <c r="D51" s="120">
        <v>80</v>
      </c>
      <c r="E51" s="96">
        <v>7129</v>
      </c>
      <c r="F51" s="96">
        <v>6908</v>
      </c>
      <c r="G51" s="147">
        <v>3.2</v>
      </c>
      <c r="H51" s="120">
        <v>76</v>
      </c>
      <c r="I51" s="96">
        <v>7367</v>
      </c>
      <c r="J51" s="96">
        <v>7164</v>
      </c>
      <c r="K51" s="147">
        <v>2.8</v>
      </c>
      <c r="L51">
        <v>37</v>
      </c>
    </row>
    <row r="52" spans="1:23" ht="12.75" customHeight="1" x14ac:dyDescent="0.25">
      <c r="A52" s="241" t="s">
        <v>465</v>
      </c>
      <c r="B52" s="242"/>
      <c r="C52" s="243"/>
      <c r="D52" s="120">
        <v>267</v>
      </c>
      <c r="E52" s="96">
        <v>24974</v>
      </c>
      <c r="F52" s="96">
        <v>24303</v>
      </c>
      <c r="G52" s="147">
        <v>2.8</v>
      </c>
      <c r="H52" s="120">
        <v>263</v>
      </c>
      <c r="I52" s="96">
        <v>25298</v>
      </c>
      <c r="J52" s="96">
        <v>24832</v>
      </c>
      <c r="K52" s="147">
        <v>1.9</v>
      </c>
      <c r="L52">
        <v>38</v>
      </c>
    </row>
    <row r="53" spans="1:23" ht="12.75" customHeight="1" x14ac:dyDescent="0.25">
      <c r="A53" s="241" t="s">
        <v>433</v>
      </c>
      <c r="B53" s="242"/>
      <c r="C53" s="243"/>
      <c r="D53" s="121"/>
      <c r="E53" s="31">
        <f>SUM(E45:E52)</f>
        <v>57793</v>
      </c>
      <c r="F53" s="31">
        <f>SUM(F45:F52)</f>
        <v>56720</v>
      </c>
      <c r="G53" s="147">
        <f>((E53-F53)/F53)*100</f>
        <v>1.8917489421720735</v>
      </c>
      <c r="H53" s="121"/>
      <c r="I53" s="31">
        <f>SUM(I45:I52)</f>
        <v>58564</v>
      </c>
      <c r="J53" s="31">
        <f>SUM(J45:J52)</f>
        <v>57892</v>
      </c>
      <c r="K53" s="147">
        <f>((I53-J53)/J53)*100</f>
        <v>1.1607821460650867</v>
      </c>
    </row>
    <row r="54" spans="1:23" ht="12.75" customHeight="1" x14ac:dyDescent="0.25">
      <c r="A54" s="50" t="s">
        <v>466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41" t="s">
        <v>467</v>
      </c>
      <c r="B55" s="242"/>
      <c r="C55" s="243"/>
      <c r="D55" s="120">
        <v>94</v>
      </c>
      <c r="E55" s="96">
        <v>526</v>
      </c>
      <c r="F55" s="96">
        <v>509</v>
      </c>
      <c r="G55" s="147">
        <v>3.3</v>
      </c>
      <c r="H55" s="120">
        <v>101</v>
      </c>
      <c r="I55" s="96">
        <v>601</v>
      </c>
      <c r="J55" s="96">
        <v>600</v>
      </c>
      <c r="K55" s="147">
        <v>0.2</v>
      </c>
      <c r="L55">
        <v>39</v>
      </c>
    </row>
    <row r="56" spans="1:23" ht="12.75" customHeight="1" x14ac:dyDescent="0.25">
      <c r="A56" s="241" t="s">
        <v>468</v>
      </c>
      <c r="B56" s="242"/>
      <c r="C56" s="243"/>
      <c r="D56" s="120">
        <v>196</v>
      </c>
      <c r="E56" s="96">
        <v>6497</v>
      </c>
      <c r="F56" s="96">
        <v>6364</v>
      </c>
      <c r="G56" s="147">
        <v>2.1</v>
      </c>
      <c r="H56" s="120">
        <v>176</v>
      </c>
      <c r="I56" s="96">
        <v>6541</v>
      </c>
      <c r="J56" s="96">
        <v>6371</v>
      </c>
      <c r="K56" s="147">
        <v>2.7</v>
      </c>
      <c r="L56">
        <v>40</v>
      </c>
    </row>
    <row r="57" spans="1:23" ht="12.75" customHeight="1" x14ac:dyDescent="0.25">
      <c r="A57" s="241" t="s">
        <v>469</v>
      </c>
      <c r="B57" s="242"/>
      <c r="C57" s="243"/>
      <c r="D57" s="120">
        <v>112</v>
      </c>
      <c r="E57" s="96">
        <v>29121</v>
      </c>
      <c r="F57" s="96">
        <v>28892</v>
      </c>
      <c r="G57" s="147">
        <v>0.8</v>
      </c>
      <c r="H57" s="120">
        <v>84</v>
      </c>
      <c r="I57" s="96">
        <v>29681</v>
      </c>
      <c r="J57" s="96">
        <v>29715</v>
      </c>
      <c r="K57" s="147">
        <v>-0.1</v>
      </c>
      <c r="L57">
        <v>41</v>
      </c>
    </row>
    <row r="58" spans="1:23" ht="12.75" customHeight="1" x14ac:dyDescent="0.25">
      <c r="A58" s="241" t="s">
        <v>470</v>
      </c>
      <c r="B58" s="242"/>
      <c r="C58" s="243"/>
      <c r="D58" s="120">
        <v>112</v>
      </c>
      <c r="E58" s="96">
        <v>4856</v>
      </c>
      <c r="F58" s="96">
        <v>4821</v>
      </c>
      <c r="G58" s="147">
        <v>0.7</v>
      </c>
      <c r="H58" s="120">
        <v>112</v>
      </c>
      <c r="I58" s="96">
        <v>5053</v>
      </c>
      <c r="J58" s="96">
        <v>5060</v>
      </c>
      <c r="K58" s="147">
        <v>-0.1</v>
      </c>
      <c r="L58">
        <v>42</v>
      </c>
    </row>
    <row r="59" spans="1:23" ht="12.75" customHeight="1" x14ac:dyDescent="0.25">
      <c r="A59" s="241" t="s">
        <v>471</v>
      </c>
      <c r="B59" s="242"/>
      <c r="C59" s="243"/>
      <c r="D59" s="120">
        <v>70</v>
      </c>
      <c r="E59" s="96">
        <v>875</v>
      </c>
      <c r="F59" s="96">
        <v>828</v>
      </c>
      <c r="G59" s="147">
        <v>5.6</v>
      </c>
      <c r="H59" s="120">
        <v>76</v>
      </c>
      <c r="I59" s="96">
        <v>902</v>
      </c>
      <c r="J59" s="96">
        <v>870</v>
      </c>
      <c r="K59" s="147">
        <v>3.6</v>
      </c>
      <c r="L59">
        <v>43</v>
      </c>
      <c r="P59" s="95"/>
      <c r="Q59" s="95" t="s">
        <v>417</v>
      </c>
      <c r="R59" s="95" t="s">
        <v>418</v>
      </c>
      <c r="S59" s="86" t="s">
        <v>419</v>
      </c>
      <c r="T59" s="95" t="s">
        <v>421</v>
      </c>
      <c r="U59" s="95" t="s">
        <v>422</v>
      </c>
      <c r="V59" s="88" t="s">
        <v>423</v>
      </c>
      <c r="W59" s="60" t="s">
        <v>62</v>
      </c>
    </row>
    <row r="60" spans="1:23" ht="12.75" customHeight="1" x14ac:dyDescent="0.25">
      <c r="A60" s="241" t="s">
        <v>472</v>
      </c>
      <c r="B60" s="242"/>
      <c r="C60" s="243"/>
      <c r="D60" s="120">
        <v>203</v>
      </c>
      <c r="E60" s="96">
        <v>1723</v>
      </c>
      <c r="F60" s="96">
        <v>1700</v>
      </c>
      <c r="G60" s="147">
        <v>1.4</v>
      </c>
      <c r="H60" s="120">
        <v>200</v>
      </c>
      <c r="I60" s="96">
        <v>1799</v>
      </c>
      <c r="J60" s="96">
        <v>1789</v>
      </c>
      <c r="K60" s="147">
        <v>0.6</v>
      </c>
      <c r="L60">
        <v>44</v>
      </c>
      <c r="P60" s="118"/>
      <c r="Q60" s="118">
        <v>280847</v>
      </c>
      <c r="R60" s="118">
        <v>278076</v>
      </c>
      <c r="S60" s="119">
        <v>1</v>
      </c>
      <c r="T60" s="118">
        <v>289352</v>
      </c>
      <c r="U60" s="118">
        <v>287347</v>
      </c>
      <c r="V60" s="119">
        <v>0.7</v>
      </c>
      <c r="W60">
        <v>1</v>
      </c>
    </row>
    <row r="61" spans="1:23" ht="12.75" customHeight="1" x14ac:dyDescent="0.25">
      <c r="A61" s="241" t="s">
        <v>473</v>
      </c>
      <c r="B61" s="242"/>
      <c r="C61" s="243"/>
      <c r="D61" s="120">
        <v>87</v>
      </c>
      <c r="E61" s="96">
        <v>1268</v>
      </c>
      <c r="F61" s="96">
        <v>1245</v>
      </c>
      <c r="G61" s="147">
        <v>1.9</v>
      </c>
      <c r="H61" s="120">
        <v>86</v>
      </c>
      <c r="I61" s="96">
        <v>1375</v>
      </c>
      <c r="J61" s="96">
        <v>1359</v>
      </c>
      <c r="K61" s="147">
        <v>1.2</v>
      </c>
      <c r="L61">
        <v>45</v>
      </c>
    </row>
    <row r="62" spans="1:23" ht="12.75" customHeight="1" x14ac:dyDescent="0.25">
      <c r="A62" s="241" t="s">
        <v>474</v>
      </c>
      <c r="B62" s="242"/>
      <c r="C62" s="243"/>
      <c r="D62" s="120">
        <v>87</v>
      </c>
      <c r="E62" s="96">
        <v>2446</v>
      </c>
      <c r="F62" s="96">
        <v>2424</v>
      </c>
      <c r="G62" s="147">
        <v>0.9</v>
      </c>
      <c r="H62" s="120">
        <v>88</v>
      </c>
      <c r="I62" s="96">
        <v>2589</v>
      </c>
      <c r="J62" s="96">
        <v>2528</v>
      </c>
      <c r="K62" s="147">
        <v>2.4</v>
      </c>
      <c r="L62">
        <v>46</v>
      </c>
    </row>
    <row r="63" spans="1:23" ht="12.75" customHeight="1" x14ac:dyDescent="0.25">
      <c r="A63" s="241" t="s">
        <v>475</v>
      </c>
      <c r="B63" s="242"/>
      <c r="C63" s="243"/>
      <c r="D63" s="120">
        <v>20</v>
      </c>
      <c r="E63" s="96">
        <v>2316</v>
      </c>
      <c r="F63" s="96">
        <v>2325</v>
      </c>
      <c r="G63" s="147">
        <v>-0.4</v>
      </c>
      <c r="H63" s="120">
        <v>17</v>
      </c>
      <c r="I63" s="96">
        <v>2259</v>
      </c>
      <c r="J63" s="96">
        <v>2400</v>
      </c>
      <c r="K63" s="147">
        <v>-5.9</v>
      </c>
      <c r="L63">
        <v>47</v>
      </c>
    </row>
    <row r="64" spans="1:23" ht="12.75" customHeight="1" x14ac:dyDescent="0.25">
      <c r="A64" s="241" t="s">
        <v>476</v>
      </c>
      <c r="B64" s="242"/>
      <c r="C64" s="243"/>
      <c r="D64" s="120">
        <v>134</v>
      </c>
      <c r="E64" s="96">
        <v>3141</v>
      </c>
      <c r="F64" s="96">
        <v>3110</v>
      </c>
      <c r="G64" s="147">
        <v>1</v>
      </c>
      <c r="H64" s="120">
        <v>140</v>
      </c>
      <c r="I64" s="96">
        <v>3376</v>
      </c>
      <c r="J64" s="96">
        <v>3374</v>
      </c>
      <c r="K64" s="147">
        <v>0</v>
      </c>
      <c r="L64">
        <v>48</v>
      </c>
    </row>
    <row r="65" spans="1:12" ht="12.75" customHeight="1" x14ac:dyDescent="0.25">
      <c r="A65" s="241" t="s">
        <v>477</v>
      </c>
      <c r="B65" s="242"/>
      <c r="C65" s="243"/>
      <c r="D65" s="120">
        <v>115</v>
      </c>
      <c r="E65" s="96">
        <v>2950</v>
      </c>
      <c r="F65" s="96">
        <v>2931</v>
      </c>
      <c r="G65" s="147">
        <v>0.7</v>
      </c>
      <c r="H65" s="120">
        <v>114</v>
      </c>
      <c r="I65" s="96">
        <v>3077</v>
      </c>
      <c r="J65" s="96">
        <v>3030</v>
      </c>
      <c r="K65" s="147">
        <v>1.5</v>
      </c>
      <c r="L65">
        <v>49</v>
      </c>
    </row>
    <row r="66" spans="1:12" ht="12.75" customHeight="1" x14ac:dyDescent="0.25">
      <c r="A66" s="241" t="s">
        <v>478</v>
      </c>
      <c r="B66" s="242"/>
      <c r="C66" s="243"/>
      <c r="D66" s="120">
        <v>168</v>
      </c>
      <c r="E66" s="96">
        <v>5467</v>
      </c>
      <c r="F66" s="96">
        <v>5375</v>
      </c>
      <c r="G66" s="147">
        <v>1.7</v>
      </c>
      <c r="H66" s="120">
        <v>164</v>
      </c>
      <c r="I66" s="96">
        <v>6174</v>
      </c>
      <c r="J66" s="96">
        <v>6055</v>
      </c>
      <c r="K66" s="147">
        <v>2</v>
      </c>
      <c r="L66">
        <v>50</v>
      </c>
    </row>
    <row r="67" spans="1:12" ht="12.75" customHeight="1" x14ac:dyDescent="0.25">
      <c r="A67" s="241" t="s">
        <v>479</v>
      </c>
      <c r="B67" s="242"/>
      <c r="C67" s="243"/>
      <c r="D67" s="120">
        <v>147</v>
      </c>
      <c r="E67" s="96">
        <v>958</v>
      </c>
      <c r="F67" s="96">
        <v>989</v>
      </c>
      <c r="G67" s="147">
        <v>-3.2</v>
      </c>
      <c r="H67" s="120">
        <v>139</v>
      </c>
      <c r="I67" s="96">
        <v>1045</v>
      </c>
      <c r="J67" s="96">
        <v>1103</v>
      </c>
      <c r="K67" s="147">
        <v>-5.3</v>
      </c>
      <c r="L67">
        <v>51</v>
      </c>
    </row>
    <row r="68" spans="1:12" ht="12.75" customHeight="1" x14ac:dyDescent="0.25">
      <c r="A68" s="241" t="s">
        <v>433</v>
      </c>
      <c r="B68" s="242"/>
      <c r="C68" s="243"/>
      <c r="D68" s="29"/>
      <c r="E68" s="31">
        <f>SUM(E55:E67)</f>
        <v>62144</v>
      </c>
      <c r="F68" s="31">
        <f>SUM(F55:F67)</f>
        <v>61513</v>
      </c>
      <c r="G68" s="147">
        <f>((E68-F68)/F68)*100</f>
        <v>1.0257994245118918</v>
      </c>
      <c r="H68" s="29"/>
      <c r="I68" s="31">
        <f>SUM(I55:I67)</f>
        <v>64472</v>
      </c>
      <c r="J68" s="31">
        <f>SUM(J55:J67)</f>
        <v>64254</v>
      </c>
      <c r="K68" s="147">
        <f>((I68-J68)/J68)*100</f>
        <v>0.33927848849877051</v>
      </c>
    </row>
    <row r="69" spans="1:12" ht="12.75" hidden="1" customHeight="1" x14ac:dyDescent="0.25">
      <c r="A69" s="45"/>
      <c r="B69" s="116"/>
      <c r="C69" s="117"/>
      <c r="D69" s="95" t="s">
        <v>416</v>
      </c>
      <c r="E69" s="95" t="s">
        <v>417</v>
      </c>
      <c r="F69" s="95" t="s">
        <v>418</v>
      </c>
      <c r="G69" s="148" t="s">
        <v>419</v>
      </c>
      <c r="H69" s="95" t="s">
        <v>420</v>
      </c>
      <c r="I69" s="95" t="s">
        <v>421</v>
      </c>
      <c r="J69" s="95" t="s">
        <v>422</v>
      </c>
      <c r="K69" s="149" t="s">
        <v>423</v>
      </c>
      <c r="L69" s="60" t="s">
        <v>62</v>
      </c>
    </row>
    <row r="70" spans="1:12" ht="12.75" customHeight="1" x14ac:dyDescent="0.25">
      <c r="A70" s="244" t="s">
        <v>480</v>
      </c>
      <c r="B70" s="245"/>
      <c r="C70" s="246"/>
      <c r="D70" s="31">
        <f>SUM(D9:D68)</f>
        <v>5962</v>
      </c>
      <c r="E70" s="31">
        <f>Q60</f>
        <v>280847</v>
      </c>
      <c r="F70" s="31">
        <f>R60</f>
        <v>278076</v>
      </c>
      <c r="G70" s="147">
        <f>S60</f>
        <v>1</v>
      </c>
      <c r="H70" s="31">
        <f>SUM(H9:H68)</f>
        <v>5963</v>
      </c>
      <c r="I70" s="31">
        <f>T60</f>
        <v>289352</v>
      </c>
      <c r="J70" s="31">
        <f>U60</f>
        <v>287347</v>
      </c>
      <c r="K70" s="147">
        <f>V60</f>
        <v>0.7</v>
      </c>
      <c r="L70">
        <v>1</v>
      </c>
    </row>
    <row r="71" spans="1:12" ht="12.75" customHeight="1" x14ac:dyDescent="0.25">
      <c r="A71" s="269" t="s">
        <v>484</v>
      </c>
      <c r="B71" s="269"/>
      <c r="C71" s="269"/>
      <c r="D71" s="269"/>
      <c r="E71" s="269"/>
      <c r="F71" s="269"/>
      <c r="G71" s="269"/>
      <c r="H71" s="269"/>
      <c r="I71" s="269"/>
      <c r="J71" s="269"/>
      <c r="K71" s="269"/>
    </row>
    <row r="72" spans="1:12" x14ac:dyDescent="0.25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</row>
    <row r="73" spans="1:12" x14ac:dyDescent="0.25">
      <c r="A73" s="23" t="s">
        <v>485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3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44140625" customWidth="1"/>
    <col min="15" max="15" width="9.109375" style="107" customWidth="1"/>
    <col min="16" max="16" width="0" hidden="1" customWidth="1"/>
    <col min="18" max="18" width="9.5546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486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81" t="s">
        <v>487</v>
      </c>
      <c r="B2" s="28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79" t="s">
        <v>63</v>
      </c>
      <c r="B3" s="280"/>
      <c r="C3" s="103" t="s">
        <v>488</v>
      </c>
      <c r="D3" s="45"/>
      <c r="E3" s="279" t="s">
        <v>76</v>
      </c>
      <c r="F3" s="280"/>
      <c r="G3" s="103" t="s">
        <v>488</v>
      </c>
      <c r="H3" s="45"/>
      <c r="I3" s="279" t="s">
        <v>88</v>
      </c>
      <c r="J3" s="280"/>
      <c r="K3" s="103" t="s">
        <v>488</v>
      </c>
      <c r="L3" s="45"/>
      <c r="M3" s="279" t="s">
        <v>489</v>
      </c>
      <c r="N3" s="280"/>
      <c r="O3" s="103" t="s">
        <v>488</v>
      </c>
      <c r="P3" s="45"/>
      <c r="Q3" s="279" t="s">
        <v>137</v>
      </c>
      <c r="R3" s="280"/>
      <c r="S3" s="103" t="s">
        <v>488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490</v>
      </c>
      <c r="C5" s="104" t="s">
        <v>491</v>
      </c>
      <c r="D5" s="28" t="s">
        <v>62</v>
      </c>
      <c r="E5" s="28"/>
      <c r="F5" s="28" t="s">
        <v>490</v>
      </c>
      <c r="G5" s="104" t="s">
        <v>491</v>
      </c>
      <c r="H5" s="28" t="s">
        <v>62</v>
      </c>
      <c r="I5" s="28"/>
      <c r="J5" s="28" t="s">
        <v>490</v>
      </c>
      <c r="K5" s="104" t="s">
        <v>491</v>
      </c>
      <c r="L5" s="28" t="s">
        <v>62</v>
      </c>
      <c r="M5" s="28"/>
      <c r="N5" s="28" t="s">
        <v>490</v>
      </c>
      <c r="O5" s="104" t="s">
        <v>491</v>
      </c>
      <c r="P5" s="28" t="s">
        <v>62</v>
      </c>
      <c r="Q5" s="28"/>
      <c r="R5" s="28" t="s">
        <v>490</v>
      </c>
      <c r="S5" s="104" t="s">
        <v>491</v>
      </c>
      <c r="T5" s="54" t="s">
        <v>62</v>
      </c>
    </row>
    <row r="6" spans="1:20" x14ac:dyDescent="0.25">
      <c r="A6" s="28" t="s">
        <v>492</v>
      </c>
      <c r="B6" s="29">
        <v>18316</v>
      </c>
      <c r="C6" s="104">
        <v>-6.7</v>
      </c>
      <c r="D6" s="28">
        <v>1</v>
      </c>
      <c r="E6" s="28" t="s">
        <v>492</v>
      </c>
      <c r="F6" s="29">
        <v>27472</v>
      </c>
      <c r="G6" s="104">
        <v>-7.8</v>
      </c>
      <c r="H6" s="28">
        <v>1</v>
      </c>
      <c r="I6" s="28" t="s">
        <v>492</v>
      </c>
      <c r="J6" s="29">
        <v>24457</v>
      </c>
      <c r="K6" s="104">
        <v>-7.2</v>
      </c>
      <c r="L6" s="28">
        <v>1</v>
      </c>
      <c r="M6" s="28" t="s">
        <v>492</v>
      </c>
      <c r="N6" s="29">
        <v>70245</v>
      </c>
      <c r="O6" s="104">
        <v>-7.3</v>
      </c>
      <c r="P6" s="28">
        <v>1</v>
      </c>
      <c r="Q6" s="28" t="s">
        <v>492</v>
      </c>
      <c r="R6" s="29">
        <v>231090</v>
      </c>
      <c r="S6" s="104">
        <v>-11.4</v>
      </c>
      <c r="T6" s="28">
        <v>1</v>
      </c>
    </row>
    <row r="7" spans="1:20" x14ac:dyDescent="0.25">
      <c r="A7" s="28" t="s">
        <v>493</v>
      </c>
      <c r="B7" s="29">
        <v>16362</v>
      </c>
      <c r="C7" s="104">
        <v>-10.5</v>
      </c>
      <c r="D7" s="28">
        <v>2</v>
      </c>
      <c r="E7" s="28" t="s">
        <v>493</v>
      </c>
      <c r="F7" s="29">
        <v>24934</v>
      </c>
      <c r="G7" s="104">
        <v>-10.5</v>
      </c>
      <c r="H7" s="28">
        <v>2</v>
      </c>
      <c r="I7" s="28" t="s">
        <v>493</v>
      </c>
      <c r="J7" s="29">
        <v>22051</v>
      </c>
      <c r="K7" s="104">
        <v>-9.5</v>
      </c>
      <c r="L7" s="28">
        <v>2</v>
      </c>
      <c r="M7" s="28" t="s">
        <v>493</v>
      </c>
      <c r="N7" s="29">
        <v>63348</v>
      </c>
      <c r="O7" s="104">
        <v>-10.1</v>
      </c>
      <c r="P7" s="28">
        <v>2</v>
      </c>
      <c r="Q7" s="28" t="s">
        <v>493</v>
      </c>
      <c r="R7" s="29">
        <v>212975</v>
      </c>
      <c r="S7" s="104">
        <v>-12.2</v>
      </c>
      <c r="T7" s="28">
        <v>2</v>
      </c>
    </row>
    <row r="8" spans="1:20" ht="13.8" thickBot="1" x14ac:dyDescent="0.3">
      <c r="A8" s="131" t="s">
        <v>494</v>
      </c>
      <c r="B8" s="132">
        <v>21919</v>
      </c>
      <c r="C8" s="133">
        <v>22</v>
      </c>
      <c r="D8" s="131">
        <v>3</v>
      </c>
      <c r="E8" s="131" t="s">
        <v>494</v>
      </c>
      <c r="F8" s="132">
        <v>32490</v>
      </c>
      <c r="G8" s="133">
        <v>20.100000000000001</v>
      </c>
      <c r="H8" s="131">
        <v>3</v>
      </c>
      <c r="I8" s="131" t="s">
        <v>494</v>
      </c>
      <c r="J8" s="132">
        <v>28577</v>
      </c>
      <c r="K8" s="133">
        <v>19.5</v>
      </c>
      <c r="L8" s="131">
        <v>3</v>
      </c>
      <c r="M8" s="131" t="s">
        <v>494</v>
      </c>
      <c r="N8" s="132">
        <v>82986</v>
      </c>
      <c r="O8" s="133">
        <v>20.399999999999999</v>
      </c>
      <c r="P8" s="131">
        <v>3</v>
      </c>
      <c r="Q8" s="131" t="s">
        <v>494</v>
      </c>
      <c r="R8" s="132">
        <v>269356</v>
      </c>
      <c r="S8" s="133">
        <v>18.8</v>
      </c>
      <c r="T8" s="28">
        <v>3</v>
      </c>
    </row>
    <row r="9" spans="1:20" x14ac:dyDescent="0.25">
      <c r="A9" s="134" t="s">
        <v>495</v>
      </c>
      <c r="B9" s="135">
        <v>56597</v>
      </c>
      <c r="C9" s="136">
        <v>1.3</v>
      </c>
      <c r="D9" s="134">
        <v>4</v>
      </c>
      <c r="E9" s="134" t="s">
        <v>495</v>
      </c>
      <c r="F9" s="135">
        <v>84896</v>
      </c>
      <c r="G9" s="136">
        <v>0.2</v>
      </c>
      <c r="H9" s="134">
        <v>4</v>
      </c>
      <c r="I9" s="134" t="s">
        <v>495</v>
      </c>
      <c r="J9" s="135">
        <v>75086</v>
      </c>
      <c r="K9" s="136">
        <v>0.6</v>
      </c>
      <c r="L9" s="134">
        <v>4</v>
      </c>
      <c r="M9" s="134" t="s">
        <v>495</v>
      </c>
      <c r="N9" s="135">
        <v>216579</v>
      </c>
      <c r="O9" s="136">
        <v>0.6</v>
      </c>
      <c r="P9" s="134">
        <v>4</v>
      </c>
      <c r="Q9" s="134" t="s">
        <v>495</v>
      </c>
      <c r="R9" s="135">
        <v>713421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496</v>
      </c>
      <c r="B12" s="29">
        <v>20756</v>
      </c>
      <c r="C12" s="104">
        <v>70.7</v>
      </c>
      <c r="D12" s="28">
        <v>5</v>
      </c>
      <c r="E12" s="28" t="s">
        <v>496</v>
      </c>
      <c r="F12" s="29">
        <v>31486</v>
      </c>
      <c r="G12" s="104">
        <v>52.9</v>
      </c>
      <c r="H12" s="28">
        <v>5</v>
      </c>
      <c r="I12" s="28" t="s">
        <v>496</v>
      </c>
      <c r="J12" s="29">
        <v>28113</v>
      </c>
      <c r="K12" s="104">
        <v>44.5</v>
      </c>
      <c r="L12" s="28">
        <v>5</v>
      </c>
      <c r="M12" s="28" t="s">
        <v>496</v>
      </c>
      <c r="N12" s="29">
        <v>80355</v>
      </c>
      <c r="O12" s="104">
        <v>53.9</v>
      </c>
      <c r="P12" s="28">
        <v>5</v>
      </c>
      <c r="Q12" s="28" t="s">
        <v>496</v>
      </c>
      <c r="R12" s="29">
        <v>259070</v>
      </c>
      <c r="S12" s="104">
        <v>54.6</v>
      </c>
      <c r="T12" s="28">
        <v>5</v>
      </c>
    </row>
    <row r="13" spans="1:20" x14ac:dyDescent="0.25">
      <c r="A13" s="28" t="s">
        <v>497</v>
      </c>
      <c r="B13" s="29">
        <v>23949</v>
      </c>
      <c r="C13" s="104">
        <v>37.9</v>
      </c>
      <c r="D13" s="28">
        <v>6</v>
      </c>
      <c r="E13" s="28" t="s">
        <v>497</v>
      </c>
      <c r="F13" s="29">
        <v>34639</v>
      </c>
      <c r="G13" s="104">
        <v>25.4</v>
      </c>
      <c r="H13" s="28">
        <v>6</v>
      </c>
      <c r="I13" s="28" t="s">
        <v>497</v>
      </c>
      <c r="J13" s="29">
        <v>31342</v>
      </c>
      <c r="K13" s="104">
        <v>22.2</v>
      </c>
      <c r="L13" s="28">
        <v>6</v>
      </c>
      <c r="M13" s="28" t="s">
        <v>497</v>
      </c>
      <c r="N13" s="29">
        <v>89930</v>
      </c>
      <c r="O13" s="104">
        <v>27.3</v>
      </c>
      <c r="P13" s="28">
        <v>6</v>
      </c>
      <c r="Q13" s="28" t="s">
        <v>497</v>
      </c>
      <c r="R13" s="29">
        <v>284348</v>
      </c>
      <c r="S13" s="104">
        <v>28.7</v>
      </c>
      <c r="T13" s="28">
        <v>6</v>
      </c>
    </row>
    <row r="14" spans="1:20" ht="13.8" thickBot="1" x14ac:dyDescent="0.3">
      <c r="A14" s="131" t="s">
        <v>498</v>
      </c>
      <c r="B14" s="132">
        <v>24694</v>
      </c>
      <c r="C14" s="133">
        <v>20.5</v>
      </c>
      <c r="D14" s="131">
        <v>7</v>
      </c>
      <c r="E14" s="131" t="s">
        <v>498</v>
      </c>
      <c r="F14" s="132">
        <v>35411</v>
      </c>
      <c r="G14" s="133">
        <v>12.9</v>
      </c>
      <c r="H14" s="131">
        <v>7</v>
      </c>
      <c r="I14" s="131" t="s">
        <v>498</v>
      </c>
      <c r="J14" s="132">
        <v>31606</v>
      </c>
      <c r="K14" s="133">
        <v>10.6</v>
      </c>
      <c r="L14" s="131">
        <v>7</v>
      </c>
      <c r="M14" s="131" t="s">
        <v>498</v>
      </c>
      <c r="N14" s="132">
        <v>91712</v>
      </c>
      <c r="O14" s="133">
        <v>14</v>
      </c>
      <c r="P14" s="131">
        <v>7</v>
      </c>
      <c r="Q14" s="131" t="s">
        <v>498</v>
      </c>
      <c r="R14" s="132">
        <v>286978</v>
      </c>
      <c r="S14" s="133">
        <v>14.6</v>
      </c>
      <c r="T14" s="28">
        <v>7</v>
      </c>
    </row>
    <row r="15" spans="1:20" x14ac:dyDescent="0.25">
      <c r="A15" s="134" t="s">
        <v>499</v>
      </c>
      <c r="B15" s="135">
        <v>69398</v>
      </c>
      <c r="C15" s="136">
        <v>38.700000000000003</v>
      </c>
      <c r="D15" s="134">
        <v>8</v>
      </c>
      <c r="E15" s="134" t="s">
        <v>499</v>
      </c>
      <c r="F15" s="135">
        <v>101536</v>
      </c>
      <c r="G15" s="136">
        <v>27.6</v>
      </c>
      <c r="H15" s="134">
        <v>8</v>
      </c>
      <c r="I15" s="134" t="s">
        <v>499</v>
      </c>
      <c r="J15" s="135">
        <v>91062</v>
      </c>
      <c r="K15" s="136">
        <v>23.6</v>
      </c>
      <c r="L15" s="134">
        <v>8</v>
      </c>
      <c r="M15" s="134" t="s">
        <v>499</v>
      </c>
      <c r="N15" s="135">
        <v>261996</v>
      </c>
      <c r="O15" s="136">
        <v>28.9</v>
      </c>
      <c r="P15" s="134">
        <v>8</v>
      </c>
      <c r="Q15" s="134" t="s">
        <v>499</v>
      </c>
      <c r="R15" s="135">
        <v>830396</v>
      </c>
      <c r="S15" s="136">
        <v>30</v>
      </c>
      <c r="T15" s="32">
        <v>8</v>
      </c>
    </row>
    <row r="16" spans="1:20" x14ac:dyDescent="0.25">
      <c r="A16" s="28" t="s">
        <v>500</v>
      </c>
      <c r="B16" s="29">
        <v>125995</v>
      </c>
      <c r="C16" s="104">
        <v>19</v>
      </c>
      <c r="D16" s="28">
        <v>9</v>
      </c>
      <c r="E16" s="28" t="s">
        <v>500</v>
      </c>
      <c r="F16" s="29">
        <v>186432</v>
      </c>
      <c r="G16" s="104">
        <v>13.5</v>
      </c>
      <c r="H16" s="28">
        <v>9</v>
      </c>
      <c r="I16" s="28" t="s">
        <v>500</v>
      </c>
      <c r="J16" s="29">
        <v>166147</v>
      </c>
      <c r="K16" s="104">
        <v>12</v>
      </c>
      <c r="L16" s="28">
        <v>9</v>
      </c>
      <c r="M16" s="28" t="s">
        <v>500</v>
      </c>
      <c r="N16" s="29">
        <v>478575</v>
      </c>
      <c r="O16" s="104">
        <v>14.4</v>
      </c>
      <c r="P16" s="28">
        <v>9</v>
      </c>
      <c r="Q16" s="28" t="s">
        <v>500</v>
      </c>
      <c r="R16" s="29">
        <v>1543817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501</v>
      </c>
      <c r="B19" s="29">
        <v>26470</v>
      </c>
      <c r="C19" s="104">
        <v>18.899999999999999</v>
      </c>
      <c r="D19" s="28">
        <v>10</v>
      </c>
      <c r="E19" s="28" t="s">
        <v>501</v>
      </c>
      <c r="F19" s="29">
        <v>36917</v>
      </c>
      <c r="G19" s="104">
        <v>10.5</v>
      </c>
      <c r="H19" s="28">
        <v>10</v>
      </c>
      <c r="I19" s="28" t="s">
        <v>501</v>
      </c>
      <c r="J19" s="29">
        <v>33341</v>
      </c>
      <c r="K19" s="104">
        <v>8.6999999999999993</v>
      </c>
      <c r="L19" s="28">
        <v>10</v>
      </c>
      <c r="M19" s="28" t="s">
        <v>501</v>
      </c>
      <c r="N19" s="29">
        <v>96727</v>
      </c>
      <c r="O19" s="104">
        <v>12</v>
      </c>
      <c r="P19" s="28">
        <v>10</v>
      </c>
      <c r="Q19" s="28" t="s">
        <v>501</v>
      </c>
      <c r="R19" s="29">
        <v>296430</v>
      </c>
      <c r="S19" s="104">
        <v>11.6</v>
      </c>
      <c r="T19" s="28">
        <v>10</v>
      </c>
    </row>
    <row r="20" spans="1:20" x14ac:dyDescent="0.25">
      <c r="A20" s="28" t="s">
        <v>502</v>
      </c>
      <c r="B20" s="29">
        <v>24495</v>
      </c>
      <c r="C20" s="104">
        <v>11.1</v>
      </c>
      <c r="D20" s="28">
        <v>11</v>
      </c>
      <c r="E20" s="28" t="s">
        <v>502</v>
      </c>
      <c r="F20" s="29">
        <v>35363</v>
      </c>
      <c r="G20" s="104">
        <v>6.5</v>
      </c>
      <c r="H20" s="28">
        <v>11</v>
      </c>
      <c r="I20" s="28" t="s">
        <v>502</v>
      </c>
      <c r="J20" s="29">
        <v>31784</v>
      </c>
      <c r="K20" s="104">
        <v>5.4</v>
      </c>
      <c r="L20" s="28">
        <v>11</v>
      </c>
      <c r="M20" s="28" t="s">
        <v>502</v>
      </c>
      <c r="N20" s="29">
        <v>91642</v>
      </c>
      <c r="O20" s="104">
        <v>7.3</v>
      </c>
      <c r="P20" s="28">
        <v>11</v>
      </c>
      <c r="Q20" s="28" t="s">
        <v>502</v>
      </c>
      <c r="R20" s="29">
        <v>287347</v>
      </c>
      <c r="S20" s="104">
        <v>8.4</v>
      </c>
      <c r="T20" s="28">
        <v>11</v>
      </c>
    </row>
    <row r="21" spans="1:20" ht="13.8" thickBot="1" x14ac:dyDescent="0.3">
      <c r="A21" s="131" t="s">
        <v>503</v>
      </c>
      <c r="B21" s="132">
        <v>22903</v>
      </c>
      <c r="C21" s="133">
        <v>9.4</v>
      </c>
      <c r="D21" s="131">
        <v>12</v>
      </c>
      <c r="E21" s="131" t="s">
        <v>503</v>
      </c>
      <c r="F21" s="132">
        <v>33943</v>
      </c>
      <c r="G21" s="133">
        <v>6.6</v>
      </c>
      <c r="H21" s="131">
        <v>12</v>
      </c>
      <c r="I21" s="131" t="s">
        <v>503</v>
      </c>
      <c r="J21" s="132">
        <v>30527</v>
      </c>
      <c r="K21" s="133">
        <v>5.2</v>
      </c>
      <c r="L21" s="131">
        <v>12</v>
      </c>
      <c r="M21" s="131" t="s">
        <v>503</v>
      </c>
      <c r="N21" s="132">
        <v>87373</v>
      </c>
      <c r="O21" s="133">
        <v>6.8</v>
      </c>
      <c r="P21" s="131">
        <v>12</v>
      </c>
      <c r="Q21" s="131" t="s">
        <v>503</v>
      </c>
      <c r="R21" s="132">
        <v>278076</v>
      </c>
      <c r="S21" s="133">
        <v>8</v>
      </c>
      <c r="T21" s="28">
        <v>12</v>
      </c>
    </row>
    <row r="22" spans="1:20" x14ac:dyDescent="0.25">
      <c r="A22" s="134" t="s">
        <v>504</v>
      </c>
      <c r="B22" s="135">
        <v>73869</v>
      </c>
      <c r="C22" s="136">
        <v>13.2</v>
      </c>
      <c r="D22" s="134">
        <v>13</v>
      </c>
      <c r="E22" s="134" t="s">
        <v>504</v>
      </c>
      <c r="F22" s="135">
        <v>106222</v>
      </c>
      <c r="G22" s="136">
        <v>7.9</v>
      </c>
      <c r="H22" s="134">
        <v>13</v>
      </c>
      <c r="I22" s="134" t="s">
        <v>504</v>
      </c>
      <c r="J22" s="135">
        <v>95652</v>
      </c>
      <c r="K22" s="136">
        <v>6.5</v>
      </c>
      <c r="L22" s="134">
        <v>13</v>
      </c>
      <c r="M22" s="134" t="s">
        <v>504</v>
      </c>
      <c r="N22" s="135">
        <v>275743</v>
      </c>
      <c r="O22" s="136">
        <v>8.6999999999999993</v>
      </c>
      <c r="P22" s="134">
        <v>13</v>
      </c>
      <c r="Q22" s="134" t="s">
        <v>504</v>
      </c>
      <c r="R22" s="135">
        <v>861853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505</v>
      </c>
      <c r="B25" s="29">
        <v>23664</v>
      </c>
      <c r="C25" s="104">
        <v>9.6999999999999993</v>
      </c>
      <c r="D25" s="28">
        <v>14</v>
      </c>
      <c r="E25" s="28" t="s">
        <v>505</v>
      </c>
      <c r="F25" s="29">
        <v>34702</v>
      </c>
      <c r="G25" s="104">
        <v>6.4</v>
      </c>
      <c r="H25" s="28">
        <v>14</v>
      </c>
      <c r="I25" s="28" t="s">
        <v>505</v>
      </c>
      <c r="J25" s="29">
        <v>31007</v>
      </c>
      <c r="K25" s="104">
        <v>5</v>
      </c>
      <c r="L25" s="28">
        <v>14</v>
      </c>
      <c r="M25" s="28" t="s">
        <v>505</v>
      </c>
      <c r="N25" s="29">
        <v>89372</v>
      </c>
      <c r="O25" s="104">
        <v>6.8</v>
      </c>
      <c r="P25" s="28">
        <v>14</v>
      </c>
      <c r="Q25" s="28" t="s">
        <v>505</v>
      </c>
      <c r="R25" s="29">
        <v>285746</v>
      </c>
      <c r="S25" s="104">
        <v>7.2</v>
      </c>
      <c r="T25" s="28">
        <v>14</v>
      </c>
    </row>
    <row r="26" spans="1:20" x14ac:dyDescent="0.25">
      <c r="A26" s="28" t="s">
        <v>506</v>
      </c>
      <c r="B26" s="29">
        <v>22729</v>
      </c>
      <c r="C26" s="104">
        <v>16.100000000000001</v>
      </c>
      <c r="D26" s="28">
        <v>15</v>
      </c>
      <c r="E26" s="28" t="s">
        <v>506</v>
      </c>
      <c r="F26" s="29">
        <v>32115</v>
      </c>
      <c r="G26" s="104">
        <v>11.8</v>
      </c>
      <c r="H26" s="28">
        <v>15</v>
      </c>
      <c r="I26" s="28" t="s">
        <v>506</v>
      </c>
      <c r="J26" s="29">
        <v>28435</v>
      </c>
      <c r="K26" s="104">
        <v>10</v>
      </c>
      <c r="L26" s="28">
        <v>15</v>
      </c>
      <c r="M26" s="28" t="s">
        <v>506</v>
      </c>
      <c r="N26" s="29">
        <v>83279</v>
      </c>
      <c r="O26" s="104">
        <v>12.3</v>
      </c>
      <c r="P26" s="28">
        <v>15</v>
      </c>
      <c r="Q26" s="28" t="s">
        <v>506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507</v>
      </c>
      <c r="B27" s="132">
        <v>22433</v>
      </c>
      <c r="C27" s="133">
        <v>14.9</v>
      </c>
      <c r="D27" s="131">
        <v>16</v>
      </c>
      <c r="E27" s="131" t="s">
        <v>507</v>
      </c>
      <c r="F27" s="132">
        <v>31726</v>
      </c>
      <c r="G27" s="133">
        <v>10.6</v>
      </c>
      <c r="H27" s="131">
        <v>16</v>
      </c>
      <c r="I27" s="131" t="s">
        <v>507</v>
      </c>
      <c r="J27" s="132">
        <v>27769</v>
      </c>
      <c r="K27" s="133">
        <v>9.1999999999999993</v>
      </c>
      <c r="L27" s="131">
        <v>16</v>
      </c>
      <c r="M27" s="131" t="s">
        <v>507</v>
      </c>
      <c r="N27" s="132">
        <v>81928</v>
      </c>
      <c r="O27" s="133">
        <v>11.3</v>
      </c>
      <c r="P27" s="131">
        <v>16</v>
      </c>
      <c r="Q27" s="131" t="s">
        <v>507</v>
      </c>
      <c r="R27" s="132">
        <v>268420</v>
      </c>
      <c r="S27" s="133">
        <v>11.2</v>
      </c>
      <c r="T27" s="28">
        <v>16</v>
      </c>
    </row>
    <row r="28" spans="1:20" x14ac:dyDescent="0.25">
      <c r="A28" s="134" t="s">
        <v>508</v>
      </c>
      <c r="B28" s="135">
        <v>68826</v>
      </c>
      <c r="C28" s="136">
        <v>13.4</v>
      </c>
      <c r="D28" s="134">
        <v>17</v>
      </c>
      <c r="E28" s="134" t="s">
        <v>508</v>
      </c>
      <c r="F28" s="135">
        <v>98542</v>
      </c>
      <c r="G28" s="136">
        <v>9.5</v>
      </c>
      <c r="H28" s="134">
        <v>17</v>
      </c>
      <c r="I28" s="134" t="s">
        <v>508</v>
      </c>
      <c r="J28" s="135">
        <v>87211</v>
      </c>
      <c r="K28" s="136">
        <v>7.9</v>
      </c>
      <c r="L28" s="134">
        <v>17</v>
      </c>
      <c r="M28" s="134" t="s">
        <v>508</v>
      </c>
      <c r="N28" s="135">
        <v>254579</v>
      </c>
      <c r="O28" s="136">
        <v>10</v>
      </c>
      <c r="P28" s="134">
        <v>17</v>
      </c>
      <c r="Q28" s="134" t="s">
        <v>508</v>
      </c>
      <c r="R28" s="135">
        <v>821915</v>
      </c>
      <c r="S28" s="136">
        <v>10.1</v>
      </c>
      <c r="T28" s="32">
        <v>17</v>
      </c>
    </row>
    <row r="29" spans="1:20" x14ac:dyDescent="0.25">
      <c r="A29" s="28" t="s">
        <v>509</v>
      </c>
      <c r="B29" s="29">
        <v>142694</v>
      </c>
      <c r="C29" s="104">
        <v>13.3</v>
      </c>
      <c r="D29" s="28">
        <v>18</v>
      </c>
      <c r="E29" s="28" t="s">
        <v>509</v>
      </c>
      <c r="F29" s="29">
        <v>204764</v>
      </c>
      <c r="G29" s="104">
        <v>8.6</v>
      </c>
      <c r="H29" s="28">
        <v>18</v>
      </c>
      <c r="I29" s="28" t="s">
        <v>509</v>
      </c>
      <c r="J29" s="29">
        <v>182863</v>
      </c>
      <c r="K29" s="104">
        <v>7.2</v>
      </c>
      <c r="L29" s="28">
        <v>18</v>
      </c>
      <c r="M29" s="28" t="s">
        <v>509</v>
      </c>
      <c r="N29" s="29">
        <v>530322</v>
      </c>
      <c r="O29" s="104">
        <v>9.3000000000000007</v>
      </c>
      <c r="P29" s="28">
        <v>18</v>
      </c>
      <c r="Q29" s="28" t="s">
        <v>509</v>
      </c>
      <c r="R29" s="29">
        <v>1683768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268690</v>
      </c>
      <c r="C32" s="139">
        <v>15.9</v>
      </c>
      <c r="D32" s="137">
        <v>19</v>
      </c>
      <c r="E32" s="137" t="s">
        <v>36</v>
      </c>
      <c r="F32" s="138">
        <v>391196</v>
      </c>
      <c r="G32" s="139">
        <v>10.9</v>
      </c>
      <c r="H32" s="137">
        <v>19</v>
      </c>
      <c r="I32" s="137" t="s">
        <v>36</v>
      </c>
      <c r="J32" s="138">
        <v>349010</v>
      </c>
      <c r="K32" s="139">
        <v>9.4</v>
      </c>
      <c r="L32" s="137">
        <v>19</v>
      </c>
      <c r="M32" s="137" t="s">
        <v>36</v>
      </c>
      <c r="N32" s="138">
        <v>1008897</v>
      </c>
      <c r="O32" s="139">
        <v>11.7</v>
      </c>
      <c r="P32" s="137">
        <v>19</v>
      </c>
      <c r="Q32" s="137" t="s">
        <v>36</v>
      </c>
      <c r="R32" s="138">
        <v>3227585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510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79" t="s">
        <v>63</v>
      </c>
      <c r="B35" s="280"/>
      <c r="C35" s="103" t="s">
        <v>488</v>
      </c>
      <c r="D35" s="45"/>
      <c r="E35" s="277" t="s">
        <v>76</v>
      </c>
      <c r="F35" s="278"/>
      <c r="G35" s="103" t="s">
        <v>488</v>
      </c>
      <c r="H35" s="45"/>
      <c r="I35" s="277" t="s">
        <v>88</v>
      </c>
      <c r="J35" s="278"/>
      <c r="K35" s="103" t="s">
        <v>488</v>
      </c>
      <c r="L35" s="45"/>
      <c r="M35" s="277" t="s">
        <v>489</v>
      </c>
      <c r="N35" s="278"/>
      <c r="O35" s="103" t="s">
        <v>488</v>
      </c>
      <c r="P35" s="45"/>
      <c r="Q35" s="277" t="s">
        <v>137</v>
      </c>
      <c r="R35" s="278"/>
      <c r="S35" s="103" t="s">
        <v>488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492</v>
      </c>
      <c r="B37" s="29">
        <v>19014</v>
      </c>
      <c r="C37" s="104">
        <v>3.8</v>
      </c>
      <c r="D37" s="28">
        <v>20</v>
      </c>
      <c r="E37" s="28" t="s">
        <v>492</v>
      </c>
      <c r="F37" s="29">
        <v>28054</v>
      </c>
      <c r="G37" s="104">
        <v>2.1</v>
      </c>
      <c r="H37" s="28">
        <v>20</v>
      </c>
      <c r="I37" s="28" t="s">
        <v>492</v>
      </c>
      <c r="J37" s="29">
        <v>24755</v>
      </c>
      <c r="K37" s="104">
        <v>1.2</v>
      </c>
      <c r="L37" s="28">
        <v>20</v>
      </c>
      <c r="M37" s="28" t="s">
        <v>492</v>
      </c>
      <c r="N37" s="29">
        <v>71823</v>
      </c>
      <c r="O37" s="104">
        <v>2.2000000000000002</v>
      </c>
      <c r="P37" s="28">
        <v>20</v>
      </c>
      <c r="Q37" s="28" t="s">
        <v>492</v>
      </c>
      <c r="R37" s="29">
        <v>240556</v>
      </c>
      <c r="S37" s="104">
        <v>4.0999999999999996</v>
      </c>
      <c r="T37" s="28">
        <v>20</v>
      </c>
    </row>
    <row r="38" spans="1:20" x14ac:dyDescent="0.25">
      <c r="A38" s="28" t="s">
        <v>493</v>
      </c>
      <c r="B38" s="29">
        <v>18352</v>
      </c>
      <c r="C38" s="104">
        <v>12.2</v>
      </c>
      <c r="D38" s="28">
        <v>21</v>
      </c>
      <c r="E38" s="28" t="s">
        <v>493</v>
      </c>
      <c r="F38" s="29">
        <v>27460</v>
      </c>
      <c r="G38" s="104">
        <v>10.1</v>
      </c>
      <c r="H38" s="28">
        <v>21</v>
      </c>
      <c r="I38" s="28" t="s">
        <v>493</v>
      </c>
      <c r="J38" s="29">
        <v>24160</v>
      </c>
      <c r="K38" s="104">
        <v>9.6</v>
      </c>
      <c r="L38" s="28">
        <v>21</v>
      </c>
      <c r="M38" s="28" t="s">
        <v>493</v>
      </c>
      <c r="N38" s="29">
        <v>69971</v>
      </c>
      <c r="O38" s="104">
        <v>10.5</v>
      </c>
      <c r="P38" s="28">
        <v>21</v>
      </c>
      <c r="Q38" s="28" t="s">
        <v>493</v>
      </c>
      <c r="R38" s="29">
        <v>235737</v>
      </c>
      <c r="S38" s="104">
        <v>10.7</v>
      </c>
      <c r="T38" s="28">
        <v>21</v>
      </c>
    </row>
    <row r="39" spans="1:20" ht="13.8" thickBot="1" x14ac:dyDescent="0.3">
      <c r="A39" s="131" t="s">
        <v>494</v>
      </c>
      <c r="B39" s="132">
        <v>22735</v>
      </c>
      <c r="C39" s="133">
        <v>3.7</v>
      </c>
      <c r="D39" s="131">
        <v>22</v>
      </c>
      <c r="E39" s="131" t="s">
        <v>494</v>
      </c>
      <c r="F39" s="132">
        <v>32635</v>
      </c>
      <c r="G39" s="133">
        <v>0.4</v>
      </c>
      <c r="H39" s="131">
        <v>22</v>
      </c>
      <c r="I39" s="131" t="s">
        <v>494</v>
      </c>
      <c r="J39" s="132">
        <v>28633</v>
      </c>
      <c r="K39" s="133">
        <v>0.2</v>
      </c>
      <c r="L39" s="131">
        <v>22</v>
      </c>
      <c r="M39" s="131" t="s">
        <v>494</v>
      </c>
      <c r="N39" s="132">
        <v>84003</v>
      </c>
      <c r="O39" s="133">
        <v>1.2</v>
      </c>
      <c r="P39" s="131">
        <v>22</v>
      </c>
      <c r="Q39" s="131" t="s">
        <v>494</v>
      </c>
      <c r="R39" s="132">
        <v>277239</v>
      </c>
      <c r="S39" s="133">
        <v>2.9</v>
      </c>
      <c r="T39" s="28">
        <v>22</v>
      </c>
    </row>
    <row r="40" spans="1:20" x14ac:dyDescent="0.25">
      <c r="A40" s="134" t="s">
        <v>495</v>
      </c>
      <c r="B40" s="135">
        <v>60101</v>
      </c>
      <c r="C40" s="136">
        <v>6.2</v>
      </c>
      <c r="D40" s="134">
        <v>23</v>
      </c>
      <c r="E40" s="134" t="s">
        <v>495</v>
      </c>
      <c r="F40" s="135">
        <v>88148</v>
      </c>
      <c r="G40" s="136">
        <v>3.8</v>
      </c>
      <c r="H40" s="134">
        <v>23</v>
      </c>
      <c r="I40" s="134" t="s">
        <v>495</v>
      </c>
      <c r="J40" s="135">
        <v>77548</v>
      </c>
      <c r="K40" s="136">
        <v>3.3</v>
      </c>
      <c r="L40" s="134">
        <v>23</v>
      </c>
      <c r="M40" s="134" t="s">
        <v>495</v>
      </c>
      <c r="N40" s="135">
        <v>225798</v>
      </c>
      <c r="O40" s="136">
        <v>4.3</v>
      </c>
      <c r="P40" s="134">
        <v>23</v>
      </c>
      <c r="Q40" s="134" t="s">
        <v>495</v>
      </c>
      <c r="R40" s="135">
        <v>753531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496</v>
      </c>
      <c r="B43" s="29">
        <v>20931</v>
      </c>
      <c r="C43" s="104">
        <v>0.8</v>
      </c>
      <c r="D43" s="28">
        <v>24</v>
      </c>
      <c r="E43" s="28" t="s">
        <v>496</v>
      </c>
      <c r="F43" s="29">
        <v>31179</v>
      </c>
      <c r="G43" s="104">
        <v>-1</v>
      </c>
      <c r="H43" s="28">
        <v>24</v>
      </c>
      <c r="I43" s="28" t="s">
        <v>496</v>
      </c>
      <c r="J43" s="29">
        <v>27921</v>
      </c>
      <c r="K43" s="104">
        <v>-0.7</v>
      </c>
      <c r="L43" s="28">
        <v>24</v>
      </c>
      <c r="M43" s="28" t="s">
        <v>496</v>
      </c>
      <c r="N43" s="29">
        <v>80030</v>
      </c>
      <c r="O43" s="104">
        <v>-0.4</v>
      </c>
      <c r="P43" s="28">
        <v>24</v>
      </c>
      <c r="Q43" s="28" t="s">
        <v>496</v>
      </c>
      <c r="R43" s="29">
        <v>263204</v>
      </c>
      <c r="S43" s="104">
        <v>1.6</v>
      </c>
      <c r="T43" s="28">
        <v>24</v>
      </c>
    </row>
    <row r="44" spans="1:20" x14ac:dyDescent="0.25">
      <c r="A44" s="28" t="s">
        <v>497</v>
      </c>
      <c r="B44" s="29">
        <v>23984</v>
      </c>
      <c r="C44" s="104">
        <v>0.1</v>
      </c>
      <c r="D44" s="28">
        <v>25</v>
      </c>
      <c r="E44" s="28" t="s">
        <v>497</v>
      </c>
      <c r="F44" s="29">
        <v>34513</v>
      </c>
      <c r="G44" s="104">
        <v>-0.4</v>
      </c>
      <c r="H44" s="28">
        <v>25</v>
      </c>
      <c r="I44" s="28" t="s">
        <v>497</v>
      </c>
      <c r="J44" s="29">
        <v>31460</v>
      </c>
      <c r="K44" s="104">
        <v>0.4</v>
      </c>
      <c r="L44" s="28">
        <v>25</v>
      </c>
      <c r="M44" s="28" t="s">
        <v>497</v>
      </c>
      <c r="N44" s="29">
        <v>89956</v>
      </c>
      <c r="O44" s="104">
        <v>0</v>
      </c>
      <c r="P44" s="28">
        <v>25</v>
      </c>
      <c r="Q44" s="28" t="s">
        <v>497</v>
      </c>
      <c r="R44" s="29">
        <v>288197</v>
      </c>
      <c r="S44" s="104">
        <v>1.4</v>
      </c>
      <c r="T44" s="28">
        <v>25</v>
      </c>
    </row>
    <row r="45" spans="1:20" ht="13.8" thickBot="1" x14ac:dyDescent="0.3">
      <c r="A45" s="131" t="s">
        <v>498</v>
      </c>
      <c r="B45" s="132">
        <v>24205</v>
      </c>
      <c r="C45" s="133">
        <v>-2</v>
      </c>
      <c r="D45" s="131">
        <v>26</v>
      </c>
      <c r="E45" s="131" t="s">
        <v>498</v>
      </c>
      <c r="F45" s="132">
        <v>34361</v>
      </c>
      <c r="G45" s="133">
        <v>-3</v>
      </c>
      <c r="H45" s="131">
        <v>26</v>
      </c>
      <c r="I45" s="131" t="s">
        <v>498</v>
      </c>
      <c r="J45" s="132">
        <v>30909</v>
      </c>
      <c r="K45" s="133">
        <v>-2.2000000000000002</v>
      </c>
      <c r="L45" s="131">
        <v>26</v>
      </c>
      <c r="M45" s="131" t="s">
        <v>498</v>
      </c>
      <c r="N45" s="132">
        <v>89475</v>
      </c>
      <c r="O45" s="133">
        <v>-2.4</v>
      </c>
      <c r="P45" s="131">
        <v>26</v>
      </c>
      <c r="Q45" s="131" t="s">
        <v>498</v>
      </c>
      <c r="R45" s="132">
        <v>282503</v>
      </c>
      <c r="S45" s="133">
        <v>-1.6</v>
      </c>
      <c r="T45" s="28">
        <v>26</v>
      </c>
    </row>
    <row r="46" spans="1:20" x14ac:dyDescent="0.25">
      <c r="A46" s="134" t="s">
        <v>499</v>
      </c>
      <c r="B46" s="135">
        <v>69120</v>
      </c>
      <c r="C46" s="136">
        <v>-0.4</v>
      </c>
      <c r="D46" s="134">
        <v>27</v>
      </c>
      <c r="E46" s="134" t="s">
        <v>499</v>
      </c>
      <c r="F46" s="135">
        <v>100052</v>
      </c>
      <c r="G46" s="136">
        <v>-1.5</v>
      </c>
      <c r="H46" s="134">
        <v>27</v>
      </c>
      <c r="I46" s="134" t="s">
        <v>499</v>
      </c>
      <c r="J46" s="135">
        <v>90289</v>
      </c>
      <c r="K46" s="136">
        <v>-0.8</v>
      </c>
      <c r="L46" s="134">
        <v>27</v>
      </c>
      <c r="M46" s="134" t="s">
        <v>499</v>
      </c>
      <c r="N46" s="135">
        <v>259461</v>
      </c>
      <c r="O46" s="136">
        <v>-1</v>
      </c>
      <c r="P46" s="134">
        <v>27</v>
      </c>
      <c r="Q46" s="134" t="s">
        <v>499</v>
      </c>
      <c r="R46" s="135">
        <v>833903</v>
      </c>
      <c r="S46" s="136">
        <v>0.4</v>
      </c>
      <c r="T46" s="32">
        <v>27</v>
      </c>
    </row>
    <row r="47" spans="1:20" x14ac:dyDescent="0.25">
      <c r="A47" s="28" t="s">
        <v>500</v>
      </c>
      <c r="B47" s="29">
        <v>129221</v>
      </c>
      <c r="C47" s="104">
        <v>2.6</v>
      </c>
      <c r="D47" s="28">
        <v>28</v>
      </c>
      <c r="E47" s="28" t="s">
        <v>500</v>
      </c>
      <c r="F47" s="29">
        <v>188200</v>
      </c>
      <c r="G47" s="104">
        <v>0.9</v>
      </c>
      <c r="H47" s="28">
        <v>28</v>
      </c>
      <c r="I47" s="28" t="s">
        <v>500</v>
      </c>
      <c r="J47" s="29">
        <v>167837</v>
      </c>
      <c r="K47" s="104">
        <v>1</v>
      </c>
      <c r="L47" s="28">
        <v>28</v>
      </c>
      <c r="M47" s="28" t="s">
        <v>500</v>
      </c>
      <c r="N47" s="29">
        <v>485259</v>
      </c>
      <c r="O47" s="104">
        <v>1.4</v>
      </c>
      <c r="P47" s="28">
        <v>28</v>
      </c>
      <c r="Q47" s="28" t="s">
        <v>500</v>
      </c>
      <c r="R47" s="29">
        <v>1587435</v>
      </c>
      <c r="S47" s="104">
        <v>2.8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501</v>
      </c>
      <c r="B50" s="29">
        <v>25466</v>
      </c>
      <c r="C50" s="104">
        <v>-3.8</v>
      </c>
      <c r="D50" s="28">
        <v>29</v>
      </c>
      <c r="E50" s="28" t="s">
        <v>501</v>
      </c>
      <c r="F50" s="29">
        <v>35517</v>
      </c>
      <c r="G50" s="104">
        <v>-3.8</v>
      </c>
      <c r="H50" s="28">
        <v>29</v>
      </c>
      <c r="I50" s="28" t="s">
        <v>501</v>
      </c>
      <c r="J50" s="29">
        <v>32159</v>
      </c>
      <c r="K50" s="104">
        <v>-3.5</v>
      </c>
      <c r="L50" s="28">
        <v>29</v>
      </c>
      <c r="M50" s="28" t="s">
        <v>501</v>
      </c>
      <c r="N50" s="29">
        <v>93142</v>
      </c>
      <c r="O50" s="104">
        <v>-3.7</v>
      </c>
      <c r="P50" s="28">
        <v>29</v>
      </c>
      <c r="Q50" s="28" t="s">
        <v>501</v>
      </c>
      <c r="R50" s="29">
        <v>287033</v>
      </c>
      <c r="S50" s="104">
        <v>-3.2</v>
      </c>
      <c r="T50" s="28">
        <v>29</v>
      </c>
    </row>
    <row r="51" spans="1:20" x14ac:dyDescent="0.25">
      <c r="A51" s="28" t="s">
        <v>502</v>
      </c>
      <c r="B51" s="29">
        <v>24172</v>
      </c>
      <c r="C51" s="104">
        <v>-1.3</v>
      </c>
      <c r="D51" s="28">
        <v>30</v>
      </c>
      <c r="E51" s="28" t="s">
        <v>502</v>
      </c>
      <c r="F51" s="29">
        <v>35329</v>
      </c>
      <c r="G51" s="104">
        <v>-0.1</v>
      </c>
      <c r="H51" s="28">
        <v>30</v>
      </c>
      <c r="I51" s="28" t="s">
        <v>502</v>
      </c>
      <c r="J51" s="29">
        <v>31909</v>
      </c>
      <c r="K51" s="104">
        <v>0.4</v>
      </c>
      <c r="L51" s="28">
        <v>30</v>
      </c>
      <c r="M51" s="28" t="s">
        <v>502</v>
      </c>
      <c r="N51" s="29">
        <v>91410</v>
      </c>
      <c r="O51" s="104">
        <v>-0.3</v>
      </c>
      <c r="P51" s="28">
        <v>30</v>
      </c>
      <c r="Q51" s="28" t="s">
        <v>502</v>
      </c>
      <c r="R51" s="29">
        <v>289352</v>
      </c>
      <c r="S51" s="104">
        <v>0.7</v>
      </c>
      <c r="T51" s="28">
        <v>30</v>
      </c>
    </row>
    <row r="52" spans="1:20" ht="13.8" thickBot="1" x14ac:dyDescent="0.3">
      <c r="A52" s="131" t="s">
        <v>503</v>
      </c>
      <c r="B52" s="132">
        <v>22985</v>
      </c>
      <c r="C52" s="133">
        <v>0.4</v>
      </c>
      <c r="D52" s="131">
        <v>31</v>
      </c>
      <c r="E52" s="131" t="s">
        <v>503</v>
      </c>
      <c r="F52" s="132">
        <v>34141</v>
      </c>
      <c r="G52" s="133">
        <v>0.6</v>
      </c>
      <c r="H52" s="131">
        <v>31</v>
      </c>
      <c r="I52" s="131" t="s">
        <v>503</v>
      </c>
      <c r="J52" s="132">
        <v>30818</v>
      </c>
      <c r="K52" s="133">
        <v>1</v>
      </c>
      <c r="L52" s="131">
        <v>31</v>
      </c>
      <c r="M52" s="131" t="s">
        <v>503</v>
      </c>
      <c r="N52" s="132">
        <v>87944</v>
      </c>
      <c r="O52" s="133">
        <v>0.7</v>
      </c>
      <c r="P52" s="131">
        <v>31</v>
      </c>
      <c r="Q52" s="131" t="s">
        <v>503</v>
      </c>
      <c r="R52" s="132">
        <v>280847</v>
      </c>
      <c r="S52" s="133">
        <v>1</v>
      </c>
      <c r="T52" s="28">
        <v>31</v>
      </c>
    </row>
    <row r="53" spans="1:20" x14ac:dyDescent="0.25">
      <c r="A53" s="134" t="s">
        <v>504</v>
      </c>
      <c r="B53" s="135">
        <v>72623</v>
      </c>
      <c r="C53" s="136">
        <v>-1.7</v>
      </c>
      <c r="D53" s="134">
        <v>32</v>
      </c>
      <c r="E53" s="134" t="s">
        <v>504</v>
      </c>
      <c r="F53" s="135">
        <v>104987</v>
      </c>
      <c r="G53" s="136">
        <v>-1.2</v>
      </c>
      <c r="H53" s="134">
        <v>32</v>
      </c>
      <c r="I53" s="134" t="s">
        <v>504</v>
      </c>
      <c r="J53" s="135">
        <v>94886</v>
      </c>
      <c r="K53" s="136">
        <v>-0.8</v>
      </c>
      <c r="L53" s="134">
        <v>32</v>
      </c>
      <c r="M53" s="134" t="s">
        <v>504</v>
      </c>
      <c r="N53" s="135">
        <v>272496</v>
      </c>
      <c r="O53" s="136">
        <v>-1.2</v>
      </c>
      <c r="P53" s="134">
        <v>32</v>
      </c>
      <c r="Q53" s="134" t="s">
        <v>504</v>
      </c>
      <c r="R53" s="135">
        <v>857233</v>
      </c>
      <c r="S53" s="136">
        <v>-0.5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505</v>
      </c>
      <c r="B56" s="29"/>
      <c r="C56" s="104"/>
      <c r="D56" s="28">
        <v>33</v>
      </c>
      <c r="E56" s="28" t="s">
        <v>505</v>
      </c>
      <c r="F56" s="29"/>
      <c r="G56" s="104"/>
      <c r="H56" s="28">
        <v>33</v>
      </c>
      <c r="I56" s="28" t="s">
        <v>505</v>
      </c>
      <c r="J56" s="29"/>
      <c r="K56" s="104"/>
      <c r="L56" s="28">
        <v>33</v>
      </c>
      <c r="M56" s="28" t="s">
        <v>505</v>
      </c>
      <c r="N56" s="29"/>
      <c r="O56" s="104"/>
      <c r="P56" s="28">
        <v>33</v>
      </c>
      <c r="Q56" s="28" t="s">
        <v>505</v>
      </c>
      <c r="R56" s="29"/>
      <c r="S56" s="104"/>
      <c r="T56" s="28">
        <v>33</v>
      </c>
    </row>
    <row r="57" spans="1:20" x14ac:dyDescent="0.25">
      <c r="A57" s="28" t="s">
        <v>506</v>
      </c>
      <c r="B57" s="29"/>
      <c r="C57" s="104"/>
      <c r="D57" s="28">
        <v>34</v>
      </c>
      <c r="E57" s="28" t="s">
        <v>506</v>
      </c>
      <c r="F57" s="29"/>
      <c r="G57" s="104"/>
      <c r="H57" s="28">
        <v>34</v>
      </c>
      <c r="I57" s="28" t="s">
        <v>506</v>
      </c>
      <c r="J57" s="29"/>
      <c r="K57" s="104"/>
      <c r="L57" s="28">
        <v>34</v>
      </c>
      <c r="M57" s="28" t="s">
        <v>506</v>
      </c>
      <c r="N57" s="29"/>
      <c r="O57" s="104"/>
      <c r="P57" s="28">
        <v>34</v>
      </c>
      <c r="Q57" s="28" t="s">
        <v>506</v>
      </c>
      <c r="R57" s="29"/>
      <c r="S57" s="104"/>
      <c r="T57" s="28">
        <v>34</v>
      </c>
    </row>
    <row r="58" spans="1:20" ht="13.8" thickBot="1" x14ac:dyDescent="0.3">
      <c r="A58" s="131" t="s">
        <v>507</v>
      </c>
      <c r="B58" s="132"/>
      <c r="C58" s="133"/>
      <c r="D58" s="131">
        <v>35</v>
      </c>
      <c r="E58" s="131" t="s">
        <v>507</v>
      </c>
      <c r="F58" s="132"/>
      <c r="G58" s="133"/>
      <c r="H58" s="131">
        <v>35</v>
      </c>
      <c r="I58" s="131" t="s">
        <v>507</v>
      </c>
      <c r="J58" s="132"/>
      <c r="K58" s="133"/>
      <c r="L58" s="131">
        <v>35</v>
      </c>
      <c r="M58" s="131" t="s">
        <v>507</v>
      </c>
      <c r="N58" s="132"/>
      <c r="O58" s="133"/>
      <c r="P58" s="131">
        <v>35</v>
      </c>
      <c r="Q58" s="131" t="s">
        <v>507</v>
      </c>
      <c r="R58" s="132"/>
      <c r="S58" s="133"/>
      <c r="T58" s="28">
        <v>35</v>
      </c>
    </row>
    <row r="59" spans="1:20" x14ac:dyDescent="0.25">
      <c r="A59" s="134" t="s">
        <v>508</v>
      </c>
      <c r="B59" s="135">
        <v>0</v>
      </c>
      <c r="C59" s="136"/>
      <c r="D59" s="134">
        <v>36</v>
      </c>
      <c r="E59" s="134" t="s">
        <v>508</v>
      </c>
      <c r="F59" s="135">
        <v>0</v>
      </c>
      <c r="G59" s="136"/>
      <c r="H59" s="134">
        <v>36</v>
      </c>
      <c r="I59" s="134" t="s">
        <v>508</v>
      </c>
      <c r="J59" s="135">
        <v>0</v>
      </c>
      <c r="K59" s="136"/>
      <c r="L59" s="134">
        <v>36</v>
      </c>
      <c r="M59" s="134" t="s">
        <v>508</v>
      </c>
      <c r="N59" s="135">
        <v>0</v>
      </c>
      <c r="O59" s="136"/>
      <c r="P59" s="134">
        <v>36</v>
      </c>
      <c r="Q59" s="134" t="s">
        <v>508</v>
      </c>
      <c r="R59" s="135">
        <v>0</v>
      </c>
      <c r="S59" s="136"/>
      <c r="T59" s="32">
        <v>36</v>
      </c>
    </row>
    <row r="60" spans="1:20" x14ac:dyDescent="0.25">
      <c r="A60" s="28" t="s">
        <v>509</v>
      </c>
      <c r="B60" s="29">
        <v>72623</v>
      </c>
      <c r="C60" s="104">
        <v>-1.7</v>
      </c>
      <c r="D60" s="28">
        <v>37</v>
      </c>
      <c r="E60" s="28" t="s">
        <v>509</v>
      </c>
      <c r="F60" s="29">
        <v>104987</v>
      </c>
      <c r="G60" s="104">
        <v>-1.2</v>
      </c>
      <c r="H60" s="28">
        <v>37</v>
      </c>
      <c r="I60" s="28" t="s">
        <v>509</v>
      </c>
      <c r="J60" s="29">
        <v>94886</v>
      </c>
      <c r="K60" s="104">
        <v>-0.8</v>
      </c>
      <c r="L60" s="28">
        <v>37</v>
      </c>
      <c r="M60" s="28" t="s">
        <v>509</v>
      </c>
      <c r="N60" s="29">
        <v>272496</v>
      </c>
      <c r="O60" s="104">
        <v>-1.2</v>
      </c>
      <c r="P60" s="28">
        <v>37</v>
      </c>
      <c r="Q60" s="28" t="s">
        <v>509</v>
      </c>
      <c r="R60" s="29">
        <v>857233</v>
      </c>
      <c r="S60" s="104">
        <v>-0.5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201844</v>
      </c>
      <c r="C63" s="139">
        <v>1</v>
      </c>
      <c r="D63" s="137">
        <v>38</v>
      </c>
      <c r="E63" s="137" t="s">
        <v>36</v>
      </c>
      <c r="F63" s="138">
        <v>293187</v>
      </c>
      <c r="G63" s="139">
        <v>0.2</v>
      </c>
      <c r="H63" s="137">
        <v>38</v>
      </c>
      <c r="I63" s="137" t="s">
        <v>36</v>
      </c>
      <c r="J63" s="138">
        <v>262723</v>
      </c>
      <c r="K63" s="139">
        <v>0.4</v>
      </c>
      <c r="L63" s="137">
        <v>38</v>
      </c>
      <c r="M63" s="137" t="s">
        <v>36</v>
      </c>
      <c r="N63" s="138">
        <v>757755</v>
      </c>
      <c r="O63" s="139">
        <v>0.5</v>
      </c>
      <c r="P63" s="137">
        <v>38</v>
      </c>
      <c r="Q63" s="137" t="s">
        <v>36</v>
      </c>
      <c r="R63" s="138">
        <v>2444667</v>
      </c>
      <c r="S63" s="139">
        <v>1.6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52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5546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2187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511</v>
      </c>
    </row>
    <row r="2" spans="1:23" ht="12.75" customHeight="1" x14ac:dyDescent="0.25">
      <c r="A2" s="244" t="s">
        <v>487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6"/>
    </row>
    <row r="3" spans="1:23" ht="12.75" customHeight="1" x14ac:dyDescent="0.25">
      <c r="A3" s="279" t="s">
        <v>100</v>
      </c>
      <c r="B3" s="280"/>
      <c r="C3" s="103" t="s">
        <v>488</v>
      </c>
      <c r="D3" s="45"/>
      <c r="E3" s="279" t="s">
        <v>113</v>
      </c>
      <c r="F3" s="280"/>
      <c r="G3" s="103" t="s">
        <v>488</v>
      </c>
      <c r="H3" s="45"/>
      <c r="I3" s="279" t="s">
        <v>126</v>
      </c>
      <c r="J3" s="280"/>
      <c r="K3" s="103" t="s">
        <v>488</v>
      </c>
      <c r="L3" s="45"/>
      <c r="M3" s="279" t="s">
        <v>512</v>
      </c>
      <c r="N3" s="280"/>
      <c r="O3" s="103" t="s">
        <v>488</v>
      </c>
      <c r="P3" s="45"/>
      <c r="Q3" s="279" t="s">
        <v>137</v>
      </c>
      <c r="R3" s="280"/>
      <c r="S3" s="103" t="s">
        <v>488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490</v>
      </c>
      <c r="C5" s="104" t="s">
        <v>491</v>
      </c>
      <c r="D5" s="28" t="s">
        <v>62</v>
      </c>
      <c r="E5" s="28"/>
      <c r="F5" s="28" t="s">
        <v>490</v>
      </c>
      <c r="G5" s="104" t="s">
        <v>491</v>
      </c>
      <c r="H5" s="28" t="s">
        <v>62</v>
      </c>
      <c r="I5" s="28"/>
      <c r="J5" s="28" t="s">
        <v>490</v>
      </c>
      <c r="K5" s="104" t="s">
        <v>491</v>
      </c>
      <c r="L5" s="28" t="s">
        <v>62</v>
      </c>
      <c r="M5" s="28"/>
      <c r="N5" s="28" t="s">
        <v>490</v>
      </c>
      <c r="O5" s="104" t="s">
        <v>491</v>
      </c>
      <c r="P5" s="28" t="s">
        <v>62</v>
      </c>
      <c r="Q5" s="28"/>
      <c r="R5" s="28" t="s">
        <v>490</v>
      </c>
      <c r="S5" s="104" t="s">
        <v>491</v>
      </c>
      <c r="T5" s="59" t="s">
        <v>62</v>
      </c>
    </row>
    <row r="6" spans="1:23" x14ac:dyDescent="0.25">
      <c r="A6" s="28" t="s">
        <v>492</v>
      </c>
      <c r="B6" s="29">
        <v>40144</v>
      </c>
      <c r="C6" s="104">
        <v>-14.3</v>
      </c>
      <c r="D6" s="28">
        <v>1</v>
      </c>
      <c r="E6" s="28" t="s">
        <v>492</v>
      </c>
      <c r="F6" s="29">
        <v>81675</v>
      </c>
      <c r="G6" s="104">
        <v>-13</v>
      </c>
      <c r="H6" s="28">
        <v>1</v>
      </c>
      <c r="I6" s="28" t="s">
        <v>492</v>
      </c>
      <c r="J6" s="29">
        <v>39026</v>
      </c>
      <c r="K6" s="104">
        <v>-11.9</v>
      </c>
      <c r="L6" s="28">
        <v>1</v>
      </c>
      <c r="M6" s="28" t="s">
        <v>492</v>
      </c>
      <c r="N6" s="29">
        <v>160846</v>
      </c>
      <c r="O6" s="104">
        <v>-13.1</v>
      </c>
      <c r="P6" s="28">
        <v>1</v>
      </c>
      <c r="Q6" s="28" t="s">
        <v>492</v>
      </c>
      <c r="R6" s="29">
        <v>231090</v>
      </c>
      <c r="S6" s="104">
        <v>-11.4</v>
      </c>
      <c r="T6" s="28">
        <v>1</v>
      </c>
    </row>
    <row r="7" spans="1:23" x14ac:dyDescent="0.25">
      <c r="A7" s="28" t="s">
        <v>493</v>
      </c>
      <c r="B7" s="29">
        <v>37179</v>
      </c>
      <c r="C7" s="104">
        <v>-14.4</v>
      </c>
      <c r="D7" s="28">
        <v>2</v>
      </c>
      <c r="E7" s="28" t="s">
        <v>493</v>
      </c>
      <c r="F7" s="29">
        <v>76347</v>
      </c>
      <c r="G7" s="104">
        <v>-12.8</v>
      </c>
      <c r="H7" s="28">
        <v>2</v>
      </c>
      <c r="I7" s="28" t="s">
        <v>493</v>
      </c>
      <c r="J7" s="29">
        <v>36101</v>
      </c>
      <c r="K7" s="104">
        <v>-12.5</v>
      </c>
      <c r="L7" s="28">
        <v>2</v>
      </c>
      <c r="M7" s="28" t="s">
        <v>493</v>
      </c>
      <c r="N7" s="29">
        <v>149627</v>
      </c>
      <c r="O7" s="104">
        <v>-13.1</v>
      </c>
      <c r="P7" s="28">
        <v>2</v>
      </c>
      <c r="Q7" s="28" t="s">
        <v>493</v>
      </c>
      <c r="R7" s="29">
        <v>212975</v>
      </c>
      <c r="S7" s="104">
        <v>-12.2</v>
      </c>
      <c r="T7" s="28">
        <v>2</v>
      </c>
    </row>
    <row r="8" spans="1:23" ht="13.8" thickBot="1" x14ac:dyDescent="0.3">
      <c r="A8" s="28" t="s">
        <v>494</v>
      </c>
      <c r="B8" s="29">
        <v>47063</v>
      </c>
      <c r="C8" s="104">
        <v>19.600000000000001</v>
      </c>
      <c r="D8" s="28">
        <v>3</v>
      </c>
      <c r="E8" s="28" t="s">
        <v>494</v>
      </c>
      <c r="F8" s="29">
        <v>94231</v>
      </c>
      <c r="G8" s="104">
        <v>17.899999999999999</v>
      </c>
      <c r="H8" s="28">
        <v>3</v>
      </c>
      <c r="I8" s="28" t="s">
        <v>494</v>
      </c>
      <c r="J8" s="29">
        <v>45076</v>
      </c>
      <c r="K8" s="104">
        <v>17.2</v>
      </c>
      <c r="L8" s="28">
        <v>3</v>
      </c>
      <c r="M8" s="28" t="s">
        <v>494</v>
      </c>
      <c r="N8" s="29">
        <v>186370</v>
      </c>
      <c r="O8" s="104">
        <v>18.2</v>
      </c>
      <c r="P8" s="28">
        <v>3</v>
      </c>
      <c r="Q8" s="28" t="s">
        <v>494</v>
      </c>
      <c r="R8" s="29">
        <v>269356</v>
      </c>
      <c r="S8" s="104">
        <v>18.8</v>
      </c>
      <c r="T8" s="28">
        <v>3</v>
      </c>
    </row>
    <row r="9" spans="1:23" x14ac:dyDescent="0.25">
      <c r="A9" s="134" t="s">
        <v>495</v>
      </c>
      <c r="B9" s="135">
        <v>124386</v>
      </c>
      <c r="C9" s="136">
        <v>-4</v>
      </c>
      <c r="D9" s="134">
        <v>4</v>
      </c>
      <c r="E9" s="134" t="s">
        <v>495</v>
      </c>
      <c r="F9" s="135">
        <v>252254</v>
      </c>
      <c r="G9" s="136">
        <v>-3.5</v>
      </c>
      <c r="H9" s="134">
        <v>4</v>
      </c>
      <c r="I9" s="134" t="s">
        <v>495</v>
      </c>
      <c r="J9" s="135">
        <v>120203</v>
      </c>
      <c r="K9" s="136">
        <v>-3.1</v>
      </c>
      <c r="L9" s="134">
        <v>4</v>
      </c>
      <c r="M9" s="134" t="s">
        <v>495</v>
      </c>
      <c r="N9" s="135">
        <v>496842</v>
      </c>
      <c r="O9" s="136">
        <v>-3.5</v>
      </c>
      <c r="P9" s="134">
        <v>4</v>
      </c>
      <c r="Q9" s="134" t="s">
        <v>495</v>
      </c>
      <c r="R9" s="135">
        <v>713421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496</v>
      </c>
      <c r="B12" s="29">
        <v>44576</v>
      </c>
      <c r="C12" s="104">
        <v>63.1</v>
      </c>
      <c r="D12" s="28">
        <v>5</v>
      </c>
      <c r="E12" s="28" t="s">
        <v>496</v>
      </c>
      <c r="F12" s="29">
        <v>90095</v>
      </c>
      <c r="G12" s="104">
        <v>52.9</v>
      </c>
      <c r="H12" s="28">
        <v>5</v>
      </c>
      <c r="I12" s="28" t="s">
        <v>496</v>
      </c>
      <c r="J12" s="29">
        <v>44044</v>
      </c>
      <c r="K12" s="104">
        <v>51</v>
      </c>
      <c r="L12" s="28">
        <v>5</v>
      </c>
      <c r="M12" s="28" t="s">
        <v>496</v>
      </c>
      <c r="N12" s="29">
        <v>178715</v>
      </c>
      <c r="O12" s="104">
        <v>54.8</v>
      </c>
      <c r="P12" s="28">
        <v>5</v>
      </c>
      <c r="Q12" s="28" t="s">
        <v>496</v>
      </c>
      <c r="R12" s="29">
        <v>259070</v>
      </c>
      <c r="S12" s="104">
        <v>54.6</v>
      </c>
      <c r="T12" s="28">
        <v>5</v>
      </c>
    </row>
    <row r="13" spans="1:23" x14ac:dyDescent="0.25">
      <c r="A13" s="28" t="s">
        <v>497</v>
      </c>
      <c r="B13" s="29">
        <v>48539</v>
      </c>
      <c r="C13" s="104">
        <v>34.799999999999997</v>
      </c>
      <c r="D13" s="28">
        <v>6</v>
      </c>
      <c r="E13" s="28" t="s">
        <v>497</v>
      </c>
      <c r="F13" s="29">
        <v>98076</v>
      </c>
      <c r="G13" s="104">
        <v>28.1</v>
      </c>
      <c r="H13" s="28">
        <v>6</v>
      </c>
      <c r="I13" s="28" t="s">
        <v>497</v>
      </c>
      <c r="J13" s="29">
        <v>47803</v>
      </c>
      <c r="K13" s="104">
        <v>26.5</v>
      </c>
      <c r="L13" s="28">
        <v>6</v>
      </c>
      <c r="M13" s="28" t="s">
        <v>497</v>
      </c>
      <c r="N13" s="29">
        <v>194418</v>
      </c>
      <c r="O13" s="104">
        <v>29.3</v>
      </c>
      <c r="P13" s="28">
        <v>6</v>
      </c>
      <c r="Q13" s="28" t="s">
        <v>497</v>
      </c>
      <c r="R13" s="29">
        <v>284348</v>
      </c>
      <c r="S13" s="104">
        <v>28.7</v>
      </c>
      <c r="T13" s="28">
        <v>6</v>
      </c>
    </row>
    <row r="14" spans="1:23" ht="13.8" thickBot="1" x14ac:dyDescent="0.3">
      <c r="A14" s="28" t="s">
        <v>498</v>
      </c>
      <c r="B14" s="29">
        <v>49446</v>
      </c>
      <c r="C14" s="104">
        <v>18.600000000000001</v>
      </c>
      <c r="D14" s="28">
        <v>7</v>
      </c>
      <c r="E14" s="28" t="s">
        <v>498</v>
      </c>
      <c r="F14" s="29">
        <v>98212</v>
      </c>
      <c r="G14" s="104">
        <v>14</v>
      </c>
      <c r="H14" s="28">
        <v>7</v>
      </c>
      <c r="I14" s="28" t="s">
        <v>498</v>
      </c>
      <c r="J14" s="29">
        <v>47608</v>
      </c>
      <c r="K14" s="104">
        <v>13.2</v>
      </c>
      <c r="L14" s="28">
        <v>7</v>
      </c>
      <c r="M14" s="28" t="s">
        <v>498</v>
      </c>
      <c r="N14" s="29">
        <v>195266</v>
      </c>
      <c r="O14" s="104">
        <v>14.9</v>
      </c>
      <c r="P14" s="28">
        <v>7</v>
      </c>
      <c r="Q14" s="28" t="s">
        <v>498</v>
      </c>
      <c r="R14" s="29">
        <v>286978</v>
      </c>
      <c r="S14" s="104">
        <v>14.6</v>
      </c>
      <c r="T14" s="28">
        <v>7</v>
      </c>
    </row>
    <row r="15" spans="1:23" x14ac:dyDescent="0.25">
      <c r="A15" s="134" t="s">
        <v>499</v>
      </c>
      <c r="B15" s="135">
        <v>142561</v>
      </c>
      <c r="C15" s="136">
        <v>35.700000000000003</v>
      </c>
      <c r="D15" s="134">
        <v>8</v>
      </c>
      <c r="E15" s="134" t="s">
        <v>499</v>
      </c>
      <c r="F15" s="135">
        <v>286383</v>
      </c>
      <c r="G15" s="136">
        <v>29.2</v>
      </c>
      <c r="H15" s="134">
        <v>8</v>
      </c>
      <c r="I15" s="134" t="s">
        <v>499</v>
      </c>
      <c r="J15" s="135">
        <v>139456</v>
      </c>
      <c r="K15" s="136">
        <v>28</v>
      </c>
      <c r="L15" s="134">
        <v>8</v>
      </c>
      <c r="M15" s="134" t="s">
        <v>499</v>
      </c>
      <c r="N15" s="135">
        <v>568399</v>
      </c>
      <c r="O15" s="136">
        <v>30.5</v>
      </c>
      <c r="P15" s="134">
        <v>8</v>
      </c>
      <c r="Q15" s="134" t="s">
        <v>499</v>
      </c>
      <c r="R15" s="135">
        <v>830396</v>
      </c>
      <c r="S15" s="136">
        <v>30</v>
      </c>
      <c r="T15" s="32">
        <v>8</v>
      </c>
    </row>
    <row r="16" spans="1:23" x14ac:dyDescent="0.25">
      <c r="A16" s="28" t="s">
        <v>500</v>
      </c>
      <c r="B16" s="29">
        <v>266946</v>
      </c>
      <c r="C16" s="104">
        <v>13.8</v>
      </c>
      <c r="D16" s="28">
        <v>9</v>
      </c>
      <c r="E16" s="28" t="s">
        <v>500</v>
      </c>
      <c r="F16" s="29">
        <v>538637</v>
      </c>
      <c r="G16" s="104">
        <v>11.5</v>
      </c>
      <c r="H16" s="28">
        <v>9</v>
      </c>
      <c r="I16" s="28" t="s">
        <v>500</v>
      </c>
      <c r="J16" s="29">
        <v>259658</v>
      </c>
      <c r="K16" s="104">
        <v>11.4</v>
      </c>
      <c r="L16" s="28">
        <v>9</v>
      </c>
      <c r="M16" s="28" t="s">
        <v>500</v>
      </c>
      <c r="N16" s="29">
        <v>1065242</v>
      </c>
      <c r="O16" s="104">
        <v>12.1</v>
      </c>
      <c r="P16" s="28">
        <v>9</v>
      </c>
      <c r="Q16" s="28" t="s">
        <v>500</v>
      </c>
      <c r="R16" s="29">
        <v>1543817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501</v>
      </c>
      <c r="B19" s="29">
        <v>50633</v>
      </c>
      <c r="C19" s="104">
        <v>13.9</v>
      </c>
      <c r="D19" s="28">
        <v>10</v>
      </c>
      <c r="E19" s="28" t="s">
        <v>501</v>
      </c>
      <c r="F19" s="29">
        <v>100713</v>
      </c>
      <c r="G19" s="104">
        <v>10.9</v>
      </c>
      <c r="H19" s="28">
        <v>10</v>
      </c>
      <c r="I19" s="28" t="s">
        <v>501</v>
      </c>
      <c r="J19" s="29">
        <v>48356</v>
      </c>
      <c r="K19" s="104">
        <v>10.1</v>
      </c>
      <c r="L19" s="28">
        <v>10</v>
      </c>
      <c r="M19" s="28" t="s">
        <v>501</v>
      </c>
      <c r="N19" s="29">
        <v>199703</v>
      </c>
      <c r="O19" s="104">
        <v>11.4</v>
      </c>
      <c r="P19" s="28">
        <v>10</v>
      </c>
      <c r="Q19" s="28" t="s">
        <v>501</v>
      </c>
      <c r="R19" s="29">
        <v>296430</v>
      </c>
      <c r="S19" s="104">
        <v>11.6</v>
      </c>
      <c r="T19" s="28">
        <v>10</v>
      </c>
    </row>
    <row r="20" spans="1:23" x14ac:dyDescent="0.25">
      <c r="A20" s="28" t="s">
        <v>502</v>
      </c>
      <c r="B20" s="29">
        <v>48770</v>
      </c>
      <c r="C20" s="104">
        <v>10.5</v>
      </c>
      <c r="D20" s="28">
        <v>11</v>
      </c>
      <c r="E20" s="28" t="s">
        <v>502</v>
      </c>
      <c r="F20" s="29">
        <v>99700</v>
      </c>
      <c r="G20" s="104">
        <v>8.5</v>
      </c>
      <c r="H20" s="28">
        <v>11</v>
      </c>
      <c r="I20" s="28" t="s">
        <v>502</v>
      </c>
      <c r="J20" s="29">
        <v>47235</v>
      </c>
      <c r="K20" s="104">
        <v>8.3000000000000007</v>
      </c>
      <c r="L20" s="28">
        <v>11</v>
      </c>
      <c r="M20" s="28" t="s">
        <v>502</v>
      </c>
      <c r="N20" s="29">
        <v>195705</v>
      </c>
      <c r="O20" s="104">
        <v>8.9</v>
      </c>
      <c r="P20" s="28">
        <v>11</v>
      </c>
      <c r="Q20" s="28" t="s">
        <v>502</v>
      </c>
      <c r="R20" s="29">
        <v>287347</v>
      </c>
      <c r="S20" s="104">
        <v>8.4</v>
      </c>
      <c r="T20" s="28">
        <v>11</v>
      </c>
    </row>
    <row r="21" spans="1:23" ht="13.8" thickBot="1" x14ac:dyDescent="0.3">
      <c r="A21" s="28" t="s">
        <v>503</v>
      </c>
      <c r="B21" s="29">
        <v>47804</v>
      </c>
      <c r="C21" s="104">
        <v>9.6</v>
      </c>
      <c r="D21" s="28">
        <v>12</v>
      </c>
      <c r="E21" s="28" t="s">
        <v>503</v>
      </c>
      <c r="F21" s="29">
        <v>96355</v>
      </c>
      <c r="G21" s="104">
        <v>8.1999999999999993</v>
      </c>
      <c r="H21" s="28">
        <v>12</v>
      </c>
      <c r="I21" s="28" t="s">
        <v>503</v>
      </c>
      <c r="J21" s="29">
        <v>46544</v>
      </c>
      <c r="K21" s="104">
        <v>8.1</v>
      </c>
      <c r="L21" s="28">
        <v>12</v>
      </c>
      <c r="M21" s="28" t="s">
        <v>503</v>
      </c>
      <c r="N21" s="29">
        <v>190703</v>
      </c>
      <c r="O21" s="104">
        <v>8.5</v>
      </c>
      <c r="P21" s="28">
        <v>12</v>
      </c>
      <c r="Q21" s="28" t="s">
        <v>503</v>
      </c>
      <c r="R21" s="29">
        <v>278076</v>
      </c>
      <c r="S21" s="104">
        <v>8</v>
      </c>
      <c r="T21" s="28">
        <v>12</v>
      </c>
    </row>
    <row r="22" spans="1:23" x14ac:dyDescent="0.25">
      <c r="A22" s="134" t="s">
        <v>504</v>
      </c>
      <c r="B22" s="135">
        <v>147207</v>
      </c>
      <c r="C22" s="136">
        <v>11.3</v>
      </c>
      <c r="D22" s="134">
        <v>13</v>
      </c>
      <c r="E22" s="134" t="s">
        <v>504</v>
      </c>
      <c r="F22" s="135">
        <v>296769</v>
      </c>
      <c r="G22" s="136">
        <v>9.1999999999999993</v>
      </c>
      <c r="H22" s="134">
        <v>13</v>
      </c>
      <c r="I22" s="134" t="s">
        <v>504</v>
      </c>
      <c r="J22" s="135">
        <v>142135</v>
      </c>
      <c r="K22" s="136">
        <v>8.8000000000000007</v>
      </c>
      <c r="L22" s="134">
        <v>13</v>
      </c>
      <c r="M22" s="134" t="s">
        <v>504</v>
      </c>
      <c r="N22" s="135">
        <v>586110</v>
      </c>
      <c r="O22" s="136">
        <v>9.6</v>
      </c>
      <c r="P22" s="134">
        <v>13</v>
      </c>
      <c r="Q22" s="134" t="s">
        <v>504</v>
      </c>
      <c r="R22" s="135">
        <v>861853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505</v>
      </c>
      <c r="B25" s="29">
        <v>49501</v>
      </c>
      <c r="C25" s="104">
        <v>8.8000000000000007</v>
      </c>
      <c r="D25" s="28">
        <v>14</v>
      </c>
      <c r="E25" s="28" t="s">
        <v>505</v>
      </c>
      <c r="F25" s="29">
        <v>99281</v>
      </c>
      <c r="G25" s="104">
        <v>6.9</v>
      </c>
      <c r="H25" s="28">
        <v>14</v>
      </c>
      <c r="I25" s="28" t="s">
        <v>505</v>
      </c>
      <c r="J25" s="29">
        <v>47591</v>
      </c>
      <c r="K25" s="104">
        <v>6.8</v>
      </c>
      <c r="L25" s="28">
        <v>14</v>
      </c>
      <c r="M25" s="28" t="s">
        <v>505</v>
      </c>
      <c r="N25" s="29">
        <v>196374</v>
      </c>
      <c r="O25" s="104">
        <v>7.4</v>
      </c>
      <c r="P25" s="28">
        <v>14</v>
      </c>
      <c r="Q25" s="28" t="s">
        <v>505</v>
      </c>
      <c r="R25" s="29">
        <v>285746</v>
      </c>
      <c r="S25" s="104">
        <v>7.2</v>
      </c>
      <c r="T25" s="28">
        <v>14</v>
      </c>
    </row>
    <row r="26" spans="1:23" x14ac:dyDescent="0.25">
      <c r="A26" s="28" t="s">
        <v>506</v>
      </c>
      <c r="B26" s="29">
        <v>46981</v>
      </c>
      <c r="C26" s="104">
        <v>13.8</v>
      </c>
      <c r="D26" s="28">
        <v>15</v>
      </c>
      <c r="E26" s="28" t="s">
        <v>506</v>
      </c>
      <c r="F26" s="29">
        <v>92964</v>
      </c>
      <c r="G26" s="104">
        <v>11.7</v>
      </c>
      <c r="H26" s="28">
        <v>15</v>
      </c>
      <c r="I26" s="28" t="s">
        <v>506</v>
      </c>
      <c r="J26" s="29">
        <v>44525</v>
      </c>
      <c r="K26" s="104">
        <v>12.3</v>
      </c>
      <c r="L26" s="28">
        <v>15</v>
      </c>
      <c r="M26" s="28" t="s">
        <v>506</v>
      </c>
      <c r="N26" s="29">
        <v>184470</v>
      </c>
      <c r="O26" s="104">
        <v>12.4</v>
      </c>
      <c r="P26" s="28">
        <v>15</v>
      </c>
      <c r="Q26" s="28" t="s">
        <v>506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507</v>
      </c>
      <c r="B27" s="29">
        <v>46803</v>
      </c>
      <c r="C27" s="104">
        <v>12</v>
      </c>
      <c r="D27" s="28">
        <v>16</v>
      </c>
      <c r="E27" s="28" t="s">
        <v>507</v>
      </c>
      <c r="F27" s="29">
        <v>93812</v>
      </c>
      <c r="G27" s="104">
        <v>10.6</v>
      </c>
      <c r="H27" s="28">
        <v>16</v>
      </c>
      <c r="I27" s="28" t="s">
        <v>507</v>
      </c>
      <c r="J27" s="29">
        <v>45877</v>
      </c>
      <c r="K27" s="104">
        <v>11.2</v>
      </c>
      <c r="L27" s="28">
        <v>16</v>
      </c>
      <c r="M27" s="28" t="s">
        <v>507</v>
      </c>
      <c r="N27" s="29">
        <v>186492</v>
      </c>
      <c r="O27" s="104">
        <v>11.1</v>
      </c>
      <c r="P27" s="28">
        <v>16</v>
      </c>
      <c r="Q27" s="28" t="s">
        <v>507</v>
      </c>
      <c r="R27" s="29">
        <v>268420</v>
      </c>
      <c r="S27" s="104">
        <v>11.2</v>
      </c>
      <c r="T27" s="28">
        <v>16</v>
      </c>
    </row>
    <row r="28" spans="1:23" x14ac:dyDescent="0.25">
      <c r="A28" s="134" t="s">
        <v>508</v>
      </c>
      <c r="B28" s="135">
        <v>143285</v>
      </c>
      <c r="C28" s="136">
        <v>11.5</v>
      </c>
      <c r="D28" s="134">
        <v>17</v>
      </c>
      <c r="E28" s="134" t="s">
        <v>508</v>
      </c>
      <c r="F28" s="135">
        <v>286058</v>
      </c>
      <c r="G28" s="136">
        <v>9.6999999999999993</v>
      </c>
      <c r="H28" s="134">
        <v>17</v>
      </c>
      <c r="I28" s="134" t="s">
        <v>508</v>
      </c>
      <c r="J28" s="135">
        <v>137993</v>
      </c>
      <c r="K28" s="136">
        <v>10</v>
      </c>
      <c r="L28" s="134">
        <v>17</v>
      </c>
      <c r="M28" s="134" t="s">
        <v>508</v>
      </c>
      <c r="N28" s="135">
        <v>567336</v>
      </c>
      <c r="O28" s="136">
        <v>10.199999999999999</v>
      </c>
      <c r="P28" s="134">
        <v>17</v>
      </c>
      <c r="Q28" s="134" t="s">
        <v>508</v>
      </c>
      <c r="R28" s="135">
        <v>821915</v>
      </c>
      <c r="S28" s="136">
        <v>10.1</v>
      </c>
      <c r="T28" s="32">
        <v>17</v>
      </c>
    </row>
    <row r="29" spans="1:23" ht="13.8" thickBot="1" x14ac:dyDescent="0.3">
      <c r="A29" s="144" t="s">
        <v>509</v>
      </c>
      <c r="B29" s="145">
        <v>290492</v>
      </c>
      <c r="C29" s="146">
        <v>11.4</v>
      </c>
      <c r="D29" s="144">
        <v>18</v>
      </c>
      <c r="E29" s="144" t="s">
        <v>509</v>
      </c>
      <c r="F29" s="145">
        <v>582827</v>
      </c>
      <c r="G29" s="146">
        <v>9.4</v>
      </c>
      <c r="H29" s="144">
        <v>18</v>
      </c>
      <c r="I29" s="144" t="s">
        <v>509</v>
      </c>
      <c r="J29" s="145">
        <v>280128</v>
      </c>
      <c r="K29" s="146">
        <v>9.4</v>
      </c>
      <c r="L29" s="144">
        <v>18</v>
      </c>
      <c r="M29" s="144" t="s">
        <v>509</v>
      </c>
      <c r="N29" s="145">
        <v>1153446</v>
      </c>
      <c r="O29" s="146">
        <v>9.9</v>
      </c>
      <c r="P29" s="144">
        <v>18</v>
      </c>
      <c r="Q29" s="144" t="s">
        <v>509</v>
      </c>
      <c r="R29" s="145">
        <v>1683768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557438</v>
      </c>
      <c r="C32" s="139">
        <v>12.5</v>
      </c>
      <c r="D32" s="137">
        <v>19</v>
      </c>
      <c r="E32" s="137" t="s">
        <v>36</v>
      </c>
      <c r="F32" s="138">
        <v>1121464</v>
      </c>
      <c r="G32" s="139">
        <v>10.4</v>
      </c>
      <c r="H32" s="137">
        <v>19</v>
      </c>
      <c r="I32" s="137" t="s">
        <v>36</v>
      </c>
      <c r="J32" s="138">
        <v>539786</v>
      </c>
      <c r="K32" s="139">
        <v>10.4</v>
      </c>
      <c r="L32" s="137">
        <v>19</v>
      </c>
      <c r="M32" s="137" t="s">
        <v>36</v>
      </c>
      <c r="N32" s="138">
        <v>2218688</v>
      </c>
      <c r="O32" s="139">
        <v>10.9</v>
      </c>
      <c r="P32" s="137">
        <v>19</v>
      </c>
      <c r="Q32" s="137" t="s">
        <v>36</v>
      </c>
      <c r="R32" s="138">
        <v>3227585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510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7" t="s">
        <v>100</v>
      </c>
      <c r="B35" s="278"/>
      <c r="C35" s="103" t="s">
        <v>488</v>
      </c>
      <c r="D35" s="45"/>
      <c r="E35" s="58" t="s">
        <v>113</v>
      </c>
      <c r="F35" s="83"/>
      <c r="G35" s="103" t="s">
        <v>488</v>
      </c>
      <c r="H35" s="45"/>
      <c r="I35" s="58" t="s">
        <v>126</v>
      </c>
      <c r="J35" s="83"/>
      <c r="K35" s="103" t="s">
        <v>488</v>
      </c>
      <c r="L35" s="45"/>
      <c r="M35" s="58" t="s">
        <v>512</v>
      </c>
      <c r="N35" s="83"/>
      <c r="O35" s="103" t="s">
        <v>488</v>
      </c>
      <c r="P35" s="45"/>
      <c r="Q35" s="58" t="s">
        <v>137</v>
      </c>
      <c r="R35" s="83"/>
      <c r="S35" s="103" t="s">
        <v>488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492</v>
      </c>
      <c r="B37" s="29">
        <v>42123</v>
      </c>
      <c r="C37" s="104">
        <v>4.9000000000000004</v>
      </c>
      <c r="D37" s="28">
        <v>20</v>
      </c>
      <c r="E37" s="28" t="s">
        <v>492</v>
      </c>
      <c r="F37" s="29">
        <v>85188</v>
      </c>
      <c r="G37" s="104">
        <v>4.3</v>
      </c>
      <c r="H37" s="28">
        <v>20</v>
      </c>
      <c r="I37" s="28" t="s">
        <v>492</v>
      </c>
      <c r="J37" s="29">
        <v>41423</v>
      </c>
      <c r="K37" s="104">
        <v>6.1</v>
      </c>
      <c r="L37" s="28">
        <v>20</v>
      </c>
      <c r="M37" s="28" t="s">
        <v>492</v>
      </c>
      <c r="N37" s="29">
        <v>168733</v>
      </c>
      <c r="O37" s="104">
        <v>4.9000000000000004</v>
      </c>
      <c r="P37" s="28">
        <v>20</v>
      </c>
      <c r="Q37" s="28" t="s">
        <v>492</v>
      </c>
      <c r="R37" s="29">
        <v>240556</v>
      </c>
      <c r="S37" s="104">
        <v>4.0999999999999996</v>
      </c>
      <c r="T37" s="28">
        <v>20</v>
      </c>
    </row>
    <row r="38" spans="1:23" x14ac:dyDescent="0.25">
      <c r="A38" s="28" t="s">
        <v>493</v>
      </c>
      <c r="B38" s="29">
        <v>41596</v>
      </c>
      <c r="C38" s="104">
        <v>11.9</v>
      </c>
      <c r="D38" s="28">
        <v>21</v>
      </c>
      <c r="E38" s="28" t="s">
        <v>493</v>
      </c>
      <c r="F38" s="29">
        <v>83935</v>
      </c>
      <c r="G38" s="104">
        <v>9.9</v>
      </c>
      <c r="H38" s="28">
        <v>21</v>
      </c>
      <c r="I38" s="28" t="s">
        <v>493</v>
      </c>
      <c r="J38" s="29">
        <v>40234</v>
      </c>
      <c r="K38" s="104">
        <v>11.4</v>
      </c>
      <c r="L38" s="28">
        <v>21</v>
      </c>
      <c r="M38" s="28" t="s">
        <v>493</v>
      </c>
      <c r="N38" s="29">
        <v>165765</v>
      </c>
      <c r="O38" s="104">
        <v>10.8</v>
      </c>
      <c r="P38" s="28">
        <v>21</v>
      </c>
      <c r="Q38" s="28" t="s">
        <v>493</v>
      </c>
      <c r="R38" s="29">
        <v>235737</v>
      </c>
      <c r="S38" s="104">
        <v>10.7</v>
      </c>
      <c r="T38" s="28">
        <v>21</v>
      </c>
    </row>
    <row r="39" spans="1:23" ht="13.8" thickBot="1" x14ac:dyDescent="0.3">
      <c r="A39" s="28" t="s">
        <v>494</v>
      </c>
      <c r="B39" s="29">
        <v>49357</v>
      </c>
      <c r="C39" s="104">
        <v>4.9000000000000004</v>
      </c>
      <c r="D39" s="28">
        <v>22</v>
      </c>
      <c r="E39" s="28" t="s">
        <v>494</v>
      </c>
      <c r="F39" s="29">
        <v>96923</v>
      </c>
      <c r="G39" s="104">
        <v>2.9</v>
      </c>
      <c r="H39" s="28">
        <v>22</v>
      </c>
      <c r="I39" s="28" t="s">
        <v>494</v>
      </c>
      <c r="J39" s="29">
        <v>46956</v>
      </c>
      <c r="K39" s="104">
        <v>4.2</v>
      </c>
      <c r="L39" s="28">
        <v>22</v>
      </c>
      <c r="M39" s="28" t="s">
        <v>494</v>
      </c>
      <c r="N39" s="29">
        <v>193236</v>
      </c>
      <c r="O39" s="104">
        <v>3.7</v>
      </c>
      <c r="P39" s="28">
        <v>22</v>
      </c>
      <c r="Q39" s="28" t="s">
        <v>494</v>
      </c>
      <c r="R39" s="29">
        <v>277239</v>
      </c>
      <c r="S39" s="104">
        <v>2.9</v>
      </c>
      <c r="T39" s="28">
        <v>22</v>
      </c>
    </row>
    <row r="40" spans="1:23" x14ac:dyDescent="0.25">
      <c r="A40" s="134" t="s">
        <v>495</v>
      </c>
      <c r="B40" s="135">
        <v>133076</v>
      </c>
      <c r="C40" s="136">
        <v>7</v>
      </c>
      <c r="D40" s="134">
        <v>23</v>
      </c>
      <c r="E40" s="134" t="s">
        <v>495</v>
      </c>
      <c r="F40" s="135">
        <v>266046</v>
      </c>
      <c r="G40" s="136">
        <v>5.5</v>
      </c>
      <c r="H40" s="134">
        <v>23</v>
      </c>
      <c r="I40" s="134" t="s">
        <v>495</v>
      </c>
      <c r="J40" s="135">
        <v>128612</v>
      </c>
      <c r="K40" s="136">
        <v>7</v>
      </c>
      <c r="L40" s="134">
        <v>23</v>
      </c>
      <c r="M40" s="134" t="s">
        <v>495</v>
      </c>
      <c r="N40" s="135">
        <v>527734</v>
      </c>
      <c r="O40" s="136">
        <v>6.2</v>
      </c>
      <c r="P40" s="134">
        <v>23</v>
      </c>
      <c r="Q40" s="134" t="s">
        <v>495</v>
      </c>
      <c r="R40" s="135">
        <v>753531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496</v>
      </c>
      <c r="B43" s="29">
        <v>46176</v>
      </c>
      <c r="C43" s="104">
        <v>3.6</v>
      </c>
      <c r="D43" s="28">
        <v>24</v>
      </c>
      <c r="E43" s="28" t="s">
        <v>496</v>
      </c>
      <c r="F43" s="29">
        <v>91901</v>
      </c>
      <c r="G43" s="104">
        <v>2</v>
      </c>
      <c r="H43" s="28">
        <v>24</v>
      </c>
      <c r="I43" s="28" t="s">
        <v>496</v>
      </c>
      <c r="J43" s="29">
        <v>45097</v>
      </c>
      <c r="K43" s="104">
        <v>2.4</v>
      </c>
      <c r="L43" s="28">
        <v>24</v>
      </c>
      <c r="M43" s="28" t="s">
        <v>496</v>
      </c>
      <c r="N43" s="29">
        <v>183174</v>
      </c>
      <c r="O43" s="104">
        <v>2.5</v>
      </c>
      <c r="P43" s="28">
        <v>24</v>
      </c>
      <c r="Q43" s="28" t="s">
        <v>496</v>
      </c>
      <c r="R43" s="29">
        <v>263204</v>
      </c>
      <c r="S43" s="104">
        <v>1.6</v>
      </c>
      <c r="T43" s="28">
        <v>24</v>
      </c>
    </row>
    <row r="44" spans="1:23" x14ac:dyDescent="0.25">
      <c r="A44" s="28" t="s">
        <v>497</v>
      </c>
      <c r="B44" s="29">
        <v>49655</v>
      </c>
      <c r="C44" s="104">
        <v>2.2999999999999998</v>
      </c>
      <c r="D44" s="28">
        <v>25</v>
      </c>
      <c r="E44" s="28" t="s">
        <v>497</v>
      </c>
      <c r="F44" s="29">
        <v>99360</v>
      </c>
      <c r="G44" s="104">
        <v>1.3</v>
      </c>
      <c r="H44" s="28">
        <v>25</v>
      </c>
      <c r="I44" s="28" t="s">
        <v>497</v>
      </c>
      <c r="J44" s="29">
        <v>49226</v>
      </c>
      <c r="K44" s="104">
        <v>3</v>
      </c>
      <c r="L44" s="28">
        <v>25</v>
      </c>
      <c r="M44" s="28" t="s">
        <v>497</v>
      </c>
      <c r="N44" s="29">
        <v>198241</v>
      </c>
      <c r="O44" s="104">
        <v>2</v>
      </c>
      <c r="P44" s="28">
        <v>25</v>
      </c>
      <c r="Q44" s="28" t="s">
        <v>497</v>
      </c>
      <c r="R44" s="29">
        <v>288197</v>
      </c>
      <c r="S44" s="104">
        <v>1.4</v>
      </c>
      <c r="T44" s="28">
        <v>25</v>
      </c>
    </row>
    <row r="45" spans="1:23" ht="13.8" thickBot="1" x14ac:dyDescent="0.3">
      <c r="A45" s="28" t="s">
        <v>498</v>
      </c>
      <c r="B45" s="29">
        <v>49296</v>
      </c>
      <c r="C45" s="104">
        <v>-0.3</v>
      </c>
      <c r="D45" s="28">
        <v>26</v>
      </c>
      <c r="E45" s="28" t="s">
        <v>498</v>
      </c>
      <c r="F45" s="29">
        <v>97150</v>
      </c>
      <c r="G45" s="104">
        <v>-1.1000000000000001</v>
      </c>
      <c r="H45" s="28">
        <v>26</v>
      </c>
      <c r="I45" s="28" t="s">
        <v>498</v>
      </c>
      <c r="J45" s="29">
        <v>46583</v>
      </c>
      <c r="K45" s="104">
        <v>-2.2000000000000002</v>
      </c>
      <c r="L45" s="28">
        <v>26</v>
      </c>
      <c r="M45" s="28" t="s">
        <v>498</v>
      </c>
      <c r="N45" s="29">
        <v>193028</v>
      </c>
      <c r="O45" s="104">
        <v>-1.1000000000000001</v>
      </c>
      <c r="P45" s="28">
        <v>26</v>
      </c>
      <c r="Q45" s="28" t="s">
        <v>498</v>
      </c>
      <c r="R45" s="29">
        <v>282503</v>
      </c>
      <c r="S45" s="104">
        <v>-1.6</v>
      </c>
      <c r="T45" s="28">
        <v>26</v>
      </c>
    </row>
    <row r="46" spans="1:23" x14ac:dyDescent="0.25">
      <c r="A46" s="134" t="s">
        <v>499</v>
      </c>
      <c r="B46" s="135">
        <v>145126</v>
      </c>
      <c r="C46" s="136">
        <v>1.8</v>
      </c>
      <c r="D46" s="134">
        <v>27</v>
      </c>
      <c r="E46" s="134" t="s">
        <v>499</v>
      </c>
      <c r="F46" s="135">
        <v>288410</v>
      </c>
      <c r="G46" s="136">
        <v>0.7</v>
      </c>
      <c r="H46" s="134">
        <v>27</v>
      </c>
      <c r="I46" s="134" t="s">
        <v>499</v>
      </c>
      <c r="J46" s="135">
        <v>140906</v>
      </c>
      <c r="K46" s="136">
        <v>1</v>
      </c>
      <c r="L46" s="134">
        <v>27</v>
      </c>
      <c r="M46" s="134" t="s">
        <v>499</v>
      </c>
      <c r="N46" s="135">
        <v>574443</v>
      </c>
      <c r="O46" s="136">
        <v>1.1000000000000001</v>
      </c>
      <c r="P46" s="134">
        <v>27</v>
      </c>
      <c r="Q46" s="134" t="s">
        <v>499</v>
      </c>
      <c r="R46" s="135">
        <v>833903</v>
      </c>
      <c r="S46" s="136">
        <v>0.4</v>
      </c>
      <c r="T46" s="32">
        <v>27</v>
      </c>
    </row>
    <row r="47" spans="1:23" x14ac:dyDescent="0.25">
      <c r="A47" s="28" t="s">
        <v>500</v>
      </c>
      <c r="B47" s="29">
        <v>278202</v>
      </c>
      <c r="C47" s="104">
        <v>4.2</v>
      </c>
      <c r="D47" s="28">
        <v>28</v>
      </c>
      <c r="E47" s="28" t="s">
        <v>500</v>
      </c>
      <c r="F47" s="29">
        <v>554456</v>
      </c>
      <c r="G47" s="104">
        <v>2.9</v>
      </c>
      <c r="H47" s="28">
        <v>28</v>
      </c>
      <c r="I47" s="28" t="s">
        <v>500</v>
      </c>
      <c r="J47" s="29">
        <v>269519</v>
      </c>
      <c r="K47" s="104">
        <v>3.8</v>
      </c>
      <c r="L47" s="28">
        <v>28</v>
      </c>
      <c r="M47" s="28" t="s">
        <v>500</v>
      </c>
      <c r="N47" s="29">
        <v>1102176</v>
      </c>
      <c r="O47" s="104">
        <v>3.5</v>
      </c>
      <c r="P47" s="28">
        <v>28</v>
      </c>
      <c r="Q47" s="28" t="s">
        <v>500</v>
      </c>
      <c r="R47" s="29">
        <v>1587435</v>
      </c>
      <c r="S47" s="104">
        <v>2.8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501</v>
      </c>
      <c r="B50" s="29">
        <v>49330</v>
      </c>
      <c r="C50" s="104">
        <v>-2.6</v>
      </c>
      <c r="D50" s="28">
        <v>29</v>
      </c>
      <c r="E50" s="28" t="s">
        <v>501</v>
      </c>
      <c r="F50" s="29">
        <v>97975</v>
      </c>
      <c r="G50" s="104">
        <v>-2.7</v>
      </c>
      <c r="H50" s="28">
        <v>29</v>
      </c>
      <c r="I50" s="28" t="s">
        <v>501</v>
      </c>
      <c r="J50" s="29">
        <v>46585</v>
      </c>
      <c r="K50" s="104">
        <v>-3.7</v>
      </c>
      <c r="L50" s="28">
        <v>29</v>
      </c>
      <c r="M50" s="28" t="s">
        <v>501</v>
      </c>
      <c r="N50" s="29">
        <v>193890</v>
      </c>
      <c r="O50" s="104">
        <v>-2.9</v>
      </c>
      <c r="P50" s="28">
        <v>29</v>
      </c>
      <c r="Q50" s="28" t="s">
        <v>501</v>
      </c>
      <c r="R50" s="29">
        <v>287033</v>
      </c>
      <c r="S50" s="104">
        <v>-3.2</v>
      </c>
      <c r="T50" s="28">
        <v>29</v>
      </c>
    </row>
    <row r="51" spans="1:23" x14ac:dyDescent="0.25">
      <c r="A51" s="28" t="s">
        <v>502</v>
      </c>
      <c r="B51" s="29">
        <v>49198</v>
      </c>
      <c r="C51" s="104">
        <v>0.9</v>
      </c>
      <c r="D51" s="28">
        <v>30</v>
      </c>
      <c r="E51" s="28" t="s">
        <v>502</v>
      </c>
      <c r="F51" s="29">
        <v>101204</v>
      </c>
      <c r="G51" s="104">
        <v>1.5</v>
      </c>
      <c r="H51" s="28">
        <v>30</v>
      </c>
      <c r="I51" s="28" t="s">
        <v>502</v>
      </c>
      <c r="J51" s="29">
        <v>47540</v>
      </c>
      <c r="K51" s="104">
        <v>0.6</v>
      </c>
      <c r="L51" s="28">
        <v>30</v>
      </c>
      <c r="M51" s="28" t="s">
        <v>502</v>
      </c>
      <c r="N51" s="29">
        <v>197942</v>
      </c>
      <c r="O51" s="104">
        <v>1.1000000000000001</v>
      </c>
      <c r="P51" s="28">
        <v>30</v>
      </c>
      <c r="Q51" s="28" t="s">
        <v>502</v>
      </c>
      <c r="R51" s="29">
        <v>289352</v>
      </c>
      <c r="S51" s="104">
        <v>0.7</v>
      </c>
      <c r="T51" s="28">
        <v>30</v>
      </c>
    </row>
    <row r="52" spans="1:23" ht="13.8" thickBot="1" x14ac:dyDescent="0.3">
      <c r="A52" s="28" t="s">
        <v>503</v>
      </c>
      <c r="B52" s="29">
        <v>48278</v>
      </c>
      <c r="C52" s="104">
        <v>1</v>
      </c>
      <c r="D52" s="28">
        <v>31</v>
      </c>
      <c r="E52" s="28" t="s">
        <v>503</v>
      </c>
      <c r="F52" s="29">
        <v>97068</v>
      </c>
      <c r="G52" s="104">
        <v>0.7</v>
      </c>
      <c r="H52" s="28">
        <v>31</v>
      </c>
      <c r="I52" s="28" t="s">
        <v>503</v>
      </c>
      <c r="J52" s="29">
        <v>47558</v>
      </c>
      <c r="K52" s="104">
        <v>2.2000000000000002</v>
      </c>
      <c r="L52" s="28">
        <v>31</v>
      </c>
      <c r="M52" s="28" t="s">
        <v>503</v>
      </c>
      <c r="N52" s="29">
        <v>192904</v>
      </c>
      <c r="O52" s="104">
        <v>1.2</v>
      </c>
      <c r="P52" s="28">
        <v>31</v>
      </c>
      <c r="Q52" s="28" t="s">
        <v>503</v>
      </c>
      <c r="R52" s="29">
        <v>280847</v>
      </c>
      <c r="S52" s="104">
        <v>1</v>
      </c>
      <c r="T52" s="28">
        <v>31</v>
      </c>
    </row>
    <row r="53" spans="1:23" x14ac:dyDescent="0.25">
      <c r="A53" s="134" t="s">
        <v>504</v>
      </c>
      <c r="B53" s="135">
        <v>146806</v>
      </c>
      <c r="C53" s="136">
        <v>-0.3</v>
      </c>
      <c r="D53" s="134">
        <v>32</v>
      </c>
      <c r="E53" s="134" t="s">
        <v>504</v>
      </c>
      <c r="F53" s="135">
        <v>296247</v>
      </c>
      <c r="G53" s="136">
        <v>-0.2</v>
      </c>
      <c r="H53" s="134">
        <v>32</v>
      </c>
      <c r="I53" s="134" t="s">
        <v>504</v>
      </c>
      <c r="J53" s="135">
        <v>141683</v>
      </c>
      <c r="K53" s="136">
        <v>-0.3</v>
      </c>
      <c r="L53" s="134">
        <v>32</v>
      </c>
      <c r="M53" s="134" t="s">
        <v>504</v>
      </c>
      <c r="N53" s="135">
        <v>584736</v>
      </c>
      <c r="O53" s="136">
        <v>-0.2</v>
      </c>
      <c r="P53" s="134">
        <v>32</v>
      </c>
      <c r="Q53" s="134" t="s">
        <v>504</v>
      </c>
      <c r="R53" s="135">
        <v>857233</v>
      </c>
      <c r="S53" s="136">
        <v>-0.5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505</v>
      </c>
      <c r="B56" s="29"/>
      <c r="C56" s="104"/>
      <c r="D56" s="28">
        <v>33</v>
      </c>
      <c r="E56" s="28" t="s">
        <v>505</v>
      </c>
      <c r="F56" s="29"/>
      <c r="G56" s="104"/>
      <c r="H56" s="28">
        <v>33</v>
      </c>
      <c r="I56" s="28" t="s">
        <v>505</v>
      </c>
      <c r="J56" s="29"/>
      <c r="K56" s="104"/>
      <c r="L56" s="28">
        <v>33</v>
      </c>
      <c r="M56" s="28" t="s">
        <v>505</v>
      </c>
      <c r="N56" s="29"/>
      <c r="O56" s="104"/>
      <c r="P56" s="28">
        <v>33</v>
      </c>
      <c r="Q56" s="28" t="s">
        <v>505</v>
      </c>
      <c r="R56" s="29"/>
      <c r="S56" s="104"/>
      <c r="T56" s="28">
        <v>33</v>
      </c>
    </row>
    <row r="57" spans="1:23" x14ac:dyDescent="0.25">
      <c r="A57" s="28" t="s">
        <v>506</v>
      </c>
      <c r="B57" s="29"/>
      <c r="C57" s="104"/>
      <c r="D57" s="28">
        <v>34</v>
      </c>
      <c r="E57" s="28" t="s">
        <v>506</v>
      </c>
      <c r="F57" s="29"/>
      <c r="G57" s="104"/>
      <c r="H57" s="28">
        <v>34</v>
      </c>
      <c r="I57" s="28" t="s">
        <v>506</v>
      </c>
      <c r="J57" s="29"/>
      <c r="K57" s="104"/>
      <c r="L57" s="28">
        <v>34</v>
      </c>
      <c r="M57" s="28" t="s">
        <v>506</v>
      </c>
      <c r="N57" s="29"/>
      <c r="O57" s="104"/>
      <c r="P57" s="28">
        <v>34</v>
      </c>
      <c r="Q57" s="28" t="s">
        <v>506</v>
      </c>
      <c r="R57" s="29"/>
      <c r="S57" s="104"/>
      <c r="T57" s="28">
        <v>34</v>
      </c>
    </row>
    <row r="58" spans="1:23" ht="13.8" thickBot="1" x14ac:dyDescent="0.3">
      <c r="A58" s="28" t="s">
        <v>507</v>
      </c>
      <c r="B58" s="29"/>
      <c r="C58" s="104"/>
      <c r="D58" s="28">
        <v>35</v>
      </c>
      <c r="E58" s="28" t="s">
        <v>507</v>
      </c>
      <c r="F58" s="29"/>
      <c r="G58" s="104"/>
      <c r="H58" s="28">
        <v>35</v>
      </c>
      <c r="I58" s="28" t="s">
        <v>507</v>
      </c>
      <c r="J58" s="29"/>
      <c r="K58" s="104"/>
      <c r="L58" s="28">
        <v>35</v>
      </c>
      <c r="M58" s="28" t="s">
        <v>507</v>
      </c>
      <c r="N58" s="29"/>
      <c r="O58" s="104"/>
      <c r="P58" s="28">
        <v>35</v>
      </c>
      <c r="Q58" s="28" t="s">
        <v>507</v>
      </c>
      <c r="R58" s="29"/>
      <c r="S58" s="104"/>
      <c r="T58" s="28">
        <v>35</v>
      </c>
    </row>
    <row r="59" spans="1:23" x14ac:dyDescent="0.25">
      <c r="A59" s="134" t="s">
        <v>508</v>
      </c>
      <c r="B59" s="135">
        <v>0</v>
      </c>
      <c r="C59" s="136"/>
      <c r="D59" s="134">
        <v>36</v>
      </c>
      <c r="E59" s="134" t="s">
        <v>508</v>
      </c>
      <c r="F59" s="135">
        <v>0</v>
      </c>
      <c r="G59" s="136"/>
      <c r="H59" s="134">
        <v>36</v>
      </c>
      <c r="I59" s="134" t="s">
        <v>508</v>
      </c>
      <c r="J59" s="135">
        <v>0</v>
      </c>
      <c r="K59" s="136"/>
      <c r="L59" s="134">
        <v>36</v>
      </c>
      <c r="M59" s="134" t="s">
        <v>508</v>
      </c>
      <c r="N59" s="135">
        <v>0</v>
      </c>
      <c r="O59" s="136"/>
      <c r="P59" s="134">
        <v>36</v>
      </c>
      <c r="Q59" s="134" t="s">
        <v>508</v>
      </c>
      <c r="R59" s="135">
        <v>0</v>
      </c>
      <c r="S59" s="136"/>
      <c r="T59" s="32">
        <v>36</v>
      </c>
    </row>
    <row r="60" spans="1:23" x14ac:dyDescent="0.25">
      <c r="A60" s="28" t="s">
        <v>509</v>
      </c>
      <c r="B60" s="29">
        <v>146806</v>
      </c>
      <c r="C60" s="104">
        <v>-0.3</v>
      </c>
      <c r="D60" s="28">
        <v>37</v>
      </c>
      <c r="E60" s="28" t="s">
        <v>509</v>
      </c>
      <c r="F60" s="29">
        <v>296247</v>
      </c>
      <c r="G60" s="104">
        <v>-0.2</v>
      </c>
      <c r="H60" s="28">
        <v>37</v>
      </c>
      <c r="I60" s="28" t="s">
        <v>509</v>
      </c>
      <c r="J60" s="29">
        <v>141683</v>
      </c>
      <c r="K60" s="104">
        <v>-0.3</v>
      </c>
      <c r="L60" s="28">
        <v>37</v>
      </c>
      <c r="M60" s="28" t="s">
        <v>509</v>
      </c>
      <c r="N60" s="29">
        <v>584736</v>
      </c>
      <c r="O60" s="104">
        <v>-0.2</v>
      </c>
      <c r="P60" s="28">
        <v>37</v>
      </c>
      <c r="Q60" s="28" t="s">
        <v>509</v>
      </c>
      <c r="R60" s="29">
        <v>857233</v>
      </c>
      <c r="S60" s="104">
        <v>-0.5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425008</v>
      </c>
      <c r="C63" s="139">
        <v>2.6</v>
      </c>
      <c r="D63" s="137">
        <v>38</v>
      </c>
      <c r="E63" s="137" t="s">
        <v>36</v>
      </c>
      <c r="F63" s="138">
        <v>850703</v>
      </c>
      <c r="G63" s="139">
        <v>1.8</v>
      </c>
      <c r="H63" s="137">
        <v>38</v>
      </c>
      <c r="I63" s="137" t="s">
        <v>36</v>
      </c>
      <c r="J63" s="138">
        <v>411202</v>
      </c>
      <c r="K63" s="139">
        <v>2.2999999999999998</v>
      </c>
      <c r="L63" s="137">
        <v>38</v>
      </c>
      <c r="M63" s="137" t="s">
        <v>36</v>
      </c>
      <c r="N63" s="138">
        <v>1686913</v>
      </c>
      <c r="O63" s="139">
        <v>2.2000000000000002</v>
      </c>
      <c r="P63" s="137">
        <v>38</v>
      </c>
      <c r="Q63" s="137" t="s">
        <v>36</v>
      </c>
      <c r="R63" s="138">
        <v>2444667</v>
      </c>
      <c r="S63" s="139">
        <v>1.6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52" zoomScale="78" zoomScaleNormal="78" workbookViewId="0">
      <selection activeCell="M320" sqref="M320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513</v>
      </c>
      <c r="N1" s="15" t="s">
        <v>514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5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5">
      <c r="L295" s="162">
        <f>IF(Data!H335 &lt;&gt; "", Data!J335, "")</f>
        <v>44713</v>
      </c>
      <c r="M295" s="158">
        <f>Data!H335</f>
        <v>44713</v>
      </c>
      <c r="N295" s="178">
        <f>Data!I335</f>
        <v>3271</v>
      </c>
    </row>
    <row r="296" spans="12:14" x14ac:dyDescent="0.25">
      <c r="L296" s="162">
        <f>IF(Data!H336 &lt;&gt; "", Data!J336, "")</f>
        <v>44743</v>
      </c>
      <c r="M296" s="158">
        <f>Data!H336</f>
        <v>44743</v>
      </c>
      <c r="N296" s="178">
        <f>Data!I336</f>
        <v>3262</v>
      </c>
    </row>
    <row r="297" spans="12:14" x14ac:dyDescent="0.25">
      <c r="L297" s="162">
        <f>IF(Data!H337 &lt;&gt; "", Data!J337, "")</f>
        <v>44774</v>
      </c>
      <c r="M297" s="158">
        <f>Data!H337</f>
        <v>44774</v>
      </c>
      <c r="N297" s="178">
        <f>Data!I337</f>
        <v>3264</v>
      </c>
    </row>
    <row r="298" spans="12:14" x14ac:dyDescent="0.25">
      <c r="L298" s="162">
        <f>IF(Data!H338 &lt;&gt; "", Data!J338, "")</f>
        <v>44805</v>
      </c>
      <c r="M298" s="158">
        <f>Data!H338</f>
        <v>44805</v>
      </c>
      <c r="N298" s="178">
        <f>Data!I338</f>
        <v>3267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9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2022-11-02T13:52:11Z</dcterms:modified>
</cp:coreProperties>
</file>