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July\"/>
    </mc:Choice>
  </mc:AlternateContent>
  <xr:revisionPtr revIDLastSave="0" documentId="13_ncr:1_{767DD9AE-73D7-4D38-A8F6-98F7B0F1212C}" xr6:coauthVersionLast="47" xr6:coauthVersionMax="47" xr10:uidLastSave="{00000000-0000-0000-0000-000000000000}"/>
  <bookViews>
    <workbookView xWindow="-28908" yWindow="-1140" windowWidth="29016" windowHeight="1581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A31" i="37" s="1"/>
  <c r="E15" i="37"/>
  <c r="G15" i="37"/>
  <c r="E17" i="37"/>
  <c r="E20" i="37"/>
  <c r="E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E29" i="52"/>
  <c r="F29" i="52"/>
  <c r="I29" i="52"/>
  <c r="J29" i="52"/>
  <c r="E43" i="52"/>
  <c r="G43" i="52" s="1"/>
  <c r="F43" i="52"/>
  <c r="I43" i="52"/>
  <c r="J43" i="52"/>
  <c r="E53" i="52"/>
  <c r="F53" i="52"/>
  <c r="I53" i="52"/>
  <c r="K53" i="52" s="1"/>
  <c r="J53" i="52"/>
  <c r="E68" i="52"/>
  <c r="F68" i="52"/>
  <c r="G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G29" i="53" s="1"/>
  <c r="F29" i="53"/>
  <c r="I29" i="53"/>
  <c r="J29" i="53"/>
  <c r="K29" i="53" s="1"/>
  <c r="E43" i="53"/>
  <c r="G43" i="53" s="1"/>
  <c r="F43" i="53"/>
  <c r="I43" i="53"/>
  <c r="K43" i="53" s="1"/>
  <c r="J43" i="53"/>
  <c r="E53" i="53"/>
  <c r="G53" i="53" s="1"/>
  <c r="F53" i="53"/>
  <c r="I53" i="53"/>
  <c r="J53" i="53"/>
  <c r="K53" i="53" s="1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I18" i="54"/>
  <c r="K18" i="54" s="1"/>
  <c r="J18" i="54"/>
  <c r="E29" i="54"/>
  <c r="F29" i="54"/>
  <c r="I29" i="54"/>
  <c r="J29" i="54"/>
  <c r="E43" i="54"/>
  <c r="F43" i="54"/>
  <c r="I43" i="54"/>
  <c r="K43" i="54" s="1"/>
  <c r="J43" i="54"/>
  <c r="E53" i="54"/>
  <c r="F53" i="54"/>
  <c r="I53" i="54"/>
  <c r="K53" i="54" s="1"/>
  <c r="J53" i="54"/>
  <c r="E68" i="54"/>
  <c r="F68" i="54"/>
  <c r="I68" i="54"/>
  <c r="K68" i="54" s="1"/>
  <c r="J68" i="54"/>
  <c r="D70" i="54"/>
  <c r="E70" i="54"/>
  <c r="F70" i="54"/>
  <c r="G70" i="54"/>
  <c r="H70" i="54"/>
  <c r="I70" i="54"/>
  <c r="J70" i="54"/>
  <c r="K70" i="54"/>
  <c r="N26" i="11"/>
  <c r="A6" i="57"/>
  <c r="G42" i="57"/>
  <c r="J42" i="57" s="1"/>
  <c r="H42" i="57" s="1"/>
  <c r="I42" i="57"/>
  <c r="N2" i="22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I46" i="57"/>
  <c r="N6" i="22" s="1"/>
  <c r="J46" i="57"/>
  <c r="H46" i="57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I54" i="57"/>
  <c r="N14" i="22" s="1"/>
  <c r="J54" i="57"/>
  <c r="H54" i="57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I56" i="57"/>
  <c r="N16" i="22" s="1"/>
  <c r="J56" i="57"/>
  <c r="H56" i="57" s="1"/>
  <c r="G57" i="57"/>
  <c r="J57" i="57" s="1"/>
  <c r="H57" i="57" s="1"/>
  <c r="I57" i="57"/>
  <c r="N17" i="22" s="1"/>
  <c r="G58" i="57"/>
  <c r="I58" i="57"/>
  <c r="N18" i="22" s="1"/>
  <c r="J58" i="57"/>
  <c r="H58" i="57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J62" i="57" s="1"/>
  <c r="H62" i="57" s="1"/>
  <c r="I62" i="57"/>
  <c r="N22" i="22" s="1"/>
  <c r="G63" i="57"/>
  <c r="I63" i="57"/>
  <c r="N23" i="22" s="1"/>
  <c r="J63" i="57"/>
  <c r="H63" i="57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H69" i="57"/>
  <c r="I69" i="57"/>
  <c r="N29" i="22" s="1"/>
  <c r="J69" i="57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I73" i="57"/>
  <c r="N33" i="22" s="1"/>
  <c r="J73" i="57"/>
  <c r="H73" i="57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I81" i="57"/>
  <c r="N41" i="22" s="1"/>
  <c r="J81" i="57"/>
  <c r="H81" i="57" s="1"/>
  <c r="G82" i="57"/>
  <c r="I82" i="57"/>
  <c r="N42" i="22" s="1"/>
  <c r="J82" i="57"/>
  <c r="H82" i="57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I104" i="57"/>
  <c r="N64" i="22" s="1"/>
  <c r="J104" i="57"/>
  <c r="H104" i="57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I108" i="57"/>
  <c r="N68" i="22" s="1"/>
  <c r="J108" i="57"/>
  <c r="H108" i="57" s="1"/>
  <c r="G109" i="57"/>
  <c r="I109" i="57"/>
  <c r="N69" i="22" s="1"/>
  <c r="J109" i="57"/>
  <c r="H109" i="57" s="1"/>
  <c r="G110" i="57"/>
  <c r="J110" i="57" s="1"/>
  <c r="H110" i="57" s="1"/>
  <c r="I110" i="57"/>
  <c r="N70" i="22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I123" i="57"/>
  <c r="N83" i="22" s="1"/>
  <c r="J123" i="57"/>
  <c r="H123" i="57" s="1"/>
  <c r="G124" i="57"/>
  <c r="I124" i="57"/>
  <c r="N84" i="22" s="1"/>
  <c r="J124" i="57"/>
  <c r="H124" i="57" s="1"/>
  <c r="G125" i="57"/>
  <c r="J125" i="57" s="1"/>
  <c r="H125" i="57" s="1"/>
  <c r="I125" i="57"/>
  <c r="N85" i="22" s="1"/>
  <c r="G126" i="57"/>
  <c r="I126" i="57"/>
  <c r="N86" i="22" s="1"/>
  <c r="J126" i="57"/>
  <c r="H126" i="57" s="1"/>
  <c r="G127" i="57"/>
  <c r="J127" i="57" s="1"/>
  <c r="H127" i="57" s="1"/>
  <c r="I127" i="57"/>
  <c r="N87" i="22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I130" i="57"/>
  <c r="N90" i="22" s="1"/>
  <c r="J130" i="57"/>
  <c r="H130" i="57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J134" i="57" s="1"/>
  <c r="H134" i="57" s="1"/>
  <c r="I134" i="57"/>
  <c r="N94" i="22" s="1"/>
  <c r="G135" i="57"/>
  <c r="I135" i="57"/>
  <c r="N95" i="22" s="1"/>
  <c r="J135" i="57"/>
  <c r="H135" i="57" s="1"/>
  <c r="G136" i="57"/>
  <c r="I136" i="57"/>
  <c r="N96" i="22" s="1"/>
  <c r="J136" i="57"/>
  <c r="H136" i="57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N103" i="22" s="1"/>
  <c r="G144" i="57"/>
  <c r="J144" i="57" s="1"/>
  <c r="H144" i="57" s="1"/>
  <c r="I144" i="57"/>
  <c r="N104" i="22" s="1"/>
  <c r="G145" i="57"/>
  <c r="I145" i="57"/>
  <c r="N105" i="22" s="1"/>
  <c r="J145" i="57"/>
  <c r="H145" i="57" s="1"/>
  <c r="G146" i="57"/>
  <c r="I146" i="57"/>
  <c r="N106" i="22" s="1"/>
  <c r="J146" i="57"/>
  <c r="H146" i="57" s="1"/>
  <c r="G147" i="57"/>
  <c r="J147" i="57" s="1"/>
  <c r="H147" i="57" s="1"/>
  <c r="I147" i="57"/>
  <c r="N107" i="22" s="1"/>
  <c r="G148" i="57"/>
  <c r="I148" i="57"/>
  <c r="N108" i="22" s="1"/>
  <c r="J148" i="57"/>
  <c r="H148" i="57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I151" i="57"/>
  <c r="N111" i="22" s="1"/>
  <c r="J151" i="57"/>
  <c r="H151" i="57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H156" i="57"/>
  <c r="I156" i="57"/>
  <c r="N116" i="22" s="1"/>
  <c r="J156" i="57"/>
  <c r="G157" i="57"/>
  <c r="I157" i="57"/>
  <c r="N117" i="22" s="1"/>
  <c r="J157" i="57"/>
  <c r="H157" i="57" s="1"/>
  <c r="G158" i="57"/>
  <c r="I158" i="57"/>
  <c r="N118" i="22" s="1"/>
  <c r="J158" i="57"/>
  <c r="H158" i="57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I163" i="57"/>
  <c r="N123" i="22" s="1"/>
  <c r="J163" i="57"/>
  <c r="H163" i="57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I168" i="57"/>
  <c r="N128" i="22" s="1"/>
  <c r="G169" i="57"/>
  <c r="I169" i="57"/>
  <c r="N129" i="22" s="1"/>
  <c r="J169" i="57"/>
  <c r="H169" i="57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J175" i="57" s="1"/>
  <c r="H175" i="57" s="1"/>
  <c r="I175" i="57"/>
  <c r="N135" i="22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H180" i="57"/>
  <c r="I180" i="57"/>
  <c r="N140" i="22" s="1"/>
  <c r="J180" i="57"/>
  <c r="G181" i="57"/>
  <c r="I181" i="57"/>
  <c r="N141" i="22" s="1"/>
  <c r="J181" i="57"/>
  <c r="H181" i="57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I184" i="57"/>
  <c r="N144" i="22" s="1"/>
  <c r="J184" i="57"/>
  <c r="H184" i="57" s="1"/>
  <c r="G185" i="57"/>
  <c r="I185" i="57"/>
  <c r="N145" i="22" s="1"/>
  <c r="J185" i="57"/>
  <c r="H185" i="57" s="1"/>
  <c r="G186" i="57"/>
  <c r="J186" i="57" s="1"/>
  <c r="H186" i="57" s="1"/>
  <c r="I186" i="57"/>
  <c r="N146" i="22" s="1"/>
  <c r="G187" i="57"/>
  <c r="I187" i="57"/>
  <c r="N147" i="22" s="1"/>
  <c r="J187" i="57"/>
  <c r="H187" i="57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I192" i="57"/>
  <c r="N152" i="22" s="1"/>
  <c r="J192" i="57"/>
  <c r="H192" i="57" s="1"/>
  <c r="G193" i="57"/>
  <c r="I193" i="57"/>
  <c r="N153" i="22" s="1"/>
  <c r="J193" i="57"/>
  <c r="H193" i="57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I197" i="57"/>
  <c r="N157" i="22" s="1"/>
  <c r="J197" i="57"/>
  <c r="H197" i="57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I206" i="57"/>
  <c r="N166" i="22" s="1"/>
  <c r="J206" i="57"/>
  <c r="H206" i="57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I209" i="57"/>
  <c r="N169" i="22" s="1"/>
  <c r="J209" i="57"/>
  <c r="H209" i="57" s="1"/>
  <c r="G210" i="57"/>
  <c r="I210" i="57"/>
  <c r="N170" i="22" s="1"/>
  <c r="J210" i="57"/>
  <c r="H210" i="57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I218" i="57"/>
  <c r="N178" i="22" s="1"/>
  <c r="J218" i="57"/>
  <c r="H218" i="57" s="1"/>
  <c r="G219" i="57"/>
  <c r="I219" i="57"/>
  <c r="N179" i="22" s="1"/>
  <c r="J219" i="57"/>
  <c r="H219" i="57" s="1"/>
  <c r="G220" i="57"/>
  <c r="J220" i="57" s="1"/>
  <c r="H220" i="57" s="1"/>
  <c r="I220" i="57"/>
  <c r="N180" i="22" s="1"/>
  <c r="G221" i="57"/>
  <c r="I221" i="57"/>
  <c r="N181" i="22" s="1"/>
  <c r="J221" i="57"/>
  <c r="H221" i="57" s="1"/>
  <c r="G222" i="57"/>
  <c r="I222" i="57"/>
  <c r="N182" i="22" s="1"/>
  <c r="J222" i="57"/>
  <c r="H222" i="57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I230" i="57"/>
  <c r="N190" i="22" s="1"/>
  <c r="J230" i="57"/>
  <c r="H230" i="57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I233" i="57"/>
  <c r="N193" i="22" s="1"/>
  <c r="J233" i="57"/>
  <c r="H233" i="57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I237" i="57"/>
  <c r="N197" i="22" s="1"/>
  <c r="J237" i="57"/>
  <c r="H237" i="57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I242" i="57"/>
  <c r="N202" i="22" s="1"/>
  <c r="J242" i="57"/>
  <c r="H242" i="57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I245" i="57"/>
  <c r="N205" i="22" s="1"/>
  <c r="J245" i="57"/>
  <c r="H245" i="57" s="1"/>
  <c r="G246" i="57"/>
  <c r="I246" i="57"/>
  <c r="N206" i="22" s="1"/>
  <c r="J246" i="57"/>
  <c r="H246" i="57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J253" i="57" s="1"/>
  <c r="H253" i="57" s="1"/>
  <c r="I253" i="57"/>
  <c r="N213" i="22" s="1"/>
  <c r="G254" i="57"/>
  <c r="I254" i="57"/>
  <c r="N214" i="22" s="1"/>
  <c r="J254" i="57"/>
  <c r="H254" i="57" s="1"/>
  <c r="G255" i="57"/>
  <c r="I255" i="57"/>
  <c r="N215" i="22" s="1"/>
  <c r="J255" i="57"/>
  <c r="H255" i="57" s="1"/>
  <c r="G256" i="57"/>
  <c r="J256" i="57" s="1"/>
  <c r="H256" i="57" s="1"/>
  <c r="I256" i="57"/>
  <c r="N216" i="22" s="1"/>
  <c r="G257" i="57"/>
  <c r="I257" i="57"/>
  <c r="N217" i="22" s="1"/>
  <c r="J257" i="57"/>
  <c r="H257" i="57" s="1"/>
  <c r="G258" i="57"/>
  <c r="I258" i="57"/>
  <c r="N218" i="22" s="1"/>
  <c r="J258" i="57"/>
  <c r="H258" i="57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I267" i="57"/>
  <c r="N227" i="22" s="1"/>
  <c r="J267" i="57"/>
  <c r="H267" i="57" s="1"/>
  <c r="G268" i="57"/>
  <c r="J268" i="57" s="1"/>
  <c r="H268" i="57" s="1"/>
  <c r="I268" i="57"/>
  <c r="N228" i="22" s="1"/>
  <c r="G269" i="57"/>
  <c r="I269" i="57"/>
  <c r="N229" i="22" s="1"/>
  <c r="J269" i="57"/>
  <c r="H269" i="57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I273" i="57"/>
  <c r="N233" i="22" s="1"/>
  <c r="J273" i="57"/>
  <c r="H273" i="57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I278" i="57"/>
  <c r="N238" i="22" s="1"/>
  <c r="J278" i="57"/>
  <c r="H278" i="57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I281" i="57"/>
  <c r="N241" i="22" s="1"/>
  <c r="J281" i="57"/>
  <c r="H281" i="57" s="1"/>
  <c r="G282" i="57"/>
  <c r="I282" i="57"/>
  <c r="N242" i="22" s="1"/>
  <c r="J282" i="57"/>
  <c r="H282" i="57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I285" i="57"/>
  <c r="N245" i="22" s="1"/>
  <c r="J285" i="57"/>
  <c r="H285" i="57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I290" i="57"/>
  <c r="N250" i="22" s="1"/>
  <c r="J290" i="57"/>
  <c r="H290" i="57" s="1"/>
  <c r="G291" i="57"/>
  <c r="I291" i="57"/>
  <c r="N251" i="22" s="1"/>
  <c r="J291" i="57"/>
  <c r="H291" i="57" s="1"/>
  <c r="G292" i="57"/>
  <c r="J292" i="57" s="1"/>
  <c r="H292" i="57" s="1"/>
  <c r="I292" i="57"/>
  <c r="N252" i="22" s="1"/>
  <c r="G293" i="57"/>
  <c r="I293" i="57"/>
  <c r="N253" i="22" s="1"/>
  <c r="J293" i="57"/>
  <c r="H293" i="57" s="1"/>
  <c r="G294" i="57"/>
  <c r="I294" i="57"/>
  <c r="N254" i="22" s="1"/>
  <c r="J294" i="57"/>
  <c r="H294" i="57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I302" i="57"/>
  <c r="N262" i="22" s="1"/>
  <c r="J302" i="57"/>
  <c r="H302" i="57" s="1"/>
  <c r="G303" i="57"/>
  <c r="I303" i="57"/>
  <c r="N263" i="22" s="1"/>
  <c r="J303" i="57"/>
  <c r="H303" i="57" s="1"/>
  <c r="G304" i="57"/>
  <c r="J304" i="57" s="1"/>
  <c r="H304" i="57" s="1"/>
  <c r="I304" i="57"/>
  <c r="N264" i="22" s="1"/>
  <c r="G305" i="57"/>
  <c r="I305" i="57"/>
  <c r="N265" i="22" s="1"/>
  <c r="J305" i="57"/>
  <c r="H305" i="57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I314" i="57"/>
  <c r="N274" i="22" s="1"/>
  <c r="J314" i="57"/>
  <c r="H314" i="57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I317" i="57"/>
  <c r="N277" i="22" s="1"/>
  <c r="J317" i="57"/>
  <c r="H317" i="57" s="1"/>
  <c r="G318" i="57"/>
  <c r="I318" i="57"/>
  <c r="N278" i="22" s="1"/>
  <c r="J318" i="57"/>
  <c r="H318" i="57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I329" i="57"/>
  <c r="N289" i="22" s="1"/>
  <c r="J329" i="57"/>
  <c r="H329" i="57" s="1"/>
  <c r="G330" i="57"/>
  <c r="I330" i="57"/>
  <c r="N290" i="22" s="1"/>
  <c r="J330" i="57"/>
  <c r="H330" i="57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I333" i="57"/>
  <c r="N293" i="22" s="1"/>
  <c r="J333" i="57"/>
  <c r="H333" i="57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/>
  <c r="I337" i="57"/>
  <c r="N297" i="22" s="1"/>
  <c r="G338" i="57"/>
  <c r="H338" i="57"/>
  <c r="I338" i="57"/>
  <c r="N298" i="22" s="1"/>
  <c r="J338" i="57"/>
  <c r="G339" i="57"/>
  <c r="H339" i="57"/>
  <c r="I339" i="57"/>
  <c r="N299" i="22" s="1"/>
  <c r="J339" i="57"/>
  <c r="G340" i="57"/>
  <c r="J340" i="57" s="1"/>
  <c r="H340" i="57"/>
  <c r="I340" i="57"/>
  <c r="N300" i="22" s="1"/>
  <c r="G341" i="57"/>
  <c r="H341" i="57"/>
  <c r="I341" i="57"/>
  <c r="N301" i="22" s="1"/>
  <c r="J341" i="57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H347" i="57"/>
  <c r="I347" i="57"/>
  <c r="N307" i="22" s="1"/>
  <c r="J347" i="57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H350" i="57"/>
  <c r="I350" i="57"/>
  <c r="N310" i="22" s="1"/>
  <c r="J350" i="57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H354" i="57"/>
  <c r="I354" i="57"/>
  <c r="N314" i="22" s="1"/>
  <c r="J354" i="57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G68" i="54" l="1"/>
  <c r="G29" i="54"/>
  <c r="K29" i="52"/>
  <c r="G53" i="54"/>
  <c r="G18" i="54"/>
  <c r="G43" i="54"/>
  <c r="H15" i="37"/>
  <c r="L137" i="22"/>
  <c r="M137" i="22"/>
  <c r="L294" i="22"/>
  <c r="M294" i="22"/>
  <c r="L282" i="22"/>
  <c r="M282" i="22"/>
  <c r="L270" i="22"/>
  <c r="M270" i="22"/>
  <c r="L258" i="22"/>
  <c r="M258" i="22"/>
  <c r="L246" i="22"/>
  <c r="M246" i="22"/>
  <c r="L234" i="22"/>
  <c r="M234" i="22"/>
  <c r="L222" i="22"/>
  <c r="M222" i="22"/>
  <c r="L210" i="22"/>
  <c r="M210" i="22"/>
  <c r="L198" i="22"/>
  <c r="M198" i="22"/>
  <c r="L186" i="22"/>
  <c r="M186" i="22"/>
  <c r="L174" i="22"/>
  <c r="M174" i="22"/>
  <c r="L162" i="22"/>
  <c r="M162" i="22"/>
  <c r="L150" i="22"/>
  <c r="M150" i="22"/>
  <c r="L112" i="22"/>
  <c r="M112" i="22"/>
  <c r="L103" i="22"/>
  <c r="M103" i="22"/>
  <c r="L59" i="22"/>
  <c r="M59" i="22"/>
  <c r="L37" i="22"/>
  <c r="M37" i="22"/>
  <c r="L32" i="22"/>
  <c r="M32" i="22"/>
  <c r="L293" i="22"/>
  <c r="M293" i="22"/>
  <c r="L281" i="22"/>
  <c r="M281" i="22"/>
  <c r="L269" i="22"/>
  <c r="M269" i="22"/>
  <c r="M257" i="22"/>
  <c r="L257" i="22"/>
  <c r="L245" i="22"/>
  <c r="M245" i="22"/>
  <c r="M233" i="22"/>
  <c r="L233" i="22"/>
  <c r="L221" i="22"/>
  <c r="M221" i="22"/>
  <c r="M209" i="22"/>
  <c r="L209" i="22"/>
  <c r="L197" i="22"/>
  <c r="M197" i="22"/>
  <c r="M185" i="22"/>
  <c r="L185" i="22"/>
  <c r="L173" i="22"/>
  <c r="M173" i="22"/>
  <c r="M161" i="22"/>
  <c r="L161" i="22"/>
  <c r="L128" i="22"/>
  <c r="M128" i="22"/>
  <c r="L107" i="22"/>
  <c r="M107" i="22"/>
  <c r="L85" i="22"/>
  <c r="M85" i="22"/>
  <c r="L41" i="22"/>
  <c r="M41" i="22"/>
  <c r="L19" i="22"/>
  <c r="M19" i="22"/>
  <c r="L77" i="22"/>
  <c r="M77" i="22"/>
  <c r="L149" i="22"/>
  <c r="M149" i="22"/>
  <c r="L119" i="22"/>
  <c r="M119" i="22"/>
  <c r="L94" i="22"/>
  <c r="M94" i="22"/>
  <c r="L89" i="22"/>
  <c r="M89" i="22"/>
  <c r="L67" i="22"/>
  <c r="M67" i="22"/>
  <c r="L23" i="22"/>
  <c r="M23" i="22"/>
  <c r="L20" i="22"/>
  <c r="M20" i="22"/>
  <c r="L285" i="22"/>
  <c r="M285" i="22"/>
  <c r="L273" i="22"/>
  <c r="M273" i="22"/>
  <c r="L261" i="22"/>
  <c r="M261" i="22"/>
  <c r="L249" i="22"/>
  <c r="M249" i="22"/>
  <c r="L237" i="22"/>
  <c r="M237" i="22"/>
  <c r="L225" i="22"/>
  <c r="M225" i="22"/>
  <c r="M213" i="22"/>
  <c r="L213" i="22"/>
  <c r="L201" i="22"/>
  <c r="M201" i="22"/>
  <c r="L189" i="22"/>
  <c r="M189" i="22"/>
  <c r="L177" i="22"/>
  <c r="M177" i="22"/>
  <c r="M165" i="22"/>
  <c r="L165" i="22"/>
  <c r="L136" i="22"/>
  <c r="M136" i="22"/>
  <c r="L98" i="22"/>
  <c r="M98" i="22"/>
  <c r="L76" i="22"/>
  <c r="M76" i="22"/>
  <c r="L71" i="22"/>
  <c r="M71" i="22"/>
  <c r="L49" i="22"/>
  <c r="M49" i="22"/>
  <c r="L133" i="22"/>
  <c r="M133" i="22"/>
  <c r="L50" i="22"/>
  <c r="M50" i="22"/>
  <c r="L296" i="22"/>
  <c r="M296" i="22"/>
  <c r="L284" i="22"/>
  <c r="M284" i="22"/>
  <c r="L272" i="22"/>
  <c r="M272" i="22"/>
  <c r="L260" i="22"/>
  <c r="M260" i="22"/>
  <c r="L248" i="22"/>
  <c r="M248" i="22"/>
  <c r="L236" i="22"/>
  <c r="M236" i="22"/>
  <c r="L224" i="22"/>
  <c r="M224" i="22"/>
  <c r="L212" i="22"/>
  <c r="M212" i="22"/>
  <c r="L200" i="22"/>
  <c r="M200" i="22"/>
  <c r="L188" i="22"/>
  <c r="M188" i="22"/>
  <c r="L176" i="22"/>
  <c r="M176" i="22"/>
  <c r="L164" i="22"/>
  <c r="M164" i="22"/>
  <c r="L148" i="22"/>
  <c r="M148" i="22"/>
  <c r="L80" i="22"/>
  <c r="M80" i="22"/>
  <c r="L58" i="22"/>
  <c r="M58" i="22"/>
  <c r="L53" i="22"/>
  <c r="M53" i="22"/>
  <c r="L31" i="22"/>
  <c r="M31" i="22"/>
  <c r="L143" i="22"/>
  <c r="M143" i="22"/>
  <c r="L122" i="22"/>
  <c r="M122" i="22"/>
  <c r="L115" i="22"/>
  <c r="M115" i="22"/>
  <c r="L110" i="22"/>
  <c r="M110" i="22"/>
  <c r="L62" i="22"/>
  <c r="M62" i="22"/>
  <c r="L40" i="22"/>
  <c r="M40" i="22"/>
  <c r="L35" i="22"/>
  <c r="M35" i="22"/>
  <c r="L288" i="22"/>
  <c r="M288" i="22"/>
  <c r="L276" i="22"/>
  <c r="M276" i="22"/>
  <c r="L264" i="22"/>
  <c r="M264" i="22"/>
  <c r="L252" i="22"/>
  <c r="M252" i="22"/>
  <c r="L240" i="22"/>
  <c r="M240" i="22"/>
  <c r="L228" i="22"/>
  <c r="M228" i="22"/>
  <c r="L216" i="22"/>
  <c r="M216" i="22"/>
  <c r="L204" i="22"/>
  <c r="M204" i="22"/>
  <c r="L192" i="22"/>
  <c r="M192" i="22"/>
  <c r="L180" i="22"/>
  <c r="M180" i="22"/>
  <c r="L168" i="22"/>
  <c r="M168" i="22"/>
  <c r="L156" i="22"/>
  <c r="M156" i="22"/>
  <c r="L142" i="22"/>
  <c r="M142" i="22"/>
  <c r="L109" i="22"/>
  <c r="M109" i="22"/>
  <c r="L44" i="22"/>
  <c r="M44" i="22"/>
  <c r="L22" i="22"/>
  <c r="M22" i="22"/>
  <c r="L17" i="22"/>
  <c r="M17" i="22"/>
  <c r="L287" i="22"/>
  <c r="M287" i="22"/>
  <c r="L275" i="22"/>
  <c r="M275" i="22"/>
  <c r="L263" i="22"/>
  <c r="M263" i="22"/>
  <c r="L251" i="22"/>
  <c r="M251" i="22"/>
  <c r="L239" i="22"/>
  <c r="M239" i="22"/>
  <c r="L227" i="22"/>
  <c r="M227" i="22"/>
  <c r="L215" i="22"/>
  <c r="M215" i="22"/>
  <c r="L203" i="22"/>
  <c r="M203" i="22"/>
  <c r="L191" i="22"/>
  <c r="M191" i="22"/>
  <c r="L179" i="22"/>
  <c r="M179" i="22"/>
  <c r="L167" i="22"/>
  <c r="M167" i="22"/>
  <c r="L155" i="22"/>
  <c r="M155" i="22"/>
  <c r="L134" i="22"/>
  <c r="M134" i="22"/>
  <c r="L92" i="22"/>
  <c r="M92" i="22"/>
  <c r="L26" i="22"/>
  <c r="M26" i="22"/>
  <c r="L130" i="22"/>
  <c r="M130" i="22"/>
  <c r="L121" i="22"/>
  <c r="M121" i="22"/>
  <c r="L104" i="22"/>
  <c r="M104" i="22"/>
  <c r="L74" i="22"/>
  <c r="M74" i="22"/>
  <c r="L124" i="22"/>
  <c r="M124" i="22"/>
  <c r="L291" i="22"/>
  <c r="M291" i="22"/>
  <c r="L279" i="22"/>
  <c r="M279" i="22"/>
  <c r="L267" i="22"/>
  <c r="M267" i="22"/>
  <c r="L255" i="22"/>
  <c r="M255" i="22"/>
  <c r="L243" i="22"/>
  <c r="M243" i="22"/>
  <c r="L231" i="22"/>
  <c r="M231" i="22"/>
  <c r="L219" i="22"/>
  <c r="M219" i="22"/>
  <c r="L207" i="22"/>
  <c r="M207" i="22"/>
  <c r="L195" i="22"/>
  <c r="M195" i="22"/>
  <c r="L183" i="22"/>
  <c r="M183" i="22"/>
  <c r="L171" i="22"/>
  <c r="M171" i="22"/>
  <c r="L159" i="22"/>
  <c r="M159" i="22"/>
  <c r="L146" i="22"/>
  <c r="M146" i="22"/>
  <c r="L91" i="22"/>
  <c r="M91" i="22"/>
  <c r="L86" i="22"/>
  <c r="M86" i="22"/>
  <c r="L56" i="22"/>
  <c r="M56" i="22"/>
  <c r="L55" i="22"/>
  <c r="M55" i="22"/>
  <c r="L290" i="22"/>
  <c r="M290" i="22"/>
  <c r="L278" i="22"/>
  <c r="M278" i="22"/>
  <c r="L266" i="22"/>
  <c r="M266" i="22"/>
  <c r="L254" i="22"/>
  <c r="M254" i="22"/>
  <c r="L242" i="22"/>
  <c r="M242" i="22"/>
  <c r="L230" i="22"/>
  <c r="M230" i="22"/>
  <c r="L218" i="22"/>
  <c r="M218" i="22"/>
  <c r="L206" i="22"/>
  <c r="M206" i="22"/>
  <c r="L194" i="22"/>
  <c r="M194" i="22"/>
  <c r="L182" i="22"/>
  <c r="M182" i="22"/>
  <c r="L170" i="22"/>
  <c r="M170" i="22"/>
  <c r="L158" i="22"/>
  <c r="M158" i="22"/>
  <c r="L151" i="22"/>
  <c r="M151" i="22"/>
  <c r="L145" i="22"/>
  <c r="M145" i="22"/>
  <c r="L125" i="22"/>
  <c r="M125" i="22"/>
  <c r="L113" i="22"/>
  <c r="M113" i="22"/>
  <c r="L95" i="22"/>
  <c r="M95" i="22"/>
  <c r="L73" i="22"/>
  <c r="M73" i="22"/>
  <c r="L68" i="22"/>
  <c r="M68" i="22"/>
  <c r="L38" i="22"/>
  <c r="M38" i="22"/>
  <c r="L66" i="22"/>
  <c r="M66" i="22"/>
  <c r="L48" i="22"/>
  <c r="M48" i="22"/>
  <c r="L13" i="22"/>
  <c r="M13" i="22"/>
  <c r="L317" i="22"/>
  <c r="M317" i="22"/>
  <c r="L314" i="22"/>
  <c r="M314" i="22"/>
  <c r="L311" i="22"/>
  <c r="M311" i="22"/>
  <c r="L308" i="22"/>
  <c r="M308" i="22"/>
  <c r="L305" i="22"/>
  <c r="M305" i="22"/>
  <c r="L302" i="22"/>
  <c r="M302" i="22"/>
  <c r="L299" i="22"/>
  <c r="M299" i="22"/>
  <c r="L135" i="22"/>
  <c r="M135" i="22"/>
  <c r="L14" i="22"/>
  <c r="M14" i="22"/>
  <c r="L70" i="22"/>
  <c r="M70" i="22"/>
  <c r="L152" i="22"/>
  <c r="M152" i="22"/>
  <c r="L139" i="22"/>
  <c r="M139" i="22"/>
  <c r="L132" i="22"/>
  <c r="M132" i="22"/>
  <c r="L116" i="22"/>
  <c r="M116" i="22"/>
  <c r="L102" i="22"/>
  <c r="M102" i="22"/>
  <c r="L84" i="22"/>
  <c r="M84" i="22"/>
  <c r="L30" i="22"/>
  <c r="M30" i="22"/>
  <c r="L138" i="22"/>
  <c r="M138" i="22"/>
  <c r="L105" i="22"/>
  <c r="M105" i="22"/>
  <c r="L87" i="22"/>
  <c r="M87" i="22"/>
  <c r="L69" i="22"/>
  <c r="M69" i="22"/>
  <c r="L51" i="22"/>
  <c r="M51" i="22"/>
  <c r="L33" i="22"/>
  <c r="M33" i="22"/>
  <c r="L15" i="22"/>
  <c r="M15" i="22"/>
  <c r="L3" i="22"/>
  <c r="M3" i="22"/>
  <c r="L141" i="22"/>
  <c r="M141" i="22"/>
  <c r="L4" i="22"/>
  <c r="M4" i="22"/>
  <c r="L106" i="22"/>
  <c r="M106" i="22"/>
  <c r="L144" i="22"/>
  <c r="M144" i="22"/>
  <c r="L108" i="22"/>
  <c r="M108" i="22"/>
  <c r="L90" i="22"/>
  <c r="M90" i="22"/>
  <c r="L72" i="22"/>
  <c r="M72" i="22"/>
  <c r="L54" i="22"/>
  <c r="M54" i="22"/>
  <c r="L36" i="22"/>
  <c r="M36" i="22"/>
  <c r="L18" i="22"/>
  <c r="M18" i="22"/>
  <c r="L5" i="22"/>
  <c r="M5" i="22"/>
  <c r="L34" i="22"/>
  <c r="M34" i="22"/>
  <c r="L319" i="22"/>
  <c r="M319" i="22"/>
  <c r="L316" i="22"/>
  <c r="M316" i="22"/>
  <c r="L313" i="22"/>
  <c r="M313" i="22"/>
  <c r="L310" i="22"/>
  <c r="M310" i="22"/>
  <c r="L307" i="22"/>
  <c r="M307" i="22"/>
  <c r="L304" i="22"/>
  <c r="M304" i="22"/>
  <c r="L301" i="22"/>
  <c r="M301" i="22"/>
  <c r="L298" i="22"/>
  <c r="M298" i="22"/>
  <c r="L295" i="22"/>
  <c r="M295" i="22"/>
  <c r="L292" i="22"/>
  <c r="M292" i="22"/>
  <c r="L289" i="22"/>
  <c r="M289" i="22"/>
  <c r="L286" i="22"/>
  <c r="M286" i="22"/>
  <c r="L283" i="22"/>
  <c r="M283" i="22"/>
  <c r="L280" i="22"/>
  <c r="M280" i="22"/>
  <c r="L277" i="22"/>
  <c r="M277" i="22"/>
  <c r="L274" i="22"/>
  <c r="M274" i="22"/>
  <c r="L271" i="22"/>
  <c r="M271" i="22"/>
  <c r="L268" i="22"/>
  <c r="M268" i="22"/>
  <c r="L265" i="22"/>
  <c r="M265" i="22"/>
  <c r="L262" i="22"/>
  <c r="M262" i="22"/>
  <c r="L259" i="22"/>
  <c r="M259" i="22"/>
  <c r="L256" i="22"/>
  <c r="M256" i="22"/>
  <c r="L253" i="22"/>
  <c r="M253" i="22"/>
  <c r="L250" i="22"/>
  <c r="M250" i="22"/>
  <c r="L247" i="22"/>
  <c r="M247" i="22"/>
  <c r="L244" i="22"/>
  <c r="M244" i="22"/>
  <c r="L241" i="22"/>
  <c r="M241" i="22"/>
  <c r="L238" i="22"/>
  <c r="M238" i="22"/>
  <c r="L235" i="22"/>
  <c r="M235" i="22"/>
  <c r="L232" i="22"/>
  <c r="M232" i="22"/>
  <c r="L229" i="22"/>
  <c r="M229" i="22"/>
  <c r="L226" i="22"/>
  <c r="M226" i="22"/>
  <c r="L223" i="22"/>
  <c r="M223" i="22"/>
  <c r="L220" i="22"/>
  <c r="M220" i="22"/>
  <c r="L217" i="22"/>
  <c r="M217" i="22"/>
  <c r="L214" i="22"/>
  <c r="M214" i="22"/>
  <c r="L211" i="22"/>
  <c r="M211" i="22"/>
  <c r="L208" i="22"/>
  <c r="M208" i="22"/>
  <c r="L205" i="22"/>
  <c r="M205" i="22"/>
  <c r="L202" i="22"/>
  <c r="M202" i="22"/>
  <c r="L199" i="22"/>
  <c r="M199" i="22"/>
  <c r="L196" i="22"/>
  <c r="M196" i="22"/>
  <c r="L193" i="22"/>
  <c r="M193" i="22"/>
  <c r="L190" i="22"/>
  <c r="M190" i="22"/>
  <c r="L187" i="22"/>
  <c r="M187" i="22"/>
  <c r="L184" i="22"/>
  <c r="M184" i="22"/>
  <c r="L181" i="22"/>
  <c r="M181" i="22"/>
  <c r="L178" i="22"/>
  <c r="M178" i="22"/>
  <c r="L175" i="22"/>
  <c r="M175" i="22"/>
  <c r="L172" i="22"/>
  <c r="M172" i="22"/>
  <c r="L169" i="22"/>
  <c r="M169" i="22"/>
  <c r="L166" i="22"/>
  <c r="M166" i="22"/>
  <c r="L163" i="22"/>
  <c r="M163" i="22"/>
  <c r="L160" i="22"/>
  <c r="M160" i="22"/>
  <c r="L157" i="22"/>
  <c r="M157" i="22"/>
  <c r="L154" i="22"/>
  <c r="M154" i="22"/>
  <c r="L147" i="22"/>
  <c r="M147" i="22"/>
  <c r="L131" i="22"/>
  <c r="M131" i="22"/>
  <c r="L118" i="22"/>
  <c r="M118" i="22"/>
  <c r="L111" i="22"/>
  <c r="M111" i="22"/>
  <c r="L101" i="22"/>
  <c r="M101" i="22"/>
  <c r="L97" i="22"/>
  <c r="M97" i="22"/>
  <c r="L83" i="22"/>
  <c r="M83" i="22"/>
  <c r="L79" i="22"/>
  <c r="M79" i="22"/>
  <c r="L65" i="22"/>
  <c r="M65" i="22"/>
  <c r="L61" i="22"/>
  <c r="M61" i="22"/>
  <c r="L47" i="22"/>
  <c r="M47" i="22"/>
  <c r="L43" i="22"/>
  <c r="M43" i="22"/>
  <c r="L29" i="22"/>
  <c r="M29" i="22"/>
  <c r="L25" i="22"/>
  <c r="M25" i="22"/>
  <c r="L6" i="22"/>
  <c r="M6" i="22"/>
  <c r="P4" i="11"/>
  <c r="P21" i="11"/>
  <c r="L114" i="22"/>
  <c r="M114" i="22"/>
  <c r="L93" i="22"/>
  <c r="M93" i="22"/>
  <c r="L75" i="22"/>
  <c r="M75" i="22"/>
  <c r="L57" i="22"/>
  <c r="M57" i="22"/>
  <c r="L39" i="22"/>
  <c r="M39" i="22"/>
  <c r="L21" i="22"/>
  <c r="M21" i="22"/>
  <c r="L7" i="22"/>
  <c r="M7" i="22"/>
  <c r="L129" i="22"/>
  <c r="M129" i="22"/>
  <c r="L153" i="22"/>
  <c r="M153" i="22"/>
  <c r="L117" i="22"/>
  <c r="M117" i="22"/>
  <c r="L100" i="22"/>
  <c r="M100" i="22"/>
  <c r="L82" i="22"/>
  <c r="M82" i="22"/>
  <c r="L64" i="22"/>
  <c r="M64" i="22"/>
  <c r="L46" i="22"/>
  <c r="M46" i="22"/>
  <c r="L28" i="22"/>
  <c r="M28" i="22"/>
  <c r="L8" i="22"/>
  <c r="M8" i="22"/>
  <c r="L52" i="22"/>
  <c r="M52" i="22"/>
  <c r="L12" i="22"/>
  <c r="M12" i="22"/>
  <c r="L140" i="22"/>
  <c r="M140" i="22"/>
  <c r="L127" i="22"/>
  <c r="M127" i="22"/>
  <c r="L120" i="22"/>
  <c r="M120" i="22"/>
  <c r="L96" i="22"/>
  <c r="M96" i="22"/>
  <c r="L78" i="22"/>
  <c r="M78" i="22"/>
  <c r="L60" i="22"/>
  <c r="M60" i="22"/>
  <c r="L42" i="22"/>
  <c r="M42" i="22"/>
  <c r="L24" i="22"/>
  <c r="M24" i="22"/>
  <c r="L9" i="22"/>
  <c r="M9" i="22"/>
  <c r="L2" i="22"/>
  <c r="M2" i="22"/>
  <c r="L318" i="22"/>
  <c r="M318" i="22"/>
  <c r="L315" i="22"/>
  <c r="M315" i="22"/>
  <c r="L312" i="22"/>
  <c r="M312" i="22"/>
  <c r="L309" i="22"/>
  <c r="M309" i="22"/>
  <c r="L306" i="22"/>
  <c r="M306" i="22"/>
  <c r="L303" i="22"/>
  <c r="M303" i="22"/>
  <c r="L300" i="22"/>
  <c r="M300" i="22"/>
  <c r="L297" i="22"/>
  <c r="M297" i="22"/>
  <c r="L123" i="22"/>
  <c r="M123" i="22"/>
  <c r="L10" i="22"/>
  <c r="M10" i="22"/>
  <c r="L88" i="22"/>
  <c r="M88" i="22"/>
  <c r="L16" i="22"/>
  <c r="M16" i="22"/>
  <c r="L126" i="22"/>
  <c r="M126" i="22"/>
  <c r="L99" i="22"/>
  <c r="M99" i="22"/>
  <c r="L81" i="22"/>
  <c r="M81" i="22"/>
  <c r="L63" i="22"/>
  <c r="M63" i="22"/>
  <c r="L45" i="22"/>
  <c r="M45" i="22"/>
  <c r="L27" i="22"/>
  <c r="M27" i="22"/>
  <c r="L11" i="22"/>
  <c r="M11" i="22"/>
  <c r="J5" i="52"/>
  <c r="E16" i="37"/>
  <c r="F16" i="37" s="1"/>
  <c r="J5" i="54"/>
  <c r="I5" i="53"/>
  <c r="I5" i="52"/>
  <c r="J5" i="53"/>
  <c r="I5" i="54"/>
  <c r="B6" i="57"/>
  <c r="O21" i="11"/>
  <c r="O4" i="11"/>
  <c r="N4" i="11"/>
  <c r="N21" i="11"/>
  <c r="G29" i="52"/>
  <c r="K18" i="52"/>
  <c r="G53" i="52"/>
  <c r="K43" i="52"/>
  <c r="K29" i="54"/>
  <c r="A2" i="23"/>
  <c r="A1" i="23"/>
  <c r="H3" i="54" l="1"/>
  <c r="H3" i="53"/>
  <c r="H3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<sst xmlns="http://schemas.openxmlformats.org/spreadsheetml/2006/main" count="2680" uniqueCount="870">
  <si>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</si>
  <si>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</si>
  <si>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</si>
  <si>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</si>
  <si>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</si>
  <si>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</si>
  <si>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</si>
  <si>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</si>
  <si>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</si>
  <si>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</si>
  <si>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</si>
  <si>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</si>
  <si>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</si>
  <si>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</si>
  <si>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</si>
  <si>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</si>
  <si>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</si>
  <si>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</si>
  <si>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</si>
  <si>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</si>
  <si>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</si>
  <si>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</si>
  <si>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</si>
  <si>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</si>
  <si>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</si>
  <si>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</si>
  <si>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</si>
  <si>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</si>
  <si>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</si>
  <si>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</si>
  <si>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</si>
  <si>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</si>
  <si>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</si>
  <si>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</si>
  <si>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</si>
  <si>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</si>
  <si>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</si>
  <si>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</si>
  <si>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</si>
  <si>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</si>
  <si>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</si>
  <si>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</si>
  <si>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</si>
  <si>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</si>
  <si>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</si>
  <si>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</si>
  <si>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</si>
  <si>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</si>
  <si>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</si>
  <si>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</si>
  <si>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</si>
  <si>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</si>
  <si>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</si>
  <si>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</si>
  <si>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</si>
  <si>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</si>
  <si>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</si>
  <si>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</si>
  <si>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</si>
  <si>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</si>
  <si>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</si>
  <si>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</si>
  <si>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</si>
  <si>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</si>
  <si>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</si>
  <si>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</si>
  <si>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</si>
  <si>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</si>
  <si>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23.6</t>
  </si>
  <si>
    <t>23.7</t>
  </si>
  <si>
    <t>24.9</t>
  </si>
  <si>
    <t>23.8</t>
  </si>
  <si>
    <t>22.6</t>
  </si>
  <si>
    <t>23.3</t>
  </si>
  <si>
    <t>21.9</t>
  </si>
  <si>
    <t>21.6</t>
  </si>
  <si>
    <t>Rural Other Arterial</t>
  </si>
  <si>
    <t>27.6</t>
  </si>
  <si>
    <t>27.0</t>
  </si>
  <si>
    <t>32.1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</si>
  <si>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</si>
  <si>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</si>
  <si>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</si>
  <si>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</si>
  <si>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</si>
  <si>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</si>
  <si>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</si>
  <si>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</si>
  <si>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</si>
  <si>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Other Rural</t>
  </si>
  <si>
    <t>24.4</t>
  </si>
  <si>
    <t>23.9</t>
  </si>
  <si>
    <t>28.2</t>
  </si>
  <si>
    <t>27.5</t>
  </si>
  <si>
    <t>30.9</t>
  </si>
  <si>
    <t>30.4</t>
  </si>
  <si>
    <t>31.7</t>
  </si>
  <si>
    <t>31.4</t>
  </si>
  <si>
    <t>30.5</t>
  </si>
  <si>
    <t>26.6</t>
  </si>
  <si>
    <t>Urban Interstate</t>
  </si>
  <si>
    <t>41.4</t>
  </si>
  <si>
    <t>40.7</t>
  </si>
  <si>
    <t>48.3</t>
  </si>
  <si>
    <t>45.1</t>
  </si>
  <si>
    <t>48.6</t>
  </si>
  <si>
    <t>48.2</t>
  </si>
  <si>
    <t>48.4</t>
  </si>
  <si>
    <t>47.4</t>
  </si>
  <si>
    <t>45.4</t>
  </si>
  <si>
    <t>Urban Other Arterial</t>
  </si>
  <si>
    <t>82.8</t>
  </si>
  <si>
    <t>81.6</t>
  </si>
  <si>
    <t>94.2</t>
  </si>
  <si>
    <t>89.3</t>
  </si>
  <si>
    <t>96.6</t>
  </si>
  <si>
    <t>94.4</t>
  </si>
  <si>
    <t>95.2</t>
  </si>
  <si>
    <t>98.4</t>
  </si>
  <si>
    <t>94.3</t>
  </si>
  <si>
    <t>96.7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</si>
  <si>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</si>
  <si>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</si>
  <si>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</si>
  <si>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</si>
  <si>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</si>
  <si>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</si>
  <si>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</si>
  <si>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</si>
  <si>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44.1</t>
  </si>
  <si>
    <t>44.2</t>
  </si>
  <si>
    <t>45.0</t>
  </si>
  <si>
    <t>42.2</t>
  </si>
  <si>
    <t>42.7</t>
  </si>
  <si>
    <t>All Systems</t>
  </si>
  <si>
    <t>234.1</t>
  </si>
  <si>
    <t>229.3</t>
  </si>
  <si>
    <t>269.6</t>
  </si>
  <si>
    <t>255.9</t>
  </si>
  <si>
    <t>280.2</t>
  </si>
  <si>
    <t>274.6</t>
  </si>
  <si>
    <t>279.3</t>
  </si>
  <si>
    <t>281.6</t>
  </si>
  <si>
    <t>273.1</t>
  </si>
  <si>
    <t>278.1</t>
  </si>
  <si>
    <t>257.0</t>
  </si>
  <si>
    <t>256.5</t>
  </si>
  <si>
    <t>2023 Individual Monthly Vehicle-Miles of Travel in Billions</t>
  </si>
  <si>
    <t>19.7</t>
  </si>
  <si>
    <t>18.2</t>
  </si>
  <si>
    <t>22.4</t>
  </si>
  <si>
    <t>24.0</t>
  </si>
  <si>
    <t>24.6</t>
  </si>
  <si>
    <t>25.5</t>
  </si>
  <si>
    <t>29.1</t>
  </si>
  <si>
    <t>32.3</t>
  </si>
  <si>
    <t>30.7</t>
  </si>
  <si>
    <t>35.1</t>
  </si>
  <si>
    <t>36.1</t>
  </si>
  <si>
    <t>25.8</t>
  </si>
  <si>
    <t>28.4</t>
  </si>
  <si>
    <t>31.8</t>
  </si>
  <si>
    <t>32.6</t>
  </si>
  <si>
    <t>44.0</t>
  </si>
  <si>
    <t>41.6</t>
  </si>
  <si>
    <t>48.9</t>
  </si>
  <si>
    <t>49.6</t>
  </si>
  <si>
    <t>49.3</t>
  </si>
  <si>
    <t>49.7</t>
  </si>
  <si>
    <t>87.6</t>
  </si>
  <si>
    <t>83.2</t>
  </si>
  <si>
    <t>94.6</t>
  </si>
  <si>
    <t>89.4</t>
  </si>
  <si>
    <t>99.0</t>
  </si>
  <si>
    <t>97.1</t>
  </si>
  <si>
    <t>98.0</t>
  </si>
  <si>
    <t>41.2</t>
  </si>
  <si>
    <t>38.9</t>
  </si>
  <si>
    <t>44.9</t>
  </si>
  <si>
    <t>47.8</t>
  </si>
  <si>
    <t>247.4</t>
  </si>
  <si>
    <t>233.8</t>
  </si>
  <si>
    <t>271.4</t>
  </si>
  <si>
    <t>256.1</t>
  </si>
  <si>
    <t>287.2</t>
  </si>
  <si>
    <t>283.0</t>
  </si>
  <si>
    <t>287.3</t>
  </si>
  <si>
    <t>* Percent Change In Individual Monthly Travel 2022 vs. 2023</t>
  </si>
  <si>
    <t>5.3</t>
  </si>
  <si>
    <t>1.2</t>
  </si>
  <si>
    <t>0.5</t>
  </si>
  <si>
    <t>0.2</t>
  </si>
  <si>
    <t>1.9</t>
  </si>
  <si>
    <t>3.9</t>
  </si>
  <si>
    <t>2.3</t>
  </si>
  <si>
    <t>5.7</t>
  </si>
  <si>
    <t>2.1</t>
  </si>
  <si>
    <t>0.7</t>
  </si>
  <si>
    <t>2.9</t>
  </si>
  <si>
    <t>4.1</t>
  </si>
  <si>
    <t>3.4</t>
  </si>
  <si>
    <t>5.8</t>
  </si>
  <si>
    <t>2.0</t>
  </si>
  <si>
    <t>0.6</t>
  </si>
  <si>
    <t>2.8</t>
  </si>
  <si>
    <t>3.2</t>
  </si>
  <si>
    <t>6.3</t>
  </si>
  <si>
    <t>-0.1</t>
  </si>
  <si>
    <t>2.7</t>
  </si>
  <si>
    <t>0.4</t>
  </si>
  <si>
    <t>0.1</t>
  </si>
  <si>
    <t>2.5</t>
  </si>
  <si>
    <t>4.8</t>
  </si>
  <si>
    <t>2.6</t>
  </si>
  <si>
    <t>3.0</t>
  </si>
  <si>
    <t>Table - 2. Estimated Cumulative Monthly Motor Vehicle Travel in the United States**</t>
  </si>
  <si>
    <t>2022 Cumulative Monthly Vehicle-Miles of Travel in Billions</t>
  </si>
  <si>
    <t>36.7</t>
  </si>
  <si>
    <t>59.0</t>
  </si>
  <si>
    <t>79.6</t>
  </si>
  <si>
    <t>103.2</t>
  </si>
  <si>
    <t>126.9</t>
  </si>
  <si>
    <t>151.8</t>
  </si>
  <si>
    <t>175.6</t>
  </si>
  <si>
    <t>198.2</t>
  </si>
  <si>
    <t>221.5</t>
  </si>
  <si>
    <t>243.4</t>
  </si>
  <si>
    <t>265.0</t>
  </si>
  <si>
    <t>54.6</t>
  </si>
  <si>
    <t>86.6</t>
  </si>
  <si>
    <t>117.2</t>
  </si>
  <si>
    <t>151.2</t>
  </si>
  <si>
    <t>184.9</t>
  </si>
  <si>
    <t>219.9</t>
  </si>
  <si>
    <t>254.6</t>
  </si>
  <si>
    <t>288.2</t>
  </si>
  <si>
    <t>322.1</t>
  </si>
  <si>
    <t>353.0</t>
  </si>
  <si>
    <t>383.3</t>
  </si>
  <si>
    <t>76.6</t>
  </si>
  <si>
    <t>104.0</t>
  </si>
  <si>
    <t>135.0</t>
  </si>
  <si>
    <t>165.4</t>
  </si>
  <si>
    <t>197.1</t>
  </si>
  <si>
    <t>228.5</t>
  </si>
  <si>
    <t>258.8</t>
  </si>
  <si>
    <t>289.2</t>
  </si>
  <si>
    <t>316.7</t>
  </si>
  <si>
    <t>343.3</t>
  </si>
  <si>
    <t>82.1</t>
  </si>
  <si>
    <t>130.4</t>
  </si>
  <si>
    <t>175.5</t>
  </si>
  <si>
    <t>224.1</t>
  </si>
  <si>
    <t>272.4</t>
  </si>
  <si>
    <t>320.7</t>
  </si>
  <si>
    <t>369.1</t>
  </si>
  <si>
    <t>416.4</t>
  </si>
  <si>
    <t>465.0</t>
  </si>
  <si>
    <t>510.4</t>
  </si>
  <si>
    <t>555.8</t>
  </si>
  <si>
    <t>164.3</t>
  </si>
  <si>
    <t>258.5</t>
  </si>
  <si>
    <t>347.8</t>
  </si>
  <si>
    <t>444.3</t>
  </si>
  <si>
    <t>538.7</t>
  </si>
  <si>
    <t>633.9</t>
  </si>
  <si>
    <t>732.3</t>
  </si>
  <si>
    <t>826.5</t>
  </si>
  <si>
    <t>923.2</t>
  </si>
  <si>
    <t>1012.4</t>
  </si>
  <si>
    <t>1102.2</t>
  </si>
  <si>
    <t>77.4</t>
  </si>
  <si>
    <t>122.0</t>
  </si>
  <si>
    <t>164.7</t>
  </si>
  <si>
    <t>211.4</t>
  </si>
  <si>
    <t>255.5</t>
  </si>
  <si>
    <t>299.7</t>
  </si>
  <si>
    <t>344.8</t>
  </si>
  <si>
    <t>389.8</t>
  </si>
  <si>
    <t>434.8</t>
  </si>
  <si>
    <t>477.1</t>
  </si>
  <si>
    <t>519.8</t>
  </si>
  <si>
    <t>463.4</t>
  </si>
  <si>
    <t>733.1</t>
  </si>
  <si>
    <t>988.9</t>
  </si>
  <si>
    <t>1269.2</t>
  </si>
  <si>
    <t>1543.8</t>
  </si>
  <si>
    <t>1823.1</t>
  </si>
  <si>
    <t>2104.7</t>
  </si>
  <si>
    <t>2377.9</t>
  </si>
  <si>
    <t>2655.9</t>
  </si>
  <si>
    <t>2912.9</t>
  </si>
  <si>
    <t>3169.4</t>
  </si>
  <si>
    <t>2023 Cumulative Monthly Vehicle-Miles of Travel in Billions</t>
  </si>
  <si>
    <t>37.9</t>
  </si>
  <si>
    <t>60.3</t>
  </si>
  <si>
    <t>80.9</t>
  </si>
  <si>
    <t>105.0</t>
  </si>
  <si>
    <t>129.6</t>
  </si>
  <si>
    <t>155.1</t>
  </si>
  <si>
    <t>56.7</t>
  </si>
  <si>
    <t>89.0</t>
  </si>
  <si>
    <t>119.7</t>
  </si>
  <si>
    <t>154.5</t>
  </si>
  <si>
    <t>189.7</t>
  </si>
  <si>
    <t>225.8</t>
  </si>
  <si>
    <t>50.2</t>
  </si>
  <si>
    <t>78.6</t>
  </si>
  <si>
    <t>106.2</t>
  </si>
  <si>
    <t>138.0</t>
  </si>
  <si>
    <t>169.4</t>
  </si>
  <si>
    <t>202.0</t>
  </si>
  <si>
    <t>85.6</t>
  </si>
  <si>
    <t>134.4</t>
  </si>
  <si>
    <t>179.5</t>
  </si>
  <si>
    <t>229.1</t>
  </si>
  <si>
    <t>278.5</t>
  </si>
  <si>
    <t>328.2</t>
  </si>
  <si>
    <t>170.8</t>
  </si>
  <si>
    <t>265.3</t>
  </si>
  <si>
    <t>354.7</t>
  </si>
  <si>
    <t>453.8</t>
  </si>
  <si>
    <t>550.8</t>
  </si>
  <si>
    <t>648.8</t>
  </si>
  <si>
    <t>80.1</t>
  </si>
  <si>
    <t>124.9</t>
  </si>
  <si>
    <t>167.6</t>
  </si>
  <si>
    <t>215.5</t>
  </si>
  <si>
    <t>260.9</t>
  </si>
  <si>
    <t>306.3</t>
  </si>
  <si>
    <t>481.3</t>
  </si>
  <si>
    <t>752.7</t>
  </si>
  <si>
    <t>1008.8</t>
  </si>
  <si>
    <t>1295.9</t>
  </si>
  <si>
    <t>1578.9</t>
  </si>
  <si>
    <t>1866.2</t>
  </si>
  <si>
    <t>* Percent Change In Cumulative Monthly Travel 2022 vs. 2023</t>
  </si>
  <si>
    <t>3.3</t>
  </si>
  <si>
    <t>2.2</t>
  </si>
  <si>
    <t>1.7</t>
  </si>
  <si>
    <t>1.8</t>
  </si>
  <si>
    <t>2.4</t>
  </si>
  <si>
    <t>4.3</t>
  </si>
  <si>
    <t>3.1</t>
  </si>
  <si>
    <t>3.8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</si>
  <si>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</si>
  <si>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</si>
  <si>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</si>
  <si>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</si>
  <si>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</si>
  <si>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</si>
  <si>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</si>
  <si>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</si>
  <si>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</si>
  <si>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</si>
  <si>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</si>
  <si>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</si>
  <si>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</si>
  <si>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</si>
  <si>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</si>
  <si>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</si>
  <si>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</si>
  <si>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</si>
  <si>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</si>
  <si>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</si>
  <si>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</si>
  <si>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</si>
  <si>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</si>
  <si>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</si>
  <si>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</si>
  <si>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</si>
  <si>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</si>
  <si>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</si>
  <si>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</si>
  <si>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</si>
  <si>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</si>
  <si>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</si>
  <si>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</si>
  <si>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</si>
  <si>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</si>
  <si>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</si>
  <si>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</si>
  <si>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</si>
  <si>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</si>
  <si>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</si>
  <si>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</si>
  <si>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</si>
  <si>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</si>
  <si>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</si>
  <si>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</si>
  <si>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</si>
  <si>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</si>
  <si>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</si>
  <si>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</si>
  <si>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</si>
  <si>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</si>
  <si>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</si>
  <si>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</si>
  <si>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</si>
  <si>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</si>
  <si>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</si>
  <si>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</si>
  <si>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</si>
  <si>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</si>
  <si>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</si>
  <si>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</si>
  <si>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</si>
  <si>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</si>
  <si>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</si>
  <si>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</si>
  <si>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</si>
  <si>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</si>
  <si>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</si>
  <si>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</si>
  <si>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</si>
  <si>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</si>
  <si>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</si>
  <si>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</si>
  <si>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</si>
  <si>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</si>
  <si>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</si>
  <si>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</si>
  <si>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</si>
  <si>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</si>
  <si>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</si>
  <si>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</si>
  <si>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</si>
  <si>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</si>
  <si>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</si>
  <si>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</si>
  <si>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</si>
  <si>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</si>
  <si>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</si>
  <si>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</si>
  <si>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</si>
  <si>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</si>
  <si>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</si>
  <si>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</si>
  <si>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</si>
  <si>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</si>
  <si>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</si>
  <si>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</si>
  <si>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</si>
  <si>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</si>
  <si>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</si>
  <si>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</si>
  <si>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</si>
  <si>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</si>
  <si>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</si>
  <si>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</si>
  <si>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</si>
  <si>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</si>
  <si>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</si>
  <si>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</si>
  <si>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</si>
  <si>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</si>
  <si>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</si>
  <si>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</si>
  <si>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</si>
  <si>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</si>
  <si>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</si>
  <si>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</si>
  <si>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</si>
  <si>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</si>
  <si>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</si>
  <si>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</si>
  <si>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</si>
  <si>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</si>
  <si>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</si>
  <si>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</si>
  <si>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</si>
  <si>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</si>
  <si>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</si>
  <si>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</si>
  <si>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</si>
  <si>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</si>
  <si>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</si>
  <si>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</si>
  <si>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</si>
  <si>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</si>
  <si>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</si>
  <si>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</si>
  <si>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</si>
  <si>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</si>
  <si>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</si>
  <si>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</si>
  <si>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</si>
  <si>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</si>
  <si>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</si>
  <si>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</si>
  <si>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</si>
  <si>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</si>
  <si>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July</t>
  </si>
  <si>
    <t>65.0</t>
  </si>
  <si>
    <t>63.9</t>
  </si>
  <si>
    <t>59.5</t>
  </si>
  <si>
    <t>38.8</t>
  </si>
  <si>
    <t>60.0</t>
  </si>
  <si>
    <t>193.1</t>
  </si>
  <si>
    <t>4.4</t>
  </si>
  <si>
    <t>-2.8</t>
  </si>
  <si>
    <t>2021</t>
  </si>
  <si>
    <t>September5,2023</t>
  </si>
  <si>
    <t>June 2022</t>
  </si>
  <si>
    <t>September 05,2023</t>
  </si>
  <si>
    <t>8.0</t>
  </si>
  <si>
    <t>43.1</t>
  </si>
  <si>
    <t>270.1</t>
  </si>
  <si>
    <t>261.5</t>
  </si>
  <si>
    <t>269.0</t>
  </si>
  <si>
    <t>8.6</t>
  </si>
  <si>
    <t>1.1</t>
  </si>
  <si>
    <t>June</t>
  </si>
  <si>
    <t>Page 2 - table</t>
  </si>
  <si>
    <t>year_record</t>
  </si>
  <si>
    <t>tmonth</t>
  </si>
  <si>
    <t>yearToDate</t>
  </si>
  <si>
    <t>moving</t>
  </si>
  <si>
    <t>1998</t>
  </si>
  <si>
    <t>239944.000000</t>
  </si>
  <si>
    <t>1512756.000000</t>
  </si>
  <si>
    <t>2590760.000000</t>
  </si>
  <si>
    <t>1999</t>
  </si>
  <si>
    <t>243116.000000</t>
  </si>
  <si>
    <t>1536698.000000</t>
  </si>
  <si>
    <t>2649305.000000</t>
  </si>
  <si>
    <t>2000</t>
  </si>
  <si>
    <t>245140.000000</t>
  </si>
  <si>
    <t>1593494.000000</t>
  </si>
  <si>
    <t>2736255.000000</t>
  </si>
  <si>
    <t>2001</t>
  </si>
  <si>
    <t>250363.000000</t>
  </si>
  <si>
    <t>1614880.000000</t>
  </si>
  <si>
    <t>2768312.000000</t>
  </si>
  <si>
    <t>2002</t>
  </si>
  <si>
    <t>256392.000000</t>
  </si>
  <si>
    <t>1652755.000000</t>
  </si>
  <si>
    <t>2833486.000000</t>
  </si>
  <si>
    <t>2003</t>
  </si>
  <si>
    <t>262105.000000</t>
  </si>
  <si>
    <t>1665799.000000</t>
  </si>
  <si>
    <t>2868554.000000</t>
  </si>
  <si>
    <t>2004</t>
  </si>
  <si>
    <t>265969.000000</t>
  </si>
  <si>
    <t>1719117.000000</t>
  </si>
  <si>
    <t>2943540.000000</t>
  </si>
  <si>
    <t>2005</t>
  </si>
  <si>
    <t>267025.000000</t>
  </si>
  <si>
    <t>1741605.000000</t>
  </si>
  <si>
    <t>2987277.000000</t>
  </si>
  <si>
    <t>2006</t>
  </si>
  <si>
    <t>263421.000000</t>
  </si>
  <si>
    <t>1751833.000000</t>
  </si>
  <si>
    <t>2999658.000000</t>
  </si>
  <si>
    <t>2007</t>
  </si>
  <si>
    <t>267106.000000</t>
  </si>
  <si>
    <t>1765140.000000</t>
  </si>
  <si>
    <t>3027424.000000</t>
  </si>
  <si>
    <t>2008</t>
  </si>
  <si>
    <t>261600.000000</t>
  </si>
  <si>
    <t>1739238.000000</t>
  </si>
  <si>
    <t>3003919.000000</t>
  </si>
  <si>
    <t>2009</t>
  </si>
  <si>
    <t>264472.000000</t>
  </si>
  <si>
    <t>1725431.000000</t>
  </si>
  <si>
    <t>2959702.000000</t>
  </si>
  <si>
    <t>2010</t>
  </si>
  <si>
    <t>265315.000000</t>
  </si>
  <si>
    <t>1721972.000000</t>
  </si>
  <si>
    <t>2953305.000000</t>
  </si>
  <si>
    <t>2011</t>
  </si>
  <si>
    <t>260175.000000</t>
  </si>
  <si>
    <t>1712564.000000</t>
  </si>
  <si>
    <t>2957858.000000</t>
  </si>
  <si>
    <t>2012</t>
  </si>
  <si>
    <t>260244.000000</t>
  </si>
  <si>
    <t>1732679.000000</t>
  </si>
  <si>
    <t>2970517.000000</t>
  </si>
  <si>
    <t>2013</t>
  </si>
  <si>
    <t>263946.000000</t>
  </si>
  <si>
    <t>1737644.000000</t>
  </si>
  <si>
    <t>2973535.000000</t>
  </si>
  <si>
    <t>2014</t>
  </si>
  <si>
    <t>270053.000000</t>
  </si>
  <si>
    <t>1750270.000000</t>
  </si>
  <si>
    <t>3000906.000000</t>
  </si>
  <si>
    <t>2015</t>
  </si>
  <si>
    <t>278372.000000</t>
  </si>
  <si>
    <t>1791338.000000</t>
  </si>
  <si>
    <t>3066723.000000</t>
  </si>
  <si>
    <t>2016</t>
  </si>
  <si>
    <t>285160.000000</t>
  </si>
  <si>
    <t>1837614.000000</t>
  </si>
  <si>
    <t>3141649.000000</t>
  </si>
  <si>
    <t>2017</t>
  </si>
  <si>
    <t>288566.000000</t>
  </si>
  <si>
    <t>1859571.000000</t>
  </si>
  <si>
    <t>3196366.000000</t>
  </si>
  <si>
    <t>2018</t>
  </si>
  <si>
    <t>290989.000000</t>
  </si>
  <si>
    <t>1875678.000000</t>
  </si>
  <si>
    <t>3228454.000000</t>
  </si>
  <si>
    <t>2019</t>
  </si>
  <si>
    <t>291520.000000</t>
  </si>
  <si>
    <t>1889100.000000</t>
  </si>
  <si>
    <t>3253748.000000</t>
  </si>
  <si>
    <t>2020</t>
  </si>
  <si>
    <t>265550.000000</t>
  </si>
  <si>
    <t>1634683.000000</t>
  </si>
  <si>
    <t>3007355.000000</t>
  </si>
  <si>
    <t>288443.000000</t>
  </si>
  <si>
    <t>1790693.000000</t>
  </si>
  <si>
    <t>3059632.000000</t>
  </si>
  <si>
    <t>2022</t>
  </si>
  <si>
    <t>279314.000000</t>
  </si>
  <si>
    <t>1823102.000000</t>
  </si>
  <si>
    <t>3172497.000000</t>
  </si>
  <si>
    <t>287303.000000</t>
  </si>
  <si>
    <t>1866220.000000</t>
  </si>
  <si>
    <t>3212535.000000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</si>
  <si>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</si>
  <si>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</si>
  <si>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</si>
  <si>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</si>
  <si>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</si>
  <si>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</si>
  <si>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</si>
  <si>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</si>
  <si>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</si>
  <si>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</si>
  <si>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</si>
  <si>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</si>
  <si>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</si>
  <si>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</si>
  <si>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February</t>
  </si>
  <si>
    <t>2626</t>
  </si>
  <si>
    <t>3</t>
  </si>
  <si>
    <t>March</t>
  </si>
  <si>
    <t>2633</t>
  </si>
  <si>
    <t>4</t>
  </si>
  <si>
    <t>April</t>
  </si>
  <si>
    <t>2636</t>
  </si>
  <si>
    <t>5</t>
  </si>
  <si>
    <t>2639</t>
  </si>
  <si>
    <t>6</t>
  </si>
  <si>
    <t>2646</t>
  </si>
  <si>
    <t>7</t>
  </si>
  <si>
    <t>2649</t>
  </si>
  <si>
    <t>8</t>
  </si>
  <si>
    <t>August</t>
  </si>
  <si>
    <t>2654</t>
  </si>
  <si>
    <t>9</t>
  </si>
  <si>
    <t>September</t>
  </si>
  <si>
    <t>2659</t>
  </si>
  <si>
    <t>10</t>
  </si>
  <si>
    <t>October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</si>
  <si>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</si>
  <si>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</si>
  <si>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</si>
  <si>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</si>
  <si>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</si>
  <si>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</si>
  <si>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</si>
  <si>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</si>
  <si>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</si>
  <si>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</si>
  <si>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</si>
  <si>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</si>
  <si>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</si>
  <si>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</si>
  <si>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</si>
  <si>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</si>
  <si>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</si>
  <si>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</si>
  <si>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</si>
  <si>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</si>
  <si>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</si>
  <si>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</si>
  <si>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</si>
  <si>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</si>
  <si>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</si>
  <si>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</si>
  <si>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</si>
  <si>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</si>
  <si>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</si>
  <si>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</si>
  <si>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</si>
  <si>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</si>
  <si>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</si>
  <si>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</si>
  <si>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</si>
  <si>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</si>
  <si>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</si>
  <si>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</si>
  <si>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</si>
  <si>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</si>
  <si>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</si>
  <si>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</si>
  <si>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</si>
  <si>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</si>
  <si>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</si>
  <si>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</si>
  <si>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</si>
  <si>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</si>
  <si>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</si>
  <si>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</si>
  <si>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</si>
  <si>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</si>
  <si>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</si>
  <si>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</si>
  <si>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</si>
  <si>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</si>
  <si>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</si>
  <si>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</si>
  <si>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</si>
  <si>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</si>
  <si>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</si>
  <si>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</si>
  <si>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</si>
  <si>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</si>
  <si>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</si>
  <si>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</si>
  <si>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</si>
  <si>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</si>
  <si>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</si>
  <si>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</si>
  <si>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</si>
  <si>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</si>
  <si>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</si>
  <si>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</si>
  <si>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</si>
  <si>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</si>
  <si>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</si>
  <si>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</si>
  <si>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</si>
  <si>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</si>
  <si>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</si>
  <si>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</si>
  <si>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</si>
  <si>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</si>
  <si>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</si>
  <si>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</si>
  <si>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</si>
  <si>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</si>
  <si>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</si>
  <si>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</si>
  <si>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</si>
  <si>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</si>
  <si>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</si>
  <si>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</si>
  <si>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</si>
  <si>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</si>
  <si>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</si>
  <si>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</si>
  <si>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</si>
  <si>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</si>
  <si>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</si>
  <si>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</si>
  <si>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</si>
  <si>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</si>
  <si>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</si>
  <si>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</si>
  <si>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</si>
  <si>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</si>
  <si>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</si>
  <si>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</si>
  <si>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</si>
  <si>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</si>
  <si>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</si>
  <si>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</si>
  <si>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</si>
  <si>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</si>
  <si>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</si>
  <si>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</si>
  <si>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</si>
  <si>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</si>
  <si>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</si>
  <si>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</si>
  <si>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</si>
  <si>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</si>
  <si>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</si>
  <si>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</si>
  <si>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</si>
  <si>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</si>
  <si>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</si>
  <si>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</si>
  <si>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</si>
  <si>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</si>
  <si>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</si>
  <si>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</si>
  <si>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</si>
  <si>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</si>
  <si>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</si>
  <si>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</si>
  <si>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</si>
  <si>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</si>
  <si>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</si>
  <si>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</si>
  <si>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</si>
  <si>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</si>
  <si>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</si>
  <si>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</si>
  <si>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</si>
  <si>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</si>
  <si>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</si>
  <si>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</si>
  <si>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</si>
  <si>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</si>
  <si>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</si>
  <si>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</si>
  <si>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</si>
  <si>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</si>
  <si>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</si>
  <si>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</si>
  <si>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</si>
  <si>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</si>
  <si>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</si>
  <si>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</si>
  <si>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</si>
  <si>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</si>
  <si>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</si>
  <si>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</si>
  <si>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</si>
  <si>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</si>
  <si>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</si>
  <si>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</si>
  <si>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</si>
  <si>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</si>
  <si>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</si>
  <si>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</si>
  <si>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</si>
  <si>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</si>
  <si>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</si>
  <si>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</si>
  <si>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</si>
  <si>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</si>
  <si>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</si>
  <si>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</si>
  <si>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</si>
  <si>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</si>
  <si>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</si>
  <si>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</si>
  <si>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</si>
  <si>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</si>
  <si>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</si>
  <si>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</si>
  <si>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</si>
  <si>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</si>
  <si>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</si>
  <si>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</si>
  <si>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</si>
  <si>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3182</t>
  </si>
  <si>
    <t>3185</t>
  </si>
  <si>
    <t>3172</t>
  </si>
  <si>
    <t>3174</t>
  </si>
  <si>
    <t>3177</t>
  </si>
  <si>
    <t>3188</t>
  </si>
  <si>
    <t>3195</t>
  </si>
  <si>
    <t>3203</t>
  </si>
  <si>
    <t>3211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</si>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</sst>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center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10" fontId="13" fillId="0" borderId="0" xfId="0" applyNumberFormat="1" applyFont="1" applyAlignment="1"/>
    <xf numFmtId="0" fontId="2" fillId="0" borderId="0" xfId="0" applyFont="1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164" fontId="0" fillId="0" borderId="0" xfId="1" applyNumberFormat="1" applyFont="1"/>
  </cellXfs>
  <cellStyles count="3">
    <cellStyle name="Normal" xfId="0" builtinId="0"/>
    <cellStyle name="Normal 2 3" xfId="2" xr:uid="{8AEFDB01-CE49-4930-AE52-9EC51B0A8E6C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1'!$L$2:$L$297</c:f>
              <c:strCache>
                <c:ptCount val="295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  <c:pt idx="291">
                  <c:v>2023</c:v>
                </c:pt>
                <c:pt idx="292">
                  <c:v>2023</c:v>
                </c:pt>
                <c:pt idx="293">
                  <c:v>2023</c:v>
                </c:pt>
                <c:pt idx="294">
                  <c:v>2023</c:v>
                </c:pt>
              </c:strCache>
            </c:strRef>
          </c:cat>
          <c:val>
            <c:numRef>
              <c:f>'Figure 1'!$N$2:$N$297</c:f>
              <c:numCache>
                <c:formatCode>#,##0.0</c:formatCode>
                <c:ptCount val="296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3178</c:v>
                </c:pt>
                <c:pt idx="279">
                  <c:v>3182</c:v>
                </c:pt>
                <c:pt idx="280">
                  <c:v>3185</c:v>
                </c:pt>
                <c:pt idx="281">
                  <c:v>3181</c:v>
                </c:pt>
                <c:pt idx="282">
                  <c:v>3172</c:v>
                </c:pt>
                <c:pt idx="283">
                  <c:v>3174</c:v>
                </c:pt>
                <c:pt idx="284">
                  <c:v>3177</c:v>
                </c:pt>
                <c:pt idx="285">
                  <c:v>3177</c:v>
                </c:pt>
                <c:pt idx="286">
                  <c:v>3174</c:v>
                </c:pt>
                <c:pt idx="287">
                  <c:v>3169</c:v>
                </c:pt>
                <c:pt idx="288">
                  <c:v>3182</c:v>
                </c:pt>
                <c:pt idx="289">
                  <c:v>3187</c:v>
                </c:pt>
                <c:pt idx="290">
                  <c:v>3188</c:v>
                </c:pt>
                <c:pt idx="291">
                  <c:v>3188</c:v>
                </c:pt>
                <c:pt idx="292">
                  <c:v>3195</c:v>
                </c:pt>
                <c:pt idx="293">
                  <c:v>3203</c:v>
                </c:pt>
                <c:pt idx="294">
                  <c:v>3211</c:v>
                </c:pt>
                <c:pt idx="29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D-4A20-8089-074889AB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198608"/>
        <c:axId val="1"/>
      </c:lineChart>
      <c:catAx>
        <c:axId val="126519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5198608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8-4F1E-B24E-C95924920C94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6.22</c:v>
                </c:pt>
                <c:pt idx="6">
                  <c:v>6.06</c:v>
                </c:pt>
                <c:pt idx="7">
                  <c:v>6.19</c:v>
                </c:pt>
                <c:pt idx="8">
                  <c:v>6.22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8-4F1E-B24E-C95924920C94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5.85</c:v>
                </c:pt>
                <c:pt idx="2">
                  <c:v>6.07</c:v>
                </c:pt>
                <c:pt idx="3">
                  <c:v>5.91</c:v>
                </c:pt>
                <c:pt idx="4">
                  <c:v>6.34</c:v>
                </c:pt>
                <c:pt idx="5">
                  <c:v>6.39</c:v>
                </c:pt>
                <c:pt idx="6">
                  <c:v>6.23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8-4F1E-B24E-C9592492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500384"/>
        <c:axId val="1"/>
      </c:lineChart>
      <c:catAx>
        <c:axId val="12695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6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4462824499878692E-2"/>
              <c:y val="0.135931293986481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50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5-4A0C-9959-5D543335F5BD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2.67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5-4A0C-9959-5D543335F5BD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</c:v>
                </c:pt>
                <c:pt idx="2">
                  <c:v>2.68</c:v>
                </c:pt>
                <c:pt idx="3">
                  <c:v>2.63</c:v>
                </c:pt>
                <c:pt idx="4">
                  <c:v>2.93</c:v>
                </c:pt>
                <c:pt idx="5">
                  <c:v>3.04</c:v>
                </c:pt>
                <c:pt idx="6">
                  <c:v>3.04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5-4A0C-9959-5D543335F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499552"/>
        <c:axId val="1"/>
      </c:lineChart>
      <c:catAx>
        <c:axId val="126949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4995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6E75AA58-81B9-D18A-B2B1-A1E1BA5B2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53340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90A2C3C1-9278-89CC-5C67-7CB7AEDA4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777E1050-5EFD-F347-8C17-B1E743E2211B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6B034884-02BC-0AE9-326C-5AF7999AAE3B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971488A7-D244-13B0-7325-81ABF1A316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0CD72E-6129-CC88-C21C-1831FACEB4C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E1D4EC-61B6-B2C1-2D67-792C3FFC979B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C8C9AEC-E311-DE30-E86D-947D5E57D5E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9BF8A0-9F5E-6316-CAEA-89DD6B1D925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D8C416-2A25-F1FC-4FBD-D0D6A0CDA17D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7F292ED-1C86-EF8A-6ACE-F08366199DD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3AC138-82E4-8BC4-4C12-FEAA0D44A87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104564-714A-9C6E-F785-0EBBBAFE1F43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1CDFF250-CE92-687B-E0A4-2F17AF7AFF3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8168CA0-27F6-36D2-02B1-63FE35E4B6E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03BD2-5CFF-D7C5-998A-1B50E4DC9B6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840F34-9979-5761-8A18-823E8EA97A2A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00D08CC-F391-4056-5D6E-FCD6AB06824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5FB769-4896-2864-7343-3D887A6D330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3E06CD-EBFB-130B-ABCB-4F96B043CAB9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53F26A09-2616-513F-3174-EDAD0AC09D4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9A014B-942E-31E6-7BBB-45BCDC02A1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7521B9-D400-F629-772C-CA1C05ACDD52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C7BFF3E2-E5AF-0DCF-389F-4FE0AD9016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114FC960-F120-D52A-A1DA-0429AB1D9BF3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805BE5D1-62F4-CEF5-14C3-CA66DCED33C1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FF3A4D-BA7E-F3AF-B13D-112C02E4B8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F24972-F683-DC00-5B7A-E9393D2B21C3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6DCEAEE2-7E4F-A34E-365E-B7F606380CC5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E7B92D-C818-E77C-7D40-08B47DBA635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65CDB0-3244-EC7E-8FA4-4947772C83F7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BDC56980-B977-0CD0-A6F7-6818A51AC0F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15E36F-AE6B-39B2-0693-2E351B494C6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47EE7A-7C95-5A32-AF3B-655C1BCBB52E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8695EE4C-A207-AF70-9BE8-7771F3B6DE9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D1186125-0B5D-3E5F-6667-19D76917E0CA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07B1F347-D594-4369-CE81-32B463B159F4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2EBDB89C-45CD-2263-70E7-2B0EA63E1F0A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D0DCB423-DEAE-C03D-8170-092776A40CF8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B2849D28-97B2-115B-26A8-EA3FB4820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9F9D7FB6-E5DE-59BF-035A-8FA707F6A7AA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D1DDE4-6F94-C85F-182B-1F8B9806CE08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9547C82A-D32C-47BE-9B1C-F3AEC5D1A4C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6FCAA552-316E-33FC-803E-6E85D30A83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641C4A11-3F21-2951-A6AE-F4378FF4A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2E26A2A8-1697-7EAF-4E33-C4D806972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114300</xdr:rowOff>
    </xdr:from>
    <xdr:to>
      <xdr:col>5</xdr:col>
      <xdr:colOff>538059</xdr:colOff>
      <xdr:row>33</xdr:row>
      <xdr:rowOff>11494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879792-CC14-233F-846C-C036745F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74320"/>
          <a:ext cx="7190319" cy="5223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O25" sqref="O25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6640625" style="3" bestFit="1" customWidth="1"/>
    <col min="10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July 2023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2.9%</v>
      </c>
      <c r="F15" s="2" t="s">
        <v>9</v>
      </c>
      <c r="G15" s="163" t="str">
        <f>Data!Y4</f>
        <v>8.0</v>
      </c>
      <c r="H15" s="2" t="str">
        <f>"billion vehicle miles) for "&amp;E10 &amp;" as compared  with"</f>
        <v>billion vehicle miles) for July 2023 as compared  with</v>
      </c>
      <c r="I15" s="1"/>
      <c r="L15" s="2"/>
    </row>
    <row r="16" spans="1:12" ht="17.399999999999999" x14ac:dyDescent="0.3">
      <c r="E16" s="100">
        <f>Data!A6</f>
        <v>44744</v>
      </c>
      <c r="F16" s="191">
        <f>E16</f>
        <v>44744</v>
      </c>
      <c r="G16" s="185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287.3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July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270.1</v>
      </c>
      <c r="F21" s="2" t="s">
        <v>11</v>
      </c>
      <c r="G21" s="2"/>
      <c r="H21" s="1"/>
      <c r="I21" s="279">
        <v>3.5999999999999997E-2</v>
      </c>
      <c r="J21" s="2" t="s">
        <v>9</v>
      </c>
      <c r="K21" s="2">
        <v>9.3000000000000007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July 2022.</v>
      </c>
      <c r="F22" s="1"/>
      <c r="G22" s="2"/>
      <c r="H22" s="2" t="s">
        <v>13</v>
      </c>
      <c r="J22" s="1"/>
      <c r="K22" s="176" t="str">
        <f>Data!AH4&amp;"%"</f>
        <v>0.4%</v>
      </c>
      <c r="L22" s="4" t="str">
        <f>"change ("&amp;Data!AF4</f>
        <v>change (1.1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June 2023.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4" t="str">
        <f>"Cumulative Travel for " &amp; Data!A4&amp;" changed by "</f>
        <v xml:space="preserve">Cumulative Travel for 2023 changed by </v>
      </c>
      <c r="F25" s="185"/>
      <c r="G25" s="185"/>
      <c r="H25" s="185"/>
      <c r="I25" s="185"/>
      <c r="J25" s="185"/>
      <c r="K25" s="91" t="str">
        <f>Data!S4&amp;"%"</f>
        <v>2.4%</v>
      </c>
    </row>
    <row r="26" spans="1:256" ht="17.399999999999999" x14ac:dyDescent="0.3">
      <c r="F26" s="4" t="s">
        <v>9</v>
      </c>
      <c r="G26" s="163" t="str">
        <f>Data!Z4</f>
        <v>43.1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1866.2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0" t="str">
        <f>"Estimated Vehicle-Miles of Travel by Region - " &amp; E10 &amp;" - (in Billions)"</f>
        <v>Estimated Vehicle-Miles of Travel by Region - July 2023 -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6.2" x14ac:dyDescent="0.3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65.0</v>
      </c>
      <c r="G61" s="12" t="str">
        <f>Data!D4</f>
        <v>63.9</v>
      </c>
      <c r="J61" s="12" t="str">
        <f>Data!G4</f>
        <v>38.8</v>
      </c>
    </row>
    <row r="62" spans="4:10" ht="16.2" x14ac:dyDescent="0.3">
      <c r="D62" s="11" t="str">
        <f>Data!L4 &amp; "%"</f>
        <v>4.4%</v>
      </c>
      <c r="G62" s="11" t="str">
        <f>Data!M4 &amp; "%"</f>
        <v>1.9%</v>
      </c>
      <c r="J62" s="11" t="str">
        <f>Data!O4 &amp; "%"</f>
        <v>2.2%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59.5</v>
      </c>
      <c r="J65" s="10" t="str">
        <f>Data!H4</f>
        <v>60.0</v>
      </c>
    </row>
    <row r="66" spans="1:10" ht="16.2" x14ac:dyDescent="0.3">
      <c r="G66" s="11" t="str">
        <f>Data!N4 &amp; "%"</f>
        <v>3.1%</v>
      </c>
      <c r="J66" s="11" t="str">
        <f>Data!P4 &amp; "%"</f>
        <v>2.4%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186" t="s">
        <v>24</v>
      </c>
      <c r="C70" s="187"/>
      <c r="D70" s="187"/>
      <c r="E70" s="187"/>
      <c r="F70" s="188" t="str">
        <f>Data!X4</f>
        <v>September 05,2023</v>
      </c>
      <c r="G70" s="189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3" zoomScaleNormal="100" workbookViewId="0">
      <selection activeCell="Q46" sqref="Q46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3" t="s">
        <v>451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16"/>
      <c r="M1" s="270" t="s">
        <v>452</v>
      </c>
      <c r="N1" s="270"/>
      <c r="O1" s="270"/>
      <c r="P1" s="270"/>
    </row>
    <row r="2" spans="1:16" x14ac:dyDescent="0.25">
      <c r="M2" s="270"/>
      <c r="N2" s="270"/>
      <c r="O2" s="270"/>
      <c r="P2" s="270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428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429</v>
      </c>
      <c r="N6" s="67">
        <f>Data!X44</f>
        <v>5.17</v>
      </c>
      <c r="O6" s="67">
        <f>Data!Y44</f>
        <v>5.73</v>
      </c>
      <c r="P6" s="67">
        <f>Data!Z44</f>
        <v>5.85</v>
      </c>
    </row>
    <row r="7" spans="1:16" x14ac:dyDescent="0.25">
      <c r="M7" s="19" t="s">
        <v>430</v>
      </c>
      <c r="N7" s="67">
        <f>Data!X45</f>
        <v>5.82</v>
      </c>
      <c r="O7" s="67">
        <f>Data!Y45</f>
        <v>6.03</v>
      </c>
      <c r="P7" s="67">
        <f>Data!Z45</f>
        <v>6.07</v>
      </c>
    </row>
    <row r="8" spans="1:16" x14ac:dyDescent="0.25">
      <c r="M8" s="19" t="s">
        <v>432</v>
      </c>
      <c r="N8" s="67">
        <f>Data!X46</f>
        <v>5.77</v>
      </c>
      <c r="O8" s="67">
        <f>Data!Y46</f>
        <v>5.91</v>
      </c>
      <c r="P8" s="67">
        <f>Data!Z46</f>
        <v>5.91</v>
      </c>
    </row>
    <row r="9" spans="1:16" x14ac:dyDescent="0.25">
      <c r="M9" s="19" t="s">
        <v>433</v>
      </c>
      <c r="N9" s="67">
        <f>Data!X47</f>
        <v>6.07</v>
      </c>
      <c r="O9" s="67">
        <f>Data!Y47</f>
        <v>6.19</v>
      </c>
      <c r="P9" s="67">
        <f>Data!Z47</f>
        <v>6.34</v>
      </c>
    </row>
    <row r="10" spans="1:16" x14ac:dyDescent="0.25">
      <c r="M10" s="19" t="s">
        <v>434</v>
      </c>
      <c r="N10" s="67">
        <f>Data!X48</f>
        <v>6.3</v>
      </c>
      <c r="O10" s="67">
        <f>Data!Y48</f>
        <v>6.22</v>
      </c>
      <c r="P10" s="67">
        <f>Data!Z48</f>
        <v>6.39</v>
      </c>
    </row>
    <row r="11" spans="1:16" x14ac:dyDescent="0.25">
      <c r="M11" s="19" t="s">
        <v>437</v>
      </c>
      <c r="N11" s="67">
        <f>Data!X49</f>
        <v>6.24</v>
      </c>
      <c r="O11" s="67">
        <f>Data!Y49</f>
        <v>6.06</v>
      </c>
      <c r="P11" s="67">
        <f>Data!Z49</f>
        <v>6.23</v>
      </c>
    </row>
    <row r="12" spans="1:16" x14ac:dyDescent="0.25">
      <c r="M12" s="19" t="s">
        <v>438</v>
      </c>
      <c r="N12" s="67">
        <f>Data!X50</f>
        <v>6.11</v>
      </c>
      <c r="O12" s="67">
        <f>Data!Y50</f>
        <v>6.19</v>
      </c>
      <c r="P12" s="67" t="e">
        <f>Data!Z50</f>
        <v>#N/A</v>
      </c>
    </row>
    <row r="13" spans="1:16" ht="12.75" customHeight="1" x14ac:dyDescent="0.25">
      <c r="M13" s="19" t="s">
        <v>439</v>
      </c>
      <c r="N13" s="67">
        <f>Data!X51</f>
        <v>6.15</v>
      </c>
      <c r="O13" s="67">
        <f>Data!Y51</f>
        <v>6.22</v>
      </c>
      <c r="P13" s="67" t="e">
        <f>Data!Z51</f>
        <v>#N/A</v>
      </c>
    </row>
    <row r="14" spans="1:16" x14ac:dyDescent="0.25">
      <c r="M14" s="19" t="s">
        <v>441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5">
      <c r="M15" s="19" t="s">
        <v>442</v>
      </c>
      <c r="N15" s="67">
        <f>Data!X53</f>
        <v>5.95</v>
      </c>
      <c r="O15" s="67">
        <f>Data!Y53</f>
        <v>5.89</v>
      </c>
      <c r="P15" s="67" t="e">
        <f>Data!Z53</f>
        <v>#N/A</v>
      </c>
    </row>
    <row r="16" spans="1:16" ht="12.75" customHeight="1" x14ac:dyDescent="0.25">
      <c r="M16" s="19" t="s">
        <v>443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70" t="s">
        <v>453</v>
      </c>
      <c r="N19" s="270"/>
      <c r="O19" s="270"/>
      <c r="P19" s="270"/>
    </row>
    <row r="20" spans="13:16" x14ac:dyDescent="0.25">
      <c r="M20" s="271"/>
      <c r="N20" s="271"/>
      <c r="O20" s="272"/>
      <c r="P20" s="272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428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429</v>
      </c>
      <c r="N23" s="68">
        <f>Data!S44</f>
        <v>2.23</v>
      </c>
      <c r="O23" s="68">
        <f>Data!T44</f>
        <v>2.46</v>
      </c>
      <c r="P23" s="68">
        <f>Data!U44</f>
        <v>2.5</v>
      </c>
    </row>
    <row r="24" spans="13:16" x14ac:dyDescent="0.25">
      <c r="M24" s="19" t="s">
        <v>430</v>
      </c>
      <c r="N24" s="68">
        <f>Data!S45</f>
        <v>2.63</v>
      </c>
      <c r="O24" s="68">
        <f>Data!T45</f>
        <v>2.67</v>
      </c>
      <c r="P24" s="68">
        <f>Data!U45</f>
        <v>2.68</v>
      </c>
    </row>
    <row r="25" spans="13:16" x14ac:dyDescent="0.25">
      <c r="M25" s="19" t="s">
        <v>432</v>
      </c>
      <c r="N25" s="68">
        <f>Data!S46</f>
        <v>2.64</v>
      </c>
      <c r="O25" s="68">
        <f>Data!T46</f>
        <v>2.62</v>
      </c>
      <c r="P25" s="68">
        <f>Data!U46</f>
        <v>2.63</v>
      </c>
    </row>
    <row r="26" spans="13:16" x14ac:dyDescent="0.25">
      <c r="M26" s="19" t="s">
        <v>433</v>
      </c>
      <c r="N26" s="68">
        <f>Data!S47</f>
        <v>2.85</v>
      </c>
      <c r="O26" s="68">
        <f>Data!T47</f>
        <v>2.85</v>
      </c>
      <c r="P26" s="68">
        <f>Data!U47</f>
        <v>2.93</v>
      </c>
    </row>
    <row r="27" spans="13:16" x14ac:dyDescent="0.25">
      <c r="M27" s="19" t="s">
        <v>434</v>
      </c>
      <c r="N27" s="68">
        <f>Data!S48</f>
        <v>3.01</v>
      </c>
      <c r="O27" s="68">
        <f>Data!T48</f>
        <v>2.93</v>
      </c>
      <c r="P27" s="68">
        <f>Data!U48</f>
        <v>3.04</v>
      </c>
    </row>
    <row r="28" spans="13:16" x14ac:dyDescent="0.25">
      <c r="M28" s="19" t="s">
        <v>437</v>
      </c>
      <c r="N28" s="68">
        <f>Data!S49</f>
        <v>3.07</v>
      </c>
      <c r="O28" s="68">
        <f>Data!T49</f>
        <v>2.95</v>
      </c>
      <c r="P28" s="68">
        <f>Data!U49</f>
        <v>3.04</v>
      </c>
    </row>
    <row r="29" spans="13:16" x14ac:dyDescent="0.25">
      <c r="M29" s="19" t="s">
        <v>438</v>
      </c>
      <c r="N29" s="68">
        <f>Data!S50</f>
        <v>2.91</v>
      </c>
      <c r="O29" s="68">
        <f>Data!T50</f>
        <v>2.9</v>
      </c>
      <c r="P29" s="68" t="e">
        <f>Data!U50</f>
        <v>#N/A</v>
      </c>
    </row>
    <row r="30" spans="13:16" ht="12.75" customHeight="1" x14ac:dyDescent="0.25">
      <c r="M30" s="19" t="s">
        <v>439</v>
      </c>
      <c r="N30" s="68">
        <f>Data!S51</f>
        <v>2.86</v>
      </c>
      <c r="O30" s="68">
        <f>Data!T51</f>
        <v>2.88</v>
      </c>
      <c r="P30" s="68" t="e">
        <f>Data!U51</f>
        <v>#N/A</v>
      </c>
    </row>
    <row r="31" spans="13:16" x14ac:dyDescent="0.25">
      <c r="M31" s="19" t="s">
        <v>441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5">
      <c r="M32" s="19" t="s">
        <v>442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5">
      <c r="M33" s="19" t="s">
        <v>443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A35" sqref="A35:K35"/>
    </sheetView>
  </sheetViews>
  <sheetFormatPr defaultRowHeight="13.2" x14ac:dyDescent="0.25"/>
  <cols>
    <col min="1" max="1" width="15.2187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77734375" customWidth="1"/>
    <col min="17" max="17" width="27.77734375" customWidth="1"/>
  </cols>
  <sheetData>
    <row r="1" spans="1:16" ht="12.75" customHeight="1" x14ac:dyDescent="0.25">
      <c r="A1" s="274" t="s">
        <v>454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80" t="s">
        <v>866</v>
      </c>
      <c r="B35" s="278"/>
      <c r="C35" s="278"/>
      <c r="D35" s="278"/>
      <c r="E35" s="278"/>
      <c r="F35" s="278"/>
      <c r="G35" s="278"/>
      <c r="H35" s="278"/>
      <c r="I35" s="278"/>
      <c r="J35" s="278"/>
      <c r="K35" s="278"/>
    </row>
    <row r="39" spans="1:11" ht="17.399999999999999" x14ac:dyDescent="0.25">
      <c r="A39" s="276"/>
      <c r="B39" s="277"/>
      <c r="C39" s="277"/>
      <c r="D39" s="277"/>
      <c r="E39" s="277"/>
    </row>
    <row r="40" spans="1:11" x14ac:dyDescent="0.25">
      <c r="A40" s="170"/>
      <c r="B40" s="171"/>
      <c r="C40" s="171"/>
      <c r="D40" s="171"/>
    </row>
    <row r="41" spans="1:11" x14ac:dyDescent="0.25">
      <c r="A41" s="173"/>
      <c r="B41" s="173"/>
      <c r="C41" s="173"/>
      <c r="D41" s="173"/>
      <c r="E41" s="172"/>
      <c r="F41" s="174"/>
    </row>
  </sheetData>
  <mergeCells count="3">
    <mergeCell ref="A1:K1"/>
    <mergeCell ref="A39:E39"/>
    <mergeCell ref="A35:K35"/>
  </mergeCells>
  <conditionalFormatting sqref="N4:P12 B40:D41 F41">
    <cfRule type="expression" dxfId="5" priority="2" stopIfTrue="1">
      <formula>ISNA(B4)</formula>
    </cfRule>
  </conditionalFormatting>
  <conditionalFormatting sqref="A41">
    <cfRule type="expression" dxfId="4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G23" sqref="G23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455</v>
      </c>
    </row>
    <row r="2" spans="1:40" x14ac:dyDescent="0.25">
      <c r="A2" t="s">
        <v>456</v>
      </c>
      <c r="B2" t="s">
        <v>457</v>
      </c>
      <c r="C2" t="s">
        <v>458</v>
      </c>
      <c r="D2" t="s">
        <v>459</v>
      </c>
      <c r="E2" t="s">
        <v>460</v>
      </c>
      <c r="G2" t="s">
        <v>461</v>
      </c>
      <c r="H2" t="s">
        <v>462</v>
      </c>
      <c r="I2" t="s">
        <v>463</v>
      </c>
      <c r="J2" t="s">
        <v>464</v>
      </c>
      <c r="K2" t="s">
        <v>465</v>
      </c>
      <c r="L2" t="s">
        <v>466</v>
      </c>
      <c r="M2" t="s">
        <v>467</v>
      </c>
      <c r="N2" t="s">
        <v>468</v>
      </c>
      <c r="O2" t="s">
        <v>469</v>
      </c>
      <c r="P2" t="s">
        <v>470</v>
      </c>
      <c r="Q2" t="s">
        <v>471</v>
      </c>
      <c r="R2" t="s">
        <v>472</v>
      </c>
      <c r="S2" t="s">
        <v>473</v>
      </c>
      <c r="T2" t="s">
        <v>474</v>
      </c>
      <c r="U2" t="s">
        <v>475</v>
      </c>
      <c r="V2" t="s">
        <v>476</v>
      </c>
      <c r="W2" t="s">
        <v>477</v>
      </c>
      <c r="X2" t="s">
        <v>478</v>
      </c>
      <c r="Y2" t="s">
        <v>479</v>
      </c>
      <c r="Z2" t="s">
        <v>480</v>
      </c>
      <c r="AA2" t="s">
        <v>481</v>
      </c>
      <c r="AB2" t="s">
        <v>482</v>
      </c>
      <c r="AC2" t="s">
        <v>483</v>
      </c>
      <c r="AD2" t="s">
        <v>484</v>
      </c>
      <c r="AE2" t="s">
        <v>485</v>
      </c>
      <c r="AF2" t="s">
        <v>486</v>
      </c>
      <c r="AG2" t="s">
        <v>487</v>
      </c>
      <c r="AH2" t="s">
        <v>488</v>
      </c>
      <c r="AI2" t="s">
        <v>489</v>
      </c>
      <c r="AJ2" t="s">
        <v>490</v>
      </c>
    </row>
    <row r="3" spans="1:40" x14ac:dyDescent="0.25">
      <c r="B3" s="41"/>
      <c r="Y3" s="41"/>
      <c r="Z3" s="41"/>
    </row>
    <row r="4" spans="1:40" ht="26.4" x14ac:dyDescent="0.25">
      <c r="A4" s="181" t="s">
        <v>491</v>
      </c>
      <c r="B4" s="181" t="s">
        <v>492</v>
      </c>
      <c r="C4" s="181" t="s">
        <v>493</v>
      </c>
      <c r="D4" s="181" t="s">
        <v>494</v>
      </c>
      <c r="E4" s="181" t="s">
        <v>495</v>
      </c>
      <c r="G4" s="181" t="s">
        <v>496</v>
      </c>
      <c r="H4" s="181" t="s">
        <v>497</v>
      </c>
      <c r="I4" s="181" t="s">
        <v>113</v>
      </c>
      <c r="J4" s="181" t="s">
        <v>498</v>
      </c>
      <c r="K4" s="181" t="s">
        <v>186</v>
      </c>
      <c r="L4" s="181" t="s">
        <v>499</v>
      </c>
      <c r="M4" s="181" t="s">
        <v>192</v>
      </c>
      <c r="N4" s="181" t="s">
        <v>343</v>
      </c>
      <c r="O4" s="181" t="s">
        <v>338</v>
      </c>
      <c r="P4" s="181" t="s">
        <v>341</v>
      </c>
      <c r="Q4" s="181" t="s">
        <v>198</v>
      </c>
      <c r="R4" s="181" t="s">
        <v>500</v>
      </c>
      <c r="S4" s="181" t="s">
        <v>341</v>
      </c>
      <c r="T4" s="181" t="s">
        <v>501</v>
      </c>
      <c r="U4" s="181" t="s">
        <v>502</v>
      </c>
      <c r="V4" s="181" t="s">
        <v>335</v>
      </c>
      <c r="W4" s="181" t="s">
        <v>503</v>
      </c>
      <c r="X4" s="181" t="s">
        <v>504</v>
      </c>
      <c r="Y4" s="181" t="s">
        <v>505</v>
      </c>
      <c r="Z4" s="181" t="s">
        <v>506</v>
      </c>
      <c r="AA4" s="181" t="s">
        <v>501</v>
      </c>
      <c r="AB4" s="181" t="s">
        <v>507</v>
      </c>
      <c r="AC4" s="181" t="s">
        <v>508</v>
      </c>
      <c r="AD4" s="181" t="s">
        <v>509</v>
      </c>
      <c r="AE4" s="181" t="s">
        <v>510</v>
      </c>
      <c r="AF4" s="181" t="s">
        <v>511</v>
      </c>
      <c r="AG4" s="181" t="s">
        <v>337</v>
      </c>
      <c r="AH4" s="181" t="s">
        <v>209</v>
      </c>
      <c r="AI4" s="181" t="s">
        <v>512</v>
      </c>
      <c r="AJ4" s="181" t="s">
        <v>491</v>
      </c>
    </row>
    <row r="6" spans="1:40" x14ac:dyDescent="0.25">
      <c r="A6" s="89">
        <f>W4+31</f>
        <v>44744</v>
      </c>
      <c r="B6" s="90">
        <f>A6-31</f>
        <v>44713</v>
      </c>
    </row>
    <row r="7" spans="1:40" x14ac:dyDescent="0.25">
      <c r="A7" s="62"/>
      <c r="B7" s="62"/>
      <c r="C7" s="62"/>
      <c r="D7" s="62"/>
      <c r="E7" s="62"/>
      <c r="F7" s="62"/>
      <c r="G7" s="62" t="s">
        <v>513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514</v>
      </c>
      <c r="B8" s="63" t="s">
        <v>515</v>
      </c>
      <c r="C8" s="63" t="s">
        <v>516</v>
      </c>
      <c r="D8" s="63" t="s">
        <v>517</v>
      </c>
    </row>
    <row r="9" spans="1:40" x14ac:dyDescent="0.25">
      <c r="A9" s="63" t="s">
        <v>518</v>
      </c>
      <c r="B9" s="63" t="s">
        <v>519</v>
      </c>
      <c r="C9" s="63" t="s">
        <v>520</v>
      </c>
      <c r="D9" s="63" t="s">
        <v>521</v>
      </c>
    </row>
    <row r="10" spans="1:40" ht="17.399999999999999" x14ac:dyDescent="0.25">
      <c r="A10" s="63" t="s">
        <v>522</v>
      </c>
      <c r="B10" s="63" t="s">
        <v>523</v>
      </c>
      <c r="C10" s="63" t="s">
        <v>524</v>
      </c>
      <c r="D10" s="63" t="s">
        <v>525</v>
      </c>
      <c r="AD10" s="276"/>
      <c r="AE10" s="277"/>
      <c r="AF10" s="277"/>
      <c r="AG10" s="277"/>
      <c r="AH10" s="277"/>
    </row>
    <row r="11" spans="1:40" x14ac:dyDescent="0.25">
      <c r="A11" s="63" t="s">
        <v>526</v>
      </c>
      <c r="B11" s="63" t="s">
        <v>527</v>
      </c>
      <c r="C11" s="63" t="s">
        <v>528</v>
      </c>
      <c r="D11" s="63" t="s">
        <v>529</v>
      </c>
      <c r="AD11" s="170"/>
      <c r="AE11" s="171"/>
      <c r="AF11" s="171"/>
      <c r="AG11" s="171"/>
    </row>
    <row r="12" spans="1:40" x14ac:dyDescent="0.25">
      <c r="A12" s="63" t="s">
        <v>530</v>
      </c>
      <c r="B12" s="63" t="s">
        <v>531</v>
      </c>
      <c r="C12" s="63" t="s">
        <v>532</v>
      </c>
      <c r="D12" s="63" t="s">
        <v>533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534</v>
      </c>
      <c r="B13" s="63" t="s">
        <v>535</v>
      </c>
      <c r="C13" s="63" t="s">
        <v>536</v>
      </c>
      <c r="D13" s="63" t="s">
        <v>537</v>
      </c>
      <c r="AN13" s="175"/>
    </row>
    <row r="14" spans="1:40" x14ac:dyDescent="0.25">
      <c r="A14" s="63" t="s">
        <v>538</v>
      </c>
      <c r="B14" s="63" t="s">
        <v>539</v>
      </c>
      <c r="C14" s="63" t="s">
        <v>540</v>
      </c>
      <c r="D14" s="63" t="s">
        <v>541</v>
      </c>
      <c r="AN14" s="175"/>
    </row>
    <row r="15" spans="1:40" x14ac:dyDescent="0.25">
      <c r="A15" s="63" t="s">
        <v>542</v>
      </c>
      <c r="B15" s="63" t="s">
        <v>543</v>
      </c>
      <c r="C15" s="63" t="s">
        <v>544</v>
      </c>
      <c r="D15" s="63" t="s">
        <v>545</v>
      </c>
      <c r="AN15" s="175"/>
    </row>
    <row r="16" spans="1:40" x14ac:dyDescent="0.25">
      <c r="A16" s="63" t="s">
        <v>546</v>
      </c>
      <c r="B16" s="63" t="s">
        <v>547</v>
      </c>
      <c r="C16" s="63" t="s">
        <v>548</v>
      </c>
      <c r="D16" s="63" t="s">
        <v>549</v>
      </c>
      <c r="AN16" s="175"/>
    </row>
    <row r="17" spans="1:40" x14ac:dyDescent="0.25">
      <c r="A17" s="63" t="s">
        <v>550</v>
      </c>
      <c r="B17" s="63" t="s">
        <v>551</v>
      </c>
      <c r="C17" s="63" t="s">
        <v>552</v>
      </c>
      <c r="D17" s="63" t="s">
        <v>553</v>
      </c>
      <c r="AN17" s="175"/>
    </row>
    <row r="18" spans="1:40" x14ac:dyDescent="0.25">
      <c r="A18" s="63" t="s">
        <v>554</v>
      </c>
      <c r="B18" s="63" t="s">
        <v>555</v>
      </c>
      <c r="C18" s="63" t="s">
        <v>556</v>
      </c>
      <c r="D18" s="63" t="s">
        <v>557</v>
      </c>
      <c r="AN18" s="175"/>
    </row>
    <row r="19" spans="1:40" x14ac:dyDescent="0.25">
      <c r="A19" s="63" t="s">
        <v>558</v>
      </c>
      <c r="B19" s="63" t="s">
        <v>559</v>
      </c>
      <c r="C19" s="63" t="s">
        <v>560</v>
      </c>
      <c r="D19" s="63" t="s">
        <v>561</v>
      </c>
      <c r="AN19" s="175"/>
    </row>
    <row r="20" spans="1:40" x14ac:dyDescent="0.25">
      <c r="A20" s="63" t="s">
        <v>562</v>
      </c>
      <c r="B20" s="63" t="s">
        <v>563</v>
      </c>
      <c r="C20" s="63" t="s">
        <v>564</v>
      </c>
      <c r="D20" s="63" t="s">
        <v>565</v>
      </c>
      <c r="AN20" s="175"/>
    </row>
    <row r="21" spans="1:40" x14ac:dyDescent="0.25">
      <c r="A21" s="63" t="s">
        <v>566</v>
      </c>
      <c r="B21" s="63" t="s">
        <v>567</v>
      </c>
      <c r="C21" s="63" t="s">
        <v>568</v>
      </c>
      <c r="D21" s="63" t="s">
        <v>569</v>
      </c>
      <c r="AN21" s="175"/>
    </row>
    <row r="22" spans="1:40" x14ac:dyDescent="0.25">
      <c r="A22" s="63" t="s">
        <v>570</v>
      </c>
      <c r="B22" s="63" t="s">
        <v>571</v>
      </c>
      <c r="C22" s="63" t="s">
        <v>572</v>
      </c>
      <c r="D22" s="63" t="s">
        <v>573</v>
      </c>
      <c r="AN22" s="175"/>
    </row>
    <row r="23" spans="1:40" x14ac:dyDescent="0.25">
      <c r="A23" s="63" t="s">
        <v>574</v>
      </c>
      <c r="B23" s="63" t="s">
        <v>575</v>
      </c>
      <c r="C23" s="63" t="s">
        <v>576</v>
      </c>
      <c r="D23" s="63" t="s">
        <v>577</v>
      </c>
      <c r="AN23" s="175"/>
    </row>
    <row r="24" spans="1:40" x14ac:dyDescent="0.25">
      <c r="A24" s="63" t="s">
        <v>578</v>
      </c>
      <c r="B24" s="63" t="s">
        <v>579</v>
      </c>
      <c r="C24" s="63" t="s">
        <v>580</v>
      </c>
      <c r="D24" s="63" t="s">
        <v>581</v>
      </c>
      <c r="AN24" s="175"/>
    </row>
    <row r="25" spans="1:40" x14ac:dyDescent="0.25">
      <c r="A25" s="63" t="s">
        <v>582</v>
      </c>
      <c r="B25" s="63" t="s">
        <v>583</v>
      </c>
      <c r="C25" s="63" t="s">
        <v>584</v>
      </c>
      <c r="D25" s="63" t="s">
        <v>585</v>
      </c>
      <c r="AN25" s="175"/>
    </row>
    <row r="26" spans="1:40" x14ac:dyDescent="0.25">
      <c r="A26" s="63" t="s">
        <v>586</v>
      </c>
      <c r="B26" s="63" t="s">
        <v>587</v>
      </c>
      <c r="C26" s="63" t="s">
        <v>588</v>
      </c>
      <c r="D26" s="63" t="s">
        <v>589</v>
      </c>
      <c r="AN26" s="175"/>
    </row>
    <row r="27" spans="1:40" x14ac:dyDescent="0.25">
      <c r="A27" s="63" t="s">
        <v>590</v>
      </c>
      <c r="B27" s="63" t="s">
        <v>591</v>
      </c>
      <c r="C27" s="63" t="s">
        <v>592</v>
      </c>
      <c r="D27" s="63" t="s">
        <v>593</v>
      </c>
      <c r="AN27" s="175"/>
    </row>
    <row r="28" spans="1:40" x14ac:dyDescent="0.25">
      <c r="A28" s="63" t="s">
        <v>594</v>
      </c>
      <c r="B28" s="63" t="s">
        <v>595</v>
      </c>
      <c r="C28" s="63" t="s">
        <v>596</v>
      </c>
      <c r="D28" s="63" t="s">
        <v>597</v>
      </c>
      <c r="AN28" s="175"/>
    </row>
    <row r="29" spans="1:40" x14ac:dyDescent="0.25">
      <c r="A29" s="63" t="s">
        <v>598</v>
      </c>
      <c r="B29" s="63" t="s">
        <v>599</v>
      </c>
      <c r="C29" s="63" t="s">
        <v>600</v>
      </c>
      <c r="D29" s="63" t="s">
        <v>601</v>
      </c>
      <c r="AN29" s="175"/>
    </row>
    <row r="30" spans="1:40" x14ac:dyDescent="0.25">
      <c r="A30" s="63" t="s">
        <v>602</v>
      </c>
      <c r="B30" s="63" t="s">
        <v>603</v>
      </c>
      <c r="C30" s="63" t="s">
        <v>604</v>
      </c>
      <c r="D30" s="63" t="s">
        <v>605</v>
      </c>
      <c r="AN30" s="175"/>
    </row>
    <row r="31" spans="1:40" x14ac:dyDescent="0.25">
      <c r="A31" s="63" t="s">
        <v>606</v>
      </c>
      <c r="B31" s="63" t="s">
        <v>607</v>
      </c>
      <c r="C31" s="63" t="s">
        <v>608</v>
      </c>
      <c r="D31" s="63" t="s">
        <v>609</v>
      </c>
      <c r="AN31" s="175"/>
    </row>
    <row r="32" spans="1:40" x14ac:dyDescent="0.25">
      <c r="A32" s="63" t="s">
        <v>501</v>
      </c>
      <c r="B32" s="63" t="s">
        <v>610</v>
      </c>
      <c r="C32" s="63" t="s">
        <v>611</v>
      </c>
      <c r="D32" s="63" t="s">
        <v>612</v>
      </c>
      <c r="AN32" s="175"/>
    </row>
    <row r="33" spans="1:40" x14ac:dyDescent="0.25">
      <c r="A33" s="63" t="s">
        <v>613</v>
      </c>
      <c r="B33" s="63" t="s">
        <v>614</v>
      </c>
      <c r="C33" s="63" t="s">
        <v>615</v>
      </c>
      <c r="D33" s="63" t="s">
        <v>616</v>
      </c>
      <c r="AN33" s="175"/>
    </row>
    <row r="34" spans="1:40" x14ac:dyDescent="0.25">
      <c r="A34" s="63" t="s">
        <v>491</v>
      </c>
      <c r="B34" s="63" t="s">
        <v>617</v>
      </c>
      <c r="C34" s="63" t="s">
        <v>618</v>
      </c>
      <c r="D34" s="63" t="s">
        <v>619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620</v>
      </c>
      <c r="S40" s="62" t="s">
        <v>621</v>
      </c>
      <c r="AN40" s="175"/>
    </row>
    <row r="41" spans="1:40" x14ac:dyDescent="0.25">
      <c r="A41" t="s">
        <v>456</v>
      </c>
      <c r="B41" t="s">
        <v>622</v>
      </c>
      <c r="C41" t="s">
        <v>623</v>
      </c>
      <c r="D41" t="s">
        <v>624</v>
      </c>
      <c r="E41" t="s">
        <v>625</v>
      </c>
      <c r="F41" s="63" t="s">
        <v>62</v>
      </c>
      <c r="L41" t="s">
        <v>456</v>
      </c>
      <c r="M41" t="s">
        <v>626</v>
      </c>
      <c r="N41" t="s">
        <v>622</v>
      </c>
      <c r="O41" t="s">
        <v>625</v>
      </c>
      <c r="P41" t="s">
        <v>627</v>
      </c>
      <c r="Q41" t="s">
        <v>62</v>
      </c>
      <c r="T41" t="s">
        <v>628</v>
      </c>
      <c r="Y41" t="s">
        <v>629</v>
      </c>
      <c r="AN41" s="175"/>
    </row>
    <row r="42" spans="1:40" x14ac:dyDescent="0.25">
      <c r="A42" s="16" t="s">
        <v>522</v>
      </c>
      <c r="B42" s="16" t="s">
        <v>630</v>
      </c>
      <c r="C42" s="16" t="s">
        <v>631</v>
      </c>
      <c r="E42" s="16" t="s">
        <v>632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631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522</v>
      </c>
      <c r="B43" s="16" t="s">
        <v>633</v>
      </c>
      <c r="C43" s="16" t="s">
        <v>634</v>
      </c>
      <c r="E43" s="16" t="s">
        <v>635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634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1" t="s">
        <v>522</v>
      </c>
      <c r="B44" s="181" t="s">
        <v>636</v>
      </c>
      <c r="C44" s="181" t="s">
        <v>637</v>
      </c>
      <c r="E44" s="181" t="s">
        <v>638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637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5.85</v>
      </c>
      <c r="AN44" s="175"/>
    </row>
    <row r="45" spans="1:40" x14ac:dyDescent="0.25">
      <c r="A45" s="181" t="s">
        <v>522</v>
      </c>
      <c r="B45" s="181" t="s">
        <v>639</v>
      </c>
      <c r="C45" s="181" t="s">
        <v>640</v>
      </c>
      <c r="E45" s="181" t="s">
        <v>641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640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2.67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6.07</v>
      </c>
      <c r="AN45" s="175"/>
    </row>
    <row r="46" spans="1:40" x14ac:dyDescent="0.25">
      <c r="A46" s="181" t="s">
        <v>522</v>
      </c>
      <c r="B46" s="181" t="s">
        <v>642</v>
      </c>
      <c r="C46" s="181" t="s">
        <v>433</v>
      </c>
      <c r="E46" s="181" t="s">
        <v>643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433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>
        <f t="shared" si="7"/>
        <v>2.63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>
        <f t="shared" si="11"/>
        <v>5.91</v>
      </c>
      <c r="AN46" s="175"/>
    </row>
    <row r="47" spans="1:40" x14ac:dyDescent="0.25">
      <c r="A47" s="181" t="s">
        <v>522</v>
      </c>
      <c r="B47" s="181" t="s">
        <v>644</v>
      </c>
      <c r="C47" s="181" t="s">
        <v>512</v>
      </c>
      <c r="E47" s="181" t="s">
        <v>645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512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>
        <f t="shared" si="7"/>
        <v>2.93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>
        <f t="shared" si="11"/>
        <v>6.34</v>
      </c>
      <c r="AN47" s="175"/>
    </row>
    <row r="48" spans="1:40" x14ac:dyDescent="0.25">
      <c r="A48" s="181" t="s">
        <v>522</v>
      </c>
      <c r="B48" s="181" t="s">
        <v>646</v>
      </c>
      <c r="C48" s="181" t="s">
        <v>492</v>
      </c>
      <c r="E48" s="181" t="s">
        <v>647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492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>
        <f t="shared" si="7"/>
        <v>3.04</v>
      </c>
      <c r="W48" s="64" t="str">
        <f t="shared" si="8"/>
        <v>June</v>
      </c>
      <c r="X48">
        <f t="shared" si="9"/>
        <v>6.3</v>
      </c>
      <c r="Y48">
        <f t="shared" si="10"/>
        <v>6.22</v>
      </c>
      <c r="Z48">
        <f t="shared" si="11"/>
        <v>6.39</v>
      </c>
      <c r="AN48" s="175"/>
    </row>
    <row r="49" spans="1:40" x14ac:dyDescent="0.25">
      <c r="A49" s="181" t="s">
        <v>522</v>
      </c>
      <c r="B49" s="181" t="s">
        <v>648</v>
      </c>
      <c r="C49" s="181" t="s">
        <v>649</v>
      </c>
      <c r="E49" s="181" t="s">
        <v>650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649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>
        <f t="shared" si="7"/>
        <v>3.04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>
        <f t="shared" si="11"/>
        <v>6.23</v>
      </c>
      <c r="AN49" s="175"/>
    </row>
    <row r="50" spans="1:40" x14ac:dyDescent="0.25">
      <c r="A50" s="181" t="s">
        <v>522</v>
      </c>
      <c r="B50" s="181" t="s">
        <v>651</v>
      </c>
      <c r="C50" s="181" t="s">
        <v>652</v>
      </c>
      <c r="E50" s="181" t="s">
        <v>653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652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 t="e">
        <f t="shared" si="7"/>
        <v>#N/A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 t="e">
        <f t="shared" si="11"/>
        <v>#N/A</v>
      </c>
      <c r="AN50" s="175"/>
    </row>
    <row r="51" spans="1:40" x14ac:dyDescent="0.25">
      <c r="A51" s="181" t="s">
        <v>522</v>
      </c>
      <c r="B51" s="181" t="s">
        <v>654</v>
      </c>
      <c r="C51" s="181" t="s">
        <v>655</v>
      </c>
      <c r="E51" s="181" t="s">
        <v>656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655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 t="e">
        <f t="shared" si="7"/>
        <v>#N/A</v>
      </c>
      <c r="W51" s="64" t="str">
        <f t="shared" si="8"/>
        <v>September</v>
      </c>
      <c r="X51">
        <f t="shared" si="9"/>
        <v>6.15</v>
      </c>
      <c r="Y51">
        <f t="shared" si="10"/>
        <v>6.22</v>
      </c>
      <c r="Z51" t="e">
        <f t="shared" si="11"/>
        <v>#N/A</v>
      </c>
      <c r="AN51" s="175"/>
    </row>
    <row r="52" spans="1:40" x14ac:dyDescent="0.25">
      <c r="A52" s="181" t="s">
        <v>522</v>
      </c>
      <c r="B52" s="181" t="s">
        <v>657</v>
      </c>
      <c r="C52" s="181" t="s">
        <v>658</v>
      </c>
      <c r="E52" s="181" t="s">
        <v>659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658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5">
      <c r="A53" s="181" t="s">
        <v>522</v>
      </c>
      <c r="B53" s="181" t="s">
        <v>660</v>
      </c>
      <c r="C53" s="181" t="s">
        <v>661</v>
      </c>
      <c r="E53" s="181" t="s">
        <v>662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661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5.89</v>
      </c>
      <c r="Z53" t="e">
        <f t="shared" si="11"/>
        <v>#N/A</v>
      </c>
      <c r="AN53" s="175"/>
    </row>
    <row r="54" spans="1:40" x14ac:dyDescent="0.25">
      <c r="A54" s="181" t="s">
        <v>526</v>
      </c>
      <c r="B54" s="181" t="s">
        <v>630</v>
      </c>
      <c r="C54" s="181" t="s">
        <v>631</v>
      </c>
      <c r="E54" s="181" t="s">
        <v>663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631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1" t="s">
        <v>526</v>
      </c>
      <c r="B55" s="181" t="s">
        <v>633</v>
      </c>
      <c r="C55" s="181" t="s">
        <v>634</v>
      </c>
      <c r="E55" s="181" t="s">
        <v>664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634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1" t="s">
        <v>526</v>
      </c>
      <c r="B56" s="181" t="s">
        <v>636</v>
      </c>
      <c r="C56" s="181" t="s">
        <v>637</v>
      </c>
      <c r="E56" s="181" t="s">
        <v>665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637</v>
      </c>
      <c r="O56" s="65">
        <v>2.67</v>
      </c>
      <c r="P56" s="65">
        <v>6.03</v>
      </c>
      <c r="Q56" s="64">
        <v>15</v>
      </c>
      <c r="AN56" s="175"/>
    </row>
    <row r="57" spans="1:40" x14ac:dyDescent="0.25">
      <c r="A57" s="181" t="s">
        <v>526</v>
      </c>
      <c r="B57" s="181" t="s">
        <v>639</v>
      </c>
      <c r="C57" s="181" t="s">
        <v>640</v>
      </c>
      <c r="E57" s="181" t="s">
        <v>666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640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1" t="s">
        <v>526</v>
      </c>
      <c r="B58" s="181" t="s">
        <v>642</v>
      </c>
      <c r="C58" s="181" t="s">
        <v>433</v>
      </c>
      <c r="E58" s="181" t="s">
        <v>667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433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1" t="s">
        <v>526</v>
      </c>
      <c r="B59" s="181" t="s">
        <v>644</v>
      </c>
      <c r="C59" s="181" t="s">
        <v>512</v>
      </c>
      <c r="E59" s="181" t="s">
        <v>668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512</v>
      </c>
      <c r="O59" s="65">
        <v>2.93</v>
      </c>
      <c r="P59" s="65">
        <v>6.22</v>
      </c>
      <c r="Q59" s="64">
        <v>18</v>
      </c>
      <c r="AN59" s="175"/>
    </row>
    <row r="60" spans="1:40" x14ac:dyDescent="0.25">
      <c r="A60" s="181" t="s">
        <v>526</v>
      </c>
      <c r="B60" s="181" t="s">
        <v>646</v>
      </c>
      <c r="C60" s="181" t="s">
        <v>492</v>
      </c>
      <c r="E60" s="181" t="s">
        <v>669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492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1" t="s">
        <v>526</v>
      </c>
      <c r="B61" s="181" t="s">
        <v>648</v>
      </c>
      <c r="C61" s="181" t="s">
        <v>649</v>
      </c>
      <c r="E61" s="181" t="s">
        <v>670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649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1" t="s">
        <v>526</v>
      </c>
      <c r="B62" s="181" t="s">
        <v>651</v>
      </c>
      <c r="C62" s="181" t="s">
        <v>652</v>
      </c>
      <c r="E62" s="181" t="s">
        <v>671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652</v>
      </c>
      <c r="O62" s="65">
        <v>2.88</v>
      </c>
      <c r="P62" s="65">
        <v>6.22</v>
      </c>
      <c r="Q62" s="64">
        <v>21</v>
      </c>
      <c r="AN62" s="175"/>
    </row>
    <row r="63" spans="1:40" x14ac:dyDescent="0.25">
      <c r="A63" s="181" t="s">
        <v>526</v>
      </c>
      <c r="B63" s="181" t="s">
        <v>654</v>
      </c>
      <c r="C63" s="181" t="s">
        <v>655</v>
      </c>
      <c r="E63" s="181" t="s">
        <v>672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655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1" t="s">
        <v>526</v>
      </c>
      <c r="B64" s="181" t="s">
        <v>657</v>
      </c>
      <c r="C64" s="181" t="s">
        <v>658</v>
      </c>
      <c r="E64" s="181" t="s">
        <v>673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658</v>
      </c>
      <c r="O64" s="65">
        <v>2.67</v>
      </c>
      <c r="P64" s="65">
        <v>5.89</v>
      </c>
      <c r="Q64" s="64">
        <v>23</v>
      </c>
      <c r="AN64" s="175"/>
    </row>
    <row r="65" spans="1:40" x14ac:dyDescent="0.25">
      <c r="A65" s="181" t="s">
        <v>526</v>
      </c>
      <c r="B65" s="181" t="s">
        <v>660</v>
      </c>
      <c r="C65" s="181" t="s">
        <v>661</v>
      </c>
      <c r="E65" s="181" t="s">
        <v>671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661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1" t="s">
        <v>530</v>
      </c>
      <c r="B66" s="181" t="s">
        <v>630</v>
      </c>
      <c r="C66" s="181" t="s">
        <v>631</v>
      </c>
      <c r="E66" s="181" t="s">
        <v>674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631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1" t="s">
        <v>530</v>
      </c>
      <c r="B67" s="181" t="s">
        <v>633</v>
      </c>
      <c r="C67" s="181" t="s">
        <v>634</v>
      </c>
      <c r="E67" s="181" t="s">
        <v>675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634</v>
      </c>
      <c r="O67" s="65">
        <v>2.5</v>
      </c>
      <c r="P67" s="65">
        <v>5.85</v>
      </c>
      <c r="Q67" s="64">
        <v>26</v>
      </c>
      <c r="AN67" s="175"/>
    </row>
    <row r="68" spans="1:40" x14ac:dyDescent="0.25">
      <c r="A68" s="181" t="s">
        <v>530</v>
      </c>
      <c r="B68" s="181" t="s">
        <v>636</v>
      </c>
      <c r="C68" s="181" t="s">
        <v>637</v>
      </c>
      <c r="E68" s="181" t="s">
        <v>676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637</v>
      </c>
      <c r="O68" s="65">
        <v>2.68</v>
      </c>
      <c r="P68" s="65">
        <v>6.07</v>
      </c>
      <c r="Q68" s="64">
        <v>27</v>
      </c>
      <c r="AN68" s="175"/>
    </row>
    <row r="69" spans="1:40" x14ac:dyDescent="0.25">
      <c r="A69" s="181" t="s">
        <v>530</v>
      </c>
      <c r="B69" s="181" t="s">
        <v>639</v>
      </c>
      <c r="C69" s="181" t="s">
        <v>640</v>
      </c>
      <c r="E69" s="181" t="s">
        <v>677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>
        <v>2023</v>
      </c>
      <c r="M69" s="63">
        <v>4</v>
      </c>
      <c r="N69" s="64" t="s">
        <v>640</v>
      </c>
      <c r="O69" s="65">
        <v>2.63</v>
      </c>
      <c r="P69" s="65">
        <v>5.91</v>
      </c>
      <c r="Q69" s="64">
        <v>28</v>
      </c>
      <c r="AN69" s="175"/>
    </row>
    <row r="70" spans="1:40" x14ac:dyDescent="0.25">
      <c r="A70" s="181" t="s">
        <v>530</v>
      </c>
      <c r="B70" s="181" t="s">
        <v>642</v>
      </c>
      <c r="C70" s="181" t="s">
        <v>433</v>
      </c>
      <c r="E70" s="181" t="s">
        <v>678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>
        <v>2023</v>
      </c>
      <c r="M70" s="63">
        <v>5</v>
      </c>
      <c r="N70" s="64" t="s">
        <v>433</v>
      </c>
      <c r="O70" s="65">
        <v>2.93</v>
      </c>
      <c r="P70" s="65">
        <v>6.34</v>
      </c>
      <c r="Q70" s="64">
        <v>29</v>
      </c>
      <c r="AN70" s="175"/>
    </row>
    <row r="71" spans="1:40" x14ac:dyDescent="0.25">
      <c r="A71" s="181" t="s">
        <v>530</v>
      </c>
      <c r="B71" s="181" t="s">
        <v>644</v>
      </c>
      <c r="C71" s="181" t="s">
        <v>512</v>
      </c>
      <c r="E71" s="181" t="s">
        <v>678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>
        <v>2023</v>
      </c>
      <c r="M71" s="63">
        <v>6</v>
      </c>
      <c r="N71" s="64" t="s">
        <v>512</v>
      </c>
      <c r="O71" s="65">
        <v>3.04</v>
      </c>
      <c r="P71" s="65">
        <v>6.39</v>
      </c>
      <c r="Q71" s="64">
        <v>30</v>
      </c>
      <c r="AN71" s="175"/>
    </row>
    <row r="72" spans="1:40" x14ac:dyDescent="0.25">
      <c r="A72" s="181" t="s">
        <v>530</v>
      </c>
      <c r="B72" s="181" t="s">
        <v>646</v>
      </c>
      <c r="C72" s="181" t="s">
        <v>492</v>
      </c>
      <c r="E72" s="181" t="s">
        <v>679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>
        <v>2023</v>
      </c>
      <c r="M72" s="63">
        <v>7</v>
      </c>
      <c r="N72" s="64" t="s">
        <v>492</v>
      </c>
      <c r="O72" s="65">
        <v>3.04</v>
      </c>
      <c r="P72" s="65">
        <v>6.23</v>
      </c>
      <c r="Q72" s="64">
        <v>31</v>
      </c>
      <c r="AN72" s="175"/>
    </row>
    <row r="73" spans="1:40" x14ac:dyDescent="0.25">
      <c r="A73" s="181" t="s">
        <v>530</v>
      </c>
      <c r="B73" s="181" t="s">
        <v>648</v>
      </c>
      <c r="C73" s="181" t="s">
        <v>649</v>
      </c>
      <c r="E73" s="181" t="s">
        <v>680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1" t="s">
        <v>530</v>
      </c>
      <c r="B74" s="181" t="s">
        <v>651</v>
      </c>
      <c r="C74" s="181" t="s">
        <v>652</v>
      </c>
      <c r="E74" s="181" t="s">
        <v>681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530</v>
      </c>
      <c r="B75" s="181" t="s">
        <v>654</v>
      </c>
      <c r="C75" s="181" t="s">
        <v>655</v>
      </c>
      <c r="E75" s="181" t="s">
        <v>682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530</v>
      </c>
      <c r="B76" s="181" t="s">
        <v>657</v>
      </c>
      <c r="C76" s="181" t="s">
        <v>658</v>
      </c>
      <c r="E76" s="181" t="s">
        <v>683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530</v>
      </c>
      <c r="B77" s="181" t="s">
        <v>660</v>
      </c>
      <c r="C77" s="181" t="s">
        <v>661</v>
      </c>
      <c r="E77" s="181" t="s">
        <v>684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534</v>
      </c>
      <c r="B78" s="181" t="s">
        <v>630</v>
      </c>
      <c r="C78" s="181" t="s">
        <v>631</v>
      </c>
      <c r="E78" s="181" t="s">
        <v>685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1" t="s">
        <v>534</v>
      </c>
      <c r="B79" s="181" t="s">
        <v>633</v>
      </c>
      <c r="C79" s="181" t="s">
        <v>634</v>
      </c>
      <c r="E79" s="181" t="s">
        <v>686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1" t="s">
        <v>534</v>
      </c>
      <c r="B80" s="181" t="s">
        <v>636</v>
      </c>
      <c r="C80" s="181" t="s">
        <v>637</v>
      </c>
      <c r="E80" s="181" t="s">
        <v>687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1" t="s">
        <v>534</v>
      </c>
      <c r="B81" s="181" t="s">
        <v>639</v>
      </c>
      <c r="C81" s="181" t="s">
        <v>640</v>
      </c>
      <c r="E81" s="181" t="s">
        <v>688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1" t="s">
        <v>534</v>
      </c>
      <c r="B82" s="181" t="s">
        <v>642</v>
      </c>
      <c r="C82" s="181" t="s">
        <v>433</v>
      </c>
      <c r="E82" s="181" t="s">
        <v>689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1" t="s">
        <v>534</v>
      </c>
      <c r="B83" s="181" t="s">
        <v>644</v>
      </c>
      <c r="C83" s="181" t="s">
        <v>512</v>
      </c>
      <c r="E83" s="181" t="s">
        <v>690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1" t="s">
        <v>534</v>
      </c>
      <c r="B84" s="181" t="s">
        <v>646</v>
      </c>
      <c r="C84" s="181" t="s">
        <v>492</v>
      </c>
      <c r="E84" s="181" t="s">
        <v>691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1" t="s">
        <v>534</v>
      </c>
      <c r="B85" s="181" t="s">
        <v>648</v>
      </c>
      <c r="C85" s="181" t="s">
        <v>649</v>
      </c>
      <c r="E85" s="181" t="s">
        <v>692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1" t="s">
        <v>534</v>
      </c>
      <c r="B86" s="181" t="s">
        <v>651</v>
      </c>
      <c r="C86" s="181" t="s">
        <v>652</v>
      </c>
      <c r="E86" s="181" t="s">
        <v>693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1" t="s">
        <v>534</v>
      </c>
      <c r="B87" s="181" t="s">
        <v>654</v>
      </c>
      <c r="C87" s="181" t="s">
        <v>655</v>
      </c>
      <c r="E87" s="181" t="s">
        <v>694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1" t="s">
        <v>534</v>
      </c>
      <c r="B88" s="181" t="s">
        <v>657</v>
      </c>
      <c r="C88" s="181" t="s">
        <v>658</v>
      </c>
      <c r="E88" s="181" t="s">
        <v>694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1" t="s">
        <v>534</v>
      </c>
      <c r="B89" s="181" t="s">
        <v>660</v>
      </c>
      <c r="C89" s="181" t="s">
        <v>661</v>
      </c>
      <c r="E89" s="181" t="s">
        <v>695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1" t="s">
        <v>538</v>
      </c>
      <c r="B90" s="181" t="s">
        <v>630</v>
      </c>
      <c r="C90" s="181" t="s">
        <v>631</v>
      </c>
      <c r="E90" s="181" t="s">
        <v>696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1" t="s">
        <v>538</v>
      </c>
      <c r="B91" s="181" t="s">
        <v>633</v>
      </c>
      <c r="C91" s="181" t="s">
        <v>634</v>
      </c>
      <c r="E91" s="181" t="s">
        <v>695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1" t="s">
        <v>538</v>
      </c>
      <c r="B92" s="181" t="s">
        <v>636</v>
      </c>
      <c r="C92" s="181" t="s">
        <v>637</v>
      </c>
      <c r="E92" s="181" t="s">
        <v>697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1" t="s">
        <v>538</v>
      </c>
      <c r="B93" s="181" t="s">
        <v>639</v>
      </c>
      <c r="C93" s="181" t="s">
        <v>640</v>
      </c>
      <c r="E93" s="181" t="s">
        <v>698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1" t="s">
        <v>538</v>
      </c>
      <c r="B94" s="181" t="s">
        <v>642</v>
      </c>
      <c r="C94" s="181" t="s">
        <v>433</v>
      </c>
      <c r="E94" s="181" t="s">
        <v>696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1" t="s">
        <v>538</v>
      </c>
      <c r="B95" s="181" t="s">
        <v>644</v>
      </c>
      <c r="C95" s="181" t="s">
        <v>512</v>
      </c>
      <c r="E95" s="181" t="s">
        <v>699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1" t="s">
        <v>538</v>
      </c>
      <c r="B96" s="181" t="s">
        <v>646</v>
      </c>
      <c r="C96" s="181" t="s">
        <v>492</v>
      </c>
      <c r="E96" s="181" t="s">
        <v>700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1" t="s">
        <v>538</v>
      </c>
      <c r="B97" s="181" t="s">
        <v>648</v>
      </c>
      <c r="C97" s="181" t="s">
        <v>649</v>
      </c>
      <c r="E97" s="181" t="s">
        <v>701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1" t="s">
        <v>538</v>
      </c>
      <c r="B98" s="181" t="s">
        <v>651</v>
      </c>
      <c r="C98" s="181" t="s">
        <v>652</v>
      </c>
      <c r="E98" s="181" t="s">
        <v>702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1" t="s">
        <v>538</v>
      </c>
      <c r="B99" s="181" t="s">
        <v>654</v>
      </c>
      <c r="C99" s="181" t="s">
        <v>655</v>
      </c>
      <c r="E99" s="181" t="s">
        <v>703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1" t="s">
        <v>538</v>
      </c>
      <c r="B100" s="181" t="s">
        <v>657</v>
      </c>
      <c r="C100" s="181" t="s">
        <v>658</v>
      </c>
      <c r="E100" s="181" t="s">
        <v>704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1" t="s">
        <v>538</v>
      </c>
      <c r="B101" s="181" t="s">
        <v>660</v>
      </c>
      <c r="C101" s="181" t="s">
        <v>661</v>
      </c>
      <c r="E101" s="181" t="s">
        <v>705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1" t="s">
        <v>542</v>
      </c>
      <c r="B102" s="181" t="s">
        <v>630</v>
      </c>
      <c r="C102" s="181" t="s">
        <v>631</v>
      </c>
      <c r="E102" s="181" t="s">
        <v>706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1" t="s">
        <v>542</v>
      </c>
      <c r="B103" s="181" t="s">
        <v>633</v>
      </c>
      <c r="C103" s="181" t="s">
        <v>634</v>
      </c>
      <c r="E103" s="181" t="s">
        <v>707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1" t="s">
        <v>542</v>
      </c>
      <c r="B104" s="181" t="s">
        <v>636</v>
      </c>
      <c r="C104" s="181" t="s">
        <v>637</v>
      </c>
      <c r="E104" s="181" t="s">
        <v>708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1" t="s">
        <v>542</v>
      </c>
      <c r="B105" s="181" t="s">
        <v>639</v>
      </c>
      <c r="C105" s="181" t="s">
        <v>640</v>
      </c>
      <c r="E105" s="181" t="s">
        <v>709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1" t="s">
        <v>542</v>
      </c>
      <c r="B106" s="181" t="s">
        <v>642</v>
      </c>
      <c r="C106" s="181" t="s">
        <v>433</v>
      </c>
      <c r="E106" s="181" t="s">
        <v>710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1" t="s">
        <v>542</v>
      </c>
      <c r="B107" s="181" t="s">
        <v>644</v>
      </c>
      <c r="C107" s="181" t="s">
        <v>512</v>
      </c>
      <c r="E107" s="181" t="s">
        <v>711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1" t="s">
        <v>542</v>
      </c>
      <c r="B108" s="181" t="s">
        <v>646</v>
      </c>
      <c r="C108" s="181" t="s">
        <v>492</v>
      </c>
      <c r="E108" s="181" t="s">
        <v>712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1" t="s">
        <v>542</v>
      </c>
      <c r="B109" s="181" t="s">
        <v>648</v>
      </c>
      <c r="C109" s="181" t="s">
        <v>649</v>
      </c>
      <c r="E109" s="181" t="s">
        <v>713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1" t="s">
        <v>542</v>
      </c>
      <c r="B110" s="181" t="s">
        <v>651</v>
      </c>
      <c r="C110" s="181" t="s">
        <v>652</v>
      </c>
      <c r="E110" s="181" t="s">
        <v>714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1" t="s">
        <v>542</v>
      </c>
      <c r="B111" s="181" t="s">
        <v>654</v>
      </c>
      <c r="C111" s="181" t="s">
        <v>655</v>
      </c>
      <c r="E111" s="181" t="s">
        <v>714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1" t="s">
        <v>542</v>
      </c>
      <c r="B112" s="181" t="s">
        <v>657</v>
      </c>
      <c r="C112" s="181" t="s">
        <v>658</v>
      </c>
      <c r="E112" s="181" t="s">
        <v>715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1" t="s">
        <v>542</v>
      </c>
      <c r="B113" s="181" t="s">
        <v>660</v>
      </c>
      <c r="C113" s="181" t="s">
        <v>661</v>
      </c>
      <c r="E113" s="181" t="s">
        <v>716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1" t="s">
        <v>546</v>
      </c>
      <c r="B114" s="181" t="s">
        <v>630</v>
      </c>
      <c r="C114" s="181" t="s">
        <v>631</v>
      </c>
      <c r="E114" s="181" t="s">
        <v>717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1" t="s">
        <v>546</v>
      </c>
      <c r="B115" s="181" t="s">
        <v>633</v>
      </c>
      <c r="C115" s="181" t="s">
        <v>634</v>
      </c>
      <c r="E115" s="181" t="s">
        <v>718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1" t="s">
        <v>546</v>
      </c>
      <c r="B116" s="181" t="s">
        <v>636</v>
      </c>
      <c r="C116" s="181" t="s">
        <v>637</v>
      </c>
      <c r="E116" s="181" t="s">
        <v>719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1" t="s">
        <v>546</v>
      </c>
      <c r="B117" s="181" t="s">
        <v>639</v>
      </c>
      <c r="C117" s="181" t="s">
        <v>640</v>
      </c>
      <c r="E117" s="181" t="s">
        <v>719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1" t="s">
        <v>546</v>
      </c>
      <c r="B118" s="181" t="s">
        <v>642</v>
      </c>
      <c r="C118" s="181" t="s">
        <v>433</v>
      </c>
      <c r="E118" s="181" t="s">
        <v>720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1" t="s">
        <v>546</v>
      </c>
      <c r="B119" s="181" t="s">
        <v>644</v>
      </c>
      <c r="C119" s="181" t="s">
        <v>512</v>
      </c>
      <c r="E119" s="181" t="s">
        <v>721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1" t="s">
        <v>546</v>
      </c>
      <c r="B120" s="181" t="s">
        <v>646</v>
      </c>
      <c r="C120" s="181" t="s">
        <v>492</v>
      </c>
      <c r="E120" s="181" t="s">
        <v>722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1" t="s">
        <v>546</v>
      </c>
      <c r="B121" s="181" t="s">
        <v>648</v>
      </c>
      <c r="C121" s="181" t="s">
        <v>649</v>
      </c>
      <c r="E121" s="181" t="s">
        <v>723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1" t="s">
        <v>546</v>
      </c>
      <c r="B122" s="181" t="s">
        <v>651</v>
      </c>
      <c r="C122" s="181" t="s">
        <v>652</v>
      </c>
      <c r="E122" s="181" t="s">
        <v>722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1" t="s">
        <v>546</v>
      </c>
      <c r="B123" s="181" t="s">
        <v>654</v>
      </c>
      <c r="C123" s="181" t="s">
        <v>655</v>
      </c>
      <c r="E123" s="181" t="s">
        <v>724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1" t="s">
        <v>546</v>
      </c>
      <c r="B124" s="181" t="s">
        <v>657</v>
      </c>
      <c r="C124" s="181" t="s">
        <v>658</v>
      </c>
      <c r="E124" s="181" t="s">
        <v>722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1" t="s">
        <v>546</v>
      </c>
      <c r="B125" s="181" t="s">
        <v>660</v>
      </c>
      <c r="C125" s="181" t="s">
        <v>661</v>
      </c>
      <c r="E125" s="181" t="s">
        <v>725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1" t="s">
        <v>550</v>
      </c>
      <c r="B126" s="181" t="s">
        <v>630</v>
      </c>
      <c r="C126" s="181" t="s">
        <v>631</v>
      </c>
      <c r="E126" s="181" t="s">
        <v>726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1" t="s">
        <v>550</v>
      </c>
      <c r="B127" s="181" t="s">
        <v>633</v>
      </c>
      <c r="C127" s="181" t="s">
        <v>634</v>
      </c>
      <c r="E127" s="181" t="s">
        <v>727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1" t="s">
        <v>550</v>
      </c>
      <c r="B128" s="181" t="s">
        <v>636</v>
      </c>
      <c r="C128" s="181" t="s">
        <v>637</v>
      </c>
      <c r="E128" s="181" t="s">
        <v>728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1" t="s">
        <v>550</v>
      </c>
      <c r="B129" s="181" t="s">
        <v>639</v>
      </c>
      <c r="C129" s="181" t="s">
        <v>640</v>
      </c>
      <c r="E129" s="181" t="s">
        <v>728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1" t="s">
        <v>550</v>
      </c>
      <c r="B130" s="181" t="s">
        <v>642</v>
      </c>
      <c r="C130" s="181" t="s">
        <v>433</v>
      </c>
      <c r="E130" s="181" t="s">
        <v>728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1" t="s">
        <v>550</v>
      </c>
      <c r="B131" s="181" t="s">
        <v>644</v>
      </c>
      <c r="C131" s="181" t="s">
        <v>512</v>
      </c>
      <c r="E131" s="181" t="s">
        <v>728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1" t="s">
        <v>550</v>
      </c>
      <c r="B132" s="181" t="s">
        <v>646</v>
      </c>
      <c r="C132" s="181" t="s">
        <v>492</v>
      </c>
      <c r="E132" s="181" t="s">
        <v>727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1" t="s">
        <v>550</v>
      </c>
      <c r="B133" s="181" t="s">
        <v>648</v>
      </c>
      <c r="C133" s="181" t="s">
        <v>649</v>
      </c>
      <c r="E133" s="181" t="s">
        <v>727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1" t="s">
        <v>550</v>
      </c>
      <c r="B134" s="181" t="s">
        <v>651</v>
      </c>
      <c r="C134" s="181" t="s">
        <v>652</v>
      </c>
      <c r="E134" s="181" t="s">
        <v>728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1" t="s">
        <v>550</v>
      </c>
      <c r="B135" s="181" t="s">
        <v>654</v>
      </c>
      <c r="C135" s="181" t="s">
        <v>655</v>
      </c>
      <c r="E135" s="181" t="s">
        <v>729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1" t="s">
        <v>550</v>
      </c>
      <c r="B136" s="181" t="s">
        <v>657</v>
      </c>
      <c r="C136" s="181" t="s">
        <v>658</v>
      </c>
      <c r="E136" s="181" t="s">
        <v>730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1" t="s">
        <v>550</v>
      </c>
      <c r="B137" s="181" t="s">
        <v>660</v>
      </c>
      <c r="C137" s="181" t="s">
        <v>661</v>
      </c>
      <c r="E137" s="181" t="s">
        <v>731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1" t="s">
        <v>554</v>
      </c>
      <c r="B138" s="181" t="s">
        <v>630</v>
      </c>
      <c r="C138" s="181" t="s">
        <v>631</v>
      </c>
      <c r="E138" s="181" t="s">
        <v>732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1" t="s">
        <v>554</v>
      </c>
      <c r="B139" s="181" t="s">
        <v>633</v>
      </c>
      <c r="C139" s="181" t="s">
        <v>634</v>
      </c>
      <c r="E139" s="181" t="s">
        <v>733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1" t="s">
        <v>554</v>
      </c>
      <c r="B140" s="181" t="s">
        <v>636</v>
      </c>
      <c r="C140" s="181" t="s">
        <v>637</v>
      </c>
      <c r="E140" s="181" t="s">
        <v>734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1" t="s">
        <v>554</v>
      </c>
      <c r="B141" s="181" t="s">
        <v>639</v>
      </c>
      <c r="C141" s="181" t="s">
        <v>640</v>
      </c>
      <c r="E141" s="181" t="s">
        <v>735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1" t="s">
        <v>554</v>
      </c>
      <c r="B142" s="181" t="s">
        <v>642</v>
      </c>
      <c r="C142" s="181" t="s">
        <v>433</v>
      </c>
      <c r="E142" s="181" t="s">
        <v>736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1" t="s">
        <v>554</v>
      </c>
      <c r="B143" s="181" t="s">
        <v>644</v>
      </c>
      <c r="C143" s="181" t="s">
        <v>512</v>
      </c>
      <c r="E143" s="181" t="s">
        <v>737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1" t="s">
        <v>554</v>
      </c>
      <c r="B144" s="181" t="s">
        <v>646</v>
      </c>
      <c r="C144" s="181" t="s">
        <v>492</v>
      </c>
      <c r="E144" s="181" t="s">
        <v>738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1" t="s">
        <v>554</v>
      </c>
      <c r="B145" s="181" t="s">
        <v>648</v>
      </c>
      <c r="C145" s="181" t="s">
        <v>649</v>
      </c>
      <c r="E145" s="181" t="s">
        <v>739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1" t="s">
        <v>554</v>
      </c>
      <c r="B146" s="181" t="s">
        <v>651</v>
      </c>
      <c r="C146" s="181" t="s">
        <v>652</v>
      </c>
      <c r="E146" s="181" t="s">
        <v>739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1" t="s">
        <v>554</v>
      </c>
      <c r="B147" s="181" t="s">
        <v>654</v>
      </c>
      <c r="C147" s="181" t="s">
        <v>655</v>
      </c>
      <c r="E147" s="181" t="s">
        <v>740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1" t="s">
        <v>554</v>
      </c>
      <c r="B148" s="181" t="s">
        <v>657</v>
      </c>
      <c r="C148" s="181" t="s">
        <v>658</v>
      </c>
      <c r="E148" s="181" t="s">
        <v>741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1" t="s">
        <v>554</v>
      </c>
      <c r="B149" s="181" t="s">
        <v>660</v>
      </c>
      <c r="C149" s="181" t="s">
        <v>661</v>
      </c>
      <c r="E149" s="181" t="s">
        <v>742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1" t="s">
        <v>558</v>
      </c>
      <c r="B150" s="181" t="s">
        <v>630</v>
      </c>
      <c r="C150" s="181" t="s">
        <v>631</v>
      </c>
      <c r="E150" s="181" t="s">
        <v>743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1" t="s">
        <v>558</v>
      </c>
      <c r="B151" s="181" t="s">
        <v>633</v>
      </c>
      <c r="C151" s="181" t="s">
        <v>634</v>
      </c>
      <c r="E151" s="181" t="s">
        <v>744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1" t="s">
        <v>558</v>
      </c>
      <c r="B152" s="181" t="s">
        <v>636</v>
      </c>
      <c r="C152" s="181" t="s">
        <v>637</v>
      </c>
      <c r="E152" s="181" t="s">
        <v>736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1" t="s">
        <v>558</v>
      </c>
      <c r="B153" s="181" t="s">
        <v>639</v>
      </c>
      <c r="C153" s="181" t="s">
        <v>640</v>
      </c>
      <c r="E153" s="181" t="s">
        <v>745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1" t="s">
        <v>558</v>
      </c>
      <c r="B154" s="181" t="s">
        <v>642</v>
      </c>
      <c r="C154" s="181" t="s">
        <v>433</v>
      </c>
      <c r="E154" s="181" t="s">
        <v>732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1" t="s">
        <v>558</v>
      </c>
      <c r="B155" s="181" t="s">
        <v>644</v>
      </c>
      <c r="C155" s="181" t="s">
        <v>512</v>
      </c>
      <c r="E155" s="181" t="s">
        <v>746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1" t="s">
        <v>558</v>
      </c>
      <c r="B156" s="181" t="s">
        <v>646</v>
      </c>
      <c r="C156" s="181" t="s">
        <v>492</v>
      </c>
      <c r="E156" s="181" t="s">
        <v>747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1" t="s">
        <v>558</v>
      </c>
      <c r="B157" s="181" t="s">
        <v>648</v>
      </c>
      <c r="C157" s="181" t="s">
        <v>649</v>
      </c>
      <c r="E157" s="181" t="s">
        <v>748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1" t="s">
        <v>558</v>
      </c>
      <c r="B158" s="181" t="s">
        <v>651</v>
      </c>
      <c r="C158" s="181" t="s">
        <v>652</v>
      </c>
      <c r="E158" s="181" t="s">
        <v>749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1" t="s">
        <v>558</v>
      </c>
      <c r="B159" s="181" t="s">
        <v>654</v>
      </c>
      <c r="C159" s="181" t="s">
        <v>655</v>
      </c>
      <c r="E159" s="181" t="s">
        <v>750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1" t="s">
        <v>558</v>
      </c>
      <c r="B160" s="181" t="s">
        <v>657</v>
      </c>
      <c r="C160" s="181" t="s">
        <v>658</v>
      </c>
      <c r="E160" s="181" t="s">
        <v>751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1" t="s">
        <v>558</v>
      </c>
      <c r="B161" s="181" t="s">
        <v>660</v>
      </c>
      <c r="C161" s="181" t="s">
        <v>661</v>
      </c>
      <c r="E161" s="181" t="s">
        <v>752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1" t="s">
        <v>562</v>
      </c>
      <c r="B162" s="181" t="s">
        <v>630</v>
      </c>
      <c r="C162" s="181" t="s">
        <v>631</v>
      </c>
      <c r="E162" s="181" t="s">
        <v>717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1" t="s">
        <v>562</v>
      </c>
      <c r="B163" s="181" t="s">
        <v>633</v>
      </c>
      <c r="C163" s="181" t="s">
        <v>634</v>
      </c>
      <c r="E163" s="181" t="s">
        <v>753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1" t="s">
        <v>562</v>
      </c>
      <c r="B164" s="181" t="s">
        <v>636</v>
      </c>
      <c r="C164" s="181" t="s">
        <v>637</v>
      </c>
      <c r="E164" s="181" t="s">
        <v>754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1" t="s">
        <v>562</v>
      </c>
      <c r="B165" s="181" t="s">
        <v>639</v>
      </c>
      <c r="C165" s="181" t="s">
        <v>640</v>
      </c>
      <c r="E165" s="181" t="s">
        <v>755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1" t="s">
        <v>562</v>
      </c>
      <c r="B166" s="181" t="s">
        <v>642</v>
      </c>
      <c r="C166" s="181" t="s">
        <v>433</v>
      </c>
      <c r="E166" s="181" t="s">
        <v>756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1" t="s">
        <v>562</v>
      </c>
      <c r="B167" s="181" t="s">
        <v>644</v>
      </c>
      <c r="C167" s="181" t="s">
        <v>512</v>
      </c>
      <c r="E167" s="181" t="s">
        <v>715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1" t="s">
        <v>562</v>
      </c>
      <c r="B168" s="181" t="s">
        <v>646</v>
      </c>
      <c r="C168" s="181" t="s">
        <v>492</v>
      </c>
      <c r="E168" s="181" t="s">
        <v>755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1" t="s">
        <v>562</v>
      </c>
      <c r="B169" s="181" t="s">
        <v>648</v>
      </c>
      <c r="C169" s="181" t="s">
        <v>649</v>
      </c>
      <c r="E169" s="181" t="s">
        <v>757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1" t="s">
        <v>562</v>
      </c>
      <c r="B170" s="181" t="s">
        <v>651</v>
      </c>
      <c r="C170" s="181" t="s">
        <v>652</v>
      </c>
      <c r="E170" s="181" t="s">
        <v>754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1" t="s">
        <v>562</v>
      </c>
      <c r="B171" s="181" t="s">
        <v>654</v>
      </c>
      <c r="C171" s="181" t="s">
        <v>655</v>
      </c>
      <c r="E171" s="181" t="s">
        <v>756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1" t="s">
        <v>562</v>
      </c>
      <c r="B172" s="181" t="s">
        <v>657</v>
      </c>
      <c r="C172" s="181" t="s">
        <v>658</v>
      </c>
      <c r="E172" s="181" t="s">
        <v>715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1" t="s">
        <v>562</v>
      </c>
      <c r="B173" s="181" t="s">
        <v>660</v>
      </c>
      <c r="C173" s="181" t="s">
        <v>661</v>
      </c>
      <c r="E173" s="181" t="s">
        <v>758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1" t="s">
        <v>566</v>
      </c>
      <c r="B174" s="181" t="s">
        <v>630</v>
      </c>
      <c r="C174" s="181" t="s">
        <v>631</v>
      </c>
      <c r="E174" s="181" t="s">
        <v>759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1" t="s">
        <v>566</v>
      </c>
      <c r="B175" s="181" t="s">
        <v>633</v>
      </c>
      <c r="C175" s="181" t="s">
        <v>634</v>
      </c>
      <c r="E175" s="181" t="s">
        <v>760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1" t="s">
        <v>566</v>
      </c>
      <c r="B176" s="181" t="s">
        <v>636</v>
      </c>
      <c r="C176" s="181" t="s">
        <v>637</v>
      </c>
      <c r="E176" s="181" t="s">
        <v>761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1" t="s">
        <v>566</v>
      </c>
      <c r="B177" s="181" t="s">
        <v>639</v>
      </c>
      <c r="C177" s="181" t="s">
        <v>640</v>
      </c>
      <c r="E177" s="181" t="s">
        <v>759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1" t="s">
        <v>566</v>
      </c>
      <c r="B178" s="181" t="s">
        <v>642</v>
      </c>
      <c r="C178" s="181" t="s">
        <v>433</v>
      </c>
      <c r="E178" s="181" t="s">
        <v>762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1" t="s">
        <v>566</v>
      </c>
      <c r="B179" s="181" t="s">
        <v>644</v>
      </c>
      <c r="C179" s="181" t="s">
        <v>512</v>
      </c>
      <c r="E179" s="181" t="s">
        <v>714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1" t="s">
        <v>566</v>
      </c>
      <c r="B180" s="181" t="s">
        <v>646</v>
      </c>
      <c r="C180" s="181" t="s">
        <v>492</v>
      </c>
      <c r="E180" s="181" t="s">
        <v>763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1" t="s">
        <v>566</v>
      </c>
      <c r="B181" s="181" t="s">
        <v>648</v>
      </c>
      <c r="C181" s="181" t="s">
        <v>649</v>
      </c>
      <c r="E181" s="181" t="s">
        <v>756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1" t="s">
        <v>566</v>
      </c>
      <c r="B182" s="181" t="s">
        <v>651</v>
      </c>
      <c r="C182" s="181" t="s">
        <v>652</v>
      </c>
      <c r="E182" s="181" t="s">
        <v>755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1" t="s">
        <v>566</v>
      </c>
      <c r="B183" s="181" t="s">
        <v>654</v>
      </c>
      <c r="C183" s="181" t="s">
        <v>655</v>
      </c>
      <c r="E183" s="181" t="s">
        <v>716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1" t="s">
        <v>566</v>
      </c>
      <c r="B184" s="181" t="s">
        <v>657</v>
      </c>
      <c r="C184" s="181" t="s">
        <v>658</v>
      </c>
      <c r="E184" s="181" t="s">
        <v>764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1" t="s">
        <v>566</v>
      </c>
      <c r="B185" s="181" t="s">
        <v>660</v>
      </c>
      <c r="C185" s="181" t="s">
        <v>661</v>
      </c>
      <c r="E185" s="181" t="s">
        <v>765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1" t="s">
        <v>570</v>
      </c>
      <c r="B186" s="181" t="s">
        <v>630</v>
      </c>
      <c r="C186" s="181" t="s">
        <v>631</v>
      </c>
      <c r="E186" s="181" t="s">
        <v>751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1" t="s">
        <v>570</v>
      </c>
      <c r="B187" s="181" t="s">
        <v>633</v>
      </c>
      <c r="C187" s="181" t="s">
        <v>634</v>
      </c>
      <c r="E187" s="181" t="s">
        <v>752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1" t="s">
        <v>570</v>
      </c>
      <c r="B188" s="181" t="s">
        <v>636</v>
      </c>
      <c r="C188" s="181" t="s">
        <v>637</v>
      </c>
      <c r="E188" s="181" t="s">
        <v>718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1" t="s">
        <v>570</v>
      </c>
      <c r="B189" s="181" t="s">
        <v>639</v>
      </c>
      <c r="C189" s="181" t="s">
        <v>640</v>
      </c>
      <c r="E189" s="181" t="s">
        <v>765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1" t="s">
        <v>570</v>
      </c>
      <c r="B190" s="181" t="s">
        <v>642</v>
      </c>
      <c r="C190" s="181" t="s">
        <v>433</v>
      </c>
      <c r="E190" s="181" t="s">
        <v>766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1" t="s">
        <v>570</v>
      </c>
      <c r="B191" s="181" t="s">
        <v>644</v>
      </c>
      <c r="C191" s="181" t="s">
        <v>512</v>
      </c>
      <c r="E191" s="181" t="s">
        <v>753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1" t="s">
        <v>570</v>
      </c>
      <c r="B192" s="181" t="s">
        <v>646</v>
      </c>
      <c r="C192" s="181" t="s">
        <v>492</v>
      </c>
      <c r="E192" s="181" t="s">
        <v>715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1" t="s">
        <v>570</v>
      </c>
      <c r="B193" s="181" t="s">
        <v>648</v>
      </c>
      <c r="C193" s="181" t="s">
        <v>649</v>
      </c>
      <c r="E193" s="181" t="s">
        <v>767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1" t="s">
        <v>570</v>
      </c>
      <c r="B194" s="181" t="s">
        <v>651</v>
      </c>
      <c r="C194" s="181" t="s">
        <v>652</v>
      </c>
      <c r="E194" s="181" t="s">
        <v>714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1" t="s">
        <v>570</v>
      </c>
      <c r="B195" s="181" t="s">
        <v>654</v>
      </c>
      <c r="C195" s="181" t="s">
        <v>655</v>
      </c>
      <c r="E195" s="181" t="s">
        <v>761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1" t="s">
        <v>570</v>
      </c>
      <c r="B196" s="181" t="s">
        <v>657</v>
      </c>
      <c r="C196" s="181" t="s">
        <v>658</v>
      </c>
      <c r="E196" s="181" t="s">
        <v>768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1" t="s">
        <v>570</v>
      </c>
      <c r="B197" s="181" t="s">
        <v>660</v>
      </c>
      <c r="C197" s="181" t="s">
        <v>661</v>
      </c>
      <c r="E197" s="181" t="s">
        <v>759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1" t="s">
        <v>574</v>
      </c>
      <c r="B198" s="181" t="s">
        <v>630</v>
      </c>
      <c r="C198" s="181" t="s">
        <v>631</v>
      </c>
      <c r="E198" s="181" t="s">
        <v>767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1" t="s">
        <v>574</v>
      </c>
      <c r="B199" s="181" t="s">
        <v>633</v>
      </c>
      <c r="C199" s="181" t="s">
        <v>634</v>
      </c>
      <c r="E199" s="181" t="s">
        <v>755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1" t="s">
        <v>574</v>
      </c>
      <c r="B200" s="181" t="s">
        <v>636</v>
      </c>
      <c r="C200" s="181" t="s">
        <v>637</v>
      </c>
      <c r="E200" s="181" t="s">
        <v>753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1" t="s">
        <v>574</v>
      </c>
      <c r="B201" s="181" t="s">
        <v>639</v>
      </c>
      <c r="C201" s="181" t="s">
        <v>640</v>
      </c>
      <c r="E201" s="181" t="s">
        <v>769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1" t="s">
        <v>574</v>
      </c>
      <c r="B202" s="181" t="s">
        <v>642</v>
      </c>
      <c r="C202" s="181" t="s">
        <v>433</v>
      </c>
      <c r="E202" s="181" t="s">
        <v>770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1" t="s">
        <v>574</v>
      </c>
      <c r="B203" s="181" t="s">
        <v>644</v>
      </c>
      <c r="C203" s="181" t="s">
        <v>512</v>
      </c>
      <c r="E203" s="181" t="s">
        <v>751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1" t="s">
        <v>574</v>
      </c>
      <c r="B204" s="181" t="s">
        <v>646</v>
      </c>
      <c r="C204" s="181" t="s">
        <v>492</v>
      </c>
      <c r="E204" s="181" t="s">
        <v>751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1" t="s">
        <v>574</v>
      </c>
      <c r="B205" s="181" t="s">
        <v>648</v>
      </c>
      <c r="C205" s="181" t="s">
        <v>649</v>
      </c>
      <c r="E205" s="181" t="s">
        <v>719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1" t="s">
        <v>574</v>
      </c>
      <c r="B206" s="181" t="s">
        <v>651</v>
      </c>
      <c r="C206" s="181" t="s">
        <v>652</v>
      </c>
      <c r="E206" s="181" t="s">
        <v>751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1" t="s">
        <v>574</v>
      </c>
      <c r="B207" s="181" t="s">
        <v>654</v>
      </c>
      <c r="C207" s="181" t="s">
        <v>655</v>
      </c>
      <c r="E207" s="181" t="s">
        <v>752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1" t="s">
        <v>574</v>
      </c>
      <c r="B208" s="181" t="s">
        <v>657</v>
      </c>
      <c r="C208" s="181" t="s">
        <v>658</v>
      </c>
      <c r="E208" s="181" t="s">
        <v>719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1" t="s">
        <v>574</v>
      </c>
      <c r="B209" s="181" t="s">
        <v>660</v>
      </c>
      <c r="C209" s="181" t="s">
        <v>661</v>
      </c>
      <c r="E209" s="181" t="s">
        <v>765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1" t="s">
        <v>578</v>
      </c>
      <c r="B210" s="181" t="s">
        <v>630</v>
      </c>
      <c r="C210" s="181" t="s">
        <v>631</v>
      </c>
      <c r="E210" s="181" t="s">
        <v>770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1" t="s">
        <v>578</v>
      </c>
      <c r="B211" s="181" t="s">
        <v>633</v>
      </c>
      <c r="C211" s="181" t="s">
        <v>634</v>
      </c>
      <c r="E211" s="181" t="s">
        <v>764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1" t="s">
        <v>578</v>
      </c>
      <c r="B212" s="181" t="s">
        <v>636</v>
      </c>
      <c r="C212" s="181" t="s">
        <v>637</v>
      </c>
      <c r="E212" s="181" t="s">
        <v>716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1" t="s">
        <v>578</v>
      </c>
      <c r="B213" s="181" t="s">
        <v>639</v>
      </c>
      <c r="C213" s="181" t="s">
        <v>640</v>
      </c>
      <c r="E213" s="181" t="s">
        <v>764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1" t="s">
        <v>578</v>
      </c>
      <c r="B214" s="181" t="s">
        <v>642</v>
      </c>
      <c r="C214" s="181" t="s">
        <v>433</v>
      </c>
      <c r="E214" s="181" t="s">
        <v>770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1" t="s">
        <v>578</v>
      </c>
      <c r="B215" s="181" t="s">
        <v>644</v>
      </c>
      <c r="C215" s="181" t="s">
        <v>512</v>
      </c>
      <c r="E215" s="181" t="s">
        <v>770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1" t="s">
        <v>578</v>
      </c>
      <c r="B216" s="181" t="s">
        <v>646</v>
      </c>
      <c r="C216" s="181" t="s">
        <v>492</v>
      </c>
      <c r="E216" s="181" t="s">
        <v>752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1" t="s">
        <v>578</v>
      </c>
      <c r="B217" s="181" t="s">
        <v>648</v>
      </c>
      <c r="C217" s="181" t="s">
        <v>649</v>
      </c>
      <c r="E217" s="181" t="s">
        <v>771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1" t="s">
        <v>578</v>
      </c>
      <c r="B218" s="181" t="s">
        <v>651</v>
      </c>
      <c r="C218" s="181" t="s">
        <v>652</v>
      </c>
      <c r="E218" s="181" t="s">
        <v>750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1" t="s">
        <v>578</v>
      </c>
      <c r="B219" s="181" t="s">
        <v>654</v>
      </c>
      <c r="C219" s="181" t="s">
        <v>655</v>
      </c>
      <c r="E219" s="181" t="s">
        <v>749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1" t="s">
        <v>578</v>
      </c>
      <c r="B220" s="181" t="s">
        <v>657</v>
      </c>
      <c r="C220" s="181" t="s">
        <v>658</v>
      </c>
      <c r="E220" s="181" t="s">
        <v>749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1" t="s">
        <v>578</v>
      </c>
      <c r="B221" s="181" t="s">
        <v>660</v>
      </c>
      <c r="C221" s="181" t="s">
        <v>661</v>
      </c>
      <c r="E221" s="181" t="s">
        <v>722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1" t="s">
        <v>582</v>
      </c>
      <c r="B222" s="181" t="s">
        <v>630</v>
      </c>
      <c r="C222" s="181" t="s">
        <v>631</v>
      </c>
      <c r="E222" s="181" t="s">
        <v>724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1" t="s">
        <v>582</v>
      </c>
      <c r="B223" s="181" t="s">
        <v>633</v>
      </c>
      <c r="C223" s="181" t="s">
        <v>634</v>
      </c>
      <c r="E223" s="181" t="s">
        <v>772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1" t="s">
        <v>582</v>
      </c>
      <c r="B224" s="181" t="s">
        <v>636</v>
      </c>
      <c r="C224" s="181" t="s">
        <v>637</v>
      </c>
      <c r="E224" s="181" t="s">
        <v>772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1" t="s">
        <v>582</v>
      </c>
      <c r="B225" s="181" t="s">
        <v>639</v>
      </c>
      <c r="C225" s="181" t="s">
        <v>640</v>
      </c>
      <c r="E225" s="181" t="s">
        <v>722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1" t="s">
        <v>582</v>
      </c>
      <c r="B226" s="181" t="s">
        <v>642</v>
      </c>
      <c r="C226" s="181" t="s">
        <v>433</v>
      </c>
      <c r="E226" s="181" t="s">
        <v>773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1" t="s">
        <v>582</v>
      </c>
      <c r="B227" s="181" t="s">
        <v>644</v>
      </c>
      <c r="C227" s="181" t="s">
        <v>512</v>
      </c>
      <c r="E227" s="181" t="s">
        <v>774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1" t="s">
        <v>582</v>
      </c>
      <c r="B228" s="181" t="s">
        <v>646</v>
      </c>
      <c r="C228" s="181" t="s">
        <v>492</v>
      </c>
      <c r="E228" s="181" t="s">
        <v>775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1" t="s">
        <v>582</v>
      </c>
      <c r="B229" s="181" t="s">
        <v>648</v>
      </c>
      <c r="C229" s="181" t="s">
        <v>649</v>
      </c>
      <c r="E229" s="181" t="s">
        <v>776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1" t="s">
        <v>582</v>
      </c>
      <c r="B230" s="181" t="s">
        <v>651</v>
      </c>
      <c r="C230" s="181" t="s">
        <v>652</v>
      </c>
      <c r="E230" s="181" t="s">
        <v>777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1" t="s">
        <v>582</v>
      </c>
      <c r="B231" s="181" t="s">
        <v>654</v>
      </c>
      <c r="C231" s="181" t="s">
        <v>655</v>
      </c>
      <c r="E231" s="181" t="s">
        <v>730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1" t="s">
        <v>582</v>
      </c>
      <c r="B232" s="181" t="s">
        <v>657</v>
      </c>
      <c r="C232" s="181" t="s">
        <v>658</v>
      </c>
      <c r="E232" s="181" t="s">
        <v>733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1" t="s">
        <v>582</v>
      </c>
      <c r="B233" s="181" t="s">
        <v>660</v>
      </c>
      <c r="C233" s="181" t="s">
        <v>661</v>
      </c>
      <c r="E233" s="181" t="s">
        <v>737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1" t="s">
        <v>586</v>
      </c>
      <c r="B234" s="181" t="s">
        <v>630</v>
      </c>
      <c r="C234" s="181" t="s">
        <v>631</v>
      </c>
      <c r="E234" s="181" t="s">
        <v>744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1" t="s">
        <v>586</v>
      </c>
      <c r="B235" s="181" t="s">
        <v>633</v>
      </c>
      <c r="C235" s="181" t="s">
        <v>634</v>
      </c>
      <c r="E235" s="181" t="s">
        <v>739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1" t="s">
        <v>586</v>
      </c>
      <c r="B236" s="181" t="s">
        <v>636</v>
      </c>
      <c r="C236" s="181" t="s">
        <v>637</v>
      </c>
      <c r="E236" s="181" t="s">
        <v>778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1" t="s">
        <v>586</v>
      </c>
      <c r="B237" s="181" t="s">
        <v>639</v>
      </c>
      <c r="C237" s="181" t="s">
        <v>640</v>
      </c>
      <c r="E237" s="181" t="s">
        <v>779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1" t="s">
        <v>586</v>
      </c>
      <c r="B238" s="181" t="s">
        <v>642</v>
      </c>
      <c r="C238" s="181" t="s">
        <v>433</v>
      </c>
      <c r="E238" s="181" t="s">
        <v>780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1" t="s">
        <v>586</v>
      </c>
      <c r="B239" s="181" t="s">
        <v>644</v>
      </c>
      <c r="C239" s="181" t="s">
        <v>512</v>
      </c>
      <c r="E239" s="181" t="s">
        <v>781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1" t="s">
        <v>586</v>
      </c>
      <c r="B240" s="181" t="s">
        <v>646</v>
      </c>
      <c r="C240" s="181" t="s">
        <v>492</v>
      </c>
      <c r="E240" s="181" t="s">
        <v>782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1" t="s">
        <v>586</v>
      </c>
      <c r="B241" s="181" t="s">
        <v>648</v>
      </c>
      <c r="C241" s="181" t="s">
        <v>649</v>
      </c>
      <c r="E241" s="181" t="s">
        <v>783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1" t="s">
        <v>586</v>
      </c>
      <c r="B242" s="181" t="s">
        <v>651</v>
      </c>
      <c r="C242" s="181" t="s">
        <v>652</v>
      </c>
      <c r="E242" s="181" t="s">
        <v>784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1" t="s">
        <v>586</v>
      </c>
      <c r="B243" s="181" t="s">
        <v>654</v>
      </c>
      <c r="C243" s="181" t="s">
        <v>655</v>
      </c>
      <c r="E243" s="181" t="s">
        <v>785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1" t="s">
        <v>586</v>
      </c>
      <c r="B244" s="181" t="s">
        <v>657</v>
      </c>
      <c r="C244" s="181" t="s">
        <v>658</v>
      </c>
      <c r="E244" s="181" t="s">
        <v>786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1" t="s">
        <v>586</v>
      </c>
      <c r="B245" s="181" t="s">
        <v>660</v>
      </c>
      <c r="C245" s="181" t="s">
        <v>661</v>
      </c>
      <c r="E245" s="181" t="s">
        <v>787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1" t="s">
        <v>590</v>
      </c>
      <c r="B246" s="181" t="s">
        <v>630</v>
      </c>
      <c r="C246" s="181" t="s">
        <v>631</v>
      </c>
      <c r="E246" s="181" t="s">
        <v>788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1" t="s">
        <v>590</v>
      </c>
      <c r="B247" s="181" t="s">
        <v>633</v>
      </c>
      <c r="C247" s="181" t="s">
        <v>634</v>
      </c>
      <c r="E247" s="181" t="s">
        <v>789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1" t="s">
        <v>590</v>
      </c>
      <c r="B248" s="181" t="s">
        <v>636</v>
      </c>
      <c r="C248" s="181" t="s">
        <v>637</v>
      </c>
      <c r="E248" s="181" t="s">
        <v>790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1" t="s">
        <v>590</v>
      </c>
      <c r="B249" s="181" t="s">
        <v>639</v>
      </c>
      <c r="C249" s="181" t="s">
        <v>640</v>
      </c>
      <c r="E249" s="181" t="s">
        <v>791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1" t="s">
        <v>590</v>
      </c>
      <c r="B250" s="181" t="s">
        <v>642</v>
      </c>
      <c r="C250" s="181" t="s">
        <v>433</v>
      </c>
      <c r="E250" s="181" t="s">
        <v>792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1" t="s">
        <v>590</v>
      </c>
      <c r="B251" s="181" t="s">
        <v>644</v>
      </c>
      <c r="C251" s="181" t="s">
        <v>512</v>
      </c>
      <c r="E251" s="181" t="s">
        <v>793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1" t="s">
        <v>590</v>
      </c>
      <c r="B252" s="181" t="s">
        <v>646</v>
      </c>
      <c r="C252" s="181" t="s">
        <v>492</v>
      </c>
      <c r="E252" s="181" t="s">
        <v>794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1" t="s">
        <v>590</v>
      </c>
      <c r="B253" s="181" t="s">
        <v>648</v>
      </c>
      <c r="C253" s="181" t="s">
        <v>649</v>
      </c>
      <c r="E253" s="181" t="s">
        <v>795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1" t="s">
        <v>590</v>
      </c>
      <c r="B254" s="181" t="s">
        <v>651</v>
      </c>
      <c r="C254" s="181" t="s">
        <v>652</v>
      </c>
      <c r="E254" s="181" t="s">
        <v>796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1" t="s">
        <v>590</v>
      </c>
      <c r="B255" s="181" t="s">
        <v>654</v>
      </c>
      <c r="C255" s="181" t="s">
        <v>655</v>
      </c>
      <c r="E255" s="181" t="s">
        <v>797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1" t="s">
        <v>590</v>
      </c>
      <c r="B256" s="181" t="s">
        <v>657</v>
      </c>
      <c r="C256" s="181" t="s">
        <v>658</v>
      </c>
      <c r="E256" s="181" t="s">
        <v>798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1" t="s">
        <v>590</v>
      </c>
      <c r="B257" s="181" t="s">
        <v>660</v>
      </c>
      <c r="C257" s="181" t="s">
        <v>661</v>
      </c>
      <c r="E257" s="181" t="s">
        <v>799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1" t="s">
        <v>594</v>
      </c>
      <c r="B258" s="181" t="s">
        <v>630</v>
      </c>
      <c r="C258" s="181" t="s">
        <v>631</v>
      </c>
      <c r="E258" s="181" t="s">
        <v>800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1" t="s">
        <v>594</v>
      </c>
      <c r="B259" s="181" t="s">
        <v>633</v>
      </c>
      <c r="C259" s="181" t="s">
        <v>634</v>
      </c>
      <c r="E259" s="181" t="s">
        <v>801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1" t="s">
        <v>594</v>
      </c>
      <c r="B260" s="181" t="s">
        <v>636</v>
      </c>
      <c r="C260" s="181" t="s">
        <v>637</v>
      </c>
      <c r="E260" s="181" t="s">
        <v>802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1" t="s">
        <v>594</v>
      </c>
      <c r="B261" s="181" t="s">
        <v>639</v>
      </c>
      <c r="C261" s="181" t="s">
        <v>640</v>
      </c>
      <c r="E261" s="181" t="s">
        <v>803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1" t="s">
        <v>594</v>
      </c>
      <c r="B262" s="181" t="s">
        <v>642</v>
      </c>
      <c r="C262" s="181" t="s">
        <v>433</v>
      </c>
      <c r="E262" s="181" t="s">
        <v>804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1" t="s">
        <v>594</v>
      </c>
      <c r="B263" s="181" t="s">
        <v>644</v>
      </c>
      <c r="C263" s="181" t="s">
        <v>512</v>
      </c>
      <c r="E263" s="181" t="s">
        <v>805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1" t="s">
        <v>594</v>
      </c>
      <c r="B264" s="181" t="s">
        <v>646</v>
      </c>
      <c r="C264" s="181" t="s">
        <v>492</v>
      </c>
      <c r="E264" s="181" t="s">
        <v>806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1" t="s">
        <v>594</v>
      </c>
      <c r="B265" s="181" t="s">
        <v>648</v>
      </c>
      <c r="C265" s="181" t="s">
        <v>649</v>
      </c>
      <c r="E265" s="181" t="s">
        <v>807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1" t="s">
        <v>594</v>
      </c>
      <c r="B266" s="181" t="s">
        <v>651</v>
      </c>
      <c r="C266" s="181" t="s">
        <v>652</v>
      </c>
      <c r="E266" s="181" t="s">
        <v>808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1" t="s">
        <v>594</v>
      </c>
      <c r="B267" s="181" t="s">
        <v>654</v>
      </c>
      <c r="C267" s="181" t="s">
        <v>655</v>
      </c>
      <c r="E267" s="181" t="s">
        <v>809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1" t="s">
        <v>594</v>
      </c>
      <c r="B268" s="181" t="s">
        <v>657</v>
      </c>
      <c r="C268" s="181" t="s">
        <v>658</v>
      </c>
      <c r="E268" s="181" t="s">
        <v>810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1" t="s">
        <v>594</v>
      </c>
      <c r="B269" s="181" t="s">
        <v>660</v>
      </c>
      <c r="C269" s="181" t="s">
        <v>661</v>
      </c>
      <c r="E269" s="181" t="s">
        <v>811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1" t="s">
        <v>598</v>
      </c>
      <c r="B270" s="181" t="s">
        <v>630</v>
      </c>
      <c r="C270" s="181" t="s">
        <v>631</v>
      </c>
      <c r="E270" s="181" t="s">
        <v>812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1" t="s">
        <v>598</v>
      </c>
      <c r="B271" s="181" t="s">
        <v>633</v>
      </c>
      <c r="C271" s="181" t="s">
        <v>634</v>
      </c>
      <c r="E271" s="181" t="s">
        <v>813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1" t="s">
        <v>598</v>
      </c>
      <c r="B272" s="181" t="s">
        <v>636</v>
      </c>
      <c r="C272" s="181" t="s">
        <v>637</v>
      </c>
      <c r="E272" s="181" t="s">
        <v>814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1" t="s">
        <v>598</v>
      </c>
      <c r="B273" s="181" t="s">
        <v>639</v>
      </c>
      <c r="C273" s="181" t="s">
        <v>640</v>
      </c>
      <c r="E273" s="181" t="s">
        <v>815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1" t="s">
        <v>598</v>
      </c>
      <c r="B274" s="181" t="s">
        <v>642</v>
      </c>
      <c r="C274" s="181" t="s">
        <v>433</v>
      </c>
      <c r="E274" s="181" t="s">
        <v>816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1" t="s">
        <v>598</v>
      </c>
      <c r="B275" s="181" t="s">
        <v>644</v>
      </c>
      <c r="C275" s="181" t="s">
        <v>512</v>
      </c>
      <c r="E275" s="181" t="s">
        <v>817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1" t="s">
        <v>598</v>
      </c>
      <c r="B276" s="181" t="s">
        <v>646</v>
      </c>
      <c r="C276" s="181" t="s">
        <v>492</v>
      </c>
      <c r="E276" s="181" t="s">
        <v>818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1" t="s">
        <v>598</v>
      </c>
      <c r="B277" s="181" t="s">
        <v>648</v>
      </c>
      <c r="C277" s="181" t="s">
        <v>649</v>
      </c>
      <c r="E277" s="181" t="s">
        <v>819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1" t="s">
        <v>598</v>
      </c>
      <c r="B278" s="181" t="s">
        <v>651</v>
      </c>
      <c r="C278" s="181" t="s">
        <v>652</v>
      </c>
      <c r="E278" s="181" t="s">
        <v>820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1" t="s">
        <v>598</v>
      </c>
      <c r="B279" s="181" t="s">
        <v>654</v>
      </c>
      <c r="C279" s="181" t="s">
        <v>655</v>
      </c>
      <c r="E279" s="181" t="s">
        <v>821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1" t="s">
        <v>598</v>
      </c>
      <c r="B280" s="181" t="s">
        <v>657</v>
      </c>
      <c r="C280" s="181" t="s">
        <v>658</v>
      </c>
      <c r="E280" s="181" t="s">
        <v>822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1" t="s">
        <v>598</v>
      </c>
      <c r="B281" s="181" t="s">
        <v>660</v>
      </c>
      <c r="C281" s="181" t="s">
        <v>661</v>
      </c>
      <c r="E281" s="181" t="s">
        <v>823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1" t="s">
        <v>602</v>
      </c>
      <c r="B282" s="181" t="s">
        <v>630</v>
      </c>
      <c r="C282" s="181" t="s">
        <v>631</v>
      </c>
      <c r="E282" s="181" t="s">
        <v>824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1" t="s">
        <v>602</v>
      </c>
      <c r="B283" s="181" t="s">
        <v>633</v>
      </c>
      <c r="C283" s="181" t="s">
        <v>634</v>
      </c>
      <c r="E283" s="181" t="s">
        <v>825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1" t="s">
        <v>602</v>
      </c>
      <c r="B284" s="181" t="s">
        <v>636</v>
      </c>
      <c r="C284" s="181" t="s">
        <v>637</v>
      </c>
      <c r="E284" s="181" t="s">
        <v>826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1" t="s">
        <v>602</v>
      </c>
      <c r="B285" s="181" t="s">
        <v>639</v>
      </c>
      <c r="C285" s="181" t="s">
        <v>640</v>
      </c>
      <c r="E285" s="181" t="s">
        <v>827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1" t="s">
        <v>602</v>
      </c>
      <c r="B286" s="181" t="s">
        <v>642</v>
      </c>
      <c r="C286" s="181" t="s">
        <v>433</v>
      </c>
      <c r="E286" s="181" t="s">
        <v>828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1" t="s">
        <v>602</v>
      </c>
      <c r="B287" s="181" t="s">
        <v>644</v>
      </c>
      <c r="C287" s="181" t="s">
        <v>512</v>
      </c>
      <c r="E287" s="181" t="s">
        <v>829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1" t="s">
        <v>602</v>
      </c>
      <c r="B288" s="181" t="s">
        <v>646</v>
      </c>
      <c r="C288" s="181" t="s">
        <v>492</v>
      </c>
      <c r="E288" s="181" t="s">
        <v>830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1" t="s">
        <v>602</v>
      </c>
      <c r="B289" s="181" t="s">
        <v>648</v>
      </c>
      <c r="C289" s="181" t="s">
        <v>649</v>
      </c>
      <c r="E289" s="181" t="s">
        <v>831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1" t="s">
        <v>602</v>
      </c>
      <c r="B290" s="181" t="s">
        <v>651</v>
      </c>
      <c r="C290" s="181" t="s">
        <v>652</v>
      </c>
      <c r="E290" s="181" t="s">
        <v>832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1" t="s">
        <v>602</v>
      </c>
      <c r="B291" s="181" t="s">
        <v>654</v>
      </c>
      <c r="C291" s="181" t="s">
        <v>655</v>
      </c>
      <c r="E291" s="181" t="s">
        <v>833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1" t="s">
        <v>602</v>
      </c>
      <c r="B292" s="181" t="s">
        <v>657</v>
      </c>
      <c r="C292" s="181" t="s">
        <v>658</v>
      </c>
      <c r="E292" s="181" t="s">
        <v>833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1" t="s">
        <v>602</v>
      </c>
      <c r="B293" s="181" t="s">
        <v>660</v>
      </c>
      <c r="C293" s="181" t="s">
        <v>661</v>
      </c>
      <c r="E293" s="181" t="s">
        <v>834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1" t="s">
        <v>606</v>
      </c>
      <c r="B294" s="181" t="s">
        <v>630</v>
      </c>
      <c r="C294" s="181" t="s">
        <v>631</v>
      </c>
      <c r="E294" s="181" t="s">
        <v>835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1" t="s">
        <v>606</v>
      </c>
      <c r="B295" s="181" t="s">
        <v>633</v>
      </c>
      <c r="C295" s="181" t="s">
        <v>634</v>
      </c>
      <c r="E295" s="181" t="s">
        <v>836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1" t="s">
        <v>606</v>
      </c>
      <c r="B296" s="181" t="s">
        <v>636</v>
      </c>
      <c r="C296" s="181" t="s">
        <v>637</v>
      </c>
      <c r="E296" s="181" t="s">
        <v>837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1" t="s">
        <v>606</v>
      </c>
      <c r="B297" s="181" t="s">
        <v>639</v>
      </c>
      <c r="C297" s="181" t="s">
        <v>640</v>
      </c>
      <c r="E297" s="181" t="s">
        <v>793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1" t="s">
        <v>606</v>
      </c>
      <c r="B298" s="181" t="s">
        <v>642</v>
      </c>
      <c r="C298" s="181" t="s">
        <v>433</v>
      </c>
      <c r="E298" s="181" t="s">
        <v>838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1" t="s">
        <v>606</v>
      </c>
      <c r="B299" s="181" t="s">
        <v>644</v>
      </c>
      <c r="C299" s="181" t="s">
        <v>512</v>
      </c>
      <c r="E299" s="181" t="s">
        <v>739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1" t="s">
        <v>606</v>
      </c>
      <c r="B300" s="181" t="s">
        <v>646</v>
      </c>
      <c r="C300" s="181" t="s">
        <v>492</v>
      </c>
      <c r="E300" s="181" t="s">
        <v>839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1" t="s">
        <v>606</v>
      </c>
      <c r="B301" s="181" t="s">
        <v>648</v>
      </c>
      <c r="C301" s="181" t="s">
        <v>649</v>
      </c>
      <c r="E301" s="181" t="s">
        <v>720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1" t="s">
        <v>606</v>
      </c>
      <c r="B302" s="181" t="s">
        <v>651</v>
      </c>
      <c r="C302" s="181" t="s">
        <v>652</v>
      </c>
      <c r="E302" s="181" t="s">
        <v>766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1" t="s">
        <v>606</v>
      </c>
      <c r="B303" s="181" t="s">
        <v>654</v>
      </c>
      <c r="C303" s="181" t="s">
        <v>655</v>
      </c>
      <c r="E303" s="181" t="s">
        <v>761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1" t="s">
        <v>606</v>
      </c>
      <c r="B304" s="181" t="s">
        <v>657</v>
      </c>
      <c r="C304" s="181" t="s">
        <v>658</v>
      </c>
      <c r="E304" s="181" t="s">
        <v>840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1" t="s">
        <v>606</v>
      </c>
      <c r="B305" s="181" t="s">
        <v>660</v>
      </c>
      <c r="C305" s="181" t="s">
        <v>661</v>
      </c>
      <c r="E305" s="181" t="s">
        <v>841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1" t="s">
        <v>501</v>
      </c>
      <c r="B306" s="181" t="s">
        <v>630</v>
      </c>
      <c r="C306" s="181" t="s">
        <v>631</v>
      </c>
      <c r="E306" s="181" t="s">
        <v>842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1" t="s">
        <v>501</v>
      </c>
      <c r="B307" s="181" t="s">
        <v>633</v>
      </c>
      <c r="C307" s="181" t="s">
        <v>634</v>
      </c>
      <c r="E307" s="181" t="s">
        <v>691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1" t="s">
        <v>501</v>
      </c>
      <c r="B308" s="181" t="s">
        <v>636</v>
      </c>
      <c r="C308" s="181" t="s">
        <v>637</v>
      </c>
      <c r="E308" s="181" t="s">
        <v>843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1" t="s">
        <v>501</v>
      </c>
      <c r="B309" s="181" t="s">
        <v>639</v>
      </c>
      <c r="C309" s="181" t="s">
        <v>640</v>
      </c>
      <c r="E309" s="181" t="s">
        <v>714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1" t="s">
        <v>501</v>
      </c>
      <c r="B310" s="181" t="s">
        <v>642</v>
      </c>
      <c r="C310" s="181" t="s">
        <v>433</v>
      </c>
      <c r="E310" s="181" t="s">
        <v>839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1" t="s">
        <v>501</v>
      </c>
      <c r="B311" s="181" t="s">
        <v>644</v>
      </c>
      <c r="C311" s="181" t="s">
        <v>512</v>
      </c>
      <c r="E311" s="181" t="s">
        <v>740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1" t="s">
        <v>501</v>
      </c>
      <c r="B312" s="181" t="s">
        <v>646</v>
      </c>
      <c r="C312" s="181" t="s">
        <v>492</v>
      </c>
      <c r="E312" s="181" t="s">
        <v>844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1" t="s">
        <v>501</v>
      </c>
      <c r="B313" s="181" t="s">
        <v>648</v>
      </c>
      <c r="C313" s="181" t="s">
        <v>649</v>
      </c>
      <c r="E313" s="181" t="s">
        <v>845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1" t="s">
        <v>501</v>
      </c>
      <c r="B314" s="181" t="s">
        <v>651</v>
      </c>
      <c r="C314" s="181" t="s">
        <v>652</v>
      </c>
      <c r="E314" s="181" t="s">
        <v>846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1" t="s">
        <v>501</v>
      </c>
      <c r="B315" s="181" t="s">
        <v>654</v>
      </c>
      <c r="C315" s="181" t="s">
        <v>655</v>
      </c>
      <c r="E315" s="181" t="s">
        <v>847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1" t="s">
        <v>501</v>
      </c>
      <c r="B316" s="181" t="s">
        <v>657</v>
      </c>
      <c r="C316" s="181" t="s">
        <v>658</v>
      </c>
      <c r="E316" s="181" t="s">
        <v>848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1" t="s">
        <v>501</v>
      </c>
      <c r="B317" s="181" t="s">
        <v>660</v>
      </c>
      <c r="C317" s="181" t="s">
        <v>661</v>
      </c>
      <c r="E317" s="181" t="s">
        <v>849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1" t="s">
        <v>613</v>
      </c>
      <c r="B318" s="181" t="s">
        <v>630</v>
      </c>
      <c r="C318" s="181" t="s">
        <v>631</v>
      </c>
      <c r="E318" s="181" t="s">
        <v>795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1" t="s">
        <v>613</v>
      </c>
      <c r="B319" s="181" t="s">
        <v>633</v>
      </c>
      <c r="C319" s="181" t="s">
        <v>634</v>
      </c>
      <c r="E319" s="181" t="s">
        <v>850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1" t="s">
        <v>613</v>
      </c>
      <c r="B320" s="181" t="s">
        <v>636</v>
      </c>
      <c r="C320" s="181" t="s">
        <v>637</v>
      </c>
      <c r="E320" s="181" t="s">
        <v>800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3178</v>
      </c>
      <c r="J320" s="155">
        <f t="shared" si="27"/>
        <v>44621</v>
      </c>
      <c r="AN320" s="175"/>
    </row>
    <row r="321" spans="1:40" x14ac:dyDescent="0.25">
      <c r="A321" s="181" t="s">
        <v>613</v>
      </c>
      <c r="B321" s="181" t="s">
        <v>639</v>
      </c>
      <c r="C321" s="181" t="s">
        <v>640</v>
      </c>
      <c r="E321" s="181" t="s">
        <v>851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3182</v>
      </c>
      <c r="J321" s="155">
        <f t="shared" si="27"/>
        <v>44652</v>
      </c>
      <c r="AN321" s="175"/>
    </row>
    <row r="322" spans="1:40" x14ac:dyDescent="0.25">
      <c r="A322" s="181" t="s">
        <v>613</v>
      </c>
      <c r="B322" s="181" t="s">
        <v>642</v>
      </c>
      <c r="C322" s="181" t="s">
        <v>433</v>
      </c>
      <c r="E322" s="181" t="s">
        <v>852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3185</v>
      </c>
      <c r="J322" s="155">
        <f t="shared" si="27"/>
        <v>44682</v>
      </c>
      <c r="AN322" s="175"/>
    </row>
    <row r="323" spans="1:40" x14ac:dyDescent="0.25">
      <c r="A323" s="181" t="s">
        <v>613</v>
      </c>
      <c r="B323" s="181" t="s">
        <v>644</v>
      </c>
      <c r="C323" s="181" t="s">
        <v>512</v>
      </c>
      <c r="E323" s="181" t="s">
        <v>801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3181</v>
      </c>
      <c r="J323" s="155">
        <f t="shared" si="27"/>
        <v>44713</v>
      </c>
      <c r="AN323" s="175"/>
    </row>
    <row r="324" spans="1:40" x14ac:dyDescent="0.25">
      <c r="A324" s="181" t="s">
        <v>613</v>
      </c>
      <c r="B324" s="181" t="s">
        <v>646</v>
      </c>
      <c r="C324" s="181" t="s">
        <v>492</v>
      </c>
      <c r="E324" s="181" t="s">
        <v>853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3172</v>
      </c>
      <c r="J324" s="155">
        <f t="shared" si="27"/>
        <v>44743</v>
      </c>
      <c r="AN324" s="175"/>
    </row>
    <row r="325" spans="1:40" x14ac:dyDescent="0.25">
      <c r="A325" s="181" t="s">
        <v>613</v>
      </c>
      <c r="B325" s="181" t="s">
        <v>648</v>
      </c>
      <c r="C325" s="181" t="s">
        <v>649</v>
      </c>
      <c r="E325" s="181" t="s">
        <v>854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3174</v>
      </c>
      <c r="J325" s="155">
        <f t="shared" si="27"/>
        <v>44774</v>
      </c>
      <c r="AN325" s="175"/>
    </row>
    <row r="326" spans="1:40" x14ac:dyDescent="0.25">
      <c r="A326" s="181" t="s">
        <v>613</v>
      </c>
      <c r="B326" s="181" t="s">
        <v>651</v>
      </c>
      <c r="C326" s="181" t="s">
        <v>652</v>
      </c>
      <c r="E326" s="181" t="s">
        <v>855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3177</v>
      </c>
      <c r="J326" s="155">
        <f t="shared" si="27"/>
        <v>44805</v>
      </c>
      <c r="AN326" s="175"/>
    </row>
    <row r="327" spans="1:40" x14ac:dyDescent="0.25">
      <c r="A327" s="181" t="s">
        <v>613</v>
      </c>
      <c r="B327" s="181" t="s">
        <v>654</v>
      </c>
      <c r="C327" s="181" t="s">
        <v>655</v>
      </c>
      <c r="E327" s="181" t="s">
        <v>855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3177</v>
      </c>
      <c r="J327" s="155">
        <f t="shared" si="27"/>
        <v>44835</v>
      </c>
      <c r="AN327" s="175"/>
    </row>
    <row r="328" spans="1:40" x14ac:dyDescent="0.25">
      <c r="A328" s="181" t="s">
        <v>613</v>
      </c>
      <c r="B328" s="181" t="s">
        <v>657</v>
      </c>
      <c r="C328" s="181" t="s">
        <v>658</v>
      </c>
      <c r="E328" s="181" t="s">
        <v>854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3174</v>
      </c>
      <c r="J328" s="155">
        <f t="shared" si="27"/>
        <v>44866</v>
      </c>
      <c r="AN328" s="175"/>
    </row>
    <row r="329" spans="1:40" x14ac:dyDescent="0.25">
      <c r="A329" s="181" t="s">
        <v>613</v>
      </c>
      <c r="B329" s="181" t="s">
        <v>660</v>
      </c>
      <c r="C329" s="181" t="s">
        <v>661</v>
      </c>
      <c r="E329" s="181" t="s">
        <v>798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3169</v>
      </c>
      <c r="J329" s="155">
        <f t="shared" si="27"/>
        <v>44896</v>
      </c>
      <c r="AN329" s="175"/>
    </row>
    <row r="330" spans="1:40" x14ac:dyDescent="0.25">
      <c r="A330" s="181" t="s">
        <v>491</v>
      </c>
      <c r="B330" s="181" t="s">
        <v>630</v>
      </c>
      <c r="C330" s="181" t="s">
        <v>631</v>
      </c>
      <c r="E330" s="181" t="s">
        <v>851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3182</v>
      </c>
      <c r="J330" s="155">
        <f t="shared" si="27"/>
        <v>44927</v>
      </c>
      <c r="AN330" s="175"/>
    </row>
    <row r="331" spans="1:40" x14ac:dyDescent="0.25">
      <c r="A331" s="181" t="s">
        <v>491</v>
      </c>
      <c r="B331" s="181" t="s">
        <v>633</v>
      </c>
      <c r="C331" s="181" t="s">
        <v>634</v>
      </c>
      <c r="E331" s="181" t="s">
        <v>803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3187</v>
      </c>
      <c r="J331" s="155">
        <f t="shared" si="27"/>
        <v>44958</v>
      </c>
      <c r="AN331" s="175"/>
    </row>
    <row r="332" spans="1:40" x14ac:dyDescent="0.25">
      <c r="A332" s="181" t="s">
        <v>491</v>
      </c>
      <c r="B332" s="181" t="s">
        <v>636</v>
      </c>
      <c r="C332" s="181" t="s">
        <v>637</v>
      </c>
      <c r="E332" s="181" t="s">
        <v>856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3188</v>
      </c>
      <c r="J332" s="155">
        <f t="shared" si="27"/>
        <v>44986</v>
      </c>
      <c r="AN332" s="175"/>
    </row>
    <row r="333" spans="1:40" x14ac:dyDescent="0.25">
      <c r="A333" s="181" t="s">
        <v>491</v>
      </c>
      <c r="B333" s="181" t="s">
        <v>639</v>
      </c>
      <c r="C333" s="181" t="s">
        <v>640</v>
      </c>
      <c r="E333" s="181" t="s">
        <v>856</v>
      </c>
      <c r="F333" s="64">
        <v>292</v>
      </c>
      <c r="G333">
        <f t="shared" si="24"/>
        <v>2023</v>
      </c>
      <c r="H333" s="156">
        <f t="shared" si="25"/>
        <v>45017</v>
      </c>
      <c r="I333">
        <f t="shared" si="26"/>
        <v>3188</v>
      </c>
      <c r="J333" s="155">
        <f t="shared" si="27"/>
        <v>45017</v>
      </c>
      <c r="AN333" s="175"/>
    </row>
    <row r="334" spans="1:40" x14ac:dyDescent="0.25">
      <c r="A334" s="181" t="s">
        <v>491</v>
      </c>
      <c r="B334" s="181" t="s">
        <v>642</v>
      </c>
      <c r="C334" s="181" t="s">
        <v>433</v>
      </c>
      <c r="E334" s="181" t="s">
        <v>857</v>
      </c>
      <c r="F334" s="64">
        <v>293</v>
      </c>
      <c r="G334">
        <f t="shared" si="24"/>
        <v>2023</v>
      </c>
      <c r="H334" s="156">
        <f t="shared" si="25"/>
        <v>45047</v>
      </c>
      <c r="I334">
        <f t="shared" si="26"/>
        <v>3195</v>
      </c>
      <c r="J334" s="155">
        <f t="shared" si="27"/>
        <v>45047</v>
      </c>
      <c r="AN334" s="175"/>
    </row>
    <row r="335" spans="1:40" x14ac:dyDescent="0.25">
      <c r="A335" s="181" t="s">
        <v>491</v>
      </c>
      <c r="B335" s="181" t="s">
        <v>644</v>
      </c>
      <c r="C335" s="181" t="s">
        <v>512</v>
      </c>
      <c r="E335" s="181" t="s">
        <v>858</v>
      </c>
      <c r="F335" s="64">
        <v>294</v>
      </c>
      <c r="G335">
        <f t="shared" si="24"/>
        <v>2023</v>
      </c>
      <c r="H335" s="156">
        <f t="shared" si="25"/>
        <v>45078</v>
      </c>
      <c r="I335">
        <f t="shared" si="26"/>
        <v>3203</v>
      </c>
      <c r="J335" s="155">
        <f t="shared" si="27"/>
        <v>45078</v>
      </c>
      <c r="AN335" s="175"/>
    </row>
    <row r="336" spans="1:40" x14ac:dyDescent="0.25">
      <c r="A336" s="181" t="s">
        <v>491</v>
      </c>
      <c r="B336" s="181" t="s">
        <v>646</v>
      </c>
      <c r="C336" s="181" t="s">
        <v>492</v>
      </c>
      <c r="E336" s="181" t="s">
        <v>859</v>
      </c>
      <c r="F336" s="64">
        <v>295</v>
      </c>
      <c r="G336">
        <f t="shared" si="24"/>
        <v>2023</v>
      </c>
      <c r="H336" s="156">
        <f t="shared" si="25"/>
        <v>45108</v>
      </c>
      <c r="I336">
        <f t="shared" si="26"/>
        <v>3211</v>
      </c>
      <c r="J336" s="155">
        <f t="shared" si="27"/>
        <v>45108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860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861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862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863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864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865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4"/>
  <sheetViews>
    <sheetView topLeftCell="A260" workbookViewId="0">
      <selection activeCell="E272" sqref="E272"/>
    </sheetView>
  </sheetViews>
  <sheetFormatPr defaultRowHeight="13.2" x14ac:dyDescent="0.25"/>
  <cols>
    <col min="2" max="2" width="8.88671875" style="79"/>
    <col min="3" max="3" width="15.88671875" style="79" customWidth="1"/>
    <col min="4" max="4" width="10.21875" bestFit="1" customWidth="1"/>
    <col min="5" max="5" width="8.88671875" style="153"/>
  </cols>
  <sheetData>
    <row r="1" spans="1:5" x14ac:dyDescent="0.25">
      <c r="A1" s="281" t="s">
        <v>867</v>
      </c>
      <c r="B1" s="282" t="s">
        <v>868</v>
      </c>
      <c r="C1" s="282" t="s">
        <v>869</v>
      </c>
    </row>
    <row r="2" spans="1:5" x14ac:dyDescent="0.25">
      <c r="A2" s="283">
        <v>36526</v>
      </c>
      <c r="B2" s="79">
        <v>203442</v>
      </c>
      <c r="C2" s="79">
        <v>227235</v>
      </c>
      <c r="E2" s="82"/>
    </row>
    <row r="3" spans="1:5" x14ac:dyDescent="0.25">
      <c r="A3" s="283">
        <v>36557</v>
      </c>
      <c r="B3" s="79">
        <v>199261</v>
      </c>
      <c r="C3" s="79">
        <v>228727</v>
      </c>
    </row>
    <row r="4" spans="1:5" x14ac:dyDescent="0.25">
      <c r="A4" s="283">
        <v>36586</v>
      </c>
      <c r="B4" s="79">
        <v>232490</v>
      </c>
      <c r="C4" s="79">
        <v>230237</v>
      </c>
    </row>
    <row r="5" spans="1:5" x14ac:dyDescent="0.25">
      <c r="A5" s="283">
        <v>36617</v>
      </c>
      <c r="B5" s="79">
        <v>227698</v>
      </c>
      <c r="C5" s="79">
        <v>229068</v>
      </c>
    </row>
    <row r="6" spans="1:5" x14ac:dyDescent="0.25">
      <c r="A6" s="283">
        <v>36647</v>
      </c>
      <c r="B6" s="79">
        <v>242501</v>
      </c>
      <c r="C6" s="79">
        <v>229651</v>
      </c>
    </row>
    <row r="7" spans="1:5" x14ac:dyDescent="0.25">
      <c r="A7" s="283">
        <v>36678</v>
      </c>
      <c r="B7" s="79">
        <v>242963</v>
      </c>
      <c r="C7" s="79">
        <v>230024</v>
      </c>
    </row>
    <row r="8" spans="1:5" x14ac:dyDescent="0.25">
      <c r="A8" s="283">
        <v>36708</v>
      </c>
      <c r="B8" s="79">
        <v>245140</v>
      </c>
      <c r="C8" s="79">
        <v>228840</v>
      </c>
    </row>
    <row r="9" spans="1:5" x14ac:dyDescent="0.25">
      <c r="A9" s="283">
        <v>36739</v>
      </c>
      <c r="B9" s="79">
        <v>247832</v>
      </c>
      <c r="C9" s="79">
        <v>229339</v>
      </c>
    </row>
    <row r="10" spans="1:5" x14ac:dyDescent="0.25">
      <c r="A10" s="283">
        <v>36770</v>
      </c>
      <c r="B10" s="79">
        <v>227899</v>
      </c>
      <c r="C10" s="79">
        <v>231166</v>
      </c>
    </row>
    <row r="11" spans="1:5" x14ac:dyDescent="0.25">
      <c r="A11" s="283">
        <v>36800</v>
      </c>
      <c r="B11" s="79">
        <v>236491</v>
      </c>
      <c r="C11" s="79">
        <v>230372</v>
      </c>
    </row>
    <row r="12" spans="1:5" x14ac:dyDescent="0.25">
      <c r="A12" s="283">
        <v>36831</v>
      </c>
      <c r="B12" s="79">
        <v>222819</v>
      </c>
      <c r="C12" s="79">
        <v>229865</v>
      </c>
    </row>
    <row r="13" spans="1:5" x14ac:dyDescent="0.25">
      <c r="A13" s="283">
        <v>36861</v>
      </c>
      <c r="B13" s="79">
        <v>218390</v>
      </c>
      <c r="C13" s="79">
        <v>224132</v>
      </c>
    </row>
    <row r="14" spans="1:5" x14ac:dyDescent="0.25">
      <c r="A14" s="283">
        <v>36892</v>
      </c>
      <c r="B14" s="79">
        <v>209685</v>
      </c>
      <c r="C14" s="79">
        <v>231442</v>
      </c>
    </row>
    <row r="15" spans="1:5" x14ac:dyDescent="0.25">
      <c r="A15" s="283">
        <v>36923</v>
      </c>
      <c r="B15" s="79">
        <v>200876</v>
      </c>
      <c r="C15" s="79">
        <v>230672</v>
      </c>
    </row>
    <row r="16" spans="1:5" x14ac:dyDescent="0.25">
      <c r="A16" s="283">
        <v>36951</v>
      </c>
      <c r="B16" s="79">
        <v>232587</v>
      </c>
      <c r="C16" s="79">
        <v>231165</v>
      </c>
    </row>
    <row r="17" spans="1:3" x14ac:dyDescent="0.25">
      <c r="A17" s="283">
        <v>36982</v>
      </c>
      <c r="B17" s="79">
        <v>232513</v>
      </c>
      <c r="C17" s="79">
        <v>232994</v>
      </c>
    </row>
    <row r="18" spans="1:3" x14ac:dyDescent="0.25">
      <c r="A18" s="283">
        <v>37012</v>
      </c>
      <c r="B18" s="79">
        <v>245357</v>
      </c>
      <c r="C18" s="79">
        <v>232201</v>
      </c>
    </row>
    <row r="19" spans="1:3" x14ac:dyDescent="0.25">
      <c r="A19" s="283">
        <v>37043</v>
      </c>
      <c r="B19" s="79">
        <v>243498</v>
      </c>
      <c r="C19" s="79">
        <v>231645</v>
      </c>
    </row>
    <row r="20" spans="1:3" x14ac:dyDescent="0.25">
      <c r="A20" s="283">
        <v>37073</v>
      </c>
      <c r="B20" s="79">
        <v>250363</v>
      </c>
      <c r="C20" s="79">
        <v>232941</v>
      </c>
    </row>
    <row r="21" spans="1:3" x14ac:dyDescent="0.25">
      <c r="A21" s="283">
        <v>37104</v>
      </c>
      <c r="B21" s="79">
        <v>253274</v>
      </c>
      <c r="C21" s="79">
        <v>233413</v>
      </c>
    </row>
    <row r="22" spans="1:3" x14ac:dyDescent="0.25">
      <c r="A22" s="283">
        <v>37135</v>
      </c>
      <c r="B22" s="79">
        <v>226312</v>
      </c>
      <c r="C22" s="79">
        <v>232276</v>
      </c>
    </row>
    <row r="23" spans="1:3" x14ac:dyDescent="0.25">
      <c r="A23" s="283">
        <v>37165</v>
      </c>
      <c r="B23" s="79">
        <v>241050</v>
      </c>
      <c r="C23" s="79">
        <v>233772</v>
      </c>
    </row>
    <row r="24" spans="1:3" x14ac:dyDescent="0.25">
      <c r="A24" s="283">
        <v>37196</v>
      </c>
      <c r="B24" s="79">
        <v>230511</v>
      </c>
      <c r="C24" s="79">
        <v>236644</v>
      </c>
    </row>
    <row r="25" spans="1:3" x14ac:dyDescent="0.25">
      <c r="A25" s="283">
        <v>37226</v>
      </c>
      <c r="B25" s="79">
        <v>229584</v>
      </c>
      <c r="C25" s="79">
        <v>236694</v>
      </c>
    </row>
    <row r="26" spans="1:3" x14ac:dyDescent="0.25">
      <c r="A26" s="283">
        <v>37257</v>
      </c>
      <c r="B26" s="79">
        <v>215215</v>
      </c>
      <c r="C26" s="79">
        <v>236712</v>
      </c>
    </row>
    <row r="27" spans="1:3" x14ac:dyDescent="0.25">
      <c r="A27" s="283">
        <v>37288</v>
      </c>
      <c r="B27" s="79">
        <v>208237</v>
      </c>
      <c r="C27" s="79">
        <v>238125</v>
      </c>
    </row>
    <row r="28" spans="1:3" x14ac:dyDescent="0.25">
      <c r="A28" s="283">
        <v>37316</v>
      </c>
      <c r="B28" s="79">
        <v>236070</v>
      </c>
      <c r="C28" s="79">
        <v>235504</v>
      </c>
    </row>
    <row r="29" spans="1:3" x14ac:dyDescent="0.25">
      <c r="A29" s="283">
        <v>37347</v>
      </c>
      <c r="B29" s="79">
        <v>237226</v>
      </c>
      <c r="C29" s="79">
        <v>236391</v>
      </c>
    </row>
    <row r="30" spans="1:3" x14ac:dyDescent="0.25">
      <c r="A30" s="283">
        <v>37377</v>
      </c>
      <c r="B30" s="79">
        <v>251746</v>
      </c>
      <c r="C30" s="79">
        <v>237506</v>
      </c>
    </row>
    <row r="31" spans="1:3" x14ac:dyDescent="0.25">
      <c r="A31" s="283">
        <v>37408</v>
      </c>
      <c r="B31" s="79">
        <v>247868</v>
      </c>
      <c r="C31" s="79">
        <v>238073</v>
      </c>
    </row>
    <row r="32" spans="1:3" x14ac:dyDescent="0.25">
      <c r="A32" s="283">
        <v>37438</v>
      </c>
      <c r="B32" s="79">
        <v>256392</v>
      </c>
      <c r="C32" s="79">
        <v>237780</v>
      </c>
    </row>
    <row r="33" spans="1:3" x14ac:dyDescent="0.25">
      <c r="A33" s="283">
        <v>37469</v>
      </c>
      <c r="B33" s="79">
        <v>258666</v>
      </c>
      <c r="C33" s="79">
        <v>239615</v>
      </c>
    </row>
    <row r="34" spans="1:3" x14ac:dyDescent="0.25">
      <c r="A34" s="283">
        <v>37500</v>
      </c>
      <c r="B34" s="79">
        <v>233625</v>
      </c>
      <c r="C34" s="79">
        <v>239653</v>
      </c>
    </row>
    <row r="35" spans="1:3" x14ac:dyDescent="0.25">
      <c r="A35" s="283">
        <v>37530</v>
      </c>
      <c r="B35" s="79">
        <v>245556</v>
      </c>
      <c r="C35" s="79">
        <v>237938</v>
      </c>
    </row>
    <row r="36" spans="1:3" x14ac:dyDescent="0.25">
      <c r="A36" s="283">
        <v>37561</v>
      </c>
      <c r="B36" s="79">
        <v>230648</v>
      </c>
      <c r="C36" s="79">
        <v>238385</v>
      </c>
    </row>
    <row r="37" spans="1:3" x14ac:dyDescent="0.25">
      <c r="A37" s="283">
        <v>37591</v>
      </c>
      <c r="B37" s="79">
        <v>234260</v>
      </c>
      <c r="C37" s="79">
        <v>239969</v>
      </c>
    </row>
    <row r="38" spans="1:3" x14ac:dyDescent="0.25">
      <c r="A38" s="283">
        <v>37622</v>
      </c>
      <c r="B38" s="79">
        <v>218534</v>
      </c>
      <c r="C38" s="79">
        <v>239077</v>
      </c>
    </row>
    <row r="39" spans="1:3" x14ac:dyDescent="0.25">
      <c r="A39" s="283">
        <v>37653</v>
      </c>
      <c r="B39" s="79">
        <v>203677</v>
      </c>
      <c r="C39" s="79">
        <v>233578</v>
      </c>
    </row>
    <row r="40" spans="1:3" x14ac:dyDescent="0.25">
      <c r="A40" s="283">
        <v>37681</v>
      </c>
      <c r="B40" s="79">
        <v>236679</v>
      </c>
      <c r="C40" s="79">
        <v>236830</v>
      </c>
    </row>
    <row r="41" spans="1:3" x14ac:dyDescent="0.25">
      <c r="A41" s="283">
        <v>37712</v>
      </c>
      <c r="B41" s="79">
        <v>239415</v>
      </c>
      <c r="C41" s="79">
        <v>238036</v>
      </c>
    </row>
    <row r="42" spans="1:3" x14ac:dyDescent="0.25">
      <c r="A42" s="283">
        <v>37742</v>
      </c>
      <c r="B42" s="79">
        <v>253244</v>
      </c>
      <c r="C42" s="79">
        <v>239910</v>
      </c>
    </row>
    <row r="43" spans="1:3" x14ac:dyDescent="0.25">
      <c r="A43" s="283">
        <v>37773</v>
      </c>
      <c r="B43" s="79">
        <v>252145</v>
      </c>
      <c r="C43" s="79">
        <v>241491</v>
      </c>
    </row>
    <row r="44" spans="1:3" x14ac:dyDescent="0.25">
      <c r="A44" s="283">
        <v>37803</v>
      </c>
      <c r="B44" s="79">
        <v>262105</v>
      </c>
      <c r="C44" s="79">
        <v>243389</v>
      </c>
    </row>
    <row r="45" spans="1:3" x14ac:dyDescent="0.25">
      <c r="A45" s="283">
        <v>37834</v>
      </c>
      <c r="B45" s="79">
        <v>260687</v>
      </c>
      <c r="C45" s="79">
        <v>242803</v>
      </c>
    </row>
    <row r="46" spans="1:3" x14ac:dyDescent="0.25">
      <c r="A46" s="283">
        <v>37865</v>
      </c>
      <c r="B46" s="79">
        <v>237451</v>
      </c>
      <c r="C46" s="79">
        <v>243182</v>
      </c>
    </row>
    <row r="47" spans="1:3" x14ac:dyDescent="0.25">
      <c r="A47" s="283">
        <v>37895</v>
      </c>
      <c r="B47" s="79">
        <v>254048</v>
      </c>
      <c r="C47" s="79">
        <v>245423</v>
      </c>
    </row>
    <row r="48" spans="1:3" x14ac:dyDescent="0.25">
      <c r="A48" s="283">
        <v>37926</v>
      </c>
      <c r="B48" s="79">
        <v>233698</v>
      </c>
      <c r="C48" s="79">
        <v>243497</v>
      </c>
    </row>
    <row r="49" spans="1:9" x14ac:dyDescent="0.25">
      <c r="A49" s="283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5">
      <c r="A50" s="283">
        <v>37987</v>
      </c>
      <c r="B50" s="79">
        <v>222450</v>
      </c>
      <c r="C50" s="79">
        <v>243817</v>
      </c>
    </row>
    <row r="51" spans="1:9" x14ac:dyDescent="0.25">
      <c r="A51" s="283">
        <v>38018</v>
      </c>
      <c r="B51" s="79">
        <v>213709</v>
      </c>
      <c r="C51" s="79">
        <v>244576</v>
      </c>
    </row>
    <row r="52" spans="1:9" x14ac:dyDescent="0.25">
      <c r="A52" s="283">
        <v>38047</v>
      </c>
      <c r="B52" s="79">
        <v>251403</v>
      </c>
      <c r="C52" s="79">
        <v>248689</v>
      </c>
    </row>
    <row r="53" spans="1:9" x14ac:dyDescent="0.25">
      <c r="A53" s="283">
        <v>38078</v>
      </c>
      <c r="B53" s="79">
        <v>250968</v>
      </c>
      <c r="C53" s="79">
        <v>248376</v>
      </c>
    </row>
    <row r="54" spans="1:9" x14ac:dyDescent="0.25">
      <c r="A54" s="283">
        <v>38108</v>
      </c>
      <c r="B54" s="79">
        <v>257235</v>
      </c>
      <c r="C54" s="79">
        <v>246159</v>
      </c>
    </row>
    <row r="55" spans="1:9" x14ac:dyDescent="0.25">
      <c r="A55" s="283">
        <v>38139</v>
      </c>
      <c r="B55" s="79">
        <v>257383</v>
      </c>
      <c r="C55" s="79">
        <v>245171</v>
      </c>
    </row>
    <row r="56" spans="1:9" x14ac:dyDescent="0.25">
      <c r="A56" s="283">
        <v>38169</v>
      </c>
      <c r="B56" s="79">
        <v>265969</v>
      </c>
      <c r="C56" s="79">
        <v>247686</v>
      </c>
    </row>
    <row r="57" spans="1:9" x14ac:dyDescent="0.25">
      <c r="A57" s="283">
        <v>38200</v>
      </c>
      <c r="B57" s="79">
        <v>262836</v>
      </c>
      <c r="C57" s="79">
        <v>247344</v>
      </c>
    </row>
    <row r="58" spans="1:9" x14ac:dyDescent="0.25">
      <c r="A58" s="283">
        <v>38231</v>
      </c>
      <c r="B58" s="79">
        <v>243515</v>
      </c>
      <c r="C58" s="79">
        <v>247916</v>
      </c>
    </row>
    <row r="59" spans="1:9" x14ac:dyDescent="0.25">
      <c r="A59" s="283">
        <v>38261</v>
      </c>
      <c r="B59" s="79">
        <v>254496</v>
      </c>
      <c r="C59" s="79">
        <v>247883</v>
      </c>
    </row>
    <row r="60" spans="1:9" x14ac:dyDescent="0.25">
      <c r="A60" s="283">
        <v>38292</v>
      </c>
      <c r="B60" s="79">
        <v>239796</v>
      </c>
      <c r="C60" s="79">
        <v>247656</v>
      </c>
    </row>
    <row r="61" spans="1:9" x14ac:dyDescent="0.25">
      <c r="A61" s="283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5">
      <c r="A62" s="283">
        <v>38353</v>
      </c>
      <c r="B62" s="79">
        <v>224072</v>
      </c>
      <c r="C62" s="79">
        <v>247614</v>
      </c>
    </row>
    <row r="63" spans="1:9" x14ac:dyDescent="0.25">
      <c r="A63" s="283">
        <v>38384</v>
      </c>
      <c r="B63" s="79">
        <v>219970</v>
      </c>
      <c r="C63" s="79">
        <v>250015</v>
      </c>
    </row>
    <row r="64" spans="1:9" x14ac:dyDescent="0.25">
      <c r="A64" s="283">
        <v>38412</v>
      </c>
      <c r="B64" s="79">
        <v>253182</v>
      </c>
      <c r="C64" s="79">
        <v>249174</v>
      </c>
    </row>
    <row r="65" spans="1:9" x14ac:dyDescent="0.25">
      <c r="A65" s="283">
        <v>38443</v>
      </c>
      <c r="B65" s="79">
        <v>250860</v>
      </c>
      <c r="C65" s="79">
        <v>249024</v>
      </c>
    </row>
    <row r="66" spans="1:9" x14ac:dyDescent="0.25">
      <c r="A66" s="283">
        <v>38473</v>
      </c>
      <c r="B66" s="79">
        <v>262678</v>
      </c>
      <c r="C66" s="79">
        <v>250452</v>
      </c>
    </row>
    <row r="67" spans="1:9" x14ac:dyDescent="0.25">
      <c r="A67" s="283">
        <v>38504</v>
      </c>
      <c r="B67" s="79">
        <v>263816</v>
      </c>
      <c r="C67" s="79">
        <v>251531</v>
      </c>
    </row>
    <row r="68" spans="1:9" x14ac:dyDescent="0.25">
      <c r="A68" s="283">
        <v>38534</v>
      </c>
      <c r="B68" s="79">
        <v>267025</v>
      </c>
      <c r="C68" s="79">
        <v>250663</v>
      </c>
    </row>
    <row r="69" spans="1:9" x14ac:dyDescent="0.25">
      <c r="A69" s="283">
        <v>38565</v>
      </c>
      <c r="B69" s="79">
        <v>265323</v>
      </c>
      <c r="C69" s="79">
        <v>249458</v>
      </c>
    </row>
    <row r="70" spans="1:9" x14ac:dyDescent="0.25">
      <c r="A70" s="283">
        <v>38596</v>
      </c>
      <c r="B70" s="79">
        <v>242240</v>
      </c>
      <c r="C70" s="79">
        <v>245820</v>
      </c>
    </row>
    <row r="71" spans="1:9" x14ac:dyDescent="0.25">
      <c r="A71" s="283">
        <v>38626</v>
      </c>
      <c r="B71" s="79">
        <v>251419</v>
      </c>
      <c r="C71" s="79">
        <v>245957</v>
      </c>
    </row>
    <row r="72" spans="1:9" x14ac:dyDescent="0.25">
      <c r="A72" s="283">
        <v>38657</v>
      </c>
      <c r="B72" s="79">
        <v>243056</v>
      </c>
      <c r="C72" s="79">
        <v>250704</v>
      </c>
    </row>
    <row r="73" spans="1:9" x14ac:dyDescent="0.25">
      <c r="A73" s="283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5">
      <c r="A74" s="283">
        <v>38718</v>
      </c>
      <c r="B74" s="79">
        <v>233282</v>
      </c>
      <c r="C74" s="79">
        <v>255482</v>
      </c>
    </row>
    <row r="75" spans="1:9" x14ac:dyDescent="0.25">
      <c r="A75" s="283">
        <v>38749</v>
      </c>
      <c r="B75" s="79">
        <v>220711</v>
      </c>
      <c r="C75" s="79">
        <v>250785</v>
      </c>
    </row>
    <row r="76" spans="1:9" x14ac:dyDescent="0.25">
      <c r="A76" s="283">
        <v>38777</v>
      </c>
      <c r="B76" s="79">
        <v>256623</v>
      </c>
      <c r="C76" s="79">
        <v>250866</v>
      </c>
    </row>
    <row r="77" spans="1:9" x14ac:dyDescent="0.25">
      <c r="A77" s="283">
        <v>38808</v>
      </c>
      <c r="B77" s="79">
        <v>250644</v>
      </c>
      <c r="C77" s="79">
        <v>250631</v>
      </c>
    </row>
    <row r="78" spans="1:9" x14ac:dyDescent="0.25">
      <c r="A78" s="283">
        <v>38838</v>
      </c>
      <c r="B78" s="79">
        <v>263370</v>
      </c>
      <c r="C78" s="79">
        <v>250030</v>
      </c>
    </row>
    <row r="79" spans="1:9" x14ac:dyDescent="0.25">
      <c r="A79" s="283">
        <v>38869</v>
      </c>
      <c r="B79" s="79">
        <v>263782</v>
      </c>
      <c r="C79" s="79">
        <v>250453</v>
      </c>
    </row>
    <row r="80" spans="1:9" x14ac:dyDescent="0.25">
      <c r="A80" s="283">
        <v>38899</v>
      </c>
      <c r="B80" s="79">
        <v>263421</v>
      </c>
      <c r="C80" s="79">
        <v>249092</v>
      </c>
    </row>
    <row r="81" spans="1:9" x14ac:dyDescent="0.25">
      <c r="A81" s="283">
        <v>38930</v>
      </c>
      <c r="B81" s="79">
        <v>265206</v>
      </c>
      <c r="C81" s="79">
        <v>249501</v>
      </c>
    </row>
    <row r="82" spans="1:9" x14ac:dyDescent="0.25">
      <c r="A82" s="283">
        <v>38961</v>
      </c>
      <c r="B82" s="79">
        <v>245605</v>
      </c>
      <c r="C82" s="79">
        <v>250388</v>
      </c>
    </row>
    <row r="83" spans="1:9" x14ac:dyDescent="0.25">
      <c r="A83" s="283">
        <v>38991</v>
      </c>
      <c r="B83" s="79">
        <v>257939</v>
      </c>
      <c r="C83" s="79">
        <v>251413</v>
      </c>
    </row>
    <row r="84" spans="1:9" x14ac:dyDescent="0.25">
      <c r="A84" s="283">
        <v>39022</v>
      </c>
      <c r="B84" s="79">
        <v>245346</v>
      </c>
      <c r="C84" s="79">
        <v>252836</v>
      </c>
    </row>
    <row r="85" spans="1:9" x14ac:dyDescent="0.25">
      <c r="A85" s="283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5">
      <c r="A86" s="283">
        <v>39083</v>
      </c>
      <c r="B86" s="79">
        <v>233621</v>
      </c>
      <c r="C86" s="79">
        <v>254533</v>
      </c>
    </row>
    <row r="87" spans="1:9" x14ac:dyDescent="0.25">
      <c r="A87" s="283">
        <v>39114</v>
      </c>
      <c r="B87" s="79">
        <v>219232</v>
      </c>
      <c r="C87" s="79">
        <v>249391</v>
      </c>
    </row>
    <row r="88" spans="1:9" x14ac:dyDescent="0.25">
      <c r="A88" s="283">
        <v>39142</v>
      </c>
      <c r="B88" s="79">
        <v>259638</v>
      </c>
      <c r="C88" s="79">
        <v>254292</v>
      </c>
    </row>
    <row r="89" spans="1:9" x14ac:dyDescent="0.25">
      <c r="A89" s="283">
        <v>39173</v>
      </c>
      <c r="B89" s="79">
        <v>252595</v>
      </c>
      <c r="C89" s="79">
        <v>251375</v>
      </c>
    </row>
    <row r="90" spans="1:9" x14ac:dyDescent="0.25">
      <c r="A90" s="283">
        <v>39203</v>
      </c>
      <c r="B90" s="79">
        <v>267574</v>
      </c>
      <c r="C90" s="79">
        <v>254131</v>
      </c>
    </row>
    <row r="91" spans="1:9" x14ac:dyDescent="0.25">
      <c r="A91" s="283">
        <v>39234</v>
      </c>
      <c r="B91" s="79">
        <v>265374</v>
      </c>
      <c r="C91" s="79">
        <v>253200</v>
      </c>
    </row>
    <row r="92" spans="1:9" x14ac:dyDescent="0.25">
      <c r="A92" s="283">
        <v>39264</v>
      </c>
      <c r="B92" s="79">
        <v>267106</v>
      </c>
      <c r="C92" s="79">
        <v>252333</v>
      </c>
    </row>
    <row r="93" spans="1:9" x14ac:dyDescent="0.25">
      <c r="A93" s="283">
        <v>39295</v>
      </c>
      <c r="B93" s="79">
        <v>271225</v>
      </c>
      <c r="C93" s="79">
        <v>254221</v>
      </c>
    </row>
    <row r="94" spans="1:9" x14ac:dyDescent="0.25">
      <c r="A94" s="283">
        <v>39326</v>
      </c>
      <c r="B94" s="79">
        <v>245965</v>
      </c>
      <c r="C94" s="79">
        <v>253290</v>
      </c>
    </row>
    <row r="95" spans="1:9" x14ac:dyDescent="0.25">
      <c r="A95" s="283">
        <v>39356</v>
      </c>
      <c r="B95" s="79">
        <v>261423</v>
      </c>
      <c r="C95" s="79">
        <v>253767</v>
      </c>
    </row>
    <row r="96" spans="1:9" x14ac:dyDescent="0.25">
      <c r="A96" s="283">
        <v>39387</v>
      </c>
      <c r="B96" s="79">
        <v>245787</v>
      </c>
      <c r="C96" s="79">
        <v>252121</v>
      </c>
    </row>
    <row r="97" spans="1:9" x14ac:dyDescent="0.25">
      <c r="A97" s="283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5">
      <c r="A98" s="283">
        <v>39448</v>
      </c>
      <c r="B98" s="79">
        <v>232920</v>
      </c>
      <c r="C98" s="79">
        <v>253376</v>
      </c>
    </row>
    <row r="99" spans="1:9" x14ac:dyDescent="0.25">
      <c r="A99" s="283">
        <v>39479</v>
      </c>
      <c r="B99" s="79">
        <v>221336</v>
      </c>
      <c r="C99" s="79">
        <v>250551</v>
      </c>
    </row>
    <row r="100" spans="1:9" x14ac:dyDescent="0.25">
      <c r="A100" s="283">
        <v>39508</v>
      </c>
      <c r="B100" s="79">
        <v>252343</v>
      </c>
      <c r="C100" s="79">
        <v>248981</v>
      </c>
    </row>
    <row r="101" spans="1:9" x14ac:dyDescent="0.25">
      <c r="A101" s="283">
        <v>39539</v>
      </c>
      <c r="B101" s="79">
        <v>252088</v>
      </c>
      <c r="C101" s="79">
        <v>249101</v>
      </c>
    </row>
    <row r="102" spans="1:9" x14ac:dyDescent="0.25">
      <c r="A102" s="283">
        <v>39569</v>
      </c>
      <c r="B102" s="79">
        <v>261466</v>
      </c>
      <c r="C102" s="79">
        <v>248415</v>
      </c>
    </row>
    <row r="103" spans="1:9" x14ac:dyDescent="0.25">
      <c r="A103" s="283">
        <v>39600</v>
      </c>
      <c r="B103" s="79">
        <v>257484</v>
      </c>
      <c r="C103" s="79">
        <v>246701</v>
      </c>
    </row>
    <row r="104" spans="1:9" x14ac:dyDescent="0.25">
      <c r="A104" s="283">
        <v>39630</v>
      </c>
      <c r="B104" s="79">
        <v>261600</v>
      </c>
      <c r="C104" s="79">
        <v>245645</v>
      </c>
    </row>
    <row r="105" spans="1:9" x14ac:dyDescent="0.25">
      <c r="A105" s="283">
        <v>39661</v>
      </c>
      <c r="B105" s="79">
        <v>260609</v>
      </c>
      <c r="C105" s="79">
        <v>244681</v>
      </c>
    </row>
    <row r="106" spans="1:9" x14ac:dyDescent="0.25">
      <c r="A106" s="283">
        <v>39692</v>
      </c>
      <c r="B106" s="79">
        <v>239607</v>
      </c>
      <c r="C106" s="79">
        <v>245948</v>
      </c>
    </row>
    <row r="107" spans="1:9" x14ac:dyDescent="0.25">
      <c r="A107" s="283">
        <v>39722</v>
      </c>
      <c r="B107" s="79">
        <v>255848</v>
      </c>
      <c r="C107" s="79">
        <v>246795</v>
      </c>
    </row>
    <row r="108" spans="1:9" x14ac:dyDescent="0.25">
      <c r="A108" s="283">
        <v>39753</v>
      </c>
      <c r="B108" s="79">
        <v>236465</v>
      </c>
      <c r="C108" s="79">
        <v>246244</v>
      </c>
    </row>
    <row r="109" spans="1:9" x14ac:dyDescent="0.25">
      <c r="A109" s="283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5">
      <c r="A110" s="283">
        <v>39814</v>
      </c>
      <c r="B110" s="79">
        <v>225529</v>
      </c>
      <c r="C110" s="79">
        <v>245974</v>
      </c>
      <c r="F110" s="82"/>
    </row>
    <row r="111" spans="1:9" x14ac:dyDescent="0.25">
      <c r="A111" s="283">
        <v>39845</v>
      </c>
      <c r="B111" s="79">
        <v>217643</v>
      </c>
      <c r="C111" s="79">
        <v>248466</v>
      </c>
      <c r="F111" s="82"/>
    </row>
    <row r="112" spans="1:9" x14ac:dyDescent="0.25">
      <c r="A112" s="283">
        <v>39873</v>
      </c>
      <c r="B112" s="79">
        <v>249741</v>
      </c>
      <c r="C112" s="79">
        <v>244904</v>
      </c>
      <c r="F112" s="82"/>
    </row>
    <row r="113" spans="1:9" x14ac:dyDescent="0.25">
      <c r="A113" s="283">
        <v>39904</v>
      </c>
      <c r="B113" s="79">
        <v>251374</v>
      </c>
      <c r="C113" s="79">
        <v>247873</v>
      </c>
      <c r="F113" s="82"/>
    </row>
    <row r="114" spans="1:9" x14ac:dyDescent="0.25">
      <c r="A114" s="283">
        <v>39934</v>
      </c>
      <c r="B114" s="79">
        <v>258276</v>
      </c>
      <c r="C114" s="79">
        <v>246794</v>
      </c>
      <c r="F114" s="82"/>
    </row>
    <row r="115" spans="1:9" x14ac:dyDescent="0.25">
      <c r="A115" s="283">
        <v>39965</v>
      </c>
      <c r="B115" s="79">
        <v>258395</v>
      </c>
      <c r="C115" s="79">
        <v>246498</v>
      </c>
      <c r="F115" s="82"/>
    </row>
    <row r="116" spans="1:9" x14ac:dyDescent="0.25">
      <c r="A116" s="283">
        <v>39995</v>
      </c>
      <c r="B116" s="79">
        <v>264472</v>
      </c>
      <c r="C116" s="79">
        <v>247534</v>
      </c>
      <c r="F116" s="82"/>
    </row>
    <row r="117" spans="1:9" x14ac:dyDescent="0.25">
      <c r="A117" s="283">
        <v>40026</v>
      </c>
      <c r="B117" s="79">
        <v>260297</v>
      </c>
      <c r="C117" s="79">
        <v>246986</v>
      </c>
      <c r="F117" s="82"/>
    </row>
    <row r="118" spans="1:9" x14ac:dyDescent="0.25">
      <c r="A118" s="283">
        <v>40057</v>
      </c>
      <c r="B118" s="79">
        <v>241970</v>
      </c>
      <c r="C118" s="79">
        <v>246455</v>
      </c>
      <c r="F118" s="82"/>
    </row>
    <row r="119" spans="1:9" x14ac:dyDescent="0.25">
      <c r="A119" s="283">
        <v>40087</v>
      </c>
      <c r="B119" s="79">
        <v>252209</v>
      </c>
      <c r="C119" s="79">
        <v>244074</v>
      </c>
      <c r="F119" s="82"/>
    </row>
    <row r="120" spans="1:9" x14ac:dyDescent="0.25">
      <c r="A120" s="283">
        <v>40118</v>
      </c>
      <c r="B120" s="79">
        <v>237264</v>
      </c>
      <c r="C120" s="79">
        <v>246232</v>
      </c>
      <c r="F120" s="82"/>
    </row>
    <row r="121" spans="1:9" x14ac:dyDescent="0.25">
      <c r="A121" s="283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5">
      <c r="A122" s="283">
        <v>40179</v>
      </c>
      <c r="B122" s="79">
        <v>220839</v>
      </c>
      <c r="C122" s="79">
        <v>242519</v>
      </c>
      <c r="F122" s="82"/>
    </row>
    <row r="123" spans="1:9" x14ac:dyDescent="0.25">
      <c r="A123" s="283">
        <v>40210</v>
      </c>
      <c r="B123" s="79">
        <v>210635</v>
      </c>
      <c r="C123" s="79">
        <v>241803</v>
      </c>
      <c r="F123" s="82"/>
    </row>
    <row r="124" spans="1:9" x14ac:dyDescent="0.25">
      <c r="A124" s="283">
        <v>40238</v>
      </c>
      <c r="B124" s="79">
        <v>254238</v>
      </c>
      <c r="C124" s="79">
        <v>248076</v>
      </c>
      <c r="F124" s="82"/>
    </row>
    <row r="125" spans="1:9" x14ac:dyDescent="0.25">
      <c r="A125" s="283">
        <v>40269</v>
      </c>
      <c r="B125" s="79">
        <v>253936</v>
      </c>
      <c r="C125" s="79">
        <v>249112</v>
      </c>
      <c r="F125" s="82"/>
    </row>
    <row r="126" spans="1:9" x14ac:dyDescent="0.25">
      <c r="A126" s="283">
        <v>40299</v>
      </c>
      <c r="B126" s="79">
        <v>256927</v>
      </c>
      <c r="C126" s="79">
        <v>247042</v>
      </c>
      <c r="F126" s="82"/>
    </row>
    <row r="127" spans="1:9" x14ac:dyDescent="0.25">
      <c r="A127" s="283">
        <v>40330</v>
      </c>
      <c r="B127" s="79">
        <v>260083</v>
      </c>
      <c r="C127" s="79">
        <v>247723</v>
      </c>
      <c r="F127" s="82"/>
    </row>
    <row r="128" spans="1:9" x14ac:dyDescent="0.25">
      <c r="A128" s="283">
        <v>40360</v>
      </c>
      <c r="B128" s="79">
        <v>265315</v>
      </c>
      <c r="C128" s="79">
        <v>249293</v>
      </c>
      <c r="F128" s="82"/>
    </row>
    <row r="129" spans="1:9" x14ac:dyDescent="0.25">
      <c r="A129" s="283">
        <v>40391</v>
      </c>
      <c r="B129" s="79">
        <v>263837</v>
      </c>
      <c r="C129" s="79">
        <v>249208</v>
      </c>
      <c r="F129" s="82"/>
    </row>
    <row r="130" spans="1:9" x14ac:dyDescent="0.25">
      <c r="A130" s="283">
        <v>40422</v>
      </c>
      <c r="B130" s="79">
        <v>244682</v>
      </c>
      <c r="C130" s="79">
        <v>249084</v>
      </c>
      <c r="F130" s="82"/>
    </row>
    <row r="131" spans="1:9" x14ac:dyDescent="0.25">
      <c r="A131" s="283">
        <v>40452</v>
      </c>
      <c r="B131" s="79">
        <v>256395</v>
      </c>
      <c r="C131" s="79">
        <v>249386</v>
      </c>
      <c r="F131" s="82"/>
    </row>
    <row r="132" spans="1:9" x14ac:dyDescent="0.25">
      <c r="A132" s="283">
        <v>40483</v>
      </c>
      <c r="B132" s="79">
        <v>239579</v>
      </c>
      <c r="C132" s="79">
        <v>247614</v>
      </c>
      <c r="F132" s="82"/>
    </row>
    <row r="133" spans="1:9" x14ac:dyDescent="0.25">
      <c r="A133" s="283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5">
      <c r="A134" s="283">
        <v>40544</v>
      </c>
      <c r="B134" s="79">
        <v>223790</v>
      </c>
      <c r="C134" s="79">
        <v>246965</v>
      </c>
      <c r="F134" s="82"/>
    </row>
    <row r="135" spans="1:9" x14ac:dyDescent="0.25">
      <c r="A135" s="283">
        <v>40575</v>
      </c>
      <c r="B135" s="79">
        <v>213463</v>
      </c>
      <c r="C135" s="79">
        <v>245208</v>
      </c>
      <c r="F135" s="82"/>
    </row>
    <row r="136" spans="1:9" x14ac:dyDescent="0.25">
      <c r="A136" s="283">
        <v>40603</v>
      </c>
      <c r="B136" s="79">
        <v>253124</v>
      </c>
      <c r="C136" s="79">
        <v>246519</v>
      </c>
      <c r="F136" s="82"/>
    </row>
    <row r="137" spans="1:9" x14ac:dyDescent="0.25">
      <c r="A137" s="283">
        <v>40634</v>
      </c>
      <c r="B137" s="79">
        <v>249578</v>
      </c>
      <c r="C137" s="79">
        <v>245553</v>
      </c>
      <c r="F137" s="82"/>
    </row>
    <row r="138" spans="1:9" x14ac:dyDescent="0.25">
      <c r="A138" s="283">
        <v>40664</v>
      </c>
      <c r="B138" s="79">
        <v>254083</v>
      </c>
      <c r="C138" s="79">
        <v>243131</v>
      </c>
      <c r="F138" s="82"/>
    </row>
    <row r="139" spans="1:9" x14ac:dyDescent="0.25">
      <c r="A139" s="283">
        <v>40695</v>
      </c>
      <c r="B139" s="79">
        <v>258350</v>
      </c>
      <c r="C139" s="79">
        <v>245757</v>
      </c>
      <c r="F139" s="82"/>
    </row>
    <row r="140" spans="1:9" x14ac:dyDescent="0.25">
      <c r="A140" s="283">
        <v>40725</v>
      </c>
      <c r="B140" s="79">
        <v>260175</v>
      </c>
      <c r="C140" s="79">
        <v>245196</v>
      </c>
      <c r="F140" s="82"/>
    </row>
    <row r="141" spans="1:9" x14ac:dyDescent="0.25">
      <c r="A141" s="283">
        <v>40756</v>
      </c>
      <c r="B141" s="79">
        <v>260526</v>
      </c>
      <c r="C141" s="79">
        <v>244641</v>
      </c>
      <c r="F141" s="82"/>
    </row>
    <row r="142" spans="1:9" x14ac:dyDescent="0.25">
      <c r="A142" s="283">
        <v>40787</v>
      </c>
      <c r="B142" s="79">
        <v>242062</v>
      </c>
      <c r="C142" s="79">
        <v>245393</v>
      </c>
      <c r="F142" s="82"/>
    </row>
    <row r="143" spans="1:9" x14ac:dyDescent="0.25">
      <c r="A143" s="283">
        <v>40817</v>
      </c>
      <c r="B143" s="79">
        <v>251906</v>
      </c>
      <c r="C143" s="79">
        <v>245952</v>
      </c>
      <c r="F143" s="82"/>
    </row>
    <row r="144" spans="1:9" x14ac:dyDescent="0.25">
      <c r="A144" s="283">
        <v>40848</v>
      </c>
      <c r="B144" s="79">
        <v>238535</v>
      </c>
      <c r="C144" s="79">
        <v>246579</v>
      </c>
      <c r="F144" s="82"/>
    </row>
    <row r="145" spans="1:9" x14ac:dyDescent="0.25">
      <c r="A145" s="283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5">
      <c r="A146" s="283">
        <v>40909</v>
      </c>
      <c r="B146" s="79">
        <v>227527</v>
      </c>
      <c r="C146" s="79">
        <v>249790</v>
      </c>
      <c r="F146" s="82"/>
    </row>
    <row r="147" spans="1:9" x14ac:dyDescent="0.25">
      <c r="A147" s="283">
        <v>40940</v>
      </c>
      <c r="B147" s="79">
        <v>218196</v>
      </c>
      <c r="C147" s="79">
        <v>250746</v>
      </c>
      <c r="F147" s="82"/>
    </row>
    <row r="148" spans="1:9" x14ac:dyDescent="0.25">
      <c r="A148" s="283">
        <v>40969</v>
      </c>
      <c r="B148" s="79">
        <v>256166</v>
      </c>
      <c r="C148" s="79">
        <v>249737</v>
      </c>
      <c r="F148" s="82"/>
    </row>
    <row r="149" spans="1:9" x14ac:dyDescent="0.25">
      <c r="A149" s="283">
        <v>41000</v>
      </c>
      <c r="B149" s="79">
        <v>249394</v>
      </c>
      <c r="C149" s="79">
        <v>246547</v>
      </c>
      <c r="F149" s="82"/>
    </row>
    <row r="150" spans="1:9" x14ac:dyDescent="0.25">
      <c r="A150" s="283">
        <v>41030</v>
      </c>
      <c r="B150" s="79">
        <v>260774</v>
      </c>
      <c r="C150" s="79">
        <v>248096</v>
      </c>
      <c r="F150" s="82"/>
    </row>
    <row r="151" spans="1:9" x14ac:dyDescent="0.25">
      <c r="A151" s="283">
        <v>41061</v>
      </c>
      <c r="B151" s="79">
        <v>260376</v>
      </c>
      <c r="C151" s="79">
        <v>247577</v>
      </c>
      <c r="F151" s="82"/>
    </row>
    <row r="152" spans="1:9" x14ac:dyDescent="0.25">
      <c r="A152" s="283">
        <v>41091</v>
      </c>
      <c r="B152" s="79">
        <v>260244</v>
      </c>
      <c r="C152" s="79">
        <v>245308</v>
      </c>
      <c r="F152" s="82"/>
    </row>
    <row r="153" spans="1:9" x14ac:dyDescent="0.25">
      <c r="A153" s="283">
        <v>41122</v>
      </c>
      <c r="B153" s="79">
        <v>264379</v>
      </c>
      <c r="C153" s="79">
        <v>246538</v>
      </c>
      <c r="F153" s="82"/>
    </row>
    <row r="154" spans="1:9" x14ac:dyDescent="0.25">
      <c r="A154" s="283">
        <v>41153</v>
      </c>
      <c r="B154" s="79">
        <v>238867</v>
      </c>
      <c r="C154" s="79">
        <v>245805</v>
      </c>
      <c r="F154" s="82"/>
    </row>
    <row r="155" spans="1:9" x14ac:dyDescent="0.25">
      <c r="A155" s="283">
        <v>41183</v>
      </c>
      <c r="B155" s="79">
        <v>253574</v>
      </c>
      <c r="C155" s="79">
        <v>245176</v>
      </c>
      <c r="F155" s="82"/>
    </row>
    <row r="156" spans="1:9" x14ac:dyDescent="0.25">
      <c r="A156" s="283">
        <v>41214</v>
      </c>
      <c r="B156" s="79">
        <v>240361</v>
      </c>
      <c r="C156" s="79">
        <v>247779</v>
      </c>
      <c r="F156" s="82"/>
    </row>
    <row r="157" spans="1:9" x14ac:dyDescent="0.25">
      <c r="A157" s="283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5">
      <c r="A158" s="283">
        <v>41275</v>
      </c>
      <c r="B158" s="79">
        <v>229419</v>
      </c>
      <c r="C158" s="79">
        <v>250411</v>
      </c>
    </row>
    <row r="159" spans="1:9" x14ac:dyDescent="0.25">
      <c r="A159" s="283">
        <v>41306</v>
      </c>
      <c r="B159" s="79">
        <v>215803</v>
      </c>
      <c r="C159" s="79">
        <v>249845</v>
      </c>
    </row>
    <row r="160" spans="1:9" x14ac:dyDescent="0.25">
      <c r="A160" s="283">
        <v>41334</v>
      </c>
      <c r="B160" s="79">
        <v>253026</v>
      </c>
      <c r="C160" s="79">
        <v>248349</v>
      </c>
    </row>
    <row r="161" spans="1:3" x14ac:dyDescent="0.25">
      <c r="A161" s="283">
        <v>41365</v>
      </c>
      <c r="B161" s="79">
        <v>252064</v>
      </c>
      <c r="C161" s="79">
        <v>247844</v>
      </c>
    </row>
    <row r="162" spans="1:3" x14ac:dyDescent="0.25">
      <c r="A162" s="283">
        <v>41395</v>
      </c>
      <c r="B162" s="79">
        <v>263406</v>
      </c>
      <c r="C162" s="79">
        <v>249071</v>
      </c>
    </row>
    <row r="163" spans="1:3" x14ac:dyDescent="0.25">
      <c r="A163" s="283">
        <v>41426</v>
      </c>
      <c r="B163" s="79">
        <v>259980</v>
      </c>
      <c r="C163" s="79">
        <v>249233</v>
      </c>
    </row>
    <row r="164" spans="1:3" x14ac:dyDescent="0.25">
      <c r="A164" s="283">
        <v>41456</v>
      </c>
      <c r="B164" s="79">
        <v>263946</v>
      </c>
      <c r="C164" s="79">
        <v>247384</v>
      </c>
    </row>
    <row r="165" spans="1:3" x14ac:dyDescent="0.25">
      <c r="A165" s="283">
        <v>41487</v>
      </c>
      <c r="B165" s="79">
        <v>268061</v>
      </c>
      <c r="C165" s="79">
        <v>250869</v>
      </c>
    </row>
    <row r="166" spans="1:3" x14ac:dyDescent="0.25">
      <c r="A166" s="283">
        <v>41518</v>
      </c>
      <c r="B166" s="79">
        <v>242536</v>
      </c>
      <c r="C166" s="79">
        <v>249145</v>
      </c>
    </row>
    <row r="167" spans="1:3" x14ac:dyDescent="0.25">
      <c r="A167" s="283">
        <v>41548</v>
      </c>
      <c r="B167" s="79">
        <v>258748</v>
      </c>
      <c r="C167" s="79">
        <v>249407</v>
      </c>
    </row>
    <row r="168" spans="1:3" x14ac:dyDescent="0.25">
      <c r="A168" s="283">
        <v>41579</v>
      </c>
      <c r="B168" s="79">
        <v>240055</v>
      </c>
      <c r="C168" s="79">
        <v>249394</v>
      </c>
    </row>
    <row r="169" spans="1:3" x14ac:dyDescent="0.25">
      <c r="A169" s="283">
        <v>41609</v>
      </c>
      <c r="B169" s="79">
        <v>241237</v>
      </c>
      <c r="C169" s="79">
        <v>245957</v>
      </c>
    </row>
    <row r="170" spans="1:3" x14ac:dyDescent="0.25">
      <c r="A170" s="283">
        <v>41640</v>
      </c>
      <c r="B170" s="79">
        <v>226413</v>
      </c>
      <c r="C170" s="79">
        <v>246531</v>
      </c>
    </row>
    <row r="171" spans="1:3" x14ac:dyDescent="0.25">
      <c r="A171" s="283">
        <v>41671</v>
      </c>
      <c r="B171" s="79">
        <v>213949</v>
      </c>
      <c r="C171" s="79">
        <v>249499</v>
      </c>
    </row>
    <row r="172" spans="1:3" x14ac:dyDescent="0.25">
      <c r="A172" s="283">
        <v>41699</v>
      </c>
      <c r="B172" s="79">
        <v>253424</v>
      </c>
      <c r="C172" s="79">
        <v>251120</v>
      </c>
    </row>
    <row r="173" spans="1:3" x14ac:dyDescent="0.25">
      <c r="A173" s="283">
        <v>41730</v>
      </c>
      <c r="B173" s="79">
        <v>256736</v>
      </c>
      <c r="C173" s="79">
        <v>251959</v>
      </c>
    </row>
    <row r="174" spans="1:3" x14ac:dyDescent="0.25">
      <c r="A174" s="283">
        <v>41760</v>
      </c>
      <c r="B174" s="79">
        <v>266237</v>
      </c>
      <c r="C174" s="79">
        <v>252289</v>
      </c>
    </row>
    <row r="175" spans="1:3" x14ac:dyDescent="0.25">
      <c r="A175" s="283">
        <v>41791</v>
      </c>
      <c r="B175" s="79">
        <v>263459</v>
      </c>
      <c r="C175" s="79">
        <v>252054</v>
      </c>
    </row>
    <row r="176" spans="1:3" x14ac:dyDescent="0.25">
      <c r="A176" s="283">
        <v>41821</v>
      </c>
      <c r="B176" s="79">
        <v>270053</v>
      </c>
      <c r="C176" s="79">
        <v>252111</v>
      </c>
    </row>
    <row r="177" spans="1:3" x14ac:dyDescent="0.25">
      <c r="A177" s="283">
        <v>41852</v>
      </c>
      <c r="B177" s="79">
        <v>268831</v>
      </c>
      <c r="C177" s="79">
        <v>252472</v>
      </c>
    </row>
    <row r="178" spans="1:3" x14ac:dyDescent="0.25">
      <c r="A178" s="283">
        <v>41883</v>
      </c>
      <c r="B178" s="79">
        <v>247688</v>
      </c>
      <c r="C178" s="79">
        <v>253485</v>
      </c>
    </row>
    <row r="179" spans="1:3" x14ac:dyDescent="0.25">
      <c r="A179" s="283">
        <v>41913</v>
      </c>
      <c r="B179" s="79">
        <v>265144</v>
      </c>
      <c r="C179" s="79">
        <v>254117</v>
      </c>
    </row>
    <row r="180" spans="1:3" x14ac:dyDescent="0.25">
      <c r="A180" s="283">
        <v>41944</v>
      </c>
      <c r="B180" s="79">
        <v>241451</v>
      </c>
      <c r="C180" s="79">
        <v>253099</v>
      </c>
    </row>
    <row r="181" spans="1:3" x14ac:dyDescent="0.25">
      <c r="A181" s="283">
        <v>41974</v>
      </c>
      <c r="B181" s="79">
        <v>252271</v>
      </c>
      <c r="C181" s="79">
        <v>255291</v>
      </c>
    </row>
    <row r="182" spans="1:3" x14ac:dyDescent="0.25">
      <c r="A182" s="283">
        <v>42005</v>
      </c>
      <c r="B182" s="79">
        <v>233498</v>
      </c>
      <c r="C182" s="79">
        <v>254967</v>
      </c>
    </row>
    <row r="183" spans="1:3" x14ac:dyDescent="0.25">
      <c r="A183" s="283">
        <v>42036</v>
      </c>
      <c r="B183" s="79">
        <v>217220</v>
      </c>
      <c r="C183" s="79">
        <v>254414</v>
      </c>
    </row>
    <row r="184" spans="1:3" x14ac:dyDescent="0.25">
      <c r="A184" s="283">
        <v>42064</v>
      </c>
      <c r="B184" s="79">
        <v>258017</v>
      </c>
      <c r="C184" s="79">
        <v>255735</v>
      </c>
    </row>
    <row r="185" spans="1:3" x14ac:dyDescent="0.25">
      <c r="A185" s="283">
        <v>42095</v>
      </c>
      <c r="B185" s="79">
        <v>262817</v>
      </c>
      <c r="C185" s="79">
        <v>257796</v>
      </c>
    </row>
    <row r="186" spans="1:3" x14ac:dyDescent="0.25">
      <c r="A186" s="283">
        <v>42125</v>
      </c>
      <c r="B186" s="79">
        <v>270839</v>
      </c>
      <c r="C186" s="79">
        <v>257531</v>
      </c>
    </row>
    <row r="187" spans="1:3" x14ac:dyDescent="0.25">
      <c r="A187" s="283">
        <v>42156</v>
      </c>
      <c r="B187" s="79">
        <v>270574</v>
      </c>
      <c r="C187" s="79">
        <v>258177</v>
      </c>
    </row>
    <row r="188" spans="1:3" x14ac:dyDescent="0.25">
      <c r="A188" s="283">
        <v>42186</v>
      </c>
      <c r="B188" s="79">
        <v>278372</v>
      </c>
      <c r="C188" s="79">
        <v>258012</v>
      </c>
    </row>
    <row r="189" spans="1:3" x14ac:dyDescent="0.25">
      <c r="A189" s="283">
        <v>42217</v>
      </c>
      <c r="B189" s="79">
        <v>272209</v>
      </c>
      <c r="C189" s="79">
        <v>259020</v>
      </c>
    </row>
    <row r="190" spans="1:3" x14ac:dyDescent="0.25">
      <c r="A190" s="283">
        <v>42248</v>
      </c>
      <c r="B190" s="79">
        <v>255090</v>
      </c>
      <c r="C190" s="79">
        <v>258671</v>
      </c>
    </row>
    <row r="191" spans="1:3" x14ac:dyDescent="0.25">
      <c r="A191" s="283">
        <v>42278</v>
      </c>
      <c r="B191" s="79">
        <v>268469</v>
      </c>
      <c r="C191" s="79">
        <v>257672</v>
      </c>
    </row>
    <row r="192" spans="1:3" x14ac:dyDescent="0.25">
      <c r="A192" s="283">
        <v>42309</v>
      </c>
      <c r="B192" s="79">
        <v>248843</v>
      </c>
      <c r="C192" s="79">
        <v>260006</v>
      </c>
    </row>
    <row r="193" spans="1:3" x14ac:dyDescent="0.25">
      <c r="A193" s="283">
        <v>42339</v>
      </c>
      <c r="B193" s="79">
        <v>259424</v>
      </c>
      <c r="C193" s="79">
        <v>261788</v>
      </c>
    </row>
    <row r="194" spans="1:3" x14ac:dyDescent="0.25">
      <c r="A194" s="283">
        <v>42370</v>
      </c>
      <c r="B194" s="79">
        <v>239679</v>
      </c>
      <c r="C194" s="79">
        <v>262611</v>
      </c>
    </row>
    <row r="195" spans="1:3" x14ac:dyDescent="0.25">
      <c r="A195" s="283">
        <v>42401</v>
      </c>
      <c r="B195" s="79">
        <v>223011</v>
      </c>
      <c r="C195" s="79">
        <v>261752</v>
      </c>
    </row>
    <row r="196" spans="1:3" x14ac:dyDescent="0.25">
      <c r="A196" s="283">
        <v>42430</v>
      </c>
      <c r="B196" s="79">
        <v>265147</v>
      </c>
      <c r="C196" s="79">
        <v>262392</v>
      </c>
    </row>
    <row r="197" spans="1:3" x14ac:dyDescent="0.25">
      <c r="A197" s="283">
        <v>42461</v>
      </c>
      <c r="B197" s="79">
        <v>269653</v>
      </c>
      <c r="C197" s="79">
        <v>264735</v>
      </c>
    </row>
    <row r="198" spans="1:3" x14ac:dyDescent="0.25">
      <c r="A198" s="283">
        <v>42491</v>
      </c>
      <c r="B198" s="79">
        <v>277972</v>
      </c>
      <c r="C198" s="79">
        <v>264565</v>
      </c>
    </row>
    <row r="199" spans="1:3" x14ac:dyDescent="0.25">
      <c r="A199" s="283">
        <v>42522</v>
      </c>
      <c r="B199" s="79">
        <v>276991</v>
      </c>
      <c r="C199" s="79">
        <v>264364</v>
      </c>
    </row>
    <row r="200" spans="1:3" x14ac:dyDescent="0.25">
      <c r="A200" s="283">
        <v>42552</v>
      </c>
      <c r="B200" s="79">
        <v>285160</v>
      </c>
      <c r="C200" s="79">
        <v>265645</v>
      </c>
    </row>
    <row r="201" spans="1:3" x14ac:dyDescent="0.25">
      <c r="A201" s="283">
        <v>42583</v>
      </c>
      <c r="B201" s="79">
        <v>279213</v>
      </c>
      <c r="C201" s="79">
        <v>264145</v>
      </c>
    </row>
    <row r="202" spans="1:3" x14ac:dyDescent="0.25">
      <c r="A202" s="283">
        <v>42614</v>
      </c>
      <c r="B202" s="79">
        <v>262039</v>
      </c>
      <c r="C202" s="79">
        <v>263573</v>
      </c>
    </row>
    <row r="203" spans="1:3" x14ac:dyDescent="0.25">
      <c r="A203" s="283">
        <v>42644</v>
      </c>
      <c r="B203" s="79">
        <v>275610</v>
      </c>
      <c r="C203" s="79">
        <v>266664</v>
      </c>
    </row>
    <row r="204" spans="1:3" x14ac:dyDescent="0.25">
      <c r="A204" s="283">
        <v>42675</v>
      </c>
      <c r="B204" s="79">
        <v>255154</v>
      </c>
      <c r="C204" s="79">
        <v>265314</v>
      </c>
    </row>
    <row r="205" spans="1:3" x14ac:dyDescent="0.25">
      <c r="A205" s="283">
        <v>42705</v>
      </c>
      <c r="B205" s="79">
        <v>264778</v>
      </c>
      <c r="C205" s="79">
        <v>267135</v>
      </c>
    </row>
    <row r="206" spans="1:3" x14ac:dyDescent="0.25">
      <c r="A206" s="283">
        <v>42736</v>
      </c>
      <c r="B206" s="79">
        <v>242600</v>
      </c>
      <c r="C206" s="79">
        <v>266509</v>
      </c>
    </row>
    <row r="207" spans="1:3" x14ac:dyDescent="0.25">
      <c r="A207" s="283">
        <v>42767</v>
      </c>
      <c r="B207" s="79">
        <v>225644</v>
      </c>
      <c r="C207" s="79">
        <v>265234</v>
      </c>
    </row>
    <row r="208" spans="1:3" x14ac:dyDescent="0.25">
      <c r="A208" s="283">
        <v>42795</v>
      </c>
      <c r="B208" s="79">
        <v>268343</v>
      </c>
      <c r="C208" s="79">
        <v>265123</v>
      </c>
    </row>
    <row r="209" spans="1:3" x14ac:dyDescent="0.25">
      <c r="A209" s="283">
        <v>42826</v>
      </c>
      <c r="B209" s="79">
        <v>272864</v>
      </c>
      <c r="C209" s="79">
        <v>270670</v>
      </c>
    </row>
    <row r="210" spans="1:3" x14ac:dyDescent="0.25">
      <c r="A210" s="283">
        <v>42856</v>
      </c>
      <c r="B210" s="79">
        <v>281264</v>
      </c>
      <c r="C210" s="79">
        <v>266153</v>
      </c>
    </row>
    <row r="211" spans="1:3" x14ac:dyDescent="0.25">
      <c r="A211" s="283">
        <v>42887</v>
      </c>
      <c r="B211" s="79">
        <v>280290</v>
      </c>
      <c r="C211" s="79">
        <v>266376</v>
      </c>
    </row>
    <row r="212" spans="1:3" x14ac:dyDescent="0.25">
      <c r="A212" s="283">
        <v>42917</v>
      </c>
      <c r="B212" s="79">
        <v>288566</v>
      </c>
      <c r="C212" s="79">
        <v>269548</v>
      </c>
    </row>
    <row r="213" spans="1:3" x14ac:dyDescent="0.25">
      <c r="A213" s="283">
        <v>42948</v>
      </c>
      <c r="B213" s="79">
        <v>282558</v>
      </c>
      <c r="C213" s="79">
        <v>267211</v>
      </c>
    </row>
    <row r="214" spans="1:3" x14ac:dyDescent="0.25">
      <c r="A214" s="283">
        <v>42979</v>
      </c>
      <c r="B214" s="79">
        <v>265212</v>
      </c>
      <c r="C214" s="79">
        <v>266506</v>
      </c>
    </row>
    <row r="215" spans="1:3" x14ac:dyDescent="0.25">
      <c r="A215" s="283">
        <v>43009</v>
      </c>
      <c r="B215" s="79">
        <v>278888</v>
      </c>
      <c r="C215" s="79">
        <v>268718</v>
      </c>
    </row>
    <row r="216" spans="1:3" x14ac:dyDescent="0.25">
      <c r="A216" s="283">
        <v>43040</v>
      </c>
      <c r="B216" s="79">
        <v>258159</v>
      </c>
      <c r="C216" s="79">
        <v>268212</v>
      </c>
    </row>
    <row r="217" spans="1:3" x14ac:dyDescent="0.25">
      <c r="A217" s="283">
        <v>43070</v>
      </c>
      <c r="B217" s="79">
        <v>267958</v>
      </c>
      <c r="C217" s="79">
        <v>272319</v>
      </c>
    </row>
    <row r="218" spans="1:3" x14ac:dyDescent="0.25">
      <c r="A218" s="283">
        <v>43101</v>
      </c>
      <c r="B218" s="79">
        <v>244736</v>
      </c>
      <c r="C218" s="79">
        <v>268361</v>
      </c>
    </row>
    <row r="219" spans="1:3" x14ac:dyDescent="0.25">
      <c r="A219" s="283">
        <v>43132</v>
      </c>
      <c r="B219" s="79">
        <v>227759</v>
      </c>
      <c r="C219" s="79">
        <v>267857</v>
      </c>
    </row>
    <row r="220" spans="1:3" x14ac:dyDescent="0.25">
      <c r="A220" s="283">
        <v>43160</v>
      </c>
      <c r="B220" s="79">
        <v>270705</v>
      </c>
      <c r="C220" s="79">
        <v>268556</v>
      </c>
    </row>
    <row r="221" spans="1:3" x14ac:dyDescent="0.25">
      <c r="A221" s="283">
        <v>43191</v>
      </c>
      <c r="B221" s="79">
        <v>275127</v>
      </c>
      <c r="C221" s="79">
        <v>273320</v>
      </c>
    </row>
    <row r="222" spans="1:3" x14ac:dyDescent="0.25">
      <c r="A222" s="283">
        <v>43221</v>
      </c>
      <c r="B222" s="79">
        <v>283713</v>
      </c>
      <c r="C222" s="79">
        <v>267556</v>
      </c>
    </row>
    <row r="223" spans="1:3" x14ac:dyDescent="0.25">
      <c r="A223" s="283">
        <v>43252</v>
      </c>
      <c r="B223" s="79">
        <v>282648</v>
      </c>
      <c r="C223" s="79">
        <v>269325</v>
      </c>
    </row>
    <row r="224" spans="1:3" x14ac:dyDescent="0.25">
      <c r="A224" s="283">
        <v>43282</v>
      </c>
      <c r="B224" s="79">
        <v>290989</v>
      </c>
      <c r="C224" s="79">
        <v>270452</v>
      </c>
    </row>
    <row r="225" spans="1:3" x14ac:dyDescent="0.25">
      <c r="A225" s="283">
        <v>43313</v>
      </c>
      <c r="B225" s="79">
        <v>284989</v>
      </c>
      <c r="C225" s="79">
        <v>267900</v>
      </c>
    </row>
    <row r="226" spans="1:3" x14ac:dyDescent="0.25">
      <c r="A226" s="283">
        <v>43344</v>
      </c>
      <c r="B226" s="79">
        <v>267434</v>
      </c>
      <c r="C226" s="79">
        <v>269877</v>
      </c>
    </row>
    <row r="227" spans="1:3" x14ac:dyDescent="0.25">
      <c r="A227" s="283">
        <v>43374</v>
      </c>
      <c r="B227" s="79">
        <v>281382</v>
      </c>
      <c r="C227" s="79">
        <v>270155</v>
      </c>
    </row>
    <row r="228" spans="1:3" x14ac:dyDescent="0.25">
      <c r="A228" s="283">
        <v>43405</v>
      </c>
      <c r="B228" s="79">
        <v>260473</v>
      </c>
      <c r="C228" s="79">
        <v>269052</v>
      </c>
    </row>
    <row r="229" spans="1:3" x14ac:dyDescent="0.25">
      <c r="A229" s="283">
        <v>43435</v>
      </c>
      <c r="B229" s="79">
        <v>270370</v>
      </c>
      <c r="C229" s="79">
        <v>277525</v>
      </c>
    </row>
    <row r="230" spans="1:3" x14ac:dyDescent="0.25">
      <c r="A230" s="283">
        <v>43466</v>
      </c>
      <c r="B230" s="79">
        <v>248927</v>
      </c>
      <c r="C230" s="79">
        <v>273421</v>
      </c>
    </row>
    <row r="231" spans="1:3" x14ac:dyDescent="0.25">
      <c r="A231" s="283">
        <v>43497</v>
      </c>
      <c r="B231" s="79">
        <v>231791</v>
      </c>
      <c r="C231" s="79">
        <v>272141</v>
      </c>
    </row>
    <row r="232" spans="1:3" x14ac:dyDescent="0.25">
      <c r="A232" s="283">
        <v>43525</v>
      </c>
      <c r="B232" s="79">
        <v>272379</v>
      </c>
      <c r="C232" s="79">
        <v>270920</v>
      </c>
    </row>
    <row r="233" spans="1:3" x14ac:dyDescent="0.25">
      <c r="A233" s="283">
        <v>43556</v>
      </c>
      <c r="B233" s="79">
        <v>273413</v>
      </c>
      <c r="C233" s="79">
        <v>271928</v>
      </c>
    </row>
    <row r="234" spans="1:3" x14ac:dyDescent="0.25">
      <c r="A234" s="283">
        <v>43586</v>
      </c>
      <c r="B234" s="79">
        <v>289711</v>
      </c>
      <c r="C234" s="79">
        <v>271676</v>
      </c>
    </row>
    <row r="235" spans="1:3" x14ac:dyDescent="0.25">
      <c r="A235" s="283">
        <v>43617</v>
      </c>
      <c r="B235" s="79">
        <v>281359</v>
      </c>
      <c r="C235" s="79">
        <v>269353</v>
      </c>
    </row>
    <row r="236" spans="1:3" x14ac:dyDescent="0.25">
      <c r="A236" s="283">
        <v>43647</v>
      </c>
      <c r="B236" s="79">
        <v>291520</v>
      </c>
      <c r="C236" s="79">
        <v>269606</v>
      </c>
    </row>
    <row r="237" spans="1:3" x14ac:dyDescent="0.25">
      <c r="A237" s="283">
        <v>43678</v>
      </c>
      <c r="B237" s="79">
        <v>293308</v>
      </c>
      <c r="C237" s="79">
        <v>276508</v>
      </c>
    </row>
    <row r="238" spans="1:3" x14ac:dyDescent="0.25">
      <c r="A238" s="283">
        <v>43709</v>
      </c>
      <c r="B238" s="79">
        <v>273319</v>
      </c>
      <c r="C238" s="79">
        <v>274195</v>
      </c>
    </row>
    <row r="239" spans="1:3" x14ac:dyDescent="0.25">
      <c r="A239" s="283">
        <v>43739</v>
      </c>
      <c r="B239" s="79">
        <v>283961</v>
      </c>
      <c r="C239" s="79">
        <v>272669</v>
      </c>
    </row>
    <row r="240" spans="1:3" x14ac:dyDescent="0.25">
      <c r="A240" s="283">
        <v>43770</v>
      </c>
      <c r="B240" s="79">
        <v>260326</v>
      </c>
      <c r="C240" s="79">
        <v>269800</v>
      </c>
    </row>
    <row r="241" spans="1:3" x14ac:dyDescent="0.25">
      <c r="A241" s="283">
        <v>43800</v>
      </c>
      <c r="B241" s="79">
        <v>261757</v>
      </c>
      <c r="C241" s="79">
        <v>269023</v>
      </c>
    </row>
    <row r="242" spans="1:3" x14ac:dyDescent="0.25">
      <c r="A242" s="283">
        <v>43831</v>
      </c>
      <c r="B242" s="79">
        <v>260847</v>
      </c>
      <c r="C242" s="79">
        <v>285452</v>
      </c>
    </row>
    <row r="243" spans="1:3" x14ac:dyDescent="0.25">
      <c r="A243" s="283">
        <v>43862</v>
      </c>
      <c r="B243" s="79">
        <v>242695</v>
      </c>
      <c r="C243" s="79">
        <v>284040</v>
      </c>
    </row>
    <row r="244" spans="1:3" x14ac:dyDescent="0.25">
      <c r="A244" s="283">
        <v>43891</v>
      </c>
      <c r="B244" s="79">
        <v>226638</v>
      </c>
      <c r="C244" s="79">
        <v>224870</v>
      </c>
    </row>
    <row r="245" spans="1:3" x14ac:dyDescent="0.25">
      <c r="A245" s="283">
        <v>43922</v>
      </c>
      <c r="B245" s="79">
        <v>167617</v>
      </c>
      <c r="C245" s="79">
        <v>167174</v>
      </c>
    </row>
    <row r="246" spans="1:3" x14ac:dyDescent="0.25">
      <c r="A246" s="283">
        <v>43952</v>
      </c>
      <c r="B246" s="79">
        <v>221006</v>
      </c>
      <c r="C246" s="79">
        <v>204304</v>
      </c>
    </row>
    <row r="247" spans="1:3" x14ac:dyDescent="0.25">
      <c r="A247" s="283">
        <v>43983</v>
      </c>
      <c r="B247" s="79">
        <v>250330</v>
      </c>
      <c r="C247" s="79">
        <v>235771</v>
      </c>
    </row>
    <row r="248" spans="1:3" x14ac:dyDescent="0.25">
      <c r="A248" s="283">
        <v>44013</v>
      </c>
      <c r="B248" s="79">
        <v>265550</v>
      </c>
      <c r="C248" s="79">
        <v>242159</v>
      </c>
    </row>
    <row r="249" spans="1:3" x14ac:dyDescent="0.25">
      <c r="A249" s="283">
        <v>44044</v>
      </c>
      <c r="B249" s="79">
        <v>265060</v>
      </c>
      <c r="C249" s="79">
        <v>251358</v>
      </c>
    </row>
    <row r="250" spans="1:3" x14ac:dyDescent="0.25">
      <c r="A250" s="283">
        <v>44075</v>
      </c>
      <c r="B250" s="79">
        <v>257531</v>
      </c>
      <c r="C250" s="79">
        <v>254995</v>
      </c>
    </row>
    <row r="251" spans="1:3" x14ac:dyDescent="0.25">
      <c r="A251" s="283">
        <v>44105</v>
      </c>
      <c r="B251" s="79">
        <v>266596</v>
      </c>
      <c r="C251" s="79">
        <v>255505</v>
      </c>
    </row>
    <row r="252" spans="1:3" x14ac:dyDescent="0.25">
      <c r="A252" s="283">
        <v>44136</v>
      </c>
      <c r="B252" s="79">
        <v>238300</v>
      </c>
      <c r="C252" s="79">
        <v>248198</v>
      </c>
    </row>
    <row r="253" spans="1:3" x14ac:dyDescent="0.25">
      <c r="A253" s="283">
        <v>44166</v>
      </c>
      <c r="B253" s="79">
        <v>241451</v>
      </c>
      <c r="C253" s="79">
        <v>249061</v>
      </c>
    </row>
    <row r="254" spans="1:3" x14ac:dyDescent="0.25">
      <c r="A254" s="283">
        <v>44197</v>
      </c>
      <c r="B254" s="79">
        <v>224959</v>
      </c>
      <c r="C254" s="79">
        <v>252702</v>
      </c>
    </row>
    <row r="255" spans="1:3" x14ac:dyDescent="0.25">
      <c r="A255" s="283">
        <v>44228</v>
      </c>
      <c r="B255" s="79">
        <v>207160</v>
      </c>
      <c r="C255" s="79">
        <v>245840</v>
      </c>
    </row>
    <row r="256" spans="1:3" x14ac:dyDescent="0.25">
      <c r="A256" s="283">
        <v>44256</v>
      </c>
      <c r="B256" s="79">
        <v>262065</v>
      </c>
      <c r="C256" s="79">
        <v>258686</v>
      </c>
    </row>
    <row r="257" spans="1:3" x14ac:dyDescent="0.25">
      <c r="A257" s="283">
        <v>44287</v>
      </c>
      <c r="B257" s="79">
        <v>252218</v>
      </c>
      <c r="C257" s="79">
        <v>256647</v>
      </c>
    </row>
    <row r="258" spans="1:3" x14ac:dyDescent="0.25">
      <c r="A258" s="283">
        <v>44317</v>
      </c>
      <c r="B258" s="79">
        <v>276639</v>
      </c>
      <c r="C258" s="79">
        <v>261366</v>
      </c>
    </row>
    <row r="259" spans="1:3" x14ac:dyDescent="0.25">
      <c r="A259" s="283">
        <v>44348</v>
      </c>
      <c r="B259" s="79">
        <v>279209</v>
      </c>
      <c r="C259" s="79">
        <v>265907</v>
      </c>
    </row>
    <row r="260" spans="1:3" x14ac:dyDescent="0.25">
      <c r="A260" s="283">
        <v>44378</v>
      </c>
      <c r="B260" s="79">
        <v>288443</v>
      </c>
      <c r="C260" s="79">
        <v>268899</v>
      </c>
    </row>
    <row r="261" spans="1:3" x14ac:dyDescent="0.25">
      <c r="A261" s="283">
        <v>44409</v>
      </c>
      <c r="B261" s="79">
        <v>279596</v>
      </c>
      <c r="C261" s="79">
        <v>263810</v>
      </c>
    </row>
    <row r="262" spans="1:3" x14ac:dyDescent="0.25">
      <c r="A262" s="283">
        <v>44440</v>
      </c>
      <c r="B262" s="79">
        <v>270461</v>
      </c>
      <c r="C262" s="79">
        <v>265052</v>
      </c>
    </row>
    <row r="263" spans="1:3" x14ac:dyDescent="0.25">
      <c r="A263" s="283">
        <v>44470</v>
      </c>
      <c r="B263" s="79">
        <v>277877</v>
      </c>
      <c r="C263" s="79">
        <v>265589</v>
      </c>
    </row>
    <row r="264" spans="1:3" x14ac:dyDescent="0.25">
      <c r="A264" s="283">
        <v>44501</v>
      </c>
      <c r="B264" s="79">
        <v>260433</v>
      </c>
      <c r="C264" s="79">
        <v>267303</v>
      </c>
    </row>
    <row r="265" spans="1:3" x14ac:dyDescent="0.25">
      <c r="A265" s="283">
        <v>44531</v>
      </c>
      <c r="B265" s="79">
        <v>261028</v>
      </c>
      <c r="C265" s="79">
        <v>266539</v>
      </c>
    </row>
    <row r="266" spans="1:3" x14ac:dyDescent="0.25">
      <c r="A266" s="283">
        <v>44562</v>
      </c>
      <c r="B266" s="79">
        <v>234099</v>
      </c>
      <c r="C266" s="79">
        <v>260912</v>
      </c>
    </row>
    <row r="267" spans="1:3" x14ac:dyDescent="0.25">
      <c r="A267" s="283">
        <v>44593</v>
      </c>
      <c r="B267" s="79">
        <v>229249</v>
      </c>
      <c r="C267" s="79">
        <v>266420</v>
      </c>
    </row>
    <row r="268" spans="1:3" x14ac:dyDescent="0.25">
      <c r="A268" s="283">
        <v>44621</v>
      </c>
      <c r="B268" s="79">
        <v>269447</v>
      </c>
      <c r="C268" s="79">
        <v>265870</v>
      </c>
    </row>
    <row r="269" spans="1:3" x14ac:dyDescent="0.25">
      <c r="A269" s="283">
        <v>44652</v>
      </c>
      <c r="B269" s="79">
        <v>255909</v>
      </c>
      <c r="C269" s="79">
        <v>263742</v>
      </c>
    </row>
    <row r="270" spans="1:3" x14ac:dyDescent="0.25">
      <c r="A270" s="283">
        <v>44682</v>
      </c>
      <c r="B270" s="79">
        <v>280251</v>
      </c>
      <c r="C270" s="79">
        <v>263242</v>
      </c>
    </row>
    <row r="271" spans="1:3" x14ac:dyDescent="0.25">
      <c r="A271" s="283">
        <v>44713</v>
      </c>
      <c r="B271" s="79">
        <v>274615</v>
      </c>
      <c r="C271" s="79">
        <v>261456</v>
      </c>
    </row>
    <row r="272" spans="1:3" x14ac:dyDescent="0.25">
      <c r="A272" s="283">
        <v>44743</v>
      </c>
      <c r="B272" s="79">
        <v>279314</v>
      </c>
      <c r="C272" s="79">
        <v>260803</v>
      </c>
    </row>
    <row r="273" spans="1:4" x14ac:dyDescent="0.25">
      <c r="A273" s="283">
        <v>44774</v>
      </c>
      <c r="B273" s="79">
        <v>281617</v>
      </c>
      <c r="C273" s="284">
        <v>265106</v>
      </c>
    </row>
    <row r="274" spans="1:4" x14ac:dyDescent="0.25">
      <c r="A274" s="283">
        <v>44805</v>
      </c>
      <c r="B274" s="79">
        <v>273136</v>
      </c>
      <c r="C274" s="284">
        <v>266641</v>
      </c>
    </row>
    <row r="275" spans="1:4" x14ac:dyDescent="0.25">
      <c r="A275" s="283">
        <v>44835</v>
      </c>
      <c r="B275" s="79">
        <v>278058</v>
      </c>
      <c r="C275" s="284">
        <v>267180</v>
      </c>
    </row>
    <row r="276" spans="1:4" x14ac:dyDescent="0.25">
      <c r="A276" s="283">
        <v>44866</v>
      </c>
      <c r="B276" s="79">
        <v>257016</v>
      </c>
      <c r="C276" s="284">
        <v>265073</v>
      </c>
    </row>
    <row r="277" spans="1:4" x14ac:dyDescent="0.25">
      <c r="A277" s="283">
        <v>44896</v>
      </c>
      <c r="B277" s="79">
        <v>256488</v>
      </c>
      <c r="C277" s="284">
        <v>263969</v>
      </c>
    </row>
    <row r="278" spans="1:4" x14ac:dyDescent="0.25">
      <c r="A278" s="283">
        <v>44927</v>
      </c>
      <c r="B278" s="79">
        <v>247439</v>
      </c>
      <c r="C278" s="284">
        <v>272264</v>
      </c>
    </row>
    <row r="279" spans="1:4" x14ac:dyDescent="0.25">
      <c r="A279" s="283">
        <v>44958</v>
      </c>
      <c r="B279" s="79">
        <v>233817</v>
      </c>
      <c r="C279" s="284">
        <v>269911</v>
      </c>
    </row>
    <row r="280" spans="1:4" x14ac:dyDescent="0.25">
      <c r="A280" s="283">
        <v>44986</v>
      </c>
      <c r="B280" s="79">
        <v>271410</v>
      </c>
      <c r="C280" s="284">
        <v>266933</v>
      </c>
    </row>
    <row r="281" spans="1:4" x14ac:dyDescent="0.25">
      <c r="A281" s="283">
        <v>45017</v>
      </c>
      <c r="B281" s="79">
        <v>256084</v>
      </c>
      <c r="C281" s="284">
        <v>267307</v>
      </c>
    </row>
    <row r="282" spans="1:4" x14ac:dyDescent="0.25">
      <c r="A282" s="283">
        <v>45047</v>
      </c>
      <c r="B282" s="79">
        <v>287188</v>
      </c>
      <c r="C282" s="284">
        <v>269421</v>
      </c>
    </row>
    <row r="283" spans="1:4" x14ac:dyDescent="0.25">
      <c r="A283" s="283">
        <v>45078</v>
      </c>
      <c r="B283" s="79">
        <v>282979</v>
      </c>
      <c r="C283" s="284">
        <v>269035</v>
      </c>
    </row>
    <row r="284" spans="1:4" x14ac:dyDescent="0.25">
      <c r="A284" s="283">
        <v>45108</v>
      </c>
      <c r="B284" s="79">
        <v>287303</v>
      </c>
      <c r="C284" s="284">
        <v>270115</v>
      </c>
      <c r="D284" s="2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6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4" t="str">
        <f>"Traffic Volume Trends - "&amp;Page1!E10</f>
        <v>Traffic Volume Trends - July 2023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23"/>
      <c r="M1" s="23"/>
      <c r="N1" s="23"/>
      <c r="O1" s="23"/>
      <c r="P1" s="23"/>
    </row>
    <row r="2" spans="1:16" ht="13.5" customHeight="1" x14ac:dyDescent="0.25">
      <c r="A2" s="199" t="str">
        <f>"Based on preliminary reports from the State Highway Agencies, travel during "&amp;Page1!E10&amp;" on all roads and streets"</f>
        <v>Based on preliminary reports from the State Highway Agencies, travel during July 2023 on all roads and streets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4"/>
      <c r="M2" s="24"/>
      <c r="N2" s="23"/>
      <c r="O2" s="23"/>
      <c r="P2" s="23"/>
    </row>
    <row r="3" spans="1:16" ht="18.75" customHeigh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24"/>
      <c r="M3" s="24"/>
      <c r="N3" s="23"/>
      <c r="O3" s="23"/>
      <c r="P3" s="23"/>
    </row>
    <row r="4" spans="1:16" x14ac:dyDescent="0.25">
      <c r="A4" s="199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2.9%</v>
      </c>
      <c r="F5" s="36" t="str">
        <f>"("</f>
        <v>(</v>
      </c>
      <c r="G5" s="164" t="str">
        <f>Data!Y4</f>
        <v>8.0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287.3**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6" t="str">
        <f>"This total includes " &amp;Data!I4&amp;" billion vehicle-miles on rural roads and " &amp; Data!J4&amp;" billion vehicle-miles on urban roads and streets."</f>
        <v>This total includes 94.2 billion vehicle-miles on rural roads and 193.1 billion vehicle-miles on urban roads and streets.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2.4%</v>
      </c>
      <c r="F9" s="24" t="s">
        <v>9</v>
      </c>
      <c r="G9" s="166" t="str">
        <f>Data!Z4</f>
        <v>43.1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6" t="s">
        <v>33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23"/>
      <c r="M16" s="23"/>
      <c r="N16" s="23"/>
      <c r="O16" s="23"/>
      <c r="P16" s="23"/>
    </row>
    <row r="17" spans="1:16" x14ac:dyDescent="0.25">
      <c r="A17" s="197"/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8" t="s">
        <v>34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8" t="s">
        <v>35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20"/>
    </row>
    <row r="23" spans="1:16" ht="12.75" customHeight="1" x14ac:dyDescent="0.25"/>
    <row r="24" spans="1:16" ht="26.4" x14ac:dyDescent="0.25">
      <c r="E24" s="27" t="s">
        <v>36</v>
      </c>
      <c r="F24" s="200" t="str">
        <f>Data!B4</f>
        <v>July</v>
      </c>
      <c r="G24" s="201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192">
        <f>VALUE(Data!B9)</f>
        <v>239944</v>
      </c>
      <c r="G25" s="193"/>
      <c r="H25" s="29">
        <f>VALUE(Data!C9)</f>
        <v>1512756</v>
      </c>
      <c r="I25" s="29">
        <f>VALUE(Data!D9)</f>
        <v>2590760</v>
      </c>
    </row>
    <row r="26" spans="1:16" x14ac:dyDescent="0.25">
      <c r="E26" s="28">
        <f>VALUE(Data!A10)</f>
        <v>1999</v>
      </c>
      <c r="F26" s="192">
        <f>VALUE(Data!B10)</f>
        <v>243116</v>
      </c>
      <c r="G26" s="193"/>
      <c r="H26" s="29">
        <f>VALUE(Data!C10)</f>
        <v>1536698</v>
      </c>
      <c r="I26" s="29">
        <f>VALUE(Data!D10)</f>
        <v>2649305</v>
      </c>
    </row>
    <row r="27" spans="1:16" x14ac:dyDescent="0.25">
      <c r="E27" s="28">
        <f>VALUE(Data!A11)</f>
        <v>2000</v>
      </c>
      <c r="F27" s="192">
        <f>VALUE(Data!B11)</f>
        <v>245140</v>
      </c>
      <c r="G27" s="193"/>
      <c r="H27" s="29">
        <f>VALUE(Data!C11)</f>
        <v>1593494</v>
      </c>
      <c r="I27" s="29">
        <f>VALUE(Data!D11)</f>
        <v>2736255</v>
      </c>
    </row>
    <row r="28" spans="1:16" x14ac:dyDescent="0.25">
      <c r="E28" s="28">
        <f>VALUE(Data!A12)</f>
        <v>2001</v>
      </c>
      <c r="F28" s="192">
        <f>VALUE(Data!B12)</f>
        <v>250363</v>
      </c>
      <c r="G28" s="193"/>
      <c r="H28" s="29">
        <f>VALUE(Data!C12)</f>
        <v>1614880</v>
      </c>
      <c r="I28" s="29">
        <f>VALUE(Data!D12)</f>
        <v>2768312</v>
      </c>
    </row>
    <row r="29" spans="1:16" x14ac:dyDescent="0.25">
      <c r="E29" s="28">
        <f>VALUE(Data!A13)</f>
        <v>2002</v>
      </c>
      <c r="F29" s="192">
        <f>VALUE(Data!B13)</f>
        <v>256392</v>
      </c>
      <c r="G29" s="193"/>
      <c r="H29" s="29">
        <f>VALUE(Data!C13)</f>
        <v>1652755</v>
      </c>
      <c r="I29" s="29">
        <f>VALUE(Data!D13)</f>
        <v>2833486</v>
      </c>
    </row>
    <row r="30" spans="1:16" x14ac:dyDescent="0.25">
      <c r="E30" s="28">
        <f>VALUE(Data!A14)</f>
        <v>2003</v>
      </c>
      <c r="F30" s="192">
        <f>VALUE(Data!B14)</f>
        <v>262105</v>
      </c>
      <c r="G30" s="193"/>
      <c r="H30" s="29">
        <f>VALUE(Data!C14)</f>
        <v>1665799</v>
      </c>
      <c r="I30" s="29">
        <f>VALUE(Data!D14)</f>
        <v>2868554</v>
      </c>
    </row>
    <row r="31" spans="1:16" x14ac:dyDescent="0.25">
      <c r="E31" s="28">
        <f>VALUE(Data!A15)</f>
        <v>2004</v>
      </c>
      <c r="F31" s="192">
        <f>VALUE(Data!B15)</f>
        <v>265969</v>
      </c>
      <c r="G31" s="193"/>
      <c r="H31" s="29">
        <f>VALUE(Data!C15)</f>
        <v>1719117</v>
      </c>
      <c r="I31" s="29">
        <f>VALUE(Data!D15)</f>
        <v>2943540</v>
      </c>
    </row>
    <row r="32" spans="1:16" x14ac:dyDescent="0.25">
      <c r="E32" s="28">
        <f>VALUE(Data!A16)</f>
        <v>2005</v>
      </c>
      <c r="F32" s="192">
        <f>VALUE(Data!B16)</f>
        <v>267025</v>
      </c>
      <c r="G32" s="193"/>
      <c r="H32" s="29">
        <f>VALUE(Data!C16)</f>
        <v>1741605</v>
      </c>
      <c r="I32" s="29">
        <f>VALUE(Data!D16)</f>
        <v>2987277</v>
      </c>
    </row>
    <row r="33" spans="5:9" x14ac:dyDescent="0.25">
      <c r="E33" s="28">
        <f>VALUE(Data!A17)</f>
        <v>2006</v>
      </c>
      <c r="F33" s="192">
        <f>VALUE(Data!B17)</f>
        <v>263421</v>
      </c>
      <c r="G33" s="193"/>
      <c r="H33" s="29">
        <f>VALUE(Data!C17)</f>
        <v>1751833</v>
      </c>
      <c r="I33" s="29">
        <f>VALUE(Data!D17)</f>
        <v>2999658</v>
      </c>
    </row>
    <row r="34" spans="5:9" x14ac:dyDescent="0.25">
      <c r="E34" s="28">
        <f>VALUE(Data!A18)</f>
        <v>2007</v>
      </c>
      <c r="F34" s="192">
        <f>VALUE(Data!B18)</f>
        <v>267106</v>
      </c>
      <c r="G34" s="193"/>
      <c r="H34" s="29">
        <f>VALUE(Data!C18)</f>
        <v>1765140</v>
      </c>
      <c r="I34" s="29">
        <f>VALUE(Data!D18)</f>
        <v>3027424</v>
      </c>
    </row>
    <row r="35" spans="5:9" x14ac:dyDescent="0.25">
      <c r="E35" s="28">
        <f>VALUE(Data!A19)</f>
        <v>2008</v>
      </c>
      <c r="F35" s="192">
        <f>VALUE(Data!B19)</f>
        <v>261600</v>
      </c>
      <c r="G35" s="193"/>
      <c r="H35" s="29">
        <f>VALUE(Data!C19)</f>
        <v>1739238</v>
      </c>
      <c r="I35" s="29">
        <f>VALUE(Data!D19)</f>
        <v>3003919</v>
      </c>
    </row>
    <row r="36" spans="5:9" x14ac:dyDescent="0.25">
      <c r="E36" s="28">
        <f>VALUE(Data!A20)</f>
        <v>2009</v>
      </c>
      <c r="F36" s="192">
        <f>VALUE(Data!B20)</f>
        <v>264472</v>
      </c>
      <c r="G36" s="193"/>
      <c r="H36" s="29">
        <f>VALUE(Data!C20)</f>
        <v>1725431</v>
      </c>
      <c r="I36" s="29">
        <f>VALUE(Data!D20)</f>
        <v>2959702</v>
      </c>
    </row>
    <row r="37" spans="5:9" x14ac:dyDescent="0.25">
      <c r="E37" s="28">
        <f>VALUE(Data!A21)</f>
        <v>2010</v>
      </c>
      <c r="F37" s="192">
        <f>VALUE(Data!B21)</f>
        <v>265315</v>
      </c>
      <c r="G37" s="193"/>
      <c r="H37" s="29">
        <f>VALUE(Data!C21)</f>
        <v>1721972</v>
      </c>
      <c r="I37" s="29">
        <f>VALUE(Data!D21)</f>
        <v>2953305</v>
      </c>
    </row>
    <row r="38" spans="5:9" x14ac:dyDescent="0.25">
      <c r="E38" s="28">
        <f>VALUE(Data!A22)</f>
        <v>2011</v>
      </c>
      <c r="F38" s="192">
        <f>VALUE(Data!B22)</f>
        <v>260175</v>
      </c>
      <c r="G38" s="193"/>
      <c r="H38" s="29">
        <f>VALUE(Data!C22)</f>
        <v>1712564</v>
      </c>
      <c r="I38" s="29">
        <f>VALUE(Data!D22)</f>
        <v>2957858</v>
      </c>
    </row>
    <row r="39" spans="5:9" x14ac:dyDescent="0.25">
      <c r="E39" s="28">
        <f>VALUE(Data!A23)</f>
        <v>2012</v>
      </c>
      <c r="F39" s="192">
        <f>VALUE(Data!B23)</f>
        <v>260244</v>
      </c>
      <c r="G39" s="193"/>
      <c r="H39" s="29">
        <f>VALUE(Data!C23)</f>
        <v>1732679</v>
      </c>
      <c r="I39" s="29">
        <f>VALUE(Data!D23)</f>
        <v>2970517</v>
      </c>
    </row>
    <row r="40" spans="5:9" x14ac:dyDescent="0.25">
      <c r="E40" s="28">
        <f>VALUE(Data!A24)</f>
        <v>2013</v>
      </c>
      <c r="F40" s="192">
        <f>VALUE(Data!B24)</f>
        <v>263946</v>
      </c>
      <c r="G40" s="193"/>
      <c r="H40" s="29">
        <f>VALUE(Data!C24)</f>
        <v>1737644</v>
      </c>
      <c r="I40" s="29">
        <f>VALUE(Data!D24)</f>
        <v>2973535</v>
      </c>
    </row>
    <row r="41" spans="5:9" x14ac:dyDescent="0.25">
      <c r="E41" s="28">
        <f>VALUE(Data!A25)</f>
        <v>2014</v>
      </c>
      <c r="F41" s="192">
        <f>VALUE(Data!B25)</f>
        <v>270053</v>
      </c>
      <c r="G41" s="193"/>
      <c r="H41" s="29">
        <f>VALUE(Data!C25)</f>
        <v>1750270</v>
      </c>
      <c r="I41" s="29">
        <f>VALUE(Data!D25)</f>
        <v>3000906</v>
      </c>
    </row>
    <row r="42" spans="5:9" x14ac:dyDescent="0.25">
      <c r="E42" s="28">
        <f>VALUE(Data!A26)</f>
        <v>2015</v>
      </c>
      <c r="F42" s="192">
        <f>VALUE(Data!B26)</f>
        <v>278372</v>
      </c>
      <c r="G42" s="193"/>
      <c r="H42" s="29">
        <f>VALUE(Data!C26)</f>
        <v>1791338</v>
      </c>
      <c r="I42" s="29">
        <f>VALUE(Data!D26)</f>
        <v>3066723</v>
      </c>
    </row>
    <row r="43" spans="5:9" x14ac:dyDescent="0.25">
      <c r="E43" s="28">
        <f>VALUE(Data!A27)</f>
        <v>2016</v>
      </c>
      <c r="F43" s="192">
        <f>VALUE(Data!B27)</f>
        <v>285160</v>
      </c>
      <c r="G43" s="193"/>
      <c r="H43" s="29">
        <f>VALUE(Data!C27)</f>
        <v>1837614</v>
      </c>
      <c r="I43" s="29">
        <f>VALUE(Data!D27)</f>
        <v>3141649</v>
      </c>
    </row>
    <row r="44" spans="5:9" x14ac:dyDescent="0.25">
      <c r="E44" s="28">
        <f>VALUE(Data!A28)</f>
        <v>2017</v>
      </c>
      <c r="F44" s="192">
        <f>VALUE(Data!B28)</f>
        <v>288566</v>
      </c>
      <c r="G44" s="193"/>
      <c r="H44" s="29">
        <f>VALUE(Data!C28)</f>
        <v>1859571</v>
      </c>
      <c r="I44" s="29">
        <f>VALUE(Data!D28)</f>
        <v>3196366</v>
      </c>
    </row>
    <row r="45" spans="5:9" x14ac:dyDescent="0.25">
      <c r="E45" s="28">
        <f>VALUE(Data!A29)</f>
        <v>2018</v>
      </c>
      <c r="F45" s="192">
        <f>VALUE(Data!B29)</f>
        <v>290989</v>
      </c>
      <c r="G45" s="193"/>
      <c r="H45" s="29">
        <f>VALUE(Data!C29)</f>
        <v>1875678</v>
      </c>
      <c r="I45" s="29">
        <f>VALUE(Data!D29)</f>
        <v>3228454</v>
      </c>
    </row>
    <row r="46" spans="5:9" x14ac:dyDescent="0.25">
      <c r="E46" s="28">
        <f>VALUE(Data!A30)</f>
        <v>2019</v>
      </c>
      <c r="F46" s="192">
        <f>VALUE(Data!B30)</f>
        <v>291520</v>
      </c>
      <c r="G46" s="193"/>
      <c r="H46" s="29">
        <f>VALUE(Data!C30)</f>
        <v>1889100</v>
      </c>
      <c r="I46" s="29">
        <f>VALUE(Data!D30)</f>
        <v>3253748</v>
      </c>
    </row>
    <row r="47" spans="5:9" x14ac:dyDescent="0.25">
      <c r="E47" s="28">
        <f>VALUE(Data!A31)</f>
        <v>2020</v>
      </c>
      <c r="F47" s="192">
        <f>VALUE(Data!B31)</f>
        <v>265550</v>
      </c>
      <c r="G47" s="193"/>
      <c r="H47" s="29">
        <f>VALUE(Data!C31)</f>
        <v>1634683</v>
      </c>
      <c r="I47" s="29">
        <f>VALUE(Data!D31)</f>
        <v>3007355</v>
      </c>
    </row>
    <row r="48" spans="5:9" x14ac:dyDescent="0.25">
      <c r="E48" s="28">
        <f>VALUE(Data!A32)</f>
        <v>2021</v>
      </c>
      <c r="F48" s="192">
        <f>VALUE(Data!B32)</f>
        <v>288443</v>
      </c>
      <c r="G48" s="193"/>
      <c r="H48" s="29">
        <f>VALUE(Data!C32)</f>
        <v>1790693</v>
      </c>
      <c r="I48" s="29">
        <f>VALUE(Data!D32)</f>
        <v>3059632</v>
      </c>
    </row>
    <row r="49" spans="1:16" x14ac:dyDescent="0.25">
      <c r="E49" s="28">
        <f>VALUE(Data!A33)</f>
        <v>2022</v>
      </c>
      <c r="F49" s="192">
        <f>VALUE(Data!B33)</f>
        <v>279314</v>
      </c>
      <c r="G49" s="193"/>
      <c r="H49" s="29">
        <f>VALUE(Data!C33)</f>
        <v>1823102</v>
      </c>
      <c r="I49" s="29">
        <f>VALUE(Data!D33)</f>
        <v>3172497</v>
      </c>
    </row>
    <row r="50" spans="1:16" x14ac:dyDescent="0.25">
      <c r="E50" s="28">
        <f>VALUE(Data!A34)</f>
        <v>2023</v>
      </c>
      <c r="F50" s="192">
        <f>VALUE(Data!B34)</f>
        <v>287303</v>
      </c>
      <c r="G50" s="193"/>
      <c r="H50" s="29">
        <f>VALUE(Data!C34)</f>
        <v>1866220</v>
      </c>
      <c r="I50" s="29">
        <f>VALUE(Data!D34)</f>
        <v>3212535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5" t="s">
        <v>45</v>
      </c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4"/>
      <c r="N61" s="14"/>
      <c r="O61" s="14"/>
      <c r="P61" s="14"/>
    </row>
    <row r="63" spans="1:16" ht="12" customHeight="1" x14ac:dyDescent="0.25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16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4" t="s">
        <v>46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6" ht="12.75" customHeight="1" x14ac:dyDescent="0.25">
      <c r="A2" s="205" t="s">
        <v>47</v>
      </c>
      <c r="B2" s="206"/>
      <c r="C2" s="207"/>
      <c r="D2" s="211" t="s">
        <v>48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3"/>
    </row>
    <row r="3" spans="1:16" x14ac:dyDescent="0.25">
      <c r="A3" s="208"/>
      <c r="B3" s="209"/>
      <c r="C3" s="210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2" t="s">
        <v>63</v>
      </c>
      <c r="B6" s="203"/>
      <c r="C6" s="204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2" t="s">
        <v>76</v>
      </c>
      <c r="B7" s="203"/>
      <c r="C7" s="204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2" t="s">
        <v>89</v>
      </c>
      <c r="B8" s="203"/>
      <c r="C8" s="204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88</v>
      </c>
      <c r="M8" s="99" t="s">
        <v>98</v>
      </c>
      <c r="N8" s="99" t="s">
        <v>93</v>
      </c>
      <c r="O8" s="99" t="s">
        <v>99</v>
      </c>
      <c r="P8" s="41">
        <v>3</v>
      </c>
    </row>
    <row r="9" spans="1:16" ht="12.75" customHeight="1" x14ac:dyDescent="0.25">
      <c r="A9" s="202" t="s">
        <v>100</v>
      </c>
      <c r="B9" s="203"/>
      <c r="C9" s="204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103</v>
      </c>
      <c r="L9" s="99" t="s">
        <v>108</v>
      </c>
      <c r="M9" s="99" t="s">
        <v>105</v>
      </c>
      <c r="N9" s="99" t="s">
        <v>109</v>
      </c>
      <c r="O9" s="99" t="s">
        <v>109</v>
      </c>
      <c r="P9" s="41">
        <v>4</v>
      </c>
    </row>
    <row r="10" spans="1:16" ht="12.75" customHeight="1" x14ac:dyDescent="0.25">
      <c r="A10" s="202" t="s">
        <v>110</v>
      </c>
      <c r="B10" s="203"/>
      <c r="C10" s="204"/>
      <c r="D10" s="99" t="s">
        <v>111</v>
      </c>
      <c r="E10" s="99" t="s">
        <v>112</v>
      </c>
      <c r="F10" s="99" t="s">
        <v>113</v>
      </c>
      <c r="G10" s="99" t="s">
        <v>114</v>
      </c>
      <c r="H10" s="99" t="s">
        <v>115</v>
      </c>
      <c r="I10" s="99" t="s">
        <v>116</v>
      </c>
      <c r="J10" s="99" t="s">
        <v>117</v>
      </c>
      <c r="K10" s="99" t="s">
        <v>118</v>
      </c>
      <c r="L10" s="99" t="s">
        <v>119</v>
      </c>
      <c r="M10" s="99" t="s">
        <v>120</v>
      </c>
      <c r="N10" s="99" t="s">
        <v>121</v>
      </c>
      <c r="O10" s="99" t="s">
        <v>122</v>
      </c>
      <c r="P10" s="41">
        <v>5</v>
      </c>
    </row>
    <row r="11" spans="1:16" ht="12.75" customHeight="1" thickBot="1" x14ac:dyDescent="0.3">
      <c r="A11" s="202" t="s">
        <v>123</v>
      </c>
      <c r="B11" s="203"/>
      <c r="C11" s="204"/>
      <c r="D11" s="129" t="s">
        <v>124</v>
      </c>
      <c r="E11" s="129" t="s">
        <v>125</v>
      </c>
      <c r="F11" s="129" t="s">
        <v>126</v>
      </c>
      <c r="G11" s="129" t="s">
        <v>127</v>
      </c>
      <c r="H11" s="129" t="s">
        <v>128</v>
      </c>
      <c r="I11" s="129" t="s">
        <v>129</v>
      </c>
      <c r="J11" s="129" t="s">
        <v>130</v>
      </c>
      <c r="K11" s="129" t="s">
        <v>131</v>
      </c>
      <c r="L11" s="129" t="s">
        <v>131</v>
      </c>
      <c r="M11" s="129" t="s">
        <v>131</v>
      </c>
      <c r="N11" s="129" t="s">
        <v>132</v>
      </c>
      <c r="O11" s="129" t="s">
        <v>133</v>
      </c>
      <c r="P11" s="41">
        <v>6</v>
      </c>
    </row>
    <row r="12" spans="1:16" ht="12.75" customHeight="1" x14ac:dyDescent="0.25">
      <c r="A12" s="202" t="s">
        <v>134</v>
      </c>
      <c r="B12" s="203"/>
      <c r="C12" s="204"/>
      <c r="D12" s="130" t="s">
        <v>135</v>
      </c>
      <c r="E12" s="130" t="s">
        <v>136</v>
      </c>
      <c r="F12" s="130" t="s">
        <v>137</v>
      </c>
      <c r="G12" s="130" t="s">
        <v>138</v>
      </c>
      <c r="H12" s="130" t="s">
        <v>139</v>
      </c>
      <c r="I12" s="130" t="s">
        <v>140</v>
      </c>
      <c r="J12" s="130" t="s">
        <v>141</v>
      </c>
      <c r="K12" s="130" t="s">
        <v>142</v>
      </c>
      <c r="L12" s="130" t="s">
        <v>143</v>
      </c>
      <c r="M12" s="130" t="s">
        <v>144</v>
      </c>
      <c r="N12" s="130" t="s">
        <v>145</v>
      </c>
      <c r="O12" s="130" t="s">
        <v>146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147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2" t="s">
        <v>63</v>
      </c>
      <c r="B14" s="203"/>
      <c r="C14" s="204"/>
      <c r="D14" s="99" t="s">
        <v>148</v>
      </c>
      <c r="E14" s="99" t="s">
        <v>149</v>
      </c>
      <c r="F14" s="99" t="s">
        <v>150</v>
      </c>
      <c r="G14" s="99" t="s">
        <v>67</v>
      </c>
      <c r="H14" s="99" t="s">
        <v>151</v>
      </c>
      <c r="I14" s="99" t="s">
        <v>152</v>
      </c>
      <c r="J14" s="99" t="s">
        <v>153</v>
      </c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2" t="s">
        <v>76</v>
      </c>
      <c r="B15" s="203"/>
      <c r="C15" s="204"/>
      <c r="D15" s="99" t="s">
        <v>154</v>
      </c>
      <c r="E15" s="99" t="s">
        <v>77</v>
      </c>
      <c r="F15" s="99" t="s">
        <v>155</v>
      </c>
      <c r="G15" s="99" t="s">
        <v>156</v>
      </c>
      <c r="H15" s="99" t="s">
        <v>83</v>
      </c>
      <c r="I15" s="99" t="s">
        <v>157</v>
      </c>
      <c r="J15" s="99" t="s">
        <v>158</v>
      </c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2" t="s">
        <v>89</v>
      </c>
      <c r="B16" s="203"/>
      <c r="C16" s="204"/>
      <c r="D16" s="99" t="s">
        <v>159</v>
      </c>
      <c r="E16" s="99" t="s">
        <v>90</v>
      </c>
      <c r="F16" s="99" t="s">
        <v>160</v>
      </c>
      <c r="G16" s="99" t="s">
        <v>77</v>
      </c>
      <c r="H16" s="99" t="s">
        <v>161</v>
      </c>
      <c r="I16" s="99" t="s">
        <v>97</v>
      </c>
      <c r="J16" s="99" t="s">
        <v>162</v>
      </c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2" t="s">
        <v>100</v>
      </c>
      <c r="B17" s="203"/>
      <c r="C17" s="204"/>
      <c r="D17" s="99" t="s">
        <v>163</v>
      </c>
      <c r="E17" s="99" t="s">
        <v>164</v>
      </c>
      <c r="F17" s="99" t="s">
        <v>165</v>
      </c>
      <c r="G17" s="99" t="s">
        <v>104</v>
      </c>
      <c r="H17" s="99" t="s">
        <v>166</v>
      </c>
      <c r="I17" s="99" t="s">
        <v>167</v>
      </c>
      <c r="J17" s="99" t="s">
        <v>168</v>
      </c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2" t="s">
        <v>110</v>
      </c>
      <c r="B18" s="203"/>
      <c r="C18" s="204"/>
      <c r="D18" s="99" t="s">
        <v>169</v>
      </c>
      <c r="E18" s="99" t="s">
        <v>170</v>
      </c>
      <c r="F18" s="99" t="s">
        <v>171</v>
      </c>
      <c r="G18" s="99" t="s">
        <v>172</v>
      </c>
      <c r="H18" s="99" t="s">
        <v>173</v>
      </c>
      <c r="I18" s="99" t="s">
        <v>174</v>
      </c>
      <c r="J18" s="99" t="s">
        <v>175</v>
      </c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2" t="s">
        <v>123</v>
      </c>
      <c r="B19" s="203"/>
      <c r="C19" s="204"/>
      <c r="D19" s="99" t="s">
        <v>176</v>
      </c>
      <c r="E19" s="99" t="s">
        <v>177</v>
      </c>
      <c r="F19" s="99" t="s">
        <v>178</v>
      </c>
      <c r="G19" s="99" t="s">
        <v>133</v>
      </c>
      <c r="H19" s="99" t="s">
        <v>179</v>
      </c>
      <c r="I19" s="99" t="s">
        <v>109</v>
      </c>
      <c r="J19" s="99" t="s">
        <v>109</v>
      </c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2" t="s">
        <v>134</v>
      </c>
      <c r="B20" s="203"/>
      <c r="C20" s="204"/>
      <c r="D20" s="130" t="s">
        <v>180</v>
      </c>
      <c r="E20" s="130" t="s">
        <v>181</v>
      </c>
      <c r="F20" s="130" t="s">
        <v>182</v>
      </c>
      <c r="G20" s="130" t="s">
        <v>183</v>
      </c>
      <c r="H20" s="130" t="s">
        <v>184</v>
      </c>
      <c r="I20" s="130" t="s">
        <v>185</v>
      </c>
      <c r="J20" s="130" t="s">
        <v>186</v>
      </c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187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2" t="s">
        <v>63</v>
      </c>
      <c r="B22" s="203"/>
      <c r="C22" s="204"/>
      <c r="D22" s="99" t="s">
        <v>188</v>
      </c>
      <c r="E22" s="99" t="s">
        <v>189</v>
      </c>
      <c r="F22" s="99" t="s">
        <v>190</v>
      </c>
      <c r="G22" s="99" t="s">
        <v>191</v>
      </c>
      <c r="H22" s="99" t="s">
        <v>192</v>
      </c>
      <c r="I22" s="99" t="s">
        <v>193</v>
      </c>
      <c r="J22" s="99" t="s">
        <v>194</v>
      </c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2" t="s">
        <v>76</v>
      </c>
      <c r="B23" s="203"/>
      <c r="C23" s="204"/>
      <c r="D23" s="99" t="s">
        <v>195</v>
      </c>
      <c r="E23" s="99" t="s">
        <v>196</v>
      </c>
      <c r="F23" s="99" t="s">
        <v>197</v>
      </c>
      <c r="G23" s="99" t="s">
        <v>191</v>
      </c>
      <c r="H23" s="99" t="s">
        <v>198</v>
      </c>
      <c r="I23" s="99" t="s">
        <v>199</v>
      </c>
      <c r="J23" s="99" t="s">
        <v>200</v>
      </c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2" t="s">
        <v>89</v>
      </c>
      <c r="B24" s="203"/>
      <c r="C24" s="204"/>
      <c r="D24" s="99" t="s">
        <v>201</v>
      </c>
      <c r="E24" s="99" t="s">
        <v>202</v>
      </c>
      <c r="F24" s="99" t="s">
        <v>203</v>
      </c>
      <c r="G24" s="99" t="s">
        <v>203</v>
      </c>
      <c r="H24" s="99" t="s">
        <v>204</v>
      </c>
      <c r="I24" s="99" t="s">
        <v>205</v>
      </c>
      <c r="J24" s="99" t="s">
        <v>198</v>
      </c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2" t="s">
        <v>100</v>
      </c>
      <c r="B25" s="203"/>
      <c r="C25" s="204"/>
      <c r="D25" s="99" t="s">
        <v>206</v>
      </c>
      <c r="E25" s="99" t="s">
        <v>196</v>
      </c>
      <c r="F25" s="99" t="s">
        <v>189</v>
      </c>
      <c r="G25" s="99" t="s">
        <v>207</v>
      </c>
      <c r="H25" s="99" t="s">
        <v>202</v>
      </c>
      <c r="I25" s="99" t="s">
        <v>194</v>
      </c>
      <c r="J25" s="99" t="s">
        <v>208</v>
      </c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2" t="s">
        <v>110</v>
      </c>
      <c r="B26" s="203"/>
      <c r="C26" s="204"/>
      <c r="D26" s="99" t="s">
        <v>201</v>
      </c>
      <c r="E26" s="99" t="s">
        <v>202</v>
      </c>
      <c r="F26" s="99" t="s">
        <v>209</v>
      </c>
      <c r="G26" s="99" t="s">
        <v>210</v>
      </c>
      <c r="H26" s="99" t="s">
        <v>211</v>
      </c>
      <c r="I26" s="99" t="s">
        <v>198</v>
      </c>
      <c r="J26" s="99" t="s">
        <v>198</v>
      </c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2" t="s">
        <v>123</v>
      </c>
      <c r="B27" s="203"/>
      <c r="C27" s="204"/>
      <c r="D27" s="129" t="s">
        <v>212</v>
      </c>
      <c r="E27" s="129" t="s">
        <v>192</v>
      </c>
      <c r="F27" s="129" t="s">
        <v>197</v>
      </c>
      <c r="G27" s="129" t="s">
        <v>207</v>
      </c>
      <c r="H27" s="129" t="s">
        <v>213</v>
      </c>
      <c r="I27" s="129" t="s">
        <v>204</v>
      </c>
      <c r="J27" s="129" t="s">
        <v>208</v>
      </c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2" t="s">
        <v>134</v>
      </c>
      <c r="B28" s="203"/>
      <c r="C28" s="204"/>
      <c r="D28" s="130" t="s">
        <v>195</v>
      </c>
      <c r="E28" s="130" t="s">
        <v>202</v>
      </c>
      <c r="F28" s="130" t="s">
        <v>197</v>
      </c>
      <c r="G28" s="130" t="s">
        <v>210</v>
      </c>
      <c r="H28" s="130" t="s">
        <v>211</v>
      </c>
      <c r="I28" s="130" t="s">
        <v>214</v>
      </c>
      <c r="J28" s="130" t="s">
        <v>198</v>
      </c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4" t="s">
        <v>215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</row>
    <row r="31" spans="1:16" ht="12.75" customHeight="1" x14ac:dyDescent="0.25">
      <c r="A31" s="216" t="s">
        <v>47</v>
      </c>
      <c r="B31" s="217"/>
      <c r="C31" s="218"/>
      <c r="D31" s="225" t="s">
        <v>48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7"/>
    </row>
    <row r="32" spans="1:16" x14ac:dyDescent="0.25">
      <c r="A32" s="219"/>
      <c r="B32" s="220"/>
      <c r="C32" s="22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216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2" t="s">
        <v>63</v>
      </c>
      <c r="B34" s="203"/>
      <c r="C34" s="204"/>
      <c r="D34" s="99" t="s">
        <v>64</v>
      </c>
      <c r="E34" s="99" t="s">
        <v>217</v>
      </c>
      <c r="F34" s="99" t="s">
        <v>218</v>
      </c>
      <c r="G34" s="99" t="s">
        <v>219</v>
      </c>
      <c r="H34" s="99" t="s">
        <v>220</v>
      </c>
      <c r="I34" s="99" t="s">
        <v>221</v>
      </c>
      <c r="J34" s="99" t="s">
        <v>222</v>
      </c>
      <c r="K34" s="99" t="s">
        <v>223</v>
      </c>
      <c r="L34" s="99" t="s">
        <v>224</v>
      </c>
      <c r="M34" s="99" t="s">
        <v>225</v>
      </c>
      <c r="N34" s="99" t="s">
        <v>226</v>
      </c>
      <c r="O34" s="99" t="s">
        <v>227</v>
      </c>
      <c r="P34">
        <v>22</v>
      </c>
    </row>
    <row r="35" spans="1:16" ht="12.75" customHeight="1" x14ac:dyDescent="0.25">
      <c r="A35" s="202" t="s">
        <v>76</v>
      </c>
      <c r="B35" s="203"/>
      <c r="C35" s="204"/>
      <c r="D35" s="99" t="s">
        <v>77</v>
      </c>
      <c r="E35" s="99" t="s">
        <v>228</v>
      </c>
      <c r="F35" s="99" t="s">
        <v>229</v>
      </c>
      <c r="G35" s="99" t="s">
        <v>230</v>
      </c>
      <c r="H35" s="99" t="s">
        <v>231</v>
      </c>
      <c r="I35" s="99" t="s">
        <v>232</v>
      </c>
      <c r="J35" s="99" t="s">
        <v>233</v>
      </c>
      <c r="K35" s="99" t="s">
        <v>234</v>
      </c>
      <c r="L35" s="99" t="s">
        <v>235</v>
      </c>
      <c r="M35" s="99" t="s">
        <v>236</v>
      </c>
      <c r="N35" s="99" t="s">
        <v>237</v>
      </c>
      <c r="O35" s="99" t="s">
        <v>238</v>
      </c>
      <c r="P35">
        <v>23</v>
      </c>
    </row>
    <row r="36" spans="1:16" ht="12.75" customHeight="1" x14ac:dyDescent="0.25">
      <c r="A36" s="202" t="s">
        <v>89</v>
      </c>
      <c r="B36" s="203"/>
      <c r="C36" s="204"/>
      <c r="D36" s="99" t="s">
        <v>90</v>
      </c>
      <c r="E36" s="99" t="s">
        <v>103</v>
      </c>
      <c r="F36" s="99" t="s">
        <v>239</v>
      </c>
      <c r="G36" s="99" t="s">
        <v>240</v>
      </c>
      <c r="H36" s="99" t="s">
        <v>241</v>
      </c>
      <c r="I36" s="99" t="s">
        <v>242</v>
      </c>
      <c r="J36" s="99" t="s">
        <v>243</v>
      </c>
      <c r="K36" s="99" t="s">
        <v>244</v>
      </c>
      <c r="L36" s="99" t="s">
        <v>245</v>
      </c>
      <c r="M36" s="99" t="s">
        <v>246</v>
      </c>
      <c r="N36" s="99" t="s">
        <v>247</v>
      </c>
      <c r="O36" s="99" t="s">
        <v>248</v>
      </c>
      <c r="P36">
        <v>24</v>
      </c>
    </row>
    <row r="37" spans="1:16" ht="12.75" customHeight="1" x14ac:dyDescent="0.25">
      <c r="A37" s="202" t="s">
        <v>100</v>
      </c>
      <c r="B37" s="203"/>
      <c r="C37" s="204"/>
      <c r="D37" s="99" t="s">
        <v>101</v>
      </c>
      <c r="E37" s="99" t="s">
        <v>249</v>
      </c>
      <c r="F37" s="99" t="s">
        <v>250</v>
      </c>
      <c r="G37" s="99" t="s">
        <v>251</v>
      </c>
      <c r="H37" s="99" t="s">
        <v>252</v>
      </c>
      <c r="I37" s="99" t="s">
        <v>253</v>
      </c>
      <c r="J37" s="99" t="s">
        <v>254</v>
      </c>
      <c r="K37" s="99" t="s">
        <v>255</v>
      </c>
      <c r="L37" s="99" t="s">
        <v>256</v>
      </c>
      <c r="M37" s="99" t="s">
        <v>257</v>
      </c>
      <c r="N37" s="99" t="s">
        <v>258</v>
      </c>
      <c r="O37" s="99" t="s">
        <v>259</v>
      </c>
      <c r="P37">
        <v>25</v>
      </c>
    </row>
    <row r="38" spans="1:16" ht="12.75" customHeight="1" x14ac:dyDescent="0.25">
      <c r="A38" s="202" t="s">
        <v>110</v>
      </c>
      <c r="B38" s="203"/>
      <c r="C38" s="204"/>
      <c r="D38" s="99" t="s">
        <v>111</v>
      </c>
      <c r="E38" s="99" t="s">
        <v>260</v>
      </c>
      <c r="F38" s="99" t="s">
        <v>261</v>
      </c>
      <c r="G38" s="99" t="s">
        <v>262</v>
      </c>
      <c r="H38" s="99" t="s">
        <v>263</v>
      </c>
      <c r="I38" s="99" t="s">
        <v>264</v>
      </c>
      <c r="J38" s="99" t="s">
        <v>265</v>
      </c>
      <c r="K38" s="99" t="s">
        <v>266</v>
      </c>
      <c r="L38" s="99" t="s">
        <v>267</v>
      </c>
      <c r="M38" s="99" t="s">
        <v>268</v>
      </c>
      <c r="N38" s="99" t="s">
        <v>269</v>
      </c>
      <c r="O38" s="99" t="s">
        <v>270</v>
      </c>
      <c r="P38">
        <v>26</v>
      </c>
    </row>
    <row r="39" spans="1:16" ht="12.75" customHeight="1" thickBot="1" x14ac:dyDescent="0.3">
      <c r="A39" s="202" t="s">
        <v>123</v>
      </c>
      <c r="B39" s="203"/>
      <c r="C39" s="204"/>
      <c r="D39" s="99" t="s">
        <v>124</v>
      </c>
      <c r="E39" s="99" t="s">
        <v>271</v>
      </c>
      <c r="F39" s="99" t="s">
        <v>272</v>
      </c>
      <c r="G39" s="99" t="s">
        <v>273</v>
      </c>
      <c r="H39" s="99" t="s">
        <v>274</v>
      </c>
      <c r="I39" s="99" t="s">
        <v>275</v>
      </c>
      <c r="J39" s="99" t="s">
        <v>276</v>
      </c>
      <c r="K39" s="99" t="s">
        <v>277</v>
      </c>
      <c r="L39" s="99" t="s">
        <v>278</v>
      </c>
      <c r="M39" s="99" t="s">
        <v>279</v>
      </c>
      <c r="N39" s="99" t="s">
        <v>280</v>
      </c>
      <c r="O39" s="99" t="s">
        <v>281</v>
      </c>
      <c r="P39">
        <v>27</v>
      </c>
    </row>
    <row r="40" spans="1:16" ht="12.75" customHeight="1" x14ac:dyDescent="0.25">
      <c r="A40" s="202" t="s">
        <v>134</v>
      </c>
      <c r="B40" s="203"/>
      <c r="C40" s="204"/>
      <c r="D40" s="130" t="s">
        <v>135</v>
      </c>
      <c r="E40" s="130" t="s">
        <v>282</v>
      </c>
      <c r="F40" s="130" t="s">
        <v>283</v>
      </c>
      <c r="G40" s="130" t="s">
        <v>284</v>
      </c>
      <c r="H40" s="130" t="s">
        <v>285</v>
      </c>
      <c r="I40" s="130" t="s">
        <v>286</v>
      </c>
      <c r="J40" s="130" t="s">
        <v>287</v>
      </c>
      <c r="K40" s="130" t="s">
        <v>288</v>
      </c>
      <c r="L40" s="130" t="s">
        <v>289</v>
      </c>
      <c r="M40" s="130" t="s">
        <v>290</v>
      </c>
      <c r="N40" s="130" t="s">
        <v>291</v>
      </c>
      <c r="O40" s="130" t="s">
        <v>292</v>
      </c>
      <c r="P40">
        <v>28</v>
      </c>
    </row>
    <row r="41" spans="1:16" ht="12.75" customHeight="1" x14ac:dyDescent="0.25">
      <c r="A41" s="42"/>
      <c r="B41" s="43"/>
      <c r="C41" s="43"/>
      <c r="D41" s="74" t="s">
        <v>293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2" t="s">
        <v>63</v>
      </c>
      <c r="B42" s="203"/>
      <c r="C42" s="204"/>
      <c r="D42" s="99" t="s">
        <v>148</v>
      </c>
      <c r="E42" s="99" t="s">
        <v>294</v>
      </c>
      <c r="F42" s="99" t="s">
        <v>295</v>
      </c>
      <c r="G42" s="99" t="s">
        <v>296</v>
      </c>
      <c r="H42" s="99" t="s">
        <v>297</v>
      </c>
      <c r="I42" s="99" t="s">
        <v>298</v>
      </c>
      <c r="J42" s="99" t="s">
        <v>299</v>
      </c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2" t="s">
        <v>76</v>
      </c>
      <c r="B43" s="203"/>
      <c r="C43" s="204"/>
      <c r="D43" s="99" t="s">
        <v>154</v>
      </c>
      <c r="E43" s="99" t="s">
        <v>300</v>
      </c>
      <c r="F43" s="99" t="s">
        <v>301</v>
      </c>
      <c r="G43" s="99" t="s">
        <v>302</v>
      </c>
      <c r="H43" s="99" t="s">
        <v>303</v>
      </c>
      <c r="I43" s="99" t="s">
        <v>304</v>
      </c>
      <c r="J43" s="99" t="s">
        <v>305</v>
      </c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2" t="s">
        <v>89</v>
      </c>
      <c r="B44" s="203"/>
      <c r="C44" s="204"/>
      <c r="D44" s="99" t="s">
        <v>159</v>
      </c>
      <c r="E44" s="99" t="s">
        <v>306</v>
      </c>
      <c r="F44" s="99" t="s">
        <v>307</v>
      </c>
      <c r="G44" s="99" t="s">
        <v>308</v>
      </c>
      <c r="H44" s="99" t="s">
        <v>309</v>
      </c>
      <c r="I44" s="99" t="s">
        <v>310</v>
      </c>
      <c r="J44" s="99" t="s">
        <v>311</v>
      </c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2" t="s">
        <v>100</v>
      </c>
      <c r="B45" s="203"/>
      <c r="C45" s="204"/>
      <c r="D45" s="99" t="s">
        <v>163</v>
      </c>
      <c r="E45" s="99" t="s">
        <v>312</v>
      </c>
      <c r="F45" s="99" t="s">
        <v>313</v>
      </c>
      <c r="G45" s="99" t="s">
        <v>314</v>
      </c>
      <c r="H45" s="99" t="s">
        <v>315</v>
      </c>
      <c r="I45" s="99" t="s">
        <v>316</v>
      </c>
      <c r="J45" s="99" t="s">
        <v>317</v>
      </c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2" t="s">
        <v>110</v>
      </c>
      <c r="B46" s="203"/>
      <c r="C46" s="204"/>
      <c r="D46" s="99" t="s">
        <v>169</v>
      </c>
      <c r="E46" s="99" t="s">
        <v>318</v>
      </c>
      <c r="F46" s="99" t="s">
        <v>319</v>
      </c>
      <c r="G46" s="99" t="s">
        <v>320</v>
      </c>
      <c r="H46" s="99" t="s">
        <v>321</v>
      </c>
      <c r="I46" s="99" t="s">
        <v>322</v>
      </c>
      <c r="J46" s="99" t="s">
        <v>323</v>
      </c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2" t="s">
        <v>123</v>
      </c>
      <c r="B47" s="203"/>
      <c r="C47" s="204"/>
      <c r="D47" s="99" t="s">
        <v>176</v>
      </c>
      <c r="E47" s="99" t="s">
        <v>324</v>
      </c>
      <c r="F47" s="99" t="s">
        <v>325</v>
      </c>
      <c r="G47" s="99" t="s">
        <v>326</v>
      </c>
      <c r="H47" s="99" t="s">
        <v>327</v>
      </c>
      <c r="I47" s="99" t="s">
        <v>328</v>
      </c>
      <c r="J47" s="99" t="s">
        <v>329</v>
      </c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2" t="s">
        <v>134</v>
      </c>
      <c r="B48" s="203"/>
      <c r="C48" s="204"/>
      <c r="D48" s="130" t="s">
        <v>180</v>
      </c>
      <c r="E48" s="130" t="s">
        <v>330</v>
      </c>
      <c r="F48" s="130" t="s">
        <v>331</v>
      </c>
      <c r="G48" s="130" t="s">
        <v>332</v>
      </c>
      <c r="H48" s="130" t="s">
        <v>333</v>
      </c>
      <c r="I48" s="130" t="s">
        <v>334</v>
      </c>
      <c r="J48" s="130" t="s">
        <v>335</v>
      </c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336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2" t="s">
        <v>63</v>
      </c>
      <c r="B50" s="203"/>
      <c r="C50" s="204"/>
      <c r="D50" s="99" t="s">
        <v>188</v>
      </c>
      <c r="E50" s="99" t="s">
        <v>337</v>
      </c>
      <c r="F50" s="99" t="s">
        <v>338</v>
      </c>
      <c r="G50" s="99" t="s">
        <v>339</v>
      </c>
      <c r="H50" s="99" t="s">
        <v>340</v>
      </c>
      <c r="I50" s="99" t="s">
        <v>338</v>
      </c>
      <c r="J50" s="99" t="s">
        <v>338</v>
      </c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2" t="s">
        <v>76</v>
      </c>
      <c r="B51" s="203"/>
      <c r="C51" s="204"/>
      <c r="D51" s="99" t="s">
        <v>195</v>
      </c>
      <c r="E51" s="99" t="s">
        <v>193</v>
      </c>
      <c r="F51" s="99" t="s">
        <v>208</v>
      </c>
      <c r="G51" s="99" t="s">
        <v>196</v>
      </c>
      <c r="H51" s="99" t="s">
        <v>338</v>
      </c>
      <c r="I51" s="99" t="s">
        <v>213</v>
      </c>
      <c r="J51" s="99" t="s">
        <v>208</v>
      </c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2" t="s">
        <v>89</v>
      </c>
      <c r="B52" s="203"/>
      <c r="C52" s="204"/>
      <c r="D52" s="99" t="s">
        <v>201</v>
      </c>
      <c r="E52" s="99" t="s">
        <v>193</v>
      </c>
      <c r="F52" s="99" t="s">
        <v>208</v>
      </c>
      <c r="G52" s="99" t="s">
        <v>196</v>
      </c>
      <c r="H52" s="99" t="s">
        <v>194</v>
      </c>
      <c r="I52" s="99" t="s">
        <v>341</v>
      </c>
      <c r="J52" s="99" t="s">
        <v>211</v>
      </c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2" t="s">
        <v>100</v>
      </c>
      <c r="B53" s="203"/>
      <c r="C53" s="204"/>
      <c r="D53" s="99" t="s">
        <v>206</v>
      </c>
      <c r="E53" s="99" t="s">
        <v>342</v>
      </c>
      <c r="F53" s="99" t="s">
        <v>343</v>
      </c>
      <c r="G53" s="99" t="s">
        <v>194</v>
      </c>
      <c r="H53" s="99" t="s">
        <v>338</v>
      </c>
      <c r="I53" s="99" t="s">
        <v>338</v>
      </c>
      <c r="J53" s="99" t="s">
        <v>194</v>
      </c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2" t="s">
        <v>110</v>
      </c>
      <c r="B54" s="203"/>
      <c r="C54" s="204"/>
      <c r="D54" s="99" t="s">
        <v>201</v>
      </c>
      <c r="E54" s="99" t="s">
        <v>193</v>
      </c>
      <c r="F54" s="99" t="s">
        <v>208</v>
      </c>
      <c r="G54" s="99" t="s">
        <v>202</v>
      </c>
      <c r="H54" s="99" t="s">
        <v>196</v>
      </c>
      <c r="I54" s="99" t="s">
        <v>194</v>
      </c>
      <c r="J54" s="99" t="s">
        <v>341</v>
      </c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2" t="s">
        <v>123</v>
      </c>
      <c r="B55" s="203"/>
      <c r="C55" s="204"/>
      <c r="D55" s="129" t="s">
        <v>212</v>
      </c>
      <c r="E55" s="129" t="s">
        <v>200</v>
      </c>
      <c r="F55" s="129" t="s">
        <v>341</v>
      </c>
      <c r="G55" s="129" t="s">
        <v>340</v>
      </c>
      <c r="H55" s="129" t="s">
        <v>192</v>
      </c>
      <c r="I55" s="129" t="s">
        <v>196</v>
      </c>
      <c r="J55" s="129" t="s">
        <v>338</v>
      </c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2" t="s">
        <v>134</v>
      </c>
      <c r="B56" s="203"/>
      <c r="C56" s="204"/>
      <c r="D56" s="130" t="s">
        <v>195</v>
      </c>
      <c r="E56" s="130" t="s">
        <v>344</v>
      </c>
      <c r="F56" s="130" t="s">
        <v>208</v>
      </c>
      <c r="G56" s="130" t="s">
        <v>202</v>
      </c>
      <c r="H56" s="130" t="s">
        <v>196</v>
      </c>
      <c r="I56" s="130" t="s">
        <v>194</v>
      </c>
      <c r="J56" s="130" t="s">
        <v>341</v>
      </c>
      <c r="K56" s="130"/>
      <c r="L56" s="130"/>
      <c r="M56" s="130"/>
      <c r="N56" s="130"/>
      <c r="O56" s="130"/>
      <c r="P56">
        <v>42</v>
      </c>
    </row>
    <row r="57" spans="1:16" x14ac:dyDescent="0.25">
      <c r="A57" s="223" t="s">
        <v>345</v>
      </c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</row>
    <row r="58" spans="1:16" x14ac:dyDescent="0.2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</row>
    <row r="59" spans="1:16" x14ac:dyDescent="0.25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7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346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347</v>
      </c>
      <c r="B3" s="239"/>
      <c r="C3" s="240"/>
      <c r="D3" s="247" t="str">
        <f>Data!B4</f>
        <v>July</v>
      </c>
      <c r="E3" s="248"/>
      <c r="F3" s="248"/>
      <c r="G3" s="249"/>
      <c r="H3" s="247">
        <f>Data!B6</f>
        <v>44713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348</v>
      </c>
      <c r="E4" s="200" t="s">
        <v>349</v>
      </c>
      <c r="F4" s="201"/>
      <c r="G4" s="250" t="s">
        <v>350</v>
      </c>
      <c r="H4" s="250" t="s">
        <v>348</v>
      </c>
      <c r="I4" s="200" t="s">
        <v>349</v>
      </c>
      <c r="J4" s="201"/>
      <c r="K4" s="250" t="s">
        <v>350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2023   (Preliminary)</v>
      </c>
      <c r="F5" s="27">
        <f>Data!A4-1</f>
        <v>2022</v>
      </c>
      <c r="G5" s="251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1"/>
    </row>
    <row r="6" spans="1:12" x14ac:dyDescent="0.25">
      <c r="A6" s="228"/>
      <c r="B6" s="229"/>
      <c r="C6" s="230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1" t="s">
        <v>351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352</v>
      </c>
      <c r="E8" s="56" t="s">
        <v>353</v>
      </c>
      <c r="F8" s="56" t="s">
        <v>354</v>
      </c>
      <c r="G8" s="56" t="s">
        <v>355</v>
      </c>
      <c r="H8" s="56" t="s">
        <v>356</v>
      </c>
      <c r="I8" s="56" t="s">
        <v>357</v>
      </c>
      <c r="J8" s="56" t="s">
        <v>358</v>
      </c>
      <c r="K8" s="57" t="s">
        <v>359</v>
      </c>
      <c r="L8" s="60" t="s">
        <v>62</v>
      </c>
    </row>
    <row r="9" spans="1:12" ht="12.75" customHeight="1" x14ac:dyDescent="0.25">
      <c r="A9" s="234" t="s">
        <v>360</v>
      </c>
      <c r="B9" s="235"/>
      <c r="C9" s="236"/>
      <c r="D9" s="120">
        <v>2</v>
      </c>
      <c r="E9" s="70">
        <v>152</v>
      </c>
      <c r="F9" s="96">
        <v>153</v>
      </c>
      <c r="G9" s="147">
        <v>-0.3</v>
      </c>
      <c r="H9" s="120">
        <v>2</v>
      </c>
      <c r="I9" s="70">
        <v>143</v>
      </c>
      <c r="J9" s="70">
        <v>142</v>
      </c>
      <c r="K9" s="147">
        <v>0.5</v>
      </c>
      <c r="L9">
        <v>1</v>
      </c>
    </row>
    <row r="10" spans="1:12" ht="12.75" customHeight="1" x14ac:dyDescent="0.25">
      <c r="A10" s="234" t="s">
        <v>361</v>
      </c>
      <c r="B10" s="235"/>
      <c r="C10" s="236"/>
      <c r="D10" s="120">
        <v>72</v>
      </c>
      <c r="E10" s="70">
        <v>600</v>
      </c>
      <c r="F10" s="96">
        <v>586</v>
      </c>
      <c r="G10" s="147">
        <v>2.2999999999999998</v>
      </c>
      <c r="H10" s="120">
        <v>72</v>
      </c>
      <c r="I10" s="70">
        <v>550</v>
      </c>
      <c r="J10" s="70">
        <v>537</v>
      </c>
      <c r="K10" s="147">
        <v>2.5</v>
      </c>
      <c r="L10">
        <v>2</v>
      </c>
    </row>
    <row r="11" spans="1:12" ht="12.75" customHeight="1" x14ac:dyDescent="0.25">
      <c r="A11" s="234" t="s">
        <v>362</v>
      </c>
      <c r="B11" s="235"/>
      <c r="C11" s="236"/>
      <c r="D11" s="120">
        <v>15</v>
      </c>
      <c r="E11" s="70">
        <v>162</v>
      </c>
      <c r="F11" s="96">
        <v>161</v>
      </c>
      <c r="G11" s="147">
        <v>0.5</v>
      </c>
      <c r="H11" s="120">
        <v>14</v>
      </c>
      <c r="I11" s="70">
        <v>150</v>
      </c>
      <c r="J11" s="70">
        <v>147</v>
      </c>
      <c r="K11" s="147">
        <v>1.9</v>
      </c>
      <c r="L11">
        <v>3</v>
      </c>
    </row>
    <row r="12" spans="1:12" ht="12.75" customHeight="1" x14ac:dyDescent="0.25">
      <c r="A12" s="234" t="s">
        <v>363</v>
      </c>
      <c r="B12" s="235"/>
      <c r="C12" s="236"/>
      <c r="D12" s="120">
        <v>81</v>
      </c>
      <c r="E12" s="70">
        <v>353</v>
      </c>
      <c r="F12" s="96">
        <v>351</v>
      </c>
      <c r="G12" s="147">
        <v>0.7</v>
      </c>
      <c r="H12" s="120">
        <v>80</v>
      </c>
      <c r="I12" s="70">
        <v>328</v>
      </c>
      <c r="J12" s="70">
        <v>320</v>
      </c>
      <c r="K12" s="147">
        <v>2.4</v>
      </c>
      <c r="L12">
        <v>4</v>
      </c>
    </row>
    <row r="13" spans="1:12" ht="12.75" customHeight="1" x14ac:dyDescent="0.25">
      <c r="A13" s="234" t="s">
        <v>364</v>
      </c>
      <c r="B13" s="235"/>
      <c r="C13" s="236"/>
      <c r="D13" s="120">
        <v>5</v>
      </c>
      <c r="E13" s="70">
        <v>287</v>
      </c>
      <c r="F13" s="96">
        <v>277</v>
      </c>
      <c r="G13" s="147">
        <v>3.6</v>
      </c>
      <c r="H13" s="120">
        <v>16</v>
      </c>
      <c r="I13" s="70">
        <v>268</v>
      </c>
      <c r="J13" s="70">
        <v>266</v>
      </c>
      <c r="K13" s="147">
        <v>0.8</v>
      </c>
      <c r="L13">
        <v>5</v>
      </c>
    </row>
    <row r="14" spans="1:12" ht="12.75" customHeight="1" x14ac:dyDescent="0.25">
      <c r="A14" s="234" t="s">
        <v>365</v>
      </c>
      <c r="B14" s="235"/>
      <c r="C14" s="236"/>
      <c r="D14" s="120">
        <v>41</v>
      </c>
      <c r="E14" s="70">
        <v>1361</v>
      </c>
      <c r="F14" s="96">
        <v>1320</v>
      </c>
      <c r="G14" s="147">
        <v>3.1</v>
      </c>
      <c r="H14" s="120">
        <v>42</v>
      </c>
      <c r="I14" s="70">
        <v>1219</v>
      </c>
      <c r="J14" s="70">
        <v>1164</v>
      </c>
      <c r="K14" s="147">
        <v>4.7</v>
      </c>
      <c r="L14">
        <v>6</v>
      </c>
    </row>
    <row r="15" spans="1:12" ht="12.75" customHeight="1" x14ac:dyDescent="0.25">
      <c r="A15" s="234" t="s">
        <v>366</v>
      </c>
      <c r="B15" s="235"/>
      <c r="C15" s="236"/>
      <c r="D15" s="120">
        <v>47</v>
      </c>
      <c r="E15" s="70">
        <v>2257</v>
      </c>
      <c r="F15" s="96">
        <v>2187</v>
      </c>
      <c r="G15" s="147">
        <v>3.2</v>
      </c>
      <c r="H15" s="120">
        <v>47</v>
      </c>
      <c r="I15" s="70">
        <v>2194</v>
      </c>
      <c r="J15" s="70">
        <v>2079</v>
      </c>
      <c r="K15" s="147">
        <v>5.5</v>
      </c>
      <c r="L15">
        <v>7</v>
      </c>
    </row>
    <row r="16" spans="1:12" ht="12.75" customHeight="1" x14ac:dyDescent="0.25">
      <c r="A16" s="234" t="s">
        <v>367</v>
      </c>
      <c r="B16" s="235"/>
      <c r="C16" s="236"/>
      <c r="D16" s="120">
        <v>4</v>
      </c>
      <c r="E16" s="70">
        <v>68</v>
      </c>
      <c r="F16" s="96">
        <v>65</v>
      </c>
      <c r="G16" s="147">
        <v>4.2</v>
      </c>
      <c r="H16" s="120">
        <v>1</v>
      </c>
      <c r="I16" s="70">
        <v>62</v>
      </c>
      <c r="J16" s="70">
        <v>62</v>
      </c>
      <c r="K16" s="147">
        <v>0.1</v>
      </c>
      <c r="L16">
        <v>8</v>
      </c>
    </row>
    <row r="17" spans="1:12" ht="12.75" customHeight="1" x14ac:dyDescent="0.25">
      <c r="A17" s="234" t="s">
        <v>368</v>
      </c>
      <c r="B17" s="235"/>
      <c r="C17" s="236"/>
      <c r="D17" s="120">
        <v>20</v>
      </c>
      <c r="E17" s="70">
        <v>283</v>
      </c>
      <c r="F17" s="96">
        <v>273</v>
      </c>
      <c r="G17" s="147">
        <v>3.8</v>
      </c>
      <c r="H17" s="120">
        <v>17</v>
      </c>
      <c r="I17" s="70">
        <v>255</v>
      </c>
      <c r="J17" s="70">
        <v>243</v>
      </c>
      <c r="K17" s="147">
        <v>5.0999999999999996</v>
      </c>
      <c r="L17">
        <v>9</v>
      </c>
    </row>
    <row r="18" spans="1:12" ht="12.75" customHeight="1" x14ac:dyDescent="0.25">
      <c r="A18" s="234" t="s">
        <v>369</v>
      </c>
      <c r="B18" s="235"/>
      <c r="C18" s="236"/>
      <c r="D18" s="121"/>
      <c r="E18" s="71">
        <f>SUM(E9:E17)</f>
        <v>5523</v>
      </c>
      <c r="F18" s="31">
        <f>SUM(F9:F17)</f>
        <v>5373</v>
      </c>
      <c r="G18" s="147">
        <f>((E18-F18)/F18)*100</f>
        <v>2.7917364600781687</v>
      </c>
      <c r="H18" s="121"/>
      <c r="I18" s="71">
        <f>SUM(I9:I17)</f>
        <v>5169</v>
      </c>
      <c r="J18" s="71">
        <f>SUM(J9:J17)</f>
        <v>4960</v>
      </c>
      <c r="K18" s="147">
        <f>((I18-J18)/J18)*100</f>
        <v>4.213709677419355</v>
      </c>
    </row>
    <row r="19" spans="1:12" ht="12.75" customHeight="1" x14ac:dyDescent="0.25">
      <c r="A19" s="50" t="s">
        <v>370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4" t="s">
        <v>371</v>
      </c>
      <c r="B20" s="235"/>
      <c r="C20" s="236"/>
      <c r="D20" s="120">
        <v>1</v>
      </c>
      <c r="E20" s="70">
        <v>119</v>
      </c>
      <c r="F20" s="96">
        <v>120</v>
      </c>
      <c r="G20" s="147">
        <v>-0.4</v>
      </c>
      <c r="H20" s="120">
        <v>2</v>
      </c>
      <c r="I20" s="70">
        <v>154</v>
      </c>
      <c r="J20" s="70">
        <v>153</v>
      </c>
      <c r="K20" s="147">
        <v>0.6</v>
      </c>
      <c r="L20">
        <v>10</v>
      </c>
    </row>
    <row r="21" spans="1:12" ht="12.75" customHeight="1" x14ac:dyDescent="0.25">
      <c r="A21" s="234" t="s">
        <v>372</v>
      </c>
      <c r="B21" s="235"/>
      <c r="C21" s="236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4" t="s">
        <v>373</v>
      </c>
      <c r="B22" s="235"/>
      <c r="C22" s="236"/>
      <c r="D22" s="120">
        <v>98</v>
      </c>
      <c r="E22" s="70">
        <v>2413</v>
      </c>
      <c r="F22" s="96">
        <v>2374</v>
      </c>
      <c r="G22" s="147">
        <v>1.7</v>
      </c>
      <c r="H22" s="120">
        <v>99</v>
      </c>
      <c r="I22" s="70">
        <v>2360</v>
      </c>
      <c r="J22" s="70">
        <v>2273</v>
      </c>
      <c r="K22" s="147">
        <v>3.9</v>
      </c>
      <c r="L22">
        <v>12</v>
      </c>
    </row>
    <row r="23" spans="1:12" ht="12.75" customHeight="1" x14ac:dyDescent="0.25">
      <c r="A23" s="234" t="s">
        <v>374</v>
      </c>
      <c r="B23" s="235"/>
      <c r="C23" s="236"/>
      <c r="D23" s="120">
        <v>60</v>
      </c>
      <c r="E23" s="70">
        <v>1764</v>
      </c>
      <c r="F23" s="96">
        <v>1731</v>
      </c>
      <c r="G23" s="147">
        <v>1.9</v>
      </c>
      <c r="H23" s="120">
        <v>60</v>
      </c>
      <c r="I23" s="70">
        <v>1728</v>
      </c>
      <c r="J23" s="70">
        <v>1689</v>
      </c>
      <c r="K23" s="147">
        <v>2.2999999999999998</v>
      </c>
      <c r="L23">
        <v>13</v>
      </c>
    </row>
    <row r="24" spans="1:12" ht="12.75" customHeight="1" x14ac:dyDescent="0.25">
      <c r="A24" s="234" t="s">
        <v>375</v>
      </c>
      <c r="B24" s="235"/>
      <c r="C24" s="236"/>
      <c r="D24" s="120">
        <v>7</v>
      </c>
      <c r="E24" s="70">
        <v>618</v>
      </c>
      <c r="F24" s="96">
        <v>621</v>
      </c>
      <c r="G24" s="147">
        <v>-0.5</v>
      </c>
      <c r="H24" s="120">
        <v>7</v>
      </c>
      <c r="I24" s="70">
        <v>574</v>
      </c>
      <c r="J24" s="70">
        <v>574</v>
      </c>
      <c r="K24" s="147">
        <v>-0.1</v>
      </c>
      <c r="L24">
        <v>14</v>
      </c>
    </row>
    <row r="25" spans="1:12" ht="12.75" customHeight="1" x14ac:dyDescent="0.25">
      <c r="A25" s="234" t="s">
        <v>376</v>
      </c>
      <c r="B25" s="235"/>
      <c r="C25" s="236"/>
      <c r="D25" s="120">
        <v>57</v>
      </c>
      <c r="E25" s="70">
        <v>2047</v>
      </c>
      <c r="F25" s="96">
        <v>1959</v>
      </c>
      <c r="G25" s="147">
        <v>4.5</v>
      </c>
      <c r="H25" s="120">
        <v>57</v>
      </c>
      <c r="I25" s="70">
        <v>1982</v>
      </c>
      <c r="J25" s="70">
        <v>1900</v>
      </c>
      <c r="K25" s="147">
        <v>4.3</v>
      </c>
      <c r="L25">
        <v>15</v>
      </c>
    </row>
    <row r="26" spans="1:12" ht="12.75" customHeight="1" x14ac:dyDescent="0.25">
      <c r="A26" s="234" t="s">
        <v>377</v>
      </c>
      <c r="B26" s="235"/>
      <c r="C26" s="236"/>
      <c r="D26" s="120">
        <v>55</v>
      </c>
      <c r="E26" s="70">
        <v>1656</v>
      </c>
      <c r="F26" s="96">
        <v>1614</v>
      </c>
      <c r="G26" s="147">
        <v>2.6</v>
      </c>
      <c r="H26" s="120">
        <v>56</v>
      </c>
      <c r="I26" s="70">
        <v>1634</v>
      </c>
      <c r="J26" s="70">
        <v>1573</v>
      </c>
      <c r="K26" s="147">
        <v>3.9</v>
      </c>
      <c r="L26">
        <v>16</v>
      </c>
    </row>
    <row r="27" spans="1:12" ht="12.75" customHeight="1" x14ac:dyDescent="0.25">
      <c r="A27" s="234" t="s">
        <v>378</v>
      </c>
      <c r="B27" s="235"/>
      <c r="C27" s="236"/>
      <c r="D27" s="120">
        <v>326</v>
      </c>
      <c r="E27" s="70">
        <v>2089</v>
      </c>
      <c r="F27" s="96">
        <v>2020</v>
      </c>
      <c r="G27" s="147">
        <v>3.4</v>
      </c>
      <c r="H27" s="120">
        <v>327</v>
      </c>
      <c r="I27" s="70">
        <v>2051</v>
      </c>
      <c r="J27" s="70">
        <v>1976</v>
      </c>
      <c r="K27" s="147">
        <v>3.8</v>
      </c>
      <c r="L27">
        <v>17</v>
      </c>
    </row>
    <row r="28" spans="1:12" ht="12.75" customHeight="1" x14ac:dyDescent="0.25">
      <c r="A28" s="234" t="s">
        <v>379</v>
      </c>
      <c r="B28" s="235"/>
      <c r="C28" s="236"/>
      <c r="D28" s="120">
        <v>15</v>
      </c>
      <c r="E28" s="70">
        <v>463</v>
      </c>
      <c r="F28" s="96">
        <v>445</v>
      </c>
      <c r="G28" s="147">
        <v>4.2</v>
      </c>
      <c r="H28" s="120">
        <v>18</v>
      </c>
      <c r="I28" s="70">
        <v>469</v>
      </c>
      <c r="J28" s="70">
        <v>448</v>
      </c>
      <c r="K28" s="147">
        <v>4.7</v>
      </c>
      <c r="L28">
        <v>18</v>
      </c>
    </row>
    <row r="29" spans="1:12" ht="12.75" customHeight="1" x14ac:dyDescent="0.25">
      <c r="A29" s="234" t="s">
        <v>369</v>
      </c>
      <c r="B29" s="235"/>
      <c r="C29" s="236"/>
      <c r="D29" s="121"/>
      <c r="E29" s="71">
        <f>SUM(E20:E28)</f>
        <v>11169</v>
      </c>
      <c r="F29" s="31">
        <f>SUM(F20:F28)</f>
        <v>10884</v>
      </c>
      <c r="G29" s="147">
        <f>((E29-F29)/F29)*100</f>
        <v>2.6185226019845644</v>
      </c>
      <c r="H29" s="121"/>
      <c r="I29" s="71">
        <f>SUM(I20:I28)</f>
        <v>10952</v>
      </c>
      <c r="J29" s="71">
        <f>SUM(J20:J28)</f>
        <v>10586</v>
      </c>
      <c r="K29" s="147">
        <f>((I29-J29)/J29)*100</f>
        <v>3.4573965614963162</v>
      </c>
    </row>
    <row r="30" spans="1:12" ht="12.75" customHeight="1" x14ac:dyDescent="0.25">
      <c r="A30" s="50" t="s">
        <v>380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4" t="s">
        <v>381</v>
      </c>
      <c r="B31" s="235"/>
      <c r="C31" s="236"/>
      <c r="D31" s="120">
        <v>36</v>
      </c>
      <c r="E31" s="70">
        <v>1590</v>
      </c>
      <c r="F31" s="96">
        <v>1594</v>
      </c>
      <c r="G31" s="147">
        <v>-0.3</v>
      </c>
      <c r="H31" s="120">
        <v>31</v>
      </c>
      <c r="I31" s="70">
        <v>1653</v>
      </c>
      <c r="J31" s="70">
        <v>1609</v>
      </c>
      <c r="K31" s="147">
        <v>2.8</v>
      </c>
      <c r="L31">
        <v>19</v>
      </c>
    </row>
    <row r="32" spans="1:12" ht="12.75" customHeight="1" x14ac:dyDescent="0.25">
      <c r="A32" s="234" t="s">
        <v>382</v>
      </c>
      <c r="B32" s="235"/>
      <c r="C32" s="236"/>
      <c r="D32" s="120">
        <v>24</v>
      </c>
      <c r="E32" s="70">
        <v>1575</v>
      </c>
      <c r="F32" s="96">
        <v>1509</v>
      </c>
      <c r="G32" s="147">
        <v>4.4000000000000004</v>
      </c>
      <c r="H32" s="120">
        <v>23</v>
      </c>
      <c r="I32" s="70">
        <v>1622</v>
      </c>
      <c r="J32" s="70">
        <v>1521</v>
      </c>
      <c r="K32" s="147">
        <v>6.6</v>
      </c>
      <c r="L32">
        <v>20</v>
      </c>
    </row>
    <row r="33" spans="1:12" ht="12.75" customHeight="1" x14ac:dyDescent="0.25">
      <c r="A33" s="234" t="s">
        <v>383</v>
      </c>
      <c r="B33" s="235"/>
      <c r="C33" s="236"/>
      <c r="D33" s="120">
        <v>66</v>
      </c>
      <c r="E33" s="70">
        <v>1317</v>
      </c>
      <c r="F33" s="96">
        <v>1284</v>
      </c>
      <c r="G33" s="147">
        <v>2.6</v>
      </c>
      <c r="H33" s="120">
        <v>67</v>
      </c>
      <c r="I33" s="70">
        <v>1327</v>
      </c>
      <c r="J33" s="70">
        <v>1274</v>
      </c>
      <c r="K33" s="147">
        <v>4.0999999999999996</v>
      </c>
      <c r="L33">
        <v>21</v>
      </c>
    </row>
    <row r="34" spans="1:12" ht="12.75" customHeight="1" x14ac:dyDescent="0.25">
      <c r="A34" s="234" t="s">
        <v>384</v>
      </c>
      <c r="B34" s="235"/>
      <c r="C34" s="236"/>
      <c r="D34" s="120">
        <v>67</v>
      </c>
      <c r="E34" s="70">
        <v>1053</v>
      </c>
      <c r="F34" s="96">
        <v>1023</v>
      </c>
      <c r="G34" s="147">
        <v>3</v>
      </c>
      <c r="H34" s="120">
        <v>68</v>
      </c>
      <c r="I34" s="70">
        <v>988</v>
      </c>
      <c r="J34" s="70">
        <v>957</v>
      </c>
      <c r="K34" s="147">
        <v>3.1</v>
      </c>
      <c r="L34">
        <v>22</v>
      </c>
    </row>
    <row r="35" spans="1:12" ht="12.75" customHeight="1" x14ac:dyDescent="0.25">
      <c r="A35" s="234" t="s">
        <v>385</v>
      </c>
      <c r="B35" s="235"/>
      <c r="C35" s="236"/>
      <c r="D35" s="120">
        <v>61</v>
      </c>
      <c r="E35" s="70">
        <v>1939</v>
      </c>
      <c r="F35" s="96">
        <v>1902</v>
      </c>
      <c r="G35" s="147">
        <v>1.9</v>
      </c>
      <c r="H35" s="120">
        <v>60</v>
      </c>
      <c r="I35" s="70">
        <v>1835</v>
      </c>
      <c r="J35" s="70">
        <v>1758</v>
      </c>
      <c r="K35" s="147">
        <v>4.4000000000000004</v>
      </c>
      <c r="L35">
        <v>23</v>
      </c>
    </row>
    <row r="36" spans="1:12" ht="12.75" customHeight="1" x14ac:dyDescent="0.25">
      <c r="A36" s="234" t="s">
        <v>386</v>
      </c>
      <c r="B36" s="235"/>
      <c r="C36" s="236"/>
      <c r="D36" s="120">
        <v>24</v>
      </c>
      <c r="E36" s="70">
        <v>1634</v>
      </c>
      <c r="F36" s="96">
        <v>1603</v>
      </c>
      <c r="G36" s="147">
        <v>1.9</v>
      </c>
      <c r="H36" s="120">
        <v>26</v>
      </c>
      <c r="I36" s="70">
        <v>1641</v>
      </c>
      <c r="J36" s="70">
        <v>1616</v>
      </c>
      <c r="K36" s="147">
        <v>1.5</v>
      </c>
      <c r="L36">
        <v>24</v>
      </c>
    </row>
    <row r="37" spans="1:12" ht="12.75" customHeight="1" x14ac:dyDescent="0.25">
      <c r="A37" s="234" t="s">
        <v>387</v>
      </c>
      <c r="B37" s="235"/>
      <c r="C37" s="236"/>
      <c r="D37" s="120">
        <v>85</v>
      </c>
      <c r="E37" s="70">
        <v>1844</v>
      </c>
      <c r="F37" s="96">
        <v>1804</v>
      </c>
      <c r="G37" s="147">
        <v>2.2000000000000002</v>
      </c>
      <c r="H37" s="120">
        <v>84</v>
      </c>
      <c r="I37" s="70">
        <v>1823</v>
      </c>
      <c r="J37" s="70">
        <v>1772</v>
      </c>
      <c r="K37" s="147">
        <v>2.9</v>
      </c>
      <c r="L37">
        <v>25</v>
      </c>
    </row>
    <row r="38" spans="1:12" ht="12.75" customHeight="1" x14ac:dyDescent="0.25">
      <c r="A38" s="234" t="s">
        <v>388</v>
      </c>
      <c r="B38" s="235"/>
      <c r="C38" s="236"/>
      <c r="D38" s="120">
        <v>30</v>
      </c>
      <c r="E38" s="70">
        <v>835</v>
      </c>
      <c r="F38" s="96">
        <v>811</v>
      </c>
      <c r="G38" s="147">
        <v>3</v>
      </c>
      <c r="H38" s="120">
        <v>29</v>
      </c>
      <c r="I38" s="70">
        <v>793</v>
      </c>
      <c r="J38" s="70">
        <v>770</v>
      </c>
      <c r="K38" s="147">
        <v>3</v>
      </c>
      <c r="L38">
        <v>26</v>
      </c>
    </row>
    <row r="39" spans="1:12" ht="12.75" customHeight="1" x14ac:dyDescent="0.25">
      <c r="A39" s="234" t="s">
        <v>389</v>
      </c>
      <c r="B39" s="235"/>
      <c r="C39" s="236"/>
      <c r="D39" s="120">
        <v>49</v>
      </c>
      <c r="E39" s="70">
        <v>430</v>
      </c>
      <c r="F39" s="96">
        <v>408</v>
      </c>
      <c r="G39" s="147">
        <v>5.4</v>
      </c>
      <c r="H39" s="120">
        <v>48</v>
      </c>
      <c r="I39" s="70">
        <v>421</v>
      </c>
      <c r="J39" s="70">
        <v>394</v>
      </c>
      <c r="K39" s="147">
        <v>7</v>
      </c>
      <c r="L39">
        <v>27</v>
      </c>
    </row>
    <row r="40" spans="1:12" ht="12.75" customHeight="1" x14ac:dyDescent="0.25">
      <c r="A40" s="234" t="s">
        <v>390</v>
      </c>
      <c r="B40" s="235"/>
      <c r="C40" s="236"/>
      <c r="D40" s="120">
        <v>50</v>
      </c>
      <c r="E40" s="70">
        <v>1822</v>
      </c>
      <c r="F40" s="96">
        <v>1773</v>
      </c>
      <c r="G40" s="147">
        <v>2.8</v>
      </c>
      <c r="H40" s="120">
        <v>50</v>
      </c>
      <c r="I40" s="70">
        <v>1786</v>
      </c>
      <c r="J40" s="70">
        <v>1714</v>
      </c>
      <c r="K40" s="147">
        <v>4.2</v>
      </c>
      <c r="L40">
        <v>28</v>
      </c>
    </row>
    <row r="41" spans="1:12" ht="12.75" customHeight="1" x14ac:dyDescent="0.25">
      <c r="A41" s="234" t="s">
        <v>391</v>
      </c>
      <c r="B41" s="235"/>
      <c r="C41" s="236"/>
      <c r="D41" s="120">
        <v>36</v>
      </c>
      <c r="E41" s="70">
        <v>529</v>
      </c>
      <c r="F41" s="96">
        <v>509</v>
      </c>
      <c r="G41" s="147">
        <v>4</v>
      </c>
      <c r="H41" s="120">
        <v>37</v>
      </c>
      <c r="I41" s="70">
        <v>498</v>
      </c>
      <c r="J41" s="70">
        <v>477</v>
      </c>
      <c r="K41" s="147">
        <v>4.3</v>
      </c>
      <c r="L41">
        <v>29</v>
      </c>
    </row>
    <row r="42" spans="1:12" ht="12.75" customHeight="1" x14ac:dyDescent="0.25">
      <c r="A42" s="234" t="s">
        <v>392</v>
      </c>
      <c r="B42" s="235"/>
      <c r="C42" s="236"/>
      <c r="D42" s="120">
        <v>124</v>
      </c>
      <c r="E42" s="70">
        <v>1965</v>
      </c>
      <c r="F42" s="96">
        <v>1902</v>
      </c>
      <c r="G42" s="147">
        <v>3.3</v>
      </c>
      <c r="H42" s="120">
        <v>118</v>
      </c>
      <c r="I42" s="70">
        <v>1801</v>
      </c>
      <c r="J42" s="70">
        <v>1704</v>
      </c>
      <c r="K42" s="147">
        <v>5.7</v>
      </c>
      <c r="L42">
        <v>30</v>
      </c>
    </row>
    <row r="43" spans="1:12" ht="12.75" customHeight="1" x14ac:dyDescent="0.25">
      <c r="A43" s="234" t="s">
        <v>369</v>
      </c>
      <c r="B43" s="235"/>
      <c r="C43" s="236"/>
      <c r="D43" s="121"/>
      <c r="E43" s="71">
        <f>SUM(E31:E42)</f>
        <v>16533</v>
      </c>
      <c r="F43" s="31">
        <f>SUM(F31:F42)</f>
        <v>16122</v>
      </c>
      <c r="G43" s="147">
        <f>((E43-F43)/F43)*100</f>
        <v>2.549311499813919</v>
      </c>
      <c r="H43" s="121"/>
      <c r="I43" s="71">
        <f>SUM(I31:I42)</f>
        <v>16188</v>
      </c>
      <c r="J43" s="71">
        <f>SUM(J31:J42)</f>
        <v>15566</v>
      </c>
      <c r="K43" s="147">
        <f>((I43-J43)/J43)*100</f>
        <v>3.9958884748811512</v>
      </c>
    </row>
    <row r="44" spans="1:12" ht="12.75" customHeight="1" x14ac:dyDescent="0.25">
      <c r="A44" s="50" t="s">
        <v>393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4" t="s">
        <v>394</v>
      </c>
      <c r="B45" s="235"/>
      <c r="C45" s="236"/>
      <c r="D45" s="120">
        <v>76</v>
      </c>
      <c r="E45" s="70">
        <v>1594</v>
      </c>
      <c r="F45" s="96">
        <v>1540</v>
      </c>
      <c r="G45" s="147">
        <v>3.5</v>
      </c>
      <c r="H45" s="120">
        <v>77</v>
      </c>
      <c r="I45" s="70">
        <v>1567</v>
      </c>
      <c r="J45" s="70">
        <v>1509</v>
      </c>
      <c r="K45" s="147">
        <v>3.9</v>
      </c>
      <c r="L45">
        <v>31</v>
      </c>
    </row>
    <row r="46" spans="1:12" ht="12.75" customHeight="1" x14ac:dyDescent="0.25">
      <c r="A46" s="234" t="s">
        <v>395</v>
      </c>
      <c r="B46" s="235"/>
      <c r="C46" s="236"/>
      <c r="D46" s="120">
        <v>9</v>
      </c>
      <c r="E46" s="70">
        <v>1137</v>
      </c>
      <c r="F46" s="96">
        <v>1096</v>
      </c>
      <c r="G46" s="147">
        <v>3.8</v>
      </c>
      <c r="H46" s="120">
        <v>10</v>
      </c>
      <c r="I46" s="70">
        <v>1124</v>
      </c>
      <c r="J46" s="70">
        <v>1069</v>
      </c>
      <c r="K46" s="147">
        <v>5.0999999999999996</v>
      </c>
      <c r="L46">
        <v>32</v>
      </c>
    </row>
    <row r="47" spans="1:12" ht="12.75" customHeight="1" x14ac:dyDescent="0.25">
      <c r="A47" s="234" t="s">
        <v>396</v>
      </c>
      <c r="B47" s="235"/>
      <c r="C47" s="236"/>
      <c r="D47" s="120">
        <v>26</v>
      </c>
      <c r="E47" s="70">
        <v>1609</v>
      </c>
      <c r="F47" s="96">
        <v>1568</v>
      </c>
      <c r="G47" s="147">
        <v>2.6</v>
      </c>
      <c r="H47" s="120">
        <v>26</v>
      </c>
      <c r="I47" s="70">
        <v>1618</v>
      </c>
      <c r="J47" s="70">
        <v>1544</v>
      </c>
      <c r="K47" s="147">
        <v>4.8</v>
      </c>
      <c r="L47">
        <v>33</v>
      </c>
    </row>
    <row r="48" spans="1:12" ht="12.75" customHeight="1" x14ac:dyDescent="0.25">
      <c r="A48" s="234" t="s">
        <v>397</v>
      </c>
      <c r="B48" s="235"/>
      <c r="C48" s="236"/>
      <c r="D48" s="120">
        <v>22</v>
      </c>
      <c r="E48" s="70">
        <v>1148</v>
      </c>
      <c r="F48" s="96">
        <v>1151</v>
      </c>
      <c r="G48" s="147">
        <v>-0.2</v>
      </c>
      <c r="H48" s="120">
        <v>22</v>
      </c>
      <c r="I48" s="70">
        <v>1155</v>
      </c>
      <c r="J48" s="70">
        <v>1133</v>
      </c>
      <c r="K48" s="147">
        <v>2</v>
      </c>
      <c r="L48">
        <v>34</v>
      </c>
    </row>
    <row r="49" spans="1:23" ht="12.75" customHeight="1" x14ac:dyDescent="0.25">
      <c r="A49" s="234" t="s">
        <v>398</v>
      </c>
      <c r="B49" s="235"/>
      <c r="C49" s="236"/>
      <c r="D49" s="120">
        <v>47</v>
      </c>
      <c r="E49" s="70">
        <v>1234</v>
      </c>
      <c r="F49" s="96">
        <v>1212</v>
      </c>
      <c r="G49" s="147">
        <v>1.8</v>
      </c>
      <c r="H49" s="120">
        <v>48</v>
      </c>
      <c r="I49" s="70">
        <v>1212</v>
      </c>
      <c r="J49" s="70">
        <v>1167</v>
      </c>
      <c r="K49" s="147">
        <v>3.9</v>
      </c>
      <c r="L49">
        <v>35</v>
      </c>
    </row>
    <row r="50" spans="1:23" ht="12.75" customHeight="1" x14ac:dyDescent="0.25">
      <c r="A50" s="234" t="s">
        <v>399</v>
      </c>
      <c r="B50" s="235"/>
      <c r="C50" s="236"/>
      <c r="D50" s="120">
        <v>38</v>
      </c>
      <c r="E50" s="70">
        <v>1263</v>
      </c>
      <c r="F50" s="96">
        <v>1231</v>
      </c>
      <c r="G50" s="147">
        <v>2.6</v>
      </c>
      <c r="H50" s="120">
        <v>38</v>
      </c>
      <c r="I50" s="70">
        <v>1275</v>
      </c>
      <c r="J50" s="70">
        <v>1226</v>
      </c>
      <c r="K50" s="147">
        <v>4</v>
      </c>
      <c r="L50">
        <v>36</v>
      </c>
    </row>
    <row r="51" spans="1:23" ht="12.75" customHeight="1" x14ac:dyDescent="0.25">
      <c r="A51" s="234" t="s">
        <v>400</v>
      </c>
      <c r="B51" s="235"/>
      <c r="C51" s="236"/>
      <c r="D51" s="120">
        <v>28</v>
      </c>
      <c r="E51" s="70">
        <v>1798</v>
      </c>
      <c r="F51" s="96">
        <v>1717</v>
      </c>
      <c r="G51" s="147">
        <v>4.8</v>
      </c>
      <c r="H51" s="120">
        <v>32</v>
      </c>
      <c r="I51" s="70">
        <v>1755</v>
      </c>
      <c r="J51" s="70">
        <v>1682</v>
      </c>
      <c r="K51" s="147">
        <v>4.3</v>
      </c>
      <c r="L51">
        <v>37</v>
      </c>
    </row>
    <row r="52" spans="1:23" ht="12.75" customHeight="1" x14ac:dyDescent="0.25">
      <c r="A52" s="234" t="s">
        <v>401</v>
      </c>
      <c r="B52" s="235"/>
      <c r="C52" s="236"/>
      <c r="D52" s="120">
        <v>149</v>
      </c>
      <c r="E52" s="70">
        <v>5390</v>
      </c>
      <c r="F52" s="96">
        <v>5190</v>
      </c>
      <c r="G52" s="147">
        <v>3.8</v>
      </c>
      <c r="H52" s="120">
        <v>144</v>
      </c>
      <c r="I52" s="70">
        <v>5336</v>
      </c>
      <c r="J52" s="70">
        <v>5074</v>
      </c>
      <c r="K52" s="147">
        <v>5.2</v>
      </c>
      <c r="L52">
        <v>38</v>
      </c>
    </row>
    <row r="53" spans="1:23" ht="12.75" customHeight="1" x14ac:dyDescent="0.25">
      <c r="A53" s="234" t="s">
        <v>369</v>
      </c>
      <c r="B53" s="235"/>
      <c r="C53" s="236"/>
      <c r="D53" s="121"/>
      <c r="E53" s="71">
        <f>SUM(E45:E52)</f>
        <v>15173</v>
      </c>
      <c r="F53" s="31">
        <f>SUM(F45:F52)</f>
        <v>14705</v>
      </c>
      <c r="G53" s="147">
        <f>((E53-F53)/F53)*100</f>
        <v>3.1825909554573277</v>
      </c>
      <c r="H53" s="121"/>
      <c r="I53" s="71">
        <f>SUM(I45:I52)</f>
        <v>15042</v>
      </c>
      <c r="J53" s="71">
        <f>SUM(J45:J52)</f>
        <v>14404</v>
      </c>
      <c r="K53" s="147">
        <f>((I53-J53)/J53)*100</f>
        <v>4.4293251874479314</v>
      </c>
    </row>
    <row r="54" spans="1:23" ht="12.75" customHeight="1" x14ac:dyDescent="0.25">
      <c r="A54" s="50" t="s">
        <v>402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4" t="s">
        <v>403</v>
      </c>
      <c r="B55" s="235"/>
      <c r="C55" s="236"/>
      <c r="D55" s="120">
        <v>35</v>
      </c>
      <c r="E55" s="70">
        <v>149</v>
      </c>
      <c r="F55" s="96">
        <v>142</v>
      </c>
      <c r="G55" s="147">
        <v>5.0999999999999996</v>
      </c>
      <c r="H55" s="120">
        <v>35</v>
      </c>
      <c r="I55" s="70">
        <v>127</v>
      </c>
      <c r="J55" s="70">
        <v>126</v>
      </c>
      <c r="K55" s="147">
        <v>0.8</v>
      </c>
      <c r="L55">
        <v>39</v>
      </c>
    </row>
    <row r="56" spans="1:23" ht="12.75" customHeight="1" x14ac:dyDescent="0.25">
      <c r="A56" s="234" t="s">
        <v>404</v>
      </c>
      <c r="B56" s="235"/>
      <c r="C56" s="236"/>
      <c r="D56" s="120">
        <v>73</v>
      </c>
      <c r="E56" s="70">
        <v>1292</v>
      </c>
      <c r="F56" s="96">
        <v>1254</v>
      </c>
      <c r="G56" s="147">
        <v>3</v>
      </c>
      <c r="H56" s="120">
        <v>68</v>
      </c>
      <c r="I56" s="70">
        <v>1256</v>
      </c>
      <c r="J56" s="70">
        <v>1184</v>
      </c>
      <c r="K56" s="147">
        <v>6.1</v>
      </c>
      <c r="L56">
        <v>40</v>
      </c>
    </row>
    <row r="57" spans="1:23" ht="12.75" customHeight="1" x14ac:dyDescent="0.25">
      <c r="A57" s="234" t="s">
        <v>405</v>
      </c>
      <c r="B57" s="235"/>
      <c r="C57" s="236"/>
      <c r="D57" s="120">
        <v>30</v>
      </c>
      <c r="E57" s="70">
        <v>3980</v>
      </c>
      <c r="F57" s="96">
        <v>3839</v>
      </c>
      <c r="G57" s="147">
        <v>3.7</v>
      </c>
      <c r="H57" s="120">
        <v>26</v>
      </c>
      <c r="I57" s="70">
        <v>3811</v>
      </c>
      <c r="J57" s="70">
        <v>3708</v>
      </c>
      <c r="K57" s="147">
        <v>2.8</v>
      </c>
      <c r="L57">
        <v>41</v>
      </c>
    </row>
    <row r="58" spans="1:23" ht="12.75" customHeight="1" x14ac:dyDescent="0.25">
      <c r="A58" s="234" t="s">
        <v>406</v>
      </c>
      <c r="B58" s="235"/>
      <c r="C58" s="236"/>
      <c r="D58" s="120">
        <v>73</v>
      </c>
      <c r="E58" s="70">
        <v>1278</v>
      </c>
      <c r="F58" s="96">
        <v>1233</v>
      </c>
      <c r="G58" s="147">
        <v>3.7</v>
      </c>
      <c r="H58" s="120">
        <v>73</v>
      </c>
      <c r="I58" s="70">
        <v>1161</v>
      </c>
      <c r="J58" s="70">
        <v>1128</v>
      </c>
      <c r="K58" s="147">
        <v>3</v>
      </c>
      <c r="L58">
        <v>42</v>
      </c>
    </row>
    <row r="59" spans="1:23" ht="12.75" customHeight="1" x14ac:dyDescent="0.25">
      <c r="A59" s="234" t="s">
        <v>407</v>
      </c>
      <c r="B59" s="235"/>
      <c r="C59" s="236"/>
      <c r="D59" s="120">
        <v>13</v>
      </c>
      <c r="E59" s="70">
        <v>74</v>
      </c>
      <c r="F59" s="96">
        <v>74</v>
      </c>
      <c r="G59" s="147">
        <v>-0.2</v>
      </c>
      <c r="H59" s="120">
        <v>13</v>
      </c>
      <c r="I59" s="70">
        <v>69</v>
      </c>
      <c r="J59" s="70">
        <v>68</v>
      </c>
      <c r="K59" s="147">
        <v>1.9</v>
      </c>
      <c r="L59">
        <v>43</v>
      </c>
      <c r="P59" s="95"/>
      <c r="Q59" s="95" t="s">
        <v>353</v>
      </c>
      <c r="R59" s="95" t="s">
        <v>354</v>
      </c>
      <c r="S59" s="86" t="s">
        <v>355</v>
      </c>
      <c r="T59" s="95" t="s">
        <v>357</v>
      </c>
      <c r="U59" s="95" t="s">
        <v>358</v>
      </c>
      <c r="V59" s="88" t="s">
        <v>359</v>
      </c>
      <c r="W59" s="60" t="s">
        <v>62</v>
      </c>
    </row>
    <row r="60" spans="1:23" ht="12.75" customHeight="1" x14ac:dyDescent="0.25">
      <c r="A60" s="234" t="s">
        <v>408</v>
      </c>
      <c r="B60" s="235"/>
      <c r="C60" s="236"/>
      <c r="D60" s="120">
        <v>121</v>
      </c>
      <c r="E60" s="70">
        <v>721</v>
      </c>
      <c r="F60" s="96">
        <v>690</v>
      </c>
      <c r="G60" s="147">
        <v>4.5</v>
      </c>
      <c r="H60" s="120">
        <v>117</v>
      </c>
      <c r="I60" s="70">
        <v>681</v>
      </c>
      <c r="J60" s="70">
        <v>657</v>
      </c>
      <c r="K60" s="147">
        <v>3.7</v>
      </c>
      <c r="L60">
        <v>44</v>
      </c>
      <c r="P60" s="118"/>
      <c r="Q60" s="118">
        <v>61644</v>
      </c>
      <c r="R60" s="118">
        <v>59873</v>
      </c>
      <c r="S60" s="119">
        <v>3</v>
      </c>
      <c r="T60" s="118">
        <v>59773</v>
      </c>
      <c r="U60" s="118">
        <v>57472</v>
      </c>
      <c r="V60" s="119">
        <v>4</v>
      </c>
      <c r="W60">
        <v>1</v>
      </c>
    </row>
    <row r="61" spans="1:23" ht="12.75" customHeight="1" x14ac:dyDescent="0.25">
      <c r="A61" s="234" t="s">
        <v>409</v>
      </c>
      <c r="B61" s="235"/>
      <c r="C61" s="236"/>
      <c r="D61" s="120">
        <v>58</v>
      </c>
      <c r="E61" s="70">
        <v>796</v>
      </c>
      <c r="F61" s="96">
        <v>765</v>
      </c>
      <c r="G61" s="147">
        <v>4</v>
      </c>
      <c r="H61" s="120">
        <v>58</v>
      </c>
      <c r="I61" s="70">
        <v>694</v>
      </c>
      <c r="J61" s="70">
        <v>665</v>
      </c>
      <c r="K61" s="147">
        <v>4.3</v>
      </c>
      <c r="L61">
        <v>45</v>
      </c>
    </row>
    <row r="62" spans="1:23" ht="12.75" customHeight="1" x14ac:dyDescent="0.25">
      <c r="A62" s="234" t="s">
        <v>410</v>
      </c>
      <c r="B62" s="235"/>
      <c r="C62" s="236"/>
      <c r="D62" s="120">
        <v>40</v>
      </c>
      <c r="E62" s="70">
        <v>451</v>
      </c>
      <c r="F62" s="96">
        <v>446</v>
      </c>
      <c r="G62" s="147">
        <v>1.2</v>
      </c>
      <c r="H62" s="120">
        <v>41</v>
      </c>
      <c r="I62" s="70">
        <v>446</v>
      </c>
      <c r="J62" s="70">
        <v>435</v>
      </c>
      <c r="K62" s="147">
        <v>2.6</v>
      </c>
      <c r="L62">
        <v>46</v>
      </c>
    </row>
    <row r="63" spans="1:23" ht="12.75" customHeight="1" x14ac:dyDescent="0.25">
      <c r="A63" s="234" t="s">
        <v>411</v>
      </c>
      <c r="B63" s="235"/>
      <c r="C63" s="236"/>
      <c r="D63" s="120">
        <v>23</v>
      </c>
      <c r="E63" s="70">
        <v>934</v>
      </c>
      <c r="F63" s="96">
        <v>893</v>
      </c>
      <c r="G63" s="147">
        <v>4.5999999999999996</v>
      </c>
      <c r="H63" s="120">
        <v>16</v>
      </c>
      <c r="I63" s="70">
        <v>912</v>
      </c>
      <c r="J63" s="70">
        <v>859</v>
      </c>
      <c r="K63" s="147">
        <v>6.1</v>
      </c>
      <c r="L63">
        <v>47</v>
      </c>
    </row>
    <row r="64" spans="1:23" ht="12.75" customHeight="1" x14ac:dyDescent="0.25">
      <c r="A64" s="234" t="s">
        <v>412</v>
      </c>
      <c r="B64" s="235"/>
      <c r="C64" s="236"/>
      <c r="D64" s="120">
        <v>101</v>
      </c>
      <c r="E64" s="70">
        <v>1045</v>
      </c>
      <c r="F64" s="96">
        <v>1029</v>
      </c>
      <c r="G64" s="147">
        <v>1.5</v>
      </c>
      <c r="H64" s="120">
        <v>99</v>
      </c>
      <c r="I64" s="70">
        <v>1004</v>
      </c>
      <c r="J64" s="70">
        <v>963</v>
      </c>
      <c r="K64" s="147">
        <v>4.2</v>
      </c>
      <c r="L64">
        <v>48</v>
      </c>
    </row>
    <row r="65" spans="1:12" ht="12.75" customHeight="1" x14ac:dyDescent="0.25">
      <c r="A65" s="234" t="s">
        <v>413</v>
      </c>
      <c r="B65" s="235"/>
      <c r="C65" s="236"/>
      <c r="D65" s="120">
        <v>28</v>
      </c>
      <c r="E65" s="70">
        <v>754</v>
      </c>
      <c r="F65" s="96">
        <v>727</v>
      </c>
      <c r="G65" s="147">
        <v>3.8</v>
      </c>
      <c r="H65" s="120">
        <v>25</v>
      </c>
      <c r="I65" s="70">
        <v>669</v>
      </c>
      <c r="J65" s="70">
        <v>640</v>
      </c>
      <c r="K65" s="147">
        <v>4.4000000000000004</v>
      </c>
      <c r="L65">
        <v>49</v>
      </c>
    </row>
    <row r="66" spans="1:12" ht="12.75" customHeight="1" x14ac:dyDescent="0.25">
      <c r="A66" s="234" t="s">
        <v>414</v>
      </c>
      <c r="B66" s="235"/>
      <c r="C66" s="236"/>
      <c r="D66" s="120">
        <v>72</v>
      </c>
      <c r="E66" s="70">
        <v>1170</v>
      </c>
      <c r="F66" s="96">
        <v>1130</v>
      </c>
      <c r="G66" s="147">
        <v>3.5</v>
      </c>
      <c r="H66" s="120">
        <v>76</v>
      </c>
      <c r="I66" s="70">
        <v>1046</v>
      </c>
      <c r="J66" s="70">
        <v>995</v>
      </c>
      <c r="K66" s="147">
        <v>5.0999999999999996</v>
      </c>
      <c r="L66">
        <v>50</v>
      </c>
    </row>
    <row r="67" spans="1:12" ht="12.75" customHeight="1" x14ac:dyDescent="0.25">
      <c r="A67" s="234" t="s">
        <v>415</v>
      </c>
      <c r="B67" s="235"/>
      <c r="C67" s="236"/>
      <c r="D67" s="120">
        <v>89</v>
      </c>
      <c r="E67" s="70">
        <v>600</v>
      </c>
      <c r="F67" s="96">
        <v>571</v>
      </c>
      <c r="G67" s="147">
        <v>5.2</v>
      </c>
      <c r="H67" s="120">
        <v>91</v>
      </c>
      <c r="I67" s="70">
        <v>542</v>
      </c>
      <c r="J67" s="70">
        <v>528</v>
      </c>
      <c r="K67" s="147">
        <v>2.8</v>
      </c>
      <c r="L67">
        <v>51</v>
      </c>
    </row>
    <row r="68" spans="1:12" ht="12.75" customHeight="1" x14ac:dyDescent="0.25">
      <c r="A68" s="234" t="s">
        <v>369</v>
      </c>
      <c r="B68" s="235"/>
      <c r="C68" s="236"/>
      <c r="D68" s="61"/>
      <c r="E68" s="71">
        <f>SUM(E55:E67)</f>
        <v>13244</v>
      </c>
      <c r="F68" s="31">
        <f>SUM(F55:F67)</f>
        <v>12793</v>
      </c>
      <c r="G68" s="147">
        <f>((E68-F68)/F68)*100</f>
        <v>3.5253654342218401</v>
      </c>
      <c r="H68" s="72"/>
      <c r="I68" s="71">
        <f>SUM(I55:I67)</f>
        <v>12418</v>
      </c>
      <c r="J68" s="71">
        <f>SUM(J55:J67)</f>
        <v>11956</v>
      </c>
      <c r="K68" s="147">
        <f>((I68-J68)/J68)*100</f>
        <v>3.8641686182669792</v>
      </c>
    </row>
    <row r="69" spans="1:12" ht="12.75" customHeight="1" x14ac:dyDescent="0.25">
      <c r="A69" s="231" t="s">
        <v>416</v>
      </c>
      <c r="B69" s="232"/>
      <c r="C69" s="233"/>
      <c r="D69" s="71">
        <f>SUM(D6:D68)</f>
        <v>2709</v>
      </c>
      <c r="E69" s="71">
        <f>Q60</f>
        <v>61644</v>
      </c>
      <c r="F69" s="31">
        <f>R60</f>
        <v>59873</v>
      </c>
      <c r="G69" s="147">
        <f>S60</f>
        <v>3</v>
      </c>
      <c r="H69" s="71">
        <f>SUM(H6:H68)</f>
        <v>2693</v>
      </c>
      <c r="I69" s="71">
        <f>T60</f>
        <v>59773</v>
      </c>
      <c r="J69" s="71">
        <f>U60</f>
        <v>57472</v>
      </c>
      <c r="K69" s="147">
        <f>V60</f>
        <v>4</v>
      </c>
    </row>
    <row r="70" spans="1:12" x14ac:dyDescent="0.25">
      <c r="A70" s="252" t="s">
        <v>417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34:C34"/>
    <mergeCell ref="A35:C35"/>
    <mergeCell ref="A36:C36"/>
    <mergeCell ref="A28:C28"/>
    <mergeCell ref="A29:C29"/>
    <mergeCell ref="A31:C31"/>
    <mergeCell ref="A32:C32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28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418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347</v>
      </c>
      <c r="B3" s="239"/>
      <c r="C3" s="240"/>
      <c r="D3" s="247" t="str">
        <f>Data!B4</f>
        <v>July</v>
      </c>
      <c r="E3" s="248"/>
      <c r="F3" s="248"/>
      <c r="G3" s="249"/>
      <c r="H3" s="247">
        <f>Data!B6</f>
        <v>44713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348</v>
      </c>
      <c r="E4" s="200" t="s">
        <v>349</v>
      </c>
      <c r="F4" s="201"/>
      <c r="G4" s="254" t="s">
        <v>350</v>
      </c>
      <c r="H4" s="250" t="s">
        <v>348</v>
      </c>
      <c r="I4" s="200" t="s">
        <v>349</v>
      </c>
      <c r="J4" s="201"/>
      <c r="K4" s="254" t="s">
        <v>350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2023   (Preliminary)</v>
      </c>
      <c r="F5" s="27">
        <f>Data!A4-1</f>
        <v>2022</v>
      </c>
      <c r="G5" s="255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5"/>
    </row>
    <row r="6" spans="1:12" x14ac:dyDescent="0.25">
      <c r="A6" s="228"/>
      <c r="B6" s="229"/>
      <c r="C6" s="230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1" t="s">
        <v>351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352</v>
      </c>
      <c r="E8" s="56" t="s">
        <v>353</v>
      </c>
      <c r="F8" s="56" t="s">
        <v>354</v>
      </c>
      <c r="G8" s="112" t="s">
        <v>355</v>
      </c>
      <c r="H8" s="56" t="s">
        <v>356</v>
      </c>
      <c r="I8" s="56" t="s">
        <v>357</v>
      </c>
      <c r="J8" s="56" t="s">
        <v>358</v>
      </c>
      <c r="K8" s="113" t="s">
        <v>359</v>
      </c>
      <c r="L8" s="60" t="s">
        <v>62</v>
      </c>
    </row>
    <row r="9" spans="1:12" ht="12.75" customHeight="1" x14ac:dyDescent="0.25">
      <c r="A9" s="234" t="s">
        <v>360</v>
      </c>
      <c r="B9" s="235"/>
      <c r="C9" s="236"/>
      <c r="D9" s="120">
        <v>10</v>
      </c>
      <c r="E9" s="70">
        <v>1959</v>
      </c>
      <c r="F9" s="70">
        <v>1941</v>
      </c>
      <c r="G9" s="147">
        <v>0.9</v>
      </c>
      <c r="H9" s="120">
        <v>12</v>
      </c>
      <c r="I9" s="70">
        <v>1940</v>
      </c>
      <c r="J9" s="70">
        <v>1904</v>
      </c>
      <c r="K9" s="147">
        <v>1.9</v>
      </c>
      <c r="L9">
        <v>1</v>
      </c>
    </row>
    <row r="10" spans="1:12" ht="12.75" customHeight="1" x14ac:dyDescent="0.25">
      <c r="A10" s="234" t="s">
        <v>361</v>
      </c>
      <c r="B10" s="235"/>
      <c r="C10" s="236"/>
      <c r="D10" s="120">
        <v>24</v>
      </c>
      <c r="E10" s="70">
        <v>299</v>
      </c>
      <c r="F10" s="70">
        <v>293</v>
      </c>
      <c r="G10" s="147">
        <v>2</v>
      </c>
      <c r="H10" s="120">
        <v>24</v>
      </c>
      <c r="I10" s="70">
        <v>289</v>
      </c>
      <c r="J10" s="70">
        <v>283</v>
      </c>
      <c r="K10" s="147">
        <v>2.2000000000000002</v>
      </c>
      <c r="L10">
        <v>2</v>
      </c>
    </row>
    <row r="11" spans="1:12" ht="12.75" customHeight="1" x14ac:dyDescent="0.25">
      <c r="A11" s="234" t="s">
        <v>362</v>
      </c>
      <c r="B11" s="235"/>
      <c r="C11" s="236"/>
      <c r="D11" s="120">
        <v>213</v>
      </c>
      <c r="E11" s="70">
        <v>3945</v>
      </c>
      <c r="F11" s="70">
        <v>3899</v>
      </c>
      <c r="G11" s="147">
        <v>1.2</v>
      </c>
      <c r="H11" s="120">
        <v>209</v>
      </c>
      <c r="I11" s="70">
        <v>3960</v>
      </c>
      <c r="J11" s="70">
        <v>3878</v>
      </c>
      <c r="K11" s="147">
        <v>2.1</v>
      </c>
      <c r="L11">
        <v>3</v>
      </c>
    </row>
    <row r="12" spans="1:12" ht="12.75" customHeight="1" x14ac:dyDescent="0.25">
      <c r="A12" s="234" t="s">
        <v>363</v>
      </c>
      <c r="B12" s="235"/>
      <c r="C12" s="236"/>
      <c r="D12" s="120">
        <v>67</v>
      </c>
      <c r="E12" s="70">
        <v>609</v>
      </c>
      <c r="F12" s="70">
        <v>600</v>
      </c>
      <c r="G12" s="147">
        <v>1.4</v>
      </c>
      <c r="H12" s="120">
        <v>68</v>
      </c>
      <c r="I12" s="70">
        <v>573</v>
      </c>
      <c r="J12" s="70">
        <v>565</v>
      </c>
      <c r="K12" s="147">
        <v>1.3</v>
      </c>
      <c r="L12">
        <v>4</v>
      </c>
    </row>
    <row r="13" spans="1:12" ht="12.75" customHeight="1" x14ac:dyDescent="0.25">
      <c r="A13" s="234" t="s">
        <v>364</v>
      </c>
      <c r="B13" s="235"/>
      <c r="C13" s="236"/>
      <c r="D13" s="120">
        <v>68</v>
      </c>
      <c r="E13" s="70">
        <v>5190</v>
      </c>
      <c r="F13" s="70">
        <v>5008</v>
      </c>
      <c r="G13" s="147">
        <v>3.6</v>
      </c>
      <c r="H13" s="120">
        <v>121</v>
      </c>
      <c r="I13" s="70">
        <v>5040</v>
      </c>
      <c r="J13" s="70">
        <v>4932</v>
      </c>
      <c r="K13" s="147">
        <v>2.2000000000000002</v>
      </c>
      <c r="L13">
        <v>5</v>
      </c>
    </row>
    <row r="14" spans="1:12" ht="12.75" customHeight="1" x14ac:dyDescent="0.25">
      <c r="A14" s="234" t="s">
        <v>365</v>
      </c>
      <c r="B14" s="235"/>
      <c r="C14" s="236"/>
      <c r="D14" s="120">
        <v>57</v>
      </c>
      <c r="E14" s="70">
        <v>5808</v>
      </c>
      <c r="F14" s="70">
        <v>5656</v>
      </c>
      <c r="G14" s="147">
        <v>2.7</v>
      </c>
      <c r="H14" s="120">
        <v>56</v>
      </c>
      <c r="I14" s="70">
        <v>5911</v>
      </c>
      <c r="J14" s="70">
        <v>5783</v>
      </c>
      <c r="K14" s="147">
        <v>2.2000000000000002</v>
      </c>
      <c r="L14">
        <v>6</v>
      </c>
    </row>
    <row r="15" spans="1:12" ht="12.75" customHeight="1" x14ac:dyDescent="0.25">
      <c r="A15" s="234" t="s">
        <v>366</v>
      </c>
      <c r="B15" s="235"/>
      <c r="C15" s="236"/>
      <c r="D15" s="120">
        <v>47</v>
      </c>
      <c r="E15" s="70">
        <v>4682</v>
      </c>
      <c r="F15" s="70">
        <v>4611</v>
      </c>
      <c r="G15" s="147">
        <v>1.6</v>
      </c>
      <c r="H15" s="120">
        <v>47</v>
      </c>
      <c r="I15" s="70">
        <v>4668</v>
      </c>
      <c r="J15" s="70">
        <v>4626</v>
      </c>
      <c r="K15" s="147">
        <v>0.9</v>
      </c>
      <c r="L15">
        <v>7</v>
      </c>
    </row>
    <row r="16" spans="1:12" ht="12.75" customHeight="1" x14ac:dyDescent="0.25">
      <c r="A16" s="234" t="s">
        <v>367</v>
      </c>
      <c r="B16" s="235"/>
      <c r="C16" s="236"/>
      <c r="D16" s="120">
        <v>24</v>
      </c>
      <c r="E16" s="70">
        <v>480</v>
      </c>
      <c r="F16" s="70">
        <v>485</v>
      </c>
      <c r="G16" s="147">
        <v>-1.1000000000000001</v>
      </c>
      <c r="H16" s="120">
        <v>19</v>
      </c>
      <c r="I16" s="70">
        <v>497</v>
      </c>
      <c r="J16" s="70">
        <v>502</v>
      </c>
      <c r="K16" s="147">
        <v>-0.8</v>
      </c>
      <c r="L16">
        <v>8</v>
      </c>
    </row>
    <row r="17" spans="1:12" ht="12.75" customHeight="1" x14ac:dyDescent="0.25">
      <c r="A17" s="234" t="s">
        <v>368</v>
      </c>
      <c r="B17" s="235"/>
      <c r="C17" s="236"/>
      <c r="D17" s="120">
        <v>18</v>
      </c>
      <c r="E17" s="70">
        <v>127</v>
      </c>
      <c r="F17" s="70">
        <v>123</v>
      </c>
      <c r="G17" s="147">
        <v>2.8</v>
      </c>
      <c r="H17" s="120">
        <v>16</v>
      </c>
      <c r="I17" s="70">
        <v>124</v>
      </c>
      <c r="J17" s="70">
        <v>124</v>
      </c>
      <c r="K17" s="147">
        <v>0.6</v>
      </c>
      <c r="L17">
        <v>9</v>
      </c>
    </row>
    <row r="18" spans="1:12" ht="12.75" customHeight="1" x14ac:dyDescent="0.25">
      <c r="A18" s="234" t="s">
        <v>369</v>
      </c>
      <c r="B18" s="235"/>
      <c r="C18" s="236"/>
      <c r="D18" s="121"/>
      <c r="E18" s="71">
        <f>SUM(E9:E17)</f>
        <v>23099</v>
      </c>
      <c r="F18" s="71">
        <f>SUM(F9:F17)</f>
        <v>22616</v>
      </c>
      <c r="G18" s="147">
        <f>((E18-F18)/F18)*100</f>
        <v>2.1356561726211529</v>
      </c>
      <c r="H18" s="121"/>
      <c r="I18" s="71">
        <f>SUM(I9:I17)</f>
        <v>23002</v>
      </c>
      <c r="J18" s="71">
        <f>SUM(J9:J17)</f>
        <v>22597</v>
      </c>
      <c r="K18" s="147">
        <f>((I18-J18)/J18)*100</f>
        <v>1.7922733106164535</v>
      </c>
    </row>
    <row r="19" spans="1:12" ht="12.75" customHeight="1" x14ac:dyDescent="0.25">
      <c r="A19" s="50" t="s">
        <v>370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4" t="s">
        <v>371</v>
      </c>
      <c r="B20" s="235"/>
      <c r="C20" s="236"/>
      <c r="D20" s="120">
        <v>14</v>
      </c>
      <c r="E20" s="70">
        <v>414</v>
      </c>
      <c r="F20" s="70">
        <v>411</v>
      </c>
      <c r="G20" s="147">
        <v>0.8</v>
      </c>
      <c r="H20" s="120">
        <v>17</v>
      </c>
      <c r="I20" s="70">
        <v>469</v>
      </c>
      <c r="J20" s="70">
        <v>482</v>
      </c>
      <c r="K20" s="147">
        <v>-2.6</v>
      </c>
      <c r="L20">
        <v>10</v>
      </c>
    </row>
    <row r="21" spans="1:12" ht="12.75" customHeight="1" x14ac:dyDescent="0.25">
      <c r="A21" s="234" t="s">
        <v>372</v>
      </c>
      <c r="B21" s="235"/>
      <c r="C21" s="236"/>
      <c r="D21" s="120">
        <v>11</v>
      </c>
      <c r="E21" s="70">
        <v>190</v>
      </c>
      <c r="F21" s="70">
        <v>187</v>
      </c>
      <c r="G21" s="147">
        <v>1.6</v>
      </c>
      <c r="H21" s="120">
        <v>13</v>
      </c>
      <c r="I21" s="70">
        <v>185</v>
      </c>
      <c r="J21" s="70">
        <v>186</v>
      </c>
      <c r="K21" s="147">
        <v>-0.7</v>
      </c>
      <c r="L21">
        <v>11</v>
      </c>
    </row>
    <row r="22" spans="1:12" ht="12.75" customHeight="1" x14ac:dyDescent="0.25">
      <c r="A22" s="234" t="s">
        <v>373</v>
      </c>
      <c r="B22" s="235"/>
      <c r="C22" s="236"/>
      <c r="D22" s="120">
        <v>161</v>
      </c>
      <c r="E22" s="70">
        <v>10301</v>
      </c>
      <c r="F22" s="70">
        <v>10125</v>
      </c>
      <c r="G22" s="147">
        <v>1.7</v>
      </c>
      <c r="H22" s="120">
        <v>160</v>
      </c>
      <c r="I22" s="70">
        <v>10173</v>
      </c>
      <c r="J22" s="70">
        <v>9868</v>
      </c>
      <c r="K22" s="147">
        <v>3.1</v>
      </c>
      <c r="L22">
        <v>12</v>
      </c>
    </row>
    <row r="23" spans="1:12" ht="12.75" customHeight="1" x14ac:dyDescent="0.25">
      <c r="A23" s="234" t="s">
        <v>374</v>
      </c>
      <c r="B23" s="235"/>
      <c r="C23" s="236"/>
      <c r="D23" s="120">
        <v>109</v>
      </c>
      <c r="E23" s="70">
        <v>5480</v>
      </c>
      <c r="F23" s="70">
        <v>5358</v>
      </c>
      <c r="G23" s="147">
        <v>2.2999999999999998</v>
      </c>
      <c r="H23" s="120">
        <v>110</v>
      </c>
      <c r="I23" s="70">
        <v>5417</v>
      </c>
      <c r="J23" s="70">
        <v>5329</v>
      </c>
      <c r="K23" s="147">
        <v>1.6</v>
      </c>
      <c r="L23">
        <v>13</v>
      </c>
    </row>
    <row r="24" spans="1:12" ht="12.75" customHeight="1" x14ac:dyDescent="0.25">
      <c r="A24" s="234" t="s">
        <v>375</v>
      </c>
      <c r="B24" s="235"/>
      <c r="C24" s="236"/>
      <c r="D24" s="120">
        <v>35</v>
      </c>
      <c r="E24" s="70">
        <v>3345</v>
      </c>
      <c r="F24" s="70">
        <v>3306</v>
      </c>
      <c r="G24" s="147">
        <v>1.2</v>
      </c>
      <c r="H24" s="120">
        <v>35</v>
      </c>
      <c r="I24" s="70">
        <v>3314</v>
      </c>
      <c r="J24" s="70">
        <v>3277</v>
      </c>
      <c r="K24" s="147">
        <v>1.1000000000000001</v>
      </c>
      <c r="L24">
        <v>14</v>
      </c>
    </row>
    <row r="25" spans="1:12" ht="12.75" customHeight="1" x14ac:dyDescent="0.25">
      <c r="A25" s="234" t="s">
        <v>376</v>
      </c>
      <c r="B25" s="235"/>
      <c r="C25" s="236"/>
      <c r="D25" s="120">
        <v>51</v>
      </c>
      <c r="E25" s="70">
        <v>4827</v>
      </c>
      <c r="F25" s="70">
        <v>4661</v>
      </c>
      <c r="G25" s="147">
        <v>3.5</v>
      </c>
      <c r="H25" s="120">
        <v>51</v>
      </c>
      <c r="I25" s="70">
        <v>4706</v>
      </c>
      <c r="J25" s="70">
        <v>4615</v>
      </c>
      <c r="K25" s="147">
        <v>2</v>
      </c>
      <c r="L25">
        <v>15</v>
      </c>
    </row>
    <row r="26" spans="1:12" ht="12.75" customHeight="1" x14ac:dyDescent="0.25">
      <c r="A26" s="234" t="s">
        <v>377</v>
      </c>
      <c r="B26" s="235"/>
      <c r="C26" s="236"/>
      <c r="D26" s="120">
        <v>42</v>
      </c>
      <c r="E26" s="70">
        <v>2222</v>
      </c>
      <c r="F26" s="70">
        <v>2179</v>
      </c>
      <c r="G26" s="147">
        <v>2</v>
      </c>
      <c r="H26" s="120">
        <v>42</v>
      </c>
      <c r="I26" s="70">
        <v>2187</v>
      </c>
      <c r="J26" s="70">
        <v>2150</v>
      </c>
      <c r="K26" s="147">
        <v>1.7</v>
      </c>
      <c r="L26">
        <v>16</v>
      </c>
    </row>
    <row r="27" spans="1:12" ht="12.75" customHeight="1" x14ac:dyDescent="0.25">
      <c r="A27" s="234" t="s">
        <v>378</v>
      </c>
      <c r="B27" s="235"/>
      <c r="C27" s="236"/>
      <c r="D27" s="120">
        <v>355</v>
      </c>
      <c r="E27" s="70">
        <v>3741</v>
      </c>
      <c r="F27" s="70">
        <v>3675</v>
      </c>
      <c r="G27" s="147">
        <v>1.8</v>
      </c>
      <c r="H27" s="120">
        <v>352</v>
      </c>
      <c r="I27" s="70">
        <v>3762</v>
      </c>
      <c r="J27" s="70">
        <v>3690</v>
      </c>
      <c r="K27" s="147">
        <v>1.9</v>
      </c>
      <c r="L27">
        <v>17</v>
      </c>
    </row>
    <row r="28" spans="1:12" ht="12.75" customHeight="1" x14ac:dyDescent="0.25">
      <c r="A28" s="234" t="s">
        <v>379</v>
      </c>
      <c r="B28" s="235"/>
      <c r="C28" s="236"/>
      <c r="D28" s="120">
        <v>10</v>
      </c>
      <c r="E28" s="70">
        <v>552</v>
      </c>
      <c r="F28" s="70">
        <v>535</v>
      </c>
      <c r="G28" s="147">
        <v>3.1</v>
      </c>
      <c r="H28" s="120">
        <v>10</v>
      </c>
      <c r="I28" s="70">
        <v>588</v>
      </c>
      <c r="J28" s="70">
        <v>575</v>
      </c>
      <c r="K28" s="147">
        <v>2.2999999999999998</v>
      </c>
      <c r="L28">
        <v>18</v>
      </c>
    </row>
    <row r="29" spans="1:12" ht="12.75" customHeight="1" x14ac:dyDescent="0.25">
      <c r="A29" s="234" t="s">
        <v>369</v>
      </c>
      <c r="B29" s="235"/>
      <c r="C29" s="236"/>
      <c r="D29" s="121"/>
      <c r="E29" s="71">
        <f>SUM(E20:E28)</f>
        <v>31072</v>
      </c>
      <c r="F29" s="71">
        <f>SUM(F20:F28)</f>
        <v>30437</v>
      </c>
      <c r="G29" s="147">
        <f>((E29-F29)/F29)*100</f>
        <v>2.0862765712783782</v>
      </c>
      <c r="H29" s="121"/>
      <c r="I29" s="71">
        <f>SUM(I20:I28)</f>
        <v>30801</v>
      </c>
      <c r="J29" s="71">
        <f>SUM(J20:J28)</f>
        <v>30172</v>
      </c>
      <c r="K29" s="147">
        <f>((I29-J29)/J29)*100</f>
        <v>2.0847143046533212</v>
      </c>
    </row>
    <row r="30" spans="1:12" ht="12.75" customHeight="1" x14ac:dyDescent="0.25">
      <c r="A30" s="50" t="s">
        <v>380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4" t="s">
        <v>381</v>
      </c>
      <c r="B31" s="235"/>
      <c r="C31" s="236"/>
      <c r="D31" s="120">
        <v>47</v>
      </c>
      <c r="E31" s="70">
        <v>4986</v>
      </c>
      <c r="F31" s="70">
        <v>4959</v>
      </c>
      <c r="G31" s="147">
        <v>0.5</v>
      </c>
      <c r="H31" s="120">
        <v>50</v>
      </c>
      <c r="I31" s="70">
        <v>4864</v>
      </c>
      <c r="J31" s="70">
        <v>4802</v>
      </c>
      <c r="K31" s="147">
        <v>1.3</v>
      </c>
      <c r="L31">
        <v>19</v>
      </c>
    </row>
    <row r="32" spans="1:12" ht="12.75" customHeight="1" x14ac:dyDescent="0.25">
      <c r="A32" s="234" t="s">
        <v>382</v>
      </c>
      <c r="B32" s="235"/>
      <c r="C32" s="236"/>
      <c r="D32" s="120">
        <v>31</v>
      </c>
      <c r="E32" s="70">
        <v>2725</v>
      </c>
      <c r="F32" s="70">
        <v>2625</v>
      </c>
      <c r="G32" s="147">
        <v>3.8</v>
      </c>
      <c r="H32" s="120">
        <v>33</v>
      </c>
      <c r="I32" s="70">
        <v>2657</v>
      </c>
      <c r="J32" s="70">
        <v>2627</v>
      </c>
      <c r="K32" s="147">
        <v>1.1000000000000001</v>
      </c>
      <c r="L32">
        <v>20</v>
      </c>
    </row>
    <row r="33" spans="1:12" ht="12.75" customHeight="1" x14ac:dyDescent="0.25">
      <c r="A33" s="234" t="s">
        <v>383</v>
      </c>
      <c r="B33" s="235"/>
      <c r="C33" s="236"/>
      <c r="D33" s="120">
        <v>30</v>
      </c>
      <c r="E33" s="70">
        <v>931</v>
      </c>
      <c r="F33" s="70">
        <v>920</v>
      </c>
      <c r="G33" s="147">
        <v>1.3</v>
      </c>
      <c r="H33" s="120">
        <v>28</v>
      </c>
      <c r="I33" s="70">
        <v>941</v>
      </c>
      <c r="J33" s="70">
        <v>914</v>
      </c>
      <c r="K33" s="147">
        <v>3.1</v>
      </c>
      <c r="L33">
        <v>21</v>
      </c>
    </row>
    <row r="34" spans="1:12" ht="12.75" customHeight="1" x14ac:dyDescent="0.25">
      <c r="A34" s="234" t="s">
        <v>384</v>
      </c>
      <c r="B34" s="235"/>
      <c r="C34" s="236"/>
      <c r="D34" s="120">
        <v>17</v>
      </c>
      <c r="E34" s="70">
        <v>992</v>
      </c>
      <c r="F34" s="70">
        <v>981</v>
      </c>
      <c r="G34" s="147">
        <v>1.1000000000000001</v>
      </c>
      <c r="H34" s="120">
        <v>17</v>
      </c>
      <c r="I34" s="70">
        <v>1008</v>
      </c>
      <c r="J34" s="70">
        <v>997</v>
      </c>
      <c r="K34" s="147">
        <v>1.1000000000000001</v>
      </c>
      <c r="L34">
        <v>22</v>
      </c>
    </row>
    <row r="35" spans="1:12" ht="12.75" customHeight="1" x14ac:dyDescent="0.25">
      <c r="A35" s="234" t="s">
        <v>385</v>
      </c>
      <c r="B35" s="235"/>
      <c r="C35" s="236"/>
      <c r="D35" s="120">
        <v>49</v>
      </c>
      <c r="E35" s="70">
        <v>4899</v>
      </c>
      <c r="F35" s="70">
        <v>4901</v>
      </c>
      <c r="G35" s="147">
        <v>0</v>
      </c>
      <c r="H35" s="120">
        <v>50</v>
      </c>
      <c r="I35" s="70">
        <v>4965</v>
      </c>
      <c r="J35" s="70">
        <v>4910</v>
      </c>
      <c r="K35" s="147">
        <v>1.1000000000000001</v>
      </c>
      <c r="L35">
        <v>23</v>
      </c>
    </row>
    <row r="36" spans="1:12" ht="12.75" customHeight="1" x14ac:dyDescent="0.25">
      <c r="A36" s="234" t="s">
        <v>386</v>
      </c>
      <c r="B36" s="235"/>
      <c r="C36" s="236"/>
      <c r="D36" s="120">
        <v>17</v>
      </c>
      <c r="E36" s="70">
        <v>2304</v>
      </c>
      <c r="F36" s="70">
        <v>2215</v>
      </c>
      <c r="G36" s="147">
        <v>4</v>
      </c>
      <c r="H36" s="120">
        <v>19</v>
      </c>
      <c r="I36" s="70">
        <v>2375</v>
      </c>
      <c r="J36" s="70">
        <v>2290</v>
      </c>
      <c r="K36" s="147">
        <v>3.7</v>
      </c>
      <c r="L36">
        <v>24</v>
      </c>
    </row>
    <row r="37" spans="1:12" ht="12.75" customHeight="1" x14ac:dyDescent="0.25">
      <c r="A37" s="234" t="s">
        <v>387</v>
      </c>
      <c r="B37" s="235"/>
      <c r="C37" s="236"/>
      <c r="D37" s="120">
        <v>63</v>
      </c>
      <c r="E37" s="70">
        <v>2775</v>
      </c>
      <c r="F37" s="70">
        <v>2732</v>
      </c>
      <c r="G37" s="147">
        <v>1.6</v>
      </c>
      <c r="H37" s="120">
        <v>63</v>
      </c>
      <c r="I37" s="70">
        <v>2787</v>
      </c>
      <c r="J37" s="70">
        <v>2752</v>
      </c>
      <c r="K37" s="147">
        <v>1.3</v>
      </c>
      <c r="L37">
        <v>25</v>
      </c>
    </row>
    <row r="38" spans="1:12" ht="12.75" customHeight="1" x14ac:dyDescent="0.25">
      <c r="A38" s="234" t="s">
        <v>388</v>
      </c>
      <c r="B38" s="235"/>
      <c r="C38" s="236"/>
      <c r="D38" s="120">
        <v>20</v>
      </c>
      <c r="E38" s="70">
        <v>653</v>
      </c>
      <c r="F38" s="70">
        <v>622</v>
      </c>
      <c r="G38" s="147">
        <v>5</v>
      </c>
      <c r="H38" s="120">
        <v>18</v>
      </c>
      <c r="I38" s="70">
        <v>676</v>
      </c>
      <c r="J38" s="70">
        <v>640</v>
      </c>
      <c r="K38" s="147">
        <v>5.6</v>
      </c>
      <c r="L38">
        <v>26</v>
      </c>
    </row>
    <row r="39" spans="1:12" ht="12.75" customHeight="1" x14ac:dyDescent="0.25">
      <c r="A39" s="234" t="s">
        <v>389</v>
      </c>
      <c r="B39" s="235"/>
      <c r="C39" s="236"/>
      <c r="D39" s="120">
        <v>8</v>
      </c>
      <c r="E39" s="70">
        <v>172</v>
      </c>
      <c r="F39" s="70">
        <v>168</v>
      </c>
      <c r="G39" s="147">
        <v>2.4</v>
      </c>
      <c r="H39" s="120">
        <v>8</v>
      </c>
      <c r="I39" s="70">
        <v>174</v>
      </c>
      <c r="J39" s="70">
        <v>170</v>
      </c>
      <c r="K39" s="147">
        <v>2.4</v>
      </c>
      <c r="L39">
        <v>27</v>
      </c>
    </row>
    <row r="40" spans="1:12" ht="12.75" customHeight="1" x14ac:dyDescent="0.25">
      <c r="A40" s="234" t="s">
        <v>390</v>
      </c>
      <c r="B40" s="235"/>
      <c r="C40" s="236"/>
      <c r="D40" s="120">
        <v>98</v>
      </c>
      <c r="E40" s="70">
        <v>5098</v>
      </c>
      <c r="F40" s="70">
        <v>4991</v>
      </c>
      <c r="G40" s="147">
        <v>2.1</v>
      </c>
      <c r="H40" s="120">
        <v>96</v>
      </c>
      <c r="I40" s="70">
        <v>5108</v>
      </c>
      <c r="J40" s="70">
        <v>5008</v>
      </c>
      <c r="K40" s="147">
        <v>2</v>
      </c>
      <c r="L40">
        <v>28</v>
      </c>
    </row>
    <row r="41" spans="1:12" ht="12.75" customHeight="1" x14ac:dyDescent="0.25">
      <c r="A41" s="234" t="s">
        <v>391</v>
      </c>
      <c r="B41" s="235"/>
      <c r="C41" s="236"/>
      <c r="D41" s="120">
        <v>4</v>
      </c>
      <c r="E41" s="70">
        <v>199</v>
      </c>
      <c r="F41" s="70">
        <v>197</v>
      </c>
      <c r="G41" s="147">
        <v>0.8</v>
      </c>
      <c r="H41" s="120">
        <v>4</v>
      </c>
      <c r="I41" s="70">
        <v>205</v>
      </c>
      <c r="J41" s="70">
        <v>198</v>
      </c>
      <c r="K41" s="147">
        <v>3.2</v>
      </c>
      <c r="L41">
        <v>29</v>
      </c>
    </row>
    <row r="42" spans="1:12" ht="12.75" customHeight="1" x14ac:dyDescent="0.25">
      <c r="A42" s="234" t="s">
        <v>392</v>
      </c>
      <c r="B42" s="235"/>
      <c r="C42" s="236"/>
      <c r="D42" s="120">
        <v>132</v>
      </c>
      <c r="E42" s="70">
        <v>2413</v>
      </c>
      <c r="F42" s="70">
        <v>2415</v>
      </c>
      <c r="G42" s="147">
        <v>-0.1</v>
      </c>
      <c r="H42" s="120">
        <v>135</v>
      </c>
      <c r="I42" s="70">
        <v>2407</v>
      </c>
      <c r="J42" s="70">
        <v>2380</v>
      </c>
      <c r="K42" s="147">
        <v>1.2</v>
      </c>
      <c r="L42">
        <v>30</v>
      </c>
    </row>
    <row r="43" spans="1:12" ht="12.75" customHeight="1" x14ac:dyDescent="0.25">
      <c r="A43" s="234" t="s">
        <v>369</v>
      </c>
      <c r="B43" s="235"/>
      <c r="C43" s="236"/>
      <c r="D43" s="121"/>
      <c r="E43" s="71">
        <f>SUM(E31:E42)</f>
        <v>28147</v>
      </c>
      <c r="F43" s="71">
        <f>SUM(F31:F42)</f>
        <v>27726</v>
      </c>
      <c r="G43" s="147">
        <f>((E43-F43)/F43)*100</f>
        <v>1.5184303541801918</v>
      </c>
      <c r="H43" s="121"/>
      <c r="I43" s="71">
        <f>SUM(I31:I42)</f>
        <v>28167</v>
      </c>
      <c r="J43" s="71">
        <f>SUM(J31:J42)</f>
        <v>27688</v>
      </c>
      <c r="K43" s="147">
        <f>((I43-J43)/J43)*100</f>
        <v>1.7299913319849753</v>
      </c>
    </row>
    <row r="44" spans="1:12" ht="12.75" customHeight="1" x14ac:dyDescent="0.25">
      <c r="A44" s="50" t="s">
        <v>393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4" t="s">
        <v>394</v>
      </c>
      <c r="B45" s="235"/>
      <c r="C45" s="236"/>
      <c r="D45" s="120">
        <v>146</v>
      </c>
      <c r="E45" s="70">
        <v>2321</v>
      </c>
      <c r="F45" s="70">
        <v>2272</v>
      </c>
      <c r="G45" s="147">
        <v>2.2000000000000002</v>
      </c>
      <c r="H45" s="120">
        <v>148</v>
      </c>
      <c r="I45" s="70">
        <v>2302</v>
      </c>
      <c r="J45" s="70">
        <v>2253</v>
      </c>
      <c r="K45" s="147">
        <v>2.2000000000000002</v>
      </c>
      <c r="L45">
        <v>31</v>
      </c>
    </row>
    <row r="46" spans="1:12" ht="12.75" customHeight="1" x14ac:dyDescent="0.25">
      <c r="A46" s="234" t="s">
        <v>395</v>
      </c>
      <c r="B46" s="235"/>
      <c r="C46" s="236"/>
      <c r="D46" s="120">
        <v>1</v>
      </c>
      <c r="E46" s="70">
        <v>1303</v>
      </c>
      <c r="F46" s="70">
        <v>1259</v>
      </c>
      <c r="G46" s="147">
        <v>3.5</v>
      </c>
      <c r="H46" s="120">
        <v>1</v>
      </c>
      <c r="I46" s="70">
        <v>1320</v>
      </c>
      <c r="J46" s="70">
        <v>1249</v>
      </c>
      <c r="K46" s="147">
        <v>5.7</v>
      </c>
      <c r="L46">
        <v>32</v>
      </c>
    </row>
    <row r="47" spans="1:12" ht="12.75" customHeight="1" x14ac:dyDescent="0.25">
      <c r="A47" s="234" t="s">
        <v>396</v>
      </c>
      <c r="B47" s="235"/>
      <c r="C47" s="236"/>
      <c r="D47" s="120">
        <v>21</v>
      </c>
      <c r="E47" s="70">
        <v>1506</v>
      </c>
      <c r="F47" s="70">
        <v>1450</v>
      </c>
      <c r="G47" s="147">
        <v>3.9</v>
      </c>
      <c r="H47" s="120">
        <v>22</v>
      </c>
      <c r="I47" s="70">
        <v>1501</v>
      </c>
      <c r="J47" s="70">
        <v>1457</v>
      </c>
      <c r="K47" s="147">
        <v>3</v>
      </c>
      <c r="L47">
        <v>33</v>
      </c>
    </row>
    <row r="48" spans="1:12" ht="12.75" customHeight="1" x14ac:dyDescent="0.25">
      <c r="A48" s="234" t="s">
        <v>397</v>
      </c>
      <c r="B48" s="235"/>
      <c r="C48" s="236"/>
      <c r="D48" s="120">
        <v>20</v>
      </c>
      <c r="E48" s="70">
        <v>2299</v>
      </c>
      <c r="F48" s="70">
        <v>2231</v>
      </c>
      <c r="G48" s="147">
        <v>3.1</v>
      </c>
      <c r="H48" s="120">
        <v>19</v>
      </c>
      <c r="I48" s="70">
        <v>2195</v>
      </c>
      <c r="J48" s="70">
        <v>2167</v>
      </c>
      <c r="K48" s="147">
        <v>1.3</v>
      </c>
      <c r="L48">
        <v>34</v>
      </c>
    </row>
    <row r="49" spans="1:23" ht="12.75" customHeight="1" x14ac:dyDescent="0.25">
      <c r="A49" s="234" t="s">
        <v>398</v>
      </c>
      <c r="B49" s="235"/>
      <c r="C49" s="236"/>
      <c r="D49" s="120">
        <v>28</v>
      </c>
      <c r="E49" s="70">
        <v>1043</v>
      </c>
      <c r="F49" s="70">
        <v>1014</v>
      </c>
      <c r="G49" s="147">
        <v>2.8</v>
      </c>
      <c r="H49" s="120">
        <v>31</v>
      </c>
      <c r="I49" s="70">
        <v>1020</v>
      </c>
      <c r="J49" s="70">
        <v>999</v>
      </c>
      <c r="K49" s="147">
        <v>2.1</v>
      </c>
      <c r="L49">
        <v>35</v>
      </c>
    </row>
    <row r="50" spans="1:23" ht="12.75" customHeight="1" x14ac:dyDescent="0.25">
      <c r="A50" s="234" t="s">
        <v>399</v>
      </c>
      <c r="B50" s="235"/>
      <c r="C50" s="236"/>
      <c r="D50" s="120">
        <v>29</v>
      </c>
      <c r="E50" s="70">
        <v>1595</v>
      </c>
      <c r="F50" s="70">
        <v>1583</v>
      </c>
      <c r="G50" s="147">
        <v>0.7</v>
      </c>
      <c r="H50" s="120">
        <v>29</v>
      </c>
      <c r="I50" s="70">
        <v>1608</v>
      </c>
      <c r="J50" s="70">
        <v>1577</v>
      </c>
      <c r="K50" s="147">
        <v>2</v>
      </c>
      <c r="L50">
        <v>36</v>
      </c>
    </row>
    <row r="51" spans="1:23" ht="12.75" customHeight="1" x14ac:dyDescent="0.25">
      <c r="A51" s="234" t="s">
        <v>400</v>
      </c>
      <c r="B51" s="235"/>
      <c r="C51" s="236"/>
      <c r="D51" s="120">
        <v>29</v>
      </c>
      <c r="E51" s="70">
        <v>3409</v>
      </c>
      <c r="F51" s="70">
        <v>3375</v>
      </c>
      <c r="G51" s="147">
        <v>1</v>
      </c>
      <c r="H51" s="120">
        <v>26</v>
      </c>
      <c r="I51" s="70">
        <v>3597</v>
      </c>
      <c r="J51" s="70">
        <v>3541</v>
      </c>
      <c r="K51" s="147">
        <v>1.6</v>
      </c>
      <c r="L51">
        <v>37</v>
      </c>
    </row>
    <row r="52" spans="1:23" ht="12.75" customHeight="1" x14ac:dyDescent="0.25">
      <c r="A52" s="234" t="s">
        <v>401</v>
      </c>
      <c r="B52" s="235"/>
      <c r="C52" s="236"/>
      <c r="D52" s="120">
        <v>78</v>
      </c>
      <c r="E52" s="70">
        <v>14727</v>
      </c>
      <c r="F52" s="70">
        <v>14121</v>
      </c>
      <c r="G52" s="147">
        <v>4.3</v>
      </c>
      <c r="H52" s="120">
        <v>74</v>
      </c>
      <c r="I52" s="70">
        <v>14585</v>
      </c>
      <c r="J52" s="70">
        <v>14094</v>
      </c>
      <c r="K52" s="147">
        <v>3.5</v>
      </c>
      <c r="L52">
        <v>38</v>
      </c>
    </row>
    <row r="53" spans="1:23" ht="12.75" customHeight="1" x14ac:dyDescent="0.25">
      <c r="A53" s="234" t="s">
        <v>369</v>
      </c>
      <c r="B53" s="235"/>
      <c r="C53" s="236"/>
      <c r="D53" s="121"/>
      <c r="E53" s="71">
        <f>SUM(E45:E52)</f>
        <v>28203</v>
      </c>
      <c r="F53" s="71">
        <f>SUM(F45:F52)</f>
        <v>27305</v>
      </c>
      <c r="G53" s="147">
        <f>((E53-F53)/F53)*100</f>
        <v>3.2887749496429226</v>
      </c>
      <c r="H53" s="121"/>
      <c r="I53" s="71">
        <f>SUM(I45:I52)</f>
        <v>28128</v>
      </c>
      <c r="J53" s="71">
        <f>SUM(J45:J52)</f>
        <v>27337</v>
      </c>
      <c r="K53" s="147">
        <f>((I53-J53)/J53)*100</f>
        <v>2.8935142846691297</v>
      </c>
    </row>
    <row r="54" spans="1:23" ht="12.75" customHeight="1" x14ac:dyDescent="0.25">
      <c r="A54" s="50" t="s">
        <v>402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4" t="s">
        <v>403</v>
      </c>
      <c r="B55" s="235"/>
      <c r="C55" s="236"/>
      <c r="D55" s="120">
        <v>46</v>
      </c>
      <c r="E55" s="70">
        <v>201</v>
      </c>
      <c r="F55" s="70">
        <v>199</v>
      </c>
      <c r="G55" s="147">
        <v>1.3</v>
      </c>
      <c r="H55" s="120">
        <v>48</v>
      </c>
      <c r="I55" s="70">
        <v>201</v>
      </c>
      <c r="J55" s="70">
        <v>201</v>
      </c>
      <c r="K55" s="147">
        <v>0</v>
      </c>
      <c r="L55">
        <v>39</v>
      </c>
    </row>
    <row r="56" spans="1:23" ht="12.75" customHeight="1" x14ac:dyDescent="0.25">
      <c r="A56" s="234" t="s">
        <v>404</v>
      </c>
      <c r="B56" s="235"/>
      <c r="C56" s="236"/>
      <c r="D56" s="120">
        <v>139</v>
      </c>
      <c r="E56" s="70">
        <v>3582</v>
      </c>
      <c r="F56" s="70">
        <v>3508</v>
      </c>
      <c r="G56" s="147">
        <v>2.1</v>
      </c>
      <c r="H56" s="120">
        <v>144</v>
      </c>
      <c r="I56" s="70">
        <v>3589</v>
      </c>
      <c r="J56" s="70">
        <v>3435</v>
      </c>
      <c r="K56" s="147">
        <v>4.5</v>
      </c>
      <c r="L56">
        <v>40</v>
      </c>
    </row>
    <row r="57" spans="1:23" ht="12.75" customHeight="1" x14ac:dyDescent="0.25">
      <c r="A57" s="234" t="s">
        <v>405</v>
      </c>
      <c r="B57" s="235"/>
      <c r="C57" s="236"/>
      <c r="D57" s="120">
        <v>44</v>
      </c>
      <c r="E57" s="70">
        <v>20668</v>
      </c>
      <c r="F57" s="70">
        <v>19352</v>
      </c>
      <c r="G57" s="147">
        <v>6.8</v>
      </c>
      <c r="H57" s="120">
        <v>43</v>
      </c>
      <c r="I57" s="70">
        <v>20039</v>
      </c>
      <c r="J57" s="70">
        <v>19056</v>
      </c>
      <c r="K57" s="147">
        <v>5.2</v>
      </c>
      <c r="L57">
        <v>41</v>
      </c>
    </row>
    <row r="58" spans="1:23" ht="12.75" customHeight="1" x14ac:dyDescent="0.25">
      <c r="A58" s="234" t="s">
        <v>406</v>
      </c>
      <c r="B58" s="235"/>
      <c r="C58" s="236"/>
      <c r="D58" s="120">
        <v>38</v>
      </c>
      <c r="E58" s="70">
        <v>2747</v>
      </c>
      <c r="F58" s="70">
        <v>2712</v>
      </c>
      <c r="G58" s="147">
        <v>1.3</v>
      </c>
      <c r="H58" s="120">
        <v>39</v>
      </c>
      <c r="I58" s="70">
        <v>2786</v>
      </c>
      <c r="J58" s="70">
        <v>2720</v>
      </c>
      <c r="K58" s="147">
        <v>2.4</v>
      </c>
      <c r="L58">
        <v>42</v>
      </c>
    </row>
    <row r="59" spans="1:23" ht="12.75" customHeight="1" x14ac:dyDescent="0.25">
      <c r="A59" s="234" t="s">
        <v>407</v>
      </c>
      <c r="B59" s="235"/>
      <c r="C59" s="236"/>
      <c r="D59" s="120">
        <v>48</v>
      </c>
      <c r="E59" s="70">
        <v>450</v>
      </c>
      <c r="F59" s="70">
        <v>452</v>
      </c>
      <c r="G59" s="147">
        <v>-0.4</v>
      </c>
      <c r="H59" s="120">
        <v>50</v>
      </c>
      <c r="I59" s="70">
        <v>443</v>
      </c>
      <c r="J59" s="70">
        <v>438</v>
      </c>
      <c r="K59" s="147">
        <v>1.1000000000000001</v>
      </c>
      <c r="L59">
        <v>43</v>
      </c>
      <c r="P59" s="95"/>
      <c r="Q59" s="95" t="s">
        <v>353</v>
      </c>
      <c r="R59" s="95" t="s">
        <v>354</v>
      </c>
      <c r="S59" s="86" t="s">
        <v>355</v>
      </c>
      <c r="T59" s="95" t="s">
        <v>357</v>
      </c>
      <c r="U59" s="95" t="s">
        <v>358</v>
      </c>
      <c r="V59" s="88" t="s">
        <v>359</v>
      </c>
      <c r="W59" s="60" t="s">
        <v>62</v>
      </c>
    </row>
    <row r="60" spans="1:23" ht="12.75" customHeight="1" x14ac:dyDescent="0.25">
      <c r="A60" s="234" t="s">
        <v>408</v>
      </c>
      <c r="B60" s="235"/>
      <c r="C60" s="236"/>
      <c r="D60" s="120">
        <v>64</v>
      </c>
      <c r="E60" s="70">
        <v>563</v>
      </c>
      <c r="F60" s="70">
        <v>551</v>
      </c>
      <c r="G60" s="147">
        <v>2.2000000000000002</v>
      </c>
      <c r="H60" s="120">
        <v>68</v>
      </c>
      <c r="I60" s="70">
        <v>568</v>
      </c>
      <c r="J60" s="70">
        <v>544</v>
      </c>
      <c r="K60" s="147">
        <v>4.3</v>
      </c>
      <c r="L60">
        <v>44</v>
      </c>
      <c r="P60" s="118"/>
      <c r="Q60" s="118">
        <v>147644</v>
      </c>
      <c r="R60" s="118">
        <v>143541</v>
      </c>
      <c r="S60" s="119">
        <v>2.9</v>
      </c>
      <c r="T60" s="118">
        <v>146430</v>
      </c>
      <c r="U60" s="118">
        <v>142580</v>
      </c>
      <c r="V60" s="119">
        <v>2.7</v>
      </c>
      <c r="W60">
        <v>1</v>
      </c>
    </row>
    <row r="61" spans="1:23" ht="12.75" customHeight="1" x14ac:dyDescent="0.25">
      <c r="A61" s="234" t="s">
        <v>409</v>
      </c>
      <c r="B61" s="235"/>
      <c r="C61" s="236"/>
      <c r="D61" s="120">
        <v>14</v>
      </c>
      <c r="E61" s="70">
        <v>237</v>
      </c>
      <c r="F61" s="70">
        <v>233</v>
      </c>
      <c r="G61" s="147">
        <v>1.9</v>
      </c>
      <c r="H61" s="120">
        <v>13</v>
      </c>
      <c r="I61" s="70">
        <v>235</v>
      </c>
      <c r="J61" s="70">
        <v>227</v>
      </c>
      <c r="K61" s="147">
        <v>3.3</v>
      </c>
      <c r="L61">
        <v>45</v>
      </c>
    </row>
    <row r="62" spans="1:23" ht="12.75" customHeight="1" x14ac:dyDescent="0.25">
      <c r="A62" s="234" t="s">
        <v>410</v>
      </c>
      <c r="B62" s="235"/>
      <c r="C62" s="236"/>
      <c r="D62" s="120">
        <v>35</v>
      </c>
      <c r="E62" s="70">
        <v>1298</v>
      </c>
      <c r="F62" s="70">
        <v>1268</v>
      </c>
      <c r="G62" s="147">
        <v>2.4</v>
      </c>
      <c r="H62" s="120">
        <v>36</v>
      </c>
      <c r="I62" s="70">
        <v>1284</v>
      </c>
      <c r="J62" s="70">
        <v>1257</v>
      </c>
      <c r="K62" s="147">
        <v>2.2000000000000002</v>
      </c>
      <c r="L62">
        <v>46</v>
      </c>
    </row>
    <row r="63" spans="1:23" ht="12.75" customHeight="1" x14ac:dyDescent="0.25">
      <c r="A63" s="234" t="s">
        <v>411</v>
      </c>
      <c r="B63" s="235"/>
      <c r="C63" s="236"/>
      <c r="D63" s="120">
        <v>9</v>
      </c>
      <c r="E63" s="70">
        <v>811</v>
      </c>
      <c r="F63" s="70">
        <v>785</v>
      </c>
      <c r="G63" s="147">
        <v>3.3</v>
      </c>
      <c r="H63" s="120">
        <v>6</v>
      </c>
      <c r="I63" s="70">
        <v>794</v>
      </c>
      <c r="J63" s="70">
        <v>747</v>
      </c>
      <c r="K63" s="147">
        <v>6.3</v>
      </c>
      <c r="L63">
        <v>47</v>
      </c>
    </row>
    <row r="64" spans="1:23" ht="12.75" customHeight="1" x14ac:dyDescent="0.25">
      <c r="A64" s="234" t="s">
        <v>412</v>
      </c>
      <c r="B64" s="235"/>
      <c r="C64" s="236"/>
      <c r="D64" s="120">
        <v>40</v>
      </c>
      <c r="E64" s="70">
        <v>1588</v>
      </c>
      <c r="F64" s="70">
        <v>1556</v>
      </c>
      <c r="G64" s="147">
        <v>2.1</v>
      </c>
      <c r="H64" s="120">
        <v>41</v>
      </c>
      <c r="I64" s="70">
        <v>1543</v>
      </c>
      <c r="J64" s="70">
        <v>1493</v>
      </c>
      <c r="K64" s="147">
        <v>3.3</v>
      </c>
      <c r="L64">
        <v>48</v>
      </c>
    </row>
    <row r="65" spans="1:12" ht="12.75" customHeight="1" x14ac:dyDescent="0.25">
      <c r="A65" s="234" t="s">
        <v>413</v>
      </c>
      <c r="B65" s="235"/>
      <c r="C65" s="236"/>
      <c r="D65" s="120">
        <v>68</v>
      </c>
      <c r="E65" s="70">
        <v>1553</v>
      </c>
      <c r="F65" s="70">
        <v>1493</v>
      </c>
      <c r="G65" s="147">
        <v>4</v>
      </c>
      <c r="H65" s="120">
        <v>68</v>
      </c>
      <c r="I65" s="70">
        <v>1561</v>
      </c>
      <c r="J65" s="70">
        <v>1504</v>
      </c>
      <c r="K65" s="147">
        <v>3.8</v>
      </c>
      <c r="L65">
        <v>49</v>
      </c>
    </row>
    <row r="66" spans="1:12" ht="12.75" customHeight="1" x14ac:dyDescent="0.25">
      <c r="A66" s="234" t="s">
        <v>414</v>
      </c>
      <c r="B66" s="235"/>
      <c r="C66" s="236"/>
      <c r="D66" s="120">
        <v>89</v>
      </c>
      <c r="E66" s="70">
        <v>3246</v>
      </c>
      <c r="F66" s="70">
        <v>3177</v>
      </c>
      <c r="G66" s="147">
        <v>2.2000000000000002</v>
      </c>
      <c r="H66" s="120">
        <v>89</v>
      </c>
      <c r="I66" s="70">
        <v>3118</v>
      </c>
      <c r="J66" s="70">
        <v>2996</v>
      </c>
      <c r="K66" s="147">
        <v>4.0999999999999996</v>
      </c>
      <c r="L66">
        <v>50</v>
      </c>
    </row>
    <row r="67" spans="1:12" ht="12.75" customHeight="1" x14ac:dyDescent="0.25">
      <c r="A67" s="234" t="s">
        <v>415</v>
      </c>
      <c r="B67" s="235"/>
      <c r="C67" s="236"/>
      <c r="D67" s="120">
        <v>28</v>
      </c>
      <c r="E67" s="70">
        <v>180</v>
      </c>
      <c r="F67" s="70">
        <v>172</v>
      </c>
      <c r="G67" s="147">
        <v>4.2</v>
      </c>
      <c r="H67" s="120">
        <v>28</v>
      </c>
      <c r="I67" s="70">
        <v>171</v>
      </c>
      <c r="J67" s="70">
        <v>167</v>
      </c>
      <c r="K67" s="147">
        <v>2.4</v>
      </c>
      <c r="L67">
        <v>51</v>
      </c>
    </row>
    <row r="68" spans="1:12" ht="12.75" customHeight="1" x14ac:dyDescent="0.25">
      <c r="A68" s="234" t="s">
        <v>369</v>
      </c>
      <c r="B68" s="235"/>
      <c r="C68" s="236"/>
      <c r="D68" s="28"/>
      <c r="E68" s="71">
        <f>SUM(E55:E67)</f>
        <v>37124</v>
      </c>
      <c r="F68" s="71">
        <f>SUM(F55:F67)</f>
        <v>35458</v>
      </c>
      <c r="G68" s="147">
        <f>((E68-F68)/F68)*100</f>
        <v>4.6985165547972247</v>
      </c>
      <c r="H68" s="72"/>
      <c r="I68" s="71">
        <f>SUM(I55:I67)</f>
        <v>36332</v>
      </c>
      <c r="J68" s="71">
        <f>SUM(J55:J67)</f>
        <v>34785</v>
      </c>
      <c r="K68" s="147">
        <f>((I68-J68)/J68)*100</f>
        <v>4.4473192468017819</v>
      </c>
    </row>
    <row r="69" spans="1:12" ht="12.75" customHeight="1" x14ac:dyDescent="0.25">
      <c r="A69" s="231" t="s">
        <v>416</v>
      </c>
      <c r="B69" s="232"/>
      <c r="C69" s="233"/>
      <c r="D69" s="31">
        <f>SUM(D6:D68)</f>
        <v>2846</v>
      </c>
      <c r="E69" s="71">
        <f>Q60</f>
        <v>147644</v>
      </c>
      <c r="F69" s="71">
        <f>R60</f>
        <v>143541</v>
      </c>
      <c r="G69" s="147">
        <f>S60</f>
        <v>2.9</v>
      </c>
      <c r="H69" s="31">
        <f>SUM(H6:H68)</f>
        <v>2906</v>
      </c>
      <c r="I69" s="71">
        <f>T60</f>
        <v>146430</v>
      </c>
      <c r="J69" s="71">
        <f>U60</f>
        <v>142580</v>
      </c>
      <c r="K69" s="147">
        <f>V60</f>
        <v>2.7</v>
      </c>
    </row>
    <row r="70" spans="1:12" x14ac:dyDescent="0.25">
      <c r="A70" s="252" t="s">
        <v>417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7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5" t="s">
        <v>419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</row>
    <row r="3" spans="1:12" ht="12.75" customHeight="1" x14ac:dyDescent="0.25">
      <c r="A3" s="238" t="s">
        <v>347</v>
      </c>
      <c r="B3" s="239"/>
      <c r="C3" s="240"/>
      <c r="D3" s="247" t="str">
        <f>Data!B4</f>
        <v>July</v>
      </c>
      <c r="E3" s="248"/>
      <c r="F3" s="248"/>
      <c r="G3" s="249"/>
      <c r="H3" s="247">
        <f>Data!B6</f>
        <v>44713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8" t="s">
        <v>348</v>
      </c>
      <c r="E4" s="260" t="s">
        <v>349</v>
      </c>
      <c r="F4" s="261"/>
      <c r="G4" s="256" t="s">
        <v>350</v>
      </c>
      <c r="H4" s="258" t="s">
        <v>348</v>
      </c>
      <c r="I4" s="260" t="s">
        <v>349</v>
      </c>
      <c r="J4" s="261"/>
      <c r="K4" s="256" t="s">
        <v>350</v>
      </c>
    </row>
    <row r="5" spans="1:12" ht="26.4" x14ac:dyDescent="0.25">
      <c r="A5" s="244"/>
      <c r="B5" s="245"/>
      <c r="C5" s="246"/>
      <c r="D5" s="259"/>
      <c r="E5" s="94" t="str">
        <f>CONCATENATE(Data!A4,"   (Preliminary)")</f>
        <v>2023   (Preliminary)</v>
      </c>
      <c r="F5" s="114">
        <f>Data!A4-1</f>
        <v>2022</v>
      </c>
      <c r="G5" s="257"/>
      <c r="H5" s="259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7"/>
    </row>
    <row r="6" spans="1:12" x14ac:dyDescent="0.25">
      <c r="A6" s="228"/>
      <c r="B6" s="229"/>
      <c r="C6" s="230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1" t="s">
        <v>351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95" t="s">
        <v>352</v>
      </c>
      <c r="E8" s="95" t="s">
        <v>353</v>
      </c>
      <c r="F8" s="95" t="s">
        <v>354</v>
      </c>
      <c r="G8" s="86" t="s">
        <v>355</v>
      </c>
      <c r="H8" s="95" t="s">
        <v>356</v>
      </c>
      <c r="I8" s="95" t="s">
        <v>357</v>
      </c>
      <c r="J8" s="95" t="s">
        <v>358</v>
      </c>
      <c r="K8" s="88" t="s">
        <v>359</v>
      </c>
      <c r="L8" s="60" t="s">
        <v>62</v>
      </c>
    </row>
    <row r="9" spans="1:12" ht="12.75" customHeight="1" x14ac:dyDescent="0.25">
      <c r="A9" s="234" t="s">
        <v>360</v>
      </c>
      <c r="B9" s="235"/>
      <c r="C9" s="236"/>
      <c r="D9" s="120">
        <v>12</v>
      </c>
      <c r="E9" s="96">
        <v>2675</v>
      </c>
      <c r="F9" s="96">
        <v>2653</v>
      </c>
      <c r="G9" s="147">
        <v>0.8</v>
      </c>
      <c r="H9" s="120">
        <v>14</v>
      </c>
      <c r="I9" s="96">
        <v>2651</v>
      </c>
      <c r="J9" s="96">
        <v>2605</v>
      </c>
      <c r="K9" s="147">
        <v>1.8</v>
      </c>
      <c r="L9">
        <v>1</v>
      </c>
    </row>
    <row r="10" spans="1:12" ht="12.75" customHeight="1" x14ac:dyDescent="0.25">
      <c r="A10" s="234" t="s">
        <v>361</v>
      </c>
      <c r="B10" s="235"/>
      <c r="C10" s="236"/>
      <c r="D10" s="120">
        <v>126</v>
      </c>
      <c r="E10" s="96">
        <v>1435</v>
      </c>
      <c r="F10" s="96">
        <v>1405</v>
      </c>
      <c r="G10" s="147">
        <v>2.1</v>
      </c>
      <c r="H10" s="120">
        <v>126</v>
      </c>
      <c r="I10" s="96">
        <v>1387</v>
      </c>
      <c r="J10" s="96">
        <v>1356</v>
      </c>
      <c r="K10" s="147">
        <v>2.2999999999999998</v>
      </c>
      <c r="L10">
        <v>2</v>
      </c>
    </row>
    <row r="11" spans="1:12" ht="12.75" customHeight="1" x14ac:dyDescent="0.25">
      <c r="A11" s="234" t="s">
        <v>362</v>
      </c>
      <c r="B11" s="235"/>
      <c r="C11" s="236"/>
      <c r="D11" s="120">
        <v>240</v>
      </c>
      <c r="E11" s="96">
        <v>5335</v>
      </c>
      <c r="F11" s="96">
        <v>5265</v>
      </c>
      <c r="G11" s="147">
        <v>1.3</v>
      </c>
      <c r="H11" s="120">
        <v>235</v>
      </c>
      <c r="I11" s="96">
        <v>5319</v>
      </c>
      <c r="J11" s="96">
        <v>5212</v>
      </c>
      <c r="K11" s="147">
        <v>2</v>
      </c>
      <c r="L11">
        <v>3</v>
      </c>
    </row>
    <row r="12" spans="1:12" ht="12.75" customHeight="1" x14ac:dyDescent="0.25">
      <c r="A12" s="234" t="s">
        <v>363</v>
      </c>
      <c r="B12" s="235"/>
      <c r="C12" s="236"/>
      <c r="D12" s="120">
        <v>160</v>
      </c>
      <c r="E12" s="96">
        <v>1303</v>
      </c>
      <c r="F12" s="96">
        <v>1291</v>
      </c>
      <c r="G12" s="147">
        <v>0.9</v>
      </c>
      <c r="H12" s="120">
        <v>160</v>
      </c>
      <c r="I12" s="96">
        <v>1233</v>
      </c>
      <c r="J12" s="96">
        <v>1214</v>
      </c>
      <c r="K12" s="147">
        <v>1.6</v>
      </c>
      <c r="L12">
        <v>4</v>
      </c>
    </row>
    <row r="13" spans="1:12" ht="12.75" customHeight="1" x14ac:dyDescent="0.25">
      <c r="A13" s="234" t="s">
        <v>364</v>
      </c>
      <c r="B13" s="235"/>
      <c r="C13" s="236"/>
      <c r="D13" s="120">
        <v>77</v>
      </c>
      <c r="E13" s="96">
        <v>7115</v>
      </c>
      <c r="F13" s="96">
        <v>6877</v>
      </c>
      <c r="G13" s="147">
        <v>3.5</v>
      </c>
      <c r="H13" s="120">
        <v>142</v>
      </c>
      <c r="I13" s="96">
        <v>6964</v>
      </c>
      <c r="J13" s="96">
        <v>6806</v>
      </c>
      <c r="K13" s="147">
        <v>2.2999999999999998</v>
      </c>
      <c r="L13">
        <v>5</v>
      </c>
    </row>
    <row r="14" spans="1:12" ht="12.75" customHeight="1" x14ac:dyDescent="0.25">
      <c r="A14" s="234" t="s">
        <v>365</v>
      </c>
      <c r="B14" s="235"/>
      <c r="C14" s="236"/>
      <c r="D14" s="120">
        <v>112</v>
      </c>
      <c r="E14" s="96">
        <v>10360</v>
      </c>
      <c r="F14" s="96">
        <v>10004</v>
      </c>
      <c r="G14" s="147">
        <v>3.6</v>
      </c>
      <c r="H14" s="120">
        <v>112</v>
      </c>
      <c r="I14" s="96">
        <v>10204</v>
      </c>
      <c r="J14" s="96">
        <v>9868</v>
      </c>
      <c r="K14" s="147">
        <v>3.4</v>
      </c>
      <c r="L14">
        <v>6</v>
      </c>
    </row>
    <row r="15" spans="1:12" ht="12.75" customHeight="1" x14ac:dyDescent="0.25">
      <c r="A15" s="234" t="s">
        <v>366</v>
      </c>
      <c r="B15" s="235"/>
      <c r="C15" s="236"/>
      <c r="D15" s="120">
        <v>110</v>
      </c>
      <c r="E15" s="96">
        <v>9266</v>
      </c>
      <c r="F15" s="96">
        <v>9153</v>
      </c>
      <c r="G15" s="147">
        <v>1.2</v>
      </c>
      <c r="H15" s="120">
        <v>111</v>
      </c>
      <c r="I15" s="96">
        <v>9154</v>
      </c>
      <c r="J15" s="96">
        <v>9056</v>
      </c>
      <c r="K15" s="147">
        <v>1.1000000000000001</v>
      </c>
      <c r="L15">
        <v>7</v>
      </c>
    </row>
    <row r="16" spans="1:12" ht="12.75" customHeight="1" x14ac:dyDescent="0.25">
      <c r="A16" s="234" t="s">
        <v>367</v>
      </c>
      <c r="B16" s="235"/>
      <c r="C16" s="236"/>
      <c r="D16" s="120">
        <v>28</v>
      </c>
      <c r="E16" s="96">
        <v>688</v>
      </c>
      <c r="F16" s="96">
        <v>692</v>
      </c>
      <c r="G16" s="147">
        <v>-0.5</v>
      </c>
      <c r="H16" s="120">
        <v>20</v>
      </c>
      <c r="I16" s="96">
        <v>688</v>
      </c>
      <c r="J16" s="96">
        <v>693</v>
      </c>
      <c r="K16" s="147">
        <v>-0.7</v>
      </c>
      <c r="L16">
        <v>8</v>
      </c>
    </row>
    <row r="17" spans="1:12" ht="12.75" customHeight="1" x14ac:dyDescent="0.25">
      <c r="A17" s="234" t="s">
        <v>368</v>
      </c>
      <c r="B17" s="235"/>
      <c r="C17" s="236"/>
      <c r="D17" s="120">
        <v>49</v>
      </c>
      <c r="E17" s="96">
        <v>649</v>
      </c>
      <c r="F17" s="96">
        <v>637</v>
      </c>
      <c r="G17" s="147">
        <v>1.8</v>
      </c>
      <c r="H17" s="120">
        <v>45</v>
      </c>
      <c r="I17" s="96">
        <v>610</v>
      </c>
      <c r="J17" s="96">
        <v>594</v>
      </c>
      <c r="K17" s="147">
        <v>2.7</v>
      </c>
      <c r="L17">
        <v>9</v>
      </c>
    </row>
    <row r="18" spans="1:12" ht="12.75" customHeight="1" x14ac:dyDescent="0.25">
      <c r="A18" s="234" t="s">
        <v>369</v>
      </c>
      <c r="B18" s="235"/>
      <c r="C18" s="236"/>
      <c r="D18" s="121"/>
      <c r="E18" s="31">
        <f>SUM(E9:E17)</f>
        <v>38826</v>
      </c>
      <c r="F18" s="31">
        <f>SUM(F9:F17)</f>
        <v>37977</v>
      </c>
      <c r="G18" s="147">
        <f>((E18-F18)/F18)*100</f>
        <v>2.235563630618532</v>
      </c>
      <c r="H18" s="121"/>
      <c r="I18" s="31">
        <f>SUM(I9:I17)</f>
        <v>38210</v>
      </c>
      <c r="J18" s="31">
        <f>SUM(J9:J17)</f>
        <v>37404</v>
      </c>
      <c r="K18" s="147">
        <f>((I18-J18)/J18)*100</f>
        <v>2.1548497486899798</v>
      </c>
    </row>
    <row r="19" spans="1:12" ht="12.75" customHeight="1" x14ac:dyDescent="0.25">
      <c r="A19" s="50" t="s">
        <v>370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4" t="s">
        <v>371</v>
      </c>
      <c r="B20" s="235"/>
      <c r="C20" s="236"/>
      <c r="D20" s="120">
        <v>16</v>
      </c>
      <c r="E20" s="96">
        <v>760</v>
      </c>
      <c r="F20" s="96">
        <v>756</v>
      </c>
      <c r="G20" s="147">
        <v>0.5</v>
      </c>
      <c r="H20" s="120">
        <v>20</v>
      </c>
      <c r="I20" s="96">
        <v>914</v>
      </c>
      <c r="J20" s="96">
        <v>934</v>
      </c>
      <c r="K20" s="147">
        <v>-2.2000000000000002</v>
      </c>
      <c r="L20">
        <v>10</v>
      </c>
    </row>
    <row r="21" spans="1:12" ht="12.75" customHeight="1" x14ac:dyDescent="0.25">
      <c r="A21" s="234" t="s">
        <v>372</v>
      </c>
      <c r="B21" s="235"/>
      <c r="C21" s="236"/>
      <c r="D21" s="120">
        <v>11</v>
      </c>
      <c r="E21" s="96">
        <v>273</v>
      </c>
      <c r="F21" s="96">
        <v>269</v>
      </c>
      <c r="G21" s="147">
        <v>1.6</v>
      </c>
      <c r="H21" s="120">
        <v>13</v>
      </c>
      <c r="I21" s="96">
        <v>269</v>
      </c>
      <c r="J21" s="96">
        <v>270</v>
      </c>
      <c r="K21" s="147">
        <v>-0.6</v>
      </c>
      <c r="L21">
        <v>11</v>
      </c>
    </row>
    <row r="22" spans="1:12" ht="12.75" customHeight="1" x14ac:dyDescent="0.25">
      <c r="A22" s="234" t="s">
        <v>373</v>
      </c>
      <c r="B22" s="235"/>
      <c r="C22" s="236"/>
      <c r="D22" s="120">
        <v>266</v>
      </c>
      <c r="E22" s="96">
        <v>18984</v>
      </c>
      <c r="F22" s="96">
        <v>18586</v>
      </c>
      <c r="G22" s="147">
        <v>2.1</v>
      </c>
      <c r="H22" s="120">
        <v>266</v>
      </c>
      <c r="I22" s="96">
        <v>18975</v>
      </c>
      <c r="J22" s="96">
        <v>18319</v>
      </c>
      <c r="K22" s="147">
        <v>3.6</v>
      </c>
      <c r="L22">
        <v>12</v>
      </c>
    </row>
    <row r="23" spans="1:12" ht="12.75" customHeight="1" x14ac:dyDescent="0.25">
      <c r="A23" s="234" t="s">
        <v>374</v>
      </c>
      <c r="B23" s="235"/>
      <c r="C23" s="236"/>
      <c r="D23" s="120">
        <v>196</v>
      </c>
      <c r="E23" s="96">
        <v>10469</v>
      </c>
      <c r="F23" s="96">
        <v>10237</v>
      </c>
      <c r="G23" s="147">
        <v>2.2999999999999998</v>
      </c>
      <c r="H23" s="120">
        <v>198</v>
      </c>
      <c r="I23" s="96">
        <v>10450</v>
      </c>
      <c r="J23" s="96">
        <v>10276</v>
      </c>
      <c r="K23" s="147">
        <v>1.7</v>
      </c>
      <c r="L23">
        <v>13</v>
      </c>
    </row>
    <row r="24" spans="1:12" ht="12.75" customHeight="1" x14ac:dyDescent="0.25">
      <c r="A24" s="234" t="s">
        <v>375</v>
      </c>
      <c r="B24" s="235"/>
      <c r="C24" s="236"/>
      <c r="D24" s="120">
        <v>52</v>
      </c>
      <c r="E24" s="96">
        <v>5060</v>
      </c>
      <c r="F24" s="96">
        <v>4998</v>
      </c>
      <c r="G24" s="147">
        <v>1.2</v>
      </c>
      <c r="H24" s="120">
        <v>51</v>
      </c>
      <c r="I24" s="96">
        <v>4886</v>
      </c>
      <c r="J24" s="96">
        <v>4836</v>
      </c>
      <c r="K24" s="147">
        <v>1.1000000000000001</v>
      </c>
      <c r="L24">
        <v>14</v>
      </c>
    </row>
    <row r="25" spans="1:12" ht="12.75" customHeight="1" x14ac:dyDescent="0.25">
      <c r="A25" s="234" t="s">
        <v>376</v>
      </c>
      <c r="B25" s="235"/>
      <c r="C25" s="236"/>
      <c r="D25" s="120">
        <v>126</v>
      </c>
      <c r="E25" s="96">
        <v>10707</v>
      </c>
      <c r="F25" s="96">
        <v>10330</v>
      </c>
      <c r="G25" s="147">
        <v>3.6</v>
      </c>
      <c r="H25" s="120">
        <v>125</v>
      </c>
      <c r="I25" s="96">
        <v>10372</v>
      </c>
      <c r="J25" s="96">
        <v>10092</v>
      </c>
      <c r="K25" s="147">
        <v>2.8</v>
      </c>
      <c r="L25">
        <v>15</v>
      </c>
    </row>
    <row r="26" spans="1:12" ht="12.75" customHeight="1" x14ac:dyDescent="0.25">
      <c r="A26" s="234" t="s">
        <v>377</v>
      </c>
      <c r="B26" s="235"/>
      <c r="C26" s="236"/>
      <c r="D26" s="120">
        <v>116</v>
      </c>
      <c r="E26" s="96">
        <v>5116</v>
      </c>
      <c r="F26" s="96">
        <v>4973</v>
      </c>
      <c r="G26" s="147">
        <v>2.9</v>
      </c>
      <c r="H26" s="120">
        <v>116</v>
      </c>
      <c r="I26" s="96">
        <v>5027</v>
      </c>
      <c r="J26" s="96">
        <v>4890</v>
      </c>
      <c r="K26" s="147">
        <v>2.8</v>
      </c>
      <c r="L26">
        <v>16</v>
      </c>
    </row>
    <row r="27" spans="1:12" ht="12.75" customHeight="1" x14ac:dyDescent="0.25">
      <c r="A27" s="234" t="s">
        <v>378</v>
      </c>
      <c r="B27" s="235"/>
      <c r="C27" s="236"/>
      <c r="D27" s="120">
        <v>694</v>
      </c>
      <c r="E27" s="96">
        <v>7249</v>
      </c>
      <c r="F27" s="96">
        <v>7098</v>
      </c>
      <c r="G27" s="147">
        <v>2.1</v>
      </c>
      <c r="H27" s="120">
        <v>692</v>
      </c>
      <c r="I27" s="96">
        <v>7108</v>
      </c>
      <c r="J27" s="96">
        <v>6938</v>
      </c>
      <c r="K27" s="147">
        <v>2.5</v>
      </c>
      <c r="L27">
        <v>17</v>
      </c>
    </row>
    <row r="28" spans="1:12" ht="12.75" customHeight="1" x14ac:dyDescent="0.25">
      <c r="A28" s="234" t="s">
        <v>379</v>
      </c>
      <c r="B28" s="235"/>
      <c r="C28" s="236"/>
      <c r="D28" s="120">
        <v>29</v>
      </c>
      <c r="E28" s="96">
        <v>1417</v>
      </c>
      <c r="F28" s="96">
        <v>1377</v>
      </c>
      <c r="G28" s="147">
        <v>2.9</v>
      </c>
      <c r="H28" s="120">
        <v>32</v>
      </c>
      <c r="I28" s="96">
        <v>1470</v>
      </c>
      <c r="J28" s="96">
        <v>1433</v>
      </c>
      <c r="K28" s="147">
        <v>2.6</v>
      </c>
      <c r="L28">
        <v>18</v>
      </c>
    </row>
    <row r="29" spans="1:12" ht="12.75" customHeight="1" x14ac:dyDescent="0.25">
      <c r="A29" s="234" t="s">
        <v>369</v>
      </c>
      <c r="B29" s="235"/>
      <c r="C29" s="236"/>
      <c r="D29" s="121"/>
      <c r="E29" s="31">
        <f>SUM(E20:E28)</f>
        <v>60035</v>
      </c>
      <c r="F29" s="31">
        <f>SUM(F20:F28)</f>
        <v>58624</v>
      </c>
      <c r="G29" s="147">
        <f>((E29-F29)/F29)*100</f>
        <v>2.4068640829694323</v>
      </c>
      <c r="H29" s="121"/>
      <c r="I29" s="31">
        <f>SUM(I20:I28)</f>
        <v>59471</v>
      </c>
      <c r="J29" s="31">
        <f>SUM(J20:J28)</f>
        <v>57988</v>
      </c>
      <c r="K29" s="147">
        <f>((I29-J29)/J29)*100</f>
        <v>2.5574256742774368</v>
      </c>
    </row>
    <row r="30" spans="1:12" ht="12.75" customHeight="1" x14ac:dyDescent="0.25">
      <c r="A30" s="50" t="s">
        <v>380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4" t="s">
        <v>381</v>
      </c>
      <c r="B31" s="235"/>
      <c r="C31" s="236"/>
      <c r="D31" s="120">
        <v>87</v>
      </c>
      <c r="E31" s="96">
        <v>8587</v>
      </c>
      <c r="F31" s="96">
        <v>8506</v>
      </c>
      <c r="G31" s="147">
        <v>1</v>
      </c>
      <c r="H31" s="120">
        <v>86</v>
      </c>
      <c r="I31" s="96">
        <v>8735</v>
      </c>
      <c r="J31" s="96">
        <v>8603</v>
      </c>
      <c r="K31" s="147">
        <v>1.5</v>
      </c>
      <c r="L31">
        <v>19</v>
      </c>
    </row>
    <row r="32" spans="1:12" ht="12.75" customHeight="1" x14ac:dyDescent="0.25">
      <c r="A32" s="234" t="s">
        <v>382</v>
      </c>
      <c r="B32" s="235"/>
      <c r="C32" s="236"/>
      <c r="D32" s="120">
        <v>63</v>
      </c>
      <c r="E32" s="96">
        <v>7186</v>
      </c>
      <c r="F32" s="96">
        <v>6969</v>
      </c>
      <c r="G32" s="147">
        <v>3.1</v>
      </c>
      <c r="H32" s="120">
        <v>65</v>
      </c>
      <c r="I32" s="96">
        <v>7153</v>
      </c>
      <c r="J32" s="96">
        <v>6936</v>
      </c>
      <c r="K32" s="147">
        <v>3.1</v>
      </c>
      <c r="L32">
        <v>20</v>
      </c>
    </row>
    <row r="33" spans="1:12" ht="12.75" customHeight="1" x14ac:dyDescent="0.25">
      <c r="A33" s="234" t="s">
        <v>383</v>
      </c>
      <c r="B33" s="235"/>
      <c r="C33" s="236"/>
      <c r="D33" s="120">
        <v>118</v>
      </c>
      <c r="E33" s="96">
        <v>3027</v>
      </c>
      <c r="F33" s="96">
        <v>2960</v>
      </c>
      <c r="G33" s="147">
        <v>2.2999999999999998</v>
      </c>
      <c r="H33" s="120">
        <v>117</v>
      </c>
      <c r="I33" s="96">
        <v>3029</v>
      </c>
      <c r="J33" s="96">
        <v>2927</v>
      </c>
      <c r="K33" s="147">
        <v>3.5</v>
      </c>
      <c r="L33">
        <v>21</v>
      </c>
    </row>
    <row r="34" spans="1:12" ht="12.75" customHeight="1" x14ac:dyDescent="0.25">
      <c r="A34" s="234" t="s">
        <v>384</v>
      </c>
      <c r="B34" s="235"/>
      <c r="C34" s="236"/>
      <c r="D34" s="120">
        <v>95</v>
      </c>
      <c r="E34" s="96">
        <v>2889</v>
      </c>
      <c r="F34" s="96">
        <v>2847</v>
      </c>
      <c r="G34" s="147">
        <v>1.5</v>
      </c>
      <c r="H34" s="120">
        <v>95</v>
      </c>
      <c r="I34" s="96">
        <v>2803</v>
      </c>
      <c r="J34" s="96">
        <v>2762</v>
      </c>
      <c r="K34" s="147">
        <v>1.5</v>
      </c>
      <c r="L34">
        <v>22</v>
      </c>
    </row>
    <row r="35" spans="1:12" ht="12.75" customHeight="1" x14ac:dyDescent="0.25">
      <c r="A35" s="234" t="s">
        <v>385</v>
      </c>
      <c r="B35" s="235"/>
      <c r="C35" s="236"/>
      <c r="D35" s="120">
        <v>110</v>
      </c>
      <c r="E35" s="96">
        <v>9147</v>
      </c>
      <c r="F35" s="96">
        <v>9099</v>
      </c>
      <c r="G35" s="147">
        <v>0.5</v>
      </c>
      <c r="H35" s="120">
        <v>110</v>
      </c>
      <c r="I35" s="96">
        <v>9078</v>
      </c>
      <c r="J35" s="96">
        <v>8900</v>
      </c>
      <c r="K35" s="147">
        <v>2</v>
      </c>
      <c r="L35">
        <v>23</v>
      </c>
    </row>
    <row r="36" spans="1:12" ht="12.75" customHeight="1" x14ac:dyDescent="0.25">
      <c r="A36" s="234" t="s">
        <v>386</v>
      </c>
      <c r="B36" s="235"/>
      <c r="C36" s="236"/>
      <c r="D36" s="120">
        <v>45</v>
      </c>
      <c r="E36" s="96">
        <v>5514</v>
      </c>
      <c r="F36" s="96">
        <v>5406</v>
      </c>
      <c r="G36" s="147">
        <v>2</v>
      </c>
      <c r="H36" s="120">
        <v>49</v>
      </c>
      <c r="I36" s="96">
        <v>5672</v>
      </c>
      <c r="J36" s="96">
        <v>5507</v>
      </c>
      <c r="K36" s="147">
        <v>3</v>
      </c>
      <c r="L36">
        <v>24</v>
      </c>
    </row>
    <row r="37" spans="1:12" ht="12.75" customHeight="1" x14ac:dyDescent="0.25">
      <c r="A37" s="234" t="s">
        <v>387</v>
      </c>
      <c r="B37" s="235"/>
      <c r="C37" s="236"/>
      <c r="D37" s="120">
        <v>162</v>
      </c>
      <c r="E37" s="96">
        <v>7360</v>
      </c>
      <c r="F37" s="96">
        <v>7207</v>
      </c>
      <c r="G37" s="147">
        <v>2.1</v>
      </c>
      <c r="H37" s="120">
        <v>161</v>
      </c>
      <c r="I37" s="96">
        <v>7225</v>
      </c>
      <c r="J37" s="96">
        <v>6996</v>
      </c>
      <c r="K37" s="147">
        <v>3.3</v>
      </c>
      <c r="L37">
        <v>25</v>
      </c>
    </row>
    <row r="38" spans="1:12" ht="12.75" customHeight="1" x14ac:dyDescent="0.25">
      <c r="A38" s="234" t="s">
        <v>388</v>
      </c>
      <c r="B38" s="235"/>
      <c r="C38" s="236"/>
      <c r="D38" s="120">
        <v>61</v>
      </c>
      <c r="E38" s="96">
        <v>1913</v>
      </c>
      <c r="F38" s="96">
        <v>1840</v>
      </c>
      <c r="G38" s="147">
        <v>4</v>
      </c>
      <c r="H38" s="120">
        <v>58</v>
      </c>
      <c r="I38" s="96">
        <v>1889</v>
      </c>
      <c r="J38" s="96">
        <v>1811</v>
      </c>
      <c r="K38" s="147">
        <v>4.3</v>
      </c>
      <c r="L38">
        <v>26</v>
      </c>
    </row>
    <row r="39" spans="1:12" ht="12.75" customHeight="1" x14ac:dyDescent="0.25">
      <c r="A39" s="234" t="s">
        <v>389</v>
      </c>
      <c r="B39" s="235"/>
      <c r="C39" s="236"/>
      <c r="D39" s="120">
        <v>66</v>
      </c>
      <c r="E39" s="96">
        <v>885</v>
      </c>
      <c r="F39" s="96">
        <v>860</v>
      </c>
      <c r="G39" s="147">
        <v>2.9</v>
      </c>
      <c r="H39" s="120">
        <v>64</v>
      </c>
      <c r="I39" s="96">
        <v>882</v>
      </c>
      <c r="J39" s="96">
        <v>843</v>
      </c>
      <c r="K39" s="147">
        <v>4.5999999999999996</v>
      </c>
      <c r="L39">
        <v>27</v>
      </c>
    </row>
    <row r="40" spans="1:12" ht="12.75" customHeight="1" x14ac:dyDescent="0.25">
      <c r="A40" s="234" t="s">
        <v>390</v>
      </c>
      <c r="B40" s="235"/>
      <c r="C40" s="236"/>
      <c r="D40" s="120">
        <v>161</v>
      </c>
      <c r="E40" s="96">
        <v>10025</v>
      </c>
      <c r="F40" s="96">
        <v>9805</v>
      </c>
      <c r="G40" s="147">
        <v>2.2000000000000002</v>
      </c>
      <c r="H40" s="120">
        <v>159</v>
      </c>
      <c r="I40" s="96">
        <v>10047</v>
      </c>
      <c r="J40" s="96">
        <v>9804</v>
      </c>
      <c r="K40" s="147">
        <v>2.5</v>
      </c>
      <c r="L40">
        <v>28</v>
      </c>
    </row>
    <row r="41" spans="1:12" ht="12.75" customHeight="1" x14ac:dyDescent="0.25">
      <c r="A41" s="234" t="s">
        <v>391</v>
      </c>
      <c r="B41" s="235"/>
      <c r="C41" s="236"/>
      <c r="D41" s="120">
        <v>42</v>
      </c>
      <c r="E41" s="96">
        <v>916</v>
      </c>
      <c r="F41" s="96">
        <v>903</v>
      </c>
      <c r="G41" s="147">
        <v>1.5</v>
      </c>
      <c r="H41" s="120">
        <v>43</v>
      </c>
      <c r="I41" s="96">
        <v>898</v>
      </c>
      <c r="J41" s="96">
        <v>876</v>
      </c>
      <c r="K41" s="147">
        <v>2.5</v>
      </c>
      <c r="L41">
        <v>29</v>
      </c>
    </row>
    <row r="42" spans="1:12" ht="12.75" customHeight="1" x14ac:dyDescent="0.25">
      <c r="A42" s="234" t="s">
        <v>392</v>
      </c>
      <c r="B42" s="235"/>
      <c r="C42" s="236"/>
      <c r="D42" s="120">
        <v>267</v>
      </c>
      <c r="E42" s="96">
        <v>6457</v>
      </c>
      <c r="F42" s="96">
        <v>6294</v>
      </c>
      <c r="G42" s="147">
        <v>2.6</v>
      </c>
      <c r="H42" s="120">
        <v>264</v>
      </c>
      <c r="I42" s="96">
        <v>6171</v>
      </c>
      <c r="J42" s="96">
        <v>5937</v>
      </c>
      <c r="K42" s="147">
        <v>3.9</v>
      </c>
      <c r="L42">
        <v>30</v>
      </c>
    </row>
    <row r="43" spans="1:12" ht="12.75" customHeight="1" x14ac:dyDescent="0.25">
      <c r="A43" s="234" t="s">
        <v>369</v>
      </c>
      <c r="B43" s="235"/>
      <c r="C43" s="236"/>
      <c r="D43" s="121"/>
      <c r="E43" s="31">
        <f>SUM(E31:E42)</f>
        <v>63906</v>
      </c>
      <c r="F43" s="31">
        <f>SUM(F31:F42)</f>
        <v>62696</v>
      </c>
      <c r="G43" s="147">
        <f>((E43-F43)/F43)*100</f>
        <v>1.9299476840627792</v>
      </c>
      <c r="H43" s="121"/>
      <c r="I43" s="31">
        <f>SUM(I31:I42)</f>
        <v>63582</v>
      </c>
      <c r="J43" s="31">
        <f>SUM(J31:J42)</f>
        <v>61902</v>
      </c>
      <c r="K43" s="147">
        <f>((I43-J43)/J43)*100</f>
        <v>2.7139672385383347</v>
      </c>
    </row>
    <row r="44" spans="1:12" ht="12.75" customHeight="1" x14ac:dyDescent="0.25">
      <c r="A44" s="50" t="s">
        <v>393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4" t="s">
        <v>394</v>
      </c>
      <c r="B45" s="235"/>
      <c r="C45" s="236"/>
      <c r="D45" s="120">
        <v>231</v>
      </c>
      <c r="E45" s="96">
        <v>6819</v>
      </c>
      <c r="F45" s="96">
        <v>6700</v>
      </c>
      <c r="G45" s="147">
        <v>1.8</v>
      </c>
      <c r="H45" s="120">
        <v>234</v>
      </c>
      <c r="I45" s="96">
        <v>6874</v>
      </c>
      <c r="J45" s="96">
        <v>6716</v>
      </c>
      <c r="K45" s="147">
        <v>2.4</v>
      </c>
      <c r="L45">
        <v>31</v>
      </c>
    </row>
    <row r="46" spans="1:12" ht="12.75" customHeight="1" x14ac:dyDescent="0.25">
      <c r="A46" s="234" t="s">
        <v>395</v>
      </c>
      <c r="B46" s="235"/>
      <c r="C46" s="236"/>
      <c r="D46" s="120">
        <v>13</v>
      </c>
      <c r="E46" s="96">
        <v>3446</v>
      </c>
      <c r="F46" s="96">
        <v>3326</v>
      </c>
      <c r="G46" s="147">
        <v>3.6</v>
      </c>
      <c r="H46" s="120">
        <v>15</v>
      </c>
      <c r="I46" s="96">
        <v>3399</v>
      </c>
      <c r="J46" s="96">
        <v>3228</v>
      </c>
      <c r="K46" s="147">
        <v>5.3</v>
      </c>
      <c r="L46">
        <v>32</v>
      </c>
    </row>
    <row r="47" spans="1:12" ht="12.75" customHeight="1" x14ac:dyDescent="0.25">
      <c r="A47" s="234" t="s">
        <v>396</v>
      </c>
      <c r="B47" s="235"/>
      <c r="C47" s="236"/>
      <c r="D47" s="120">
        <v>64</v>
      </c>
      <c r="E47" s="96">
        <v>4320</v>
      </c>
      <c r="F47" s="96">
        <v>4177</v>
      </c>
      <c r="G47" s="147">
        <v>3.4</v>
      </c>
      <c r="H47" s="120">
        <v>66</v>
      </c>
      <c r="I47" s="96">
        <v>4330</v>
      </c>
      <c r="J47" s="96">
        <v>4174</v>
      </c>
      <c r="K47" s="147">
        <v>3.7</v>
      </c>
      <c r="L47">
        <v>33</v>
      </c>
    </row>
    <row r="48" spans="1:12" ht="12.75" customHeight="1" x14ac:dyDescent="0.25">
      <c r="A48" s="234" t="s">
        <v>397</v>
      </c>
      <c r="B48" s="235"/>
      <c r="C48" s="236"/>
      <c r="D48" s="120">
        <v>45</v>
      </c>
      <c r="E48" s="96">
        <v>4788</v>
      </c>
      <c r="F48" s="96">
        <v>4676</v>
      </c>
      <c r="G48" s="147">
        <v>2.4</v>
      </c>
      <c r="H48" s="120">
        <v>45</v>
      </c>
      <c r="I48" s="96">
        <v>4571</v>
      </c>
      <c r="J48" s="96">
        <v>4493</v>
      </c>
      <c r="K48" s="147">
        <v>1.7</v>
      </c>
      <c r="L48">
        <v>34</v>
      </c>
    </row>
    <row r="49" spans="1:23" ht="12.75" customHeight="1" x14ac:dyDescent="0.25">
      <c r="A49" s="234" t="s">
        <v>398</v>
      </c>
      <c r="B49" s="235"/>
      <c r="C49" s="236"/>
      <c r="D49" s="120">
        <v>86</v>
      </c>
      <c r="E49" s="96">
        <v>3520</v>
      </c>
      <c r="F49" s="96">
        <v>3453</v>
      </c>
      <c r="G49" s="147">
        <v>1.9</v>
      </c>
      <c r="H49" s="120">
        <v>92</v>
      </c>
      <c r="I49" s="96">
        <v>3427</v>
      </c>
      <c r="J49" s="96">
        <v>3368</v>
      </c>
      <c r="K49" s="147">
        <v>1.7</v>
      </c>
      <c r="L49">
        <v>35</v>
      </c>
    </row>
    <row r="50" spans="1:23" ht="12.75" customHeight="1" x14ac:dyDescent="0.25">
      <c r="A50" s="234" t="s">
        <v>399</v>
      </c>
      <c r="B50" s="235"/>
      <c r="C50" s="236"/>
      <c r="D50" s="120">
        <v>76</v>
      </c>
      <c r="E50" s="96">
        <v>3825</v>
      </c>
      <c r="F50" s="96">
        <v>3762</v>
      </c>
      <c r="G50" s="147">
        <v>1.7</v>
      </c>
      <c r="H50" s="120">
        <v>75</v>
      </c>
      <c r="I50" s="96">
        <v>3886</v>
      </c>
      <c r="J50" s="96">
        <v>3779</v>
      </c>
      <c r="K50" s="147">
        <v>2.8</v>
      </c>
      <c r="L50">
        <v>36</v>
      </c>
    </row>
    <row r="51" spans="1:23" ht="12.75" customHeight="1" x14ac:dyDescent="0.25">
      <c r="A51" s="234" t="s">
        <v>400</v>
      </c>
      <c r="B51" s="235"/>
      <c r="C51" s="236"/>
      <c r="D51" s="120">
        <v>66</v>
      </c>
      <c r="E51" s="96">
        <v>7221</v>
      </c>
      <c r="F51" s="96">
        <v>7081</v>
      </c>
      <c r="G51" s="147">
        <v>2</v>
      </c>
      <c r="H51" s="120">
        <v>65</v>
      </c>
      <c r="I51" s="96">
        <v>7306</v>
      </c>
      <c r="J51" s="96">
        <v>7103</v>
      </c>
      <c r="K51" s="147">
        <v>2.9</v>
      </c>
      <c r="L51">
        <v>37</v>
      </c>
    </row>
    <row r="52" spans="1:23" ht="12.75" customHeight="1" x14ac:dyDescent="0.25">
      <c r="A52" s="234" t="s">
        <v>401</v>
      </c>
      <c r="B52" s="235"/>
      <c r="C52" s="236"/>
      <c r="D52" s="120">
        <v>260</v>
      </c>
      <c r="E52" s="96">
        <v>25586</v>
      </c>
      <c r="F52" s="96">
        <v>24550</v>
      </c>
      <c r="G52" s="147">
        <v>4.2</v>
      </c>
      <c r="H52" s="120">
        <v>249</v>
      </c>
      <c r="I52" s="96">
        <v>25323</v>
      </c>
      <c r="J52" s="96">
        <v>24410</v>
      </c>
      <c r="K52" s="147">
        <v>3.7</v>
      </c>
      <c r="L52">
        <v>38</v>
      </c>
    </row>
    <row r="53" spans="1:23" ht="12.75" customHeight="1" x14ac:dyDescent="0.25">
      <c r="A53" s="234" t="s">
        <v>369</v>
      </c>
      <c r="B53" s="235"/>
      <c r="C53" s="236"/>
      <c r="D53" s="121"/>
      <c r="E53" s="31">
        <f>SUM(E45:E52)</f>
        <v>59525</v>
      </c>
      <c r="F53" s="31">
        <f>SUM(F45:F52)</f>
        <v>57725</v>
      </c>
      <c r="G53" s="147">
        <f>((E53-F53)/F53)*100</f>
        <v>3.1182330012992634</v>
      </c>
      <c r="H53" s="121"/>
      <c r="I53" s="31">
        <f>SUM(I45:I52)</f>
        <v>59116</v>
      </c>
      <c r="J53" s="31">
        <f>SUM(J45:J52)</f>
        <v>57271</v>
      </c>
      <c r="K53" s="147">
        <f>((I53-J53)/J53)*100</f>
        <v>3.221525728553718</v>
      </c>
    </row>
    <row r="54" spans="1:23" ht="12.75" customHeight="1" x14ac:dyDescent="0.25">
      <c r="A54" s="50" t="s">
        <v>402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4" t="s">
        <v>403</v>
      </c>
      <c r="B55" s="235"/>
      <c r="C55" s="236"/>
      <c r="D55" s="120">
        <v>97</v>
      </c>
      <c r="E55" s="96">
        <v>598</v>
      </c>
      <c r="F55" s="96">
        <v>574</v>
      </c>
      <c r="G55" s="147">
        <v>4.0999999999999996</v>
      </c>
      <c r="H55" s="120">
        <v>99</v>
      </c>
      <c r="I55" s="96">
        <v>569</v>
      </c>
      <c r="J55" s="96">
        <v>564</v>
      </c>
      <c r="K55" s="147">
        <v>0.8</v>
      </c>
      <c r="L55">
        <v>39</v>
      </c>
    </row>
    <row r="56" spans="1:23" ht="12.75" customHeight="1" x14ac:dyDescent="0.25">
      <c r="A56" s="234" t="s">
        <v>404</v>
      </c>
      <c r="B56" s="235"/>
      <c r="C56" s="236"/>
      <c r="D56" s="120">
        <v>237</v>
      </c>
      <c r="E56" s="96">
        <v>6794</v>
      </c>
      <c r="F56" s="96">
        <v>6596</v>
      </c>
      <c r="G56" s="147">
        <v>3</v>
      </c>
      <c r="H56" s="120">
        <v>236</v>
      </c>
      <c r="I56" s="96">
        <v>6651</v>
      </c>
      <c r="J56" s="96">
        <v>6347</v>
      </c>
      <c r="K56" s="147">
        <v>4.8</v>
      </c>
      <c r="L56">
        <v>40</v>
      </c>
    </row>
    <row r="57" spans="1:23" ht="12.75" customHeight="1" x14ac:dyDescent="0.25">
      <c r="A57" s="234" t="s">
        <v>405</v>
      </c>
      <c r="B57" s="235"/>
      <c r="C57" s="236"/>
      <c r="D57" s="120">
        <v>74</v>
      </c>
      <c r="E57" s="96">
        <v>29805</v>
      </c>
      <c r="F57" s="96">
        <v>28038</v>
      </c>
      <c r="G57" s="147">
        <v>6.3</v>
      </c>
      <c r="H57" s="120">
        <v>69</v>
      </c>
      <c r="I57" s="96">
        <v>28684</v>
      </c>
      <c r="J57" s="96">
        <v>27373</v>
      </c>
      <c r="K57" s="147">
        <v>4.8</v>
      </c>
      <c r="L57">
        <v>41</v>
      </c>
    </row>
    <row r="58" spans="1:23" ht="12.75" customHeight="1" x14ac:dyDescent="0.25">
      <c r="A58" s="234" t="s">
        <v>406</v>
      </c>
      <c r="B58" s="235"/>
      <c r="C58" s="236"/>
      <c r="D58" s="120">
        <v>114</v>
      </c>
      <c r="E58" s="96">
        <v>5034</v>
      </c>
      <c r="F58" s="96">
        <v>4928</v>
      </c>
      <c r="G58" s="147">
        <v>2.2000000000000002</v>
      </c>
      <c r="H58" s="120">
        <v>115</v>
      </c>
      <c r="I58" s="96">
        <v>4931</v>
      </c>
      <c r="J58" s="96">
        <v>4795</v>
      </c>
      <c r="K58" s="147">
        <v>2.8</v>
      </c>
      <c r="L58">
        <v>42</v>
      </c>
    </row>
    <row r="59" spans="1:23" ht="12.75" customHeight="1" x14ac:dyDescent="0.25">
      <c r="A59" s="234" t="s">
        <v>407</v>
      </c>
      <c r="B59" s="235"/>
      <c r="C59" s="236"/>
      <c r="D59" s="120">
        <v>70</v>
      </c>
      <c r="E59" s="96">
        <v>866</v>
      </c>
      <c r="F59" s="96">
        <v>869</v>
      </c>
      <c r="G59" s="147">
        <v>-0.3</v>
      </c>
      <c r="H59" s="120">
        <v>72</v>
      </c>
      <c r="I59" s="96">
        <v>844</v>
      </c>
      <c r="J59" s="96">
        <v>833</v>
      </c>
      <c r="K59" s="147">
        <v>1.3</v>
      </c>
      <c r="L59">
        <v>43</v>
      </c>
      <c r="P59" s="95"/>
      <c r="Q59" s="95" t="s">
        <v>353</v>
      </c>
      <c r="R59" s="95" t="s">
        <v>354</v>
      </c>
      <c r="S59" s="86" t="s">
        <v>355</v>
      </c>
      <c r="T59" s="95" t="s">
        <v>357</v>
      </c>
      <c r="U59" s="95" t="s">
        <v>358</v>
      </c>
      <c r="V59" s="88" t="s">
        <v>359</v>
      </c>
      <c r="W59" s="60" t="s">
        <v>62</v>
      </c>
    </row>
    <row r="60" spans="1:23" ht="12.75" customHeight="1" x14ac:dyDescent="0.25">
      <c r="A60" s="234" t="s">
        <v>408</v>
      </c>
      <c r="B60" s="235"/>
      <c r="C60" s="236"/>
      <c r="D60" s="120">
        <v>196</v>
      </c>
      <c r="E60" s="96">
        <v>1845</v>
      </c>
      <c r="F60" s="96">
        <v>1782</v>
      </c>
      <c r="G60" s="147">
        <v>3.6</v>
      </c>
      <c r="H60" s="120">
        <v>196</v>
      </c>
      <c r="I60" s="96">
        <v>1809</v>
      </c>
      <c r="J60" s="96">
        <v>1743</v>
      </c>
      <c r="K60" s="147">
        <v>3.8</v>
      </c>
      <c r="L60">
        <v>44</v>
      </c>
      <c r="P60" s="118"/>
      <c r="Q60" s="118">
        <v>287303</v>
      </c>
      <c r="R60" s="118">
        <v>279314</v>
      </c>
      <c r="S60" s="119">
        <v>2.9</v>
      </c>
      <c r="T60" s="118">
        <v>282979</v>
      </c>
      <c r="U60" s="118">
        <v>274627</v>
      </c>
      <c r="V60" s="119">
        <v>3</v>
      </c>
      <c r="W60">
        <v>1</v>
      </c>
    </row>
    <row r="61" spans="1:23" ht="12.75" customHeight="1" x14ac:dyDescent="0.25">
      <c r="A61" s="234" t="s">
        <v>409</v>
      </c>
      <c r="B61" s="235"/>
      <c r="C61" s="236"/>
      <c r="D61" s="120">
        <v>82</v>
      </c>
      <c r="E61" s="96">
        <v>1426</v>
      </c>
      <c r="F61" s="96">
        <v>1375</v>
      </c>
      <c r="G61" s="147">
        <v>3.6</v>
      </c>
      <c r="H61" s="120">
        <v>80</v>
      </c>
      <c r="I61" s="96">
        <v>1311</v>
      </c>
      <c r="J61" s="96">
        <v>1261</v>
      </c>
      <c r="K61" s="147">
        <v>3.9</v>
      </c>
      <c r="L61">
        <v>45</v>
      </c>
    </row>
    <row r="62" spans="1:23" ht="12.75" customHeight="1" x14ac:dyDescent="0.25">
      <c r="A62" s="234" t="s">
        <v>410</v>
      </c>
      <c r="B62" s="235"/>
      <c r="C62" s="236"/>
      <c r="D62" s="120">
        <v>88</v>
      </c>
      <c r="E62" s="96">
        <v>2424</v>
      </c>
      <c r="F62" s="96">
        <v>2370</v>
      </c>
      <c r="G62" s="147">
        <v>2.2999999999999998</v>
      </c>
      <c r="H62" s="120">
        <v>90</v>
      </c>
      <c r="I62" s="96">
        <v>2387</v>
      </c>
      <c r="J62" s="96">
        <v>2329</v>
      </c>
      <c r="K62" s="147">
        <v>2.5</v>
      </c>
      <c r="L62">
        <v>46</v>
      </c>
    </row>
    <row r="63" spans="1:23" ht="12.75" customHeight="1" x14ac:dyDescent="0.25">
      <c r="A63" s="234" t="s">
        <v>411</v>
      </c>
      <c r="B63" s="235"/>
      <c r="C63" s="236"/>
      <c r="D63" s="120">
        <v>35</v>
      </c>
      <c r="E63" s="96">
        <v>2470</v>
      </c>
      <c r="F63" s="96">
        <v>2376</v>
      </c>
      <c r="G63" s="147">
        <v>4</v>
      </c>
      <c r="H63" s="120">
        <v>25</v>
      </c>
      <c r="I63" s="96">
        <v>2438</v>
      </c>
      <c r="J63" s="96">
        <v>2301</v>
      </c>
      <c r="K63" s="147">
        <v>6</v>
      </c>
      <c r="L63">
        <v>47</v>
      </c>
    </row>
    <row r="64" spans="1:23" ht="12.75" customHeight="1" x14ac:dyDescent="0.25">
      <c r="A64" s="234" t="s">
        <v>412</v>
      </c>
      <c r="B64" s="235"/>
      <c r="C64" s="236"/>
      <c r="D64" s="120">
        <v>149</v>
      </c>
      <c r="E64" s="96">
        <v>3549</v>
      </c>
      <c r="F64" s="96">
        <v>3482</v>
      </c>
      <c r="G64" s="147">
        <v>1.9</v>
      </c>
      <c r="H64" s="120">
        <v>148</v>
      </c>
      <c r="I64" s="96">
        <v>3407</v>
      </c>
      <c r="J64" s="96">
        <v>3275</v>
      </c>
      <c r="K64" s="147">
        <v>4</v>
      </c>
      <c r="L64">
        <v>48</v>
      </c>
    </row>
    <row r="65" spans="1:12" ht="12.75" customHeight="1" x14ac:dyDescent="0.25">
      <c r="A65" s="234" t="s">
        <v>413</v>
      </c>
      <c r="B65" s="235"/>
      <c r="C65" s="236"/>
      <c r="D65" s="120">
        <v>98</v>
      </c>
      <c r="E65" s="96">
        <v>3119</v>
      </c>
      <c r="F65" s="96">
        <v>3002</v>
      </c>
      <c r="G65" s="147">
        <v>3.9</v>
      </c>
      <c r="H65" s="120">
        <v>95</v>
      </c>
      <c r="I65" s="96">
        <v>2975</v>
      </c>
      <c r="J65" s="96">
        <v>2889</v>
      </c>
      <c r="K65" s="147">
        <v>3</v>
      </c>
      <c r="L65">
        <v>49</v>
      </c>
    </row>
    <row r="66" spans="1:12" ht="12.75" customHeight="1" x14ac:dyDescent="0.25">
      <c r="A66" s="234" t="s">
        <v>414</v>
      </c>
      <c r="B66" s="235"/>
      <c r="C66" s="236"/>
      <c r="D66" s="120">
        <v>164</v>
      </c>
      <c r="E66" s="96">
        <v>5945</v>
      </c>
      <c r="F66" s="96">
        <v>5801</v>
      </c>
      <c r="G66" s="147">
        <v>2.5</v>
      </c>
      <c r="H66" s="120">
        <v>168</v>
      </c>
      <c r="I66" s="96">
        <v>5537</v>
      </c>
      <c r="J66" s="96">
        <v>5302</v>
      </c>
      <c r="K66" s="147">
        <v>4.4000000000000004</v>
      </c>
      <c r="L66">
        <v>50</v>
      </c>
    </row>
    <row r="67" spans="1:12" ht="12.75" customHeight="1" x14ac:dyDescent="0.25">
      <c r="A67" s="234" t="s">
        <v>415</v>
      </c>
      <c r="B67" s="235"/>
      <c r="C67" s="236"/>
      <c r="D67" s="120">
        <v>139</v>
      </c>
      <c r="E67" s="96">
        <v>1138</v>
      </c>
      <c r="F67" s="96">
        <v>1097</v>
      </c>
      <c r="G67" s="147">
        <v>3.7</v>
      </c>
      <c r="H67" s="120">
        <v>140</v>
      </c>
      <c r="I67" s="96">
        <v>1055</v>
      </c>
      <c r="J67" s="96">
        <v>1049</v>
      </c>
      <c r="K67" s="147">
        <v>0.5</v>
      </c>
      <c r="L67">
        <v>51</v>
      </c>
    </row>
    <row r="68" spans="1:12" ht="12.75" customHeight="1" x14ac:dyDescent="0.25">
      <c r="A68" s="234" t="s">
        <v>369</v>
      </c>
      <c r="B68" s="235"/>
      <c r="C68" s="236"/>
      <c r="D68" s="29"/>
      <c r="E68" s="31">
        <f>SUM(E55:E67)</f>
        <v>65013</v>
      </c>
      <c r="F68" s="31">
        <f>SUM(F55:F67)</f>
        <v>62290</v>
      </c>
      <c r="G68" s="147">
        <f>((E68-F68)/F68)*100</f>
        <v>4.3714882003531867</v>
      </c>
      <c r="H68" s="29"/>
      <c r="I68" s="31">
        <f>SUM(I55:I67)</f>
        <v>62598</v>
      </c>
      <c r="J68" s="31">
        <f>SUM(J55:J67)</f>
        <v>60061</v>
      </c>
      <c r="K68" s="147">
        <f>((I68-J68)/J68)*100</f>
        <v>4.2240388937913123</v>
      </c>
    </row>
    <row r="69" spans="1:12" ht="12.75" hidden="1" customHeight="1" x14ac:dyDescent="0.25">
      <c r="A69" s="45"/>
      <c r="B69" s="116"/>
      <c r="C69" s="117"/>
      <c r="D69" s="95" t="s">
        <v>352</v>
      </c>
      <c r="E69" s="95" t="s">
        <v>353</v>
      </c>
      <c r="F69" s="95" t="s">
        <v>354</v>
      </c>
      <c r="G69" s="148" t="s">
        <v>355</v>
      </c>
      <c r="H69" s="95" t="s">
        <v>356</v>
      </c>
      <c r="I69" s="95" t="s">
        <v>357</v>
      </c>
      <c r="J69" s="95" t="s">
        <v>358</v>
      </c>
      <c r="K69" s="149" t="s">
        <v>359</v>
      </c>
      <c r="L69" s="60" t="s">
        <v>62</v>
      </c>
    </row>
    <row r="70" spans="1:12" ht="12.75" customHeight="1" x14ac:dyDescent="0.25">
      <c r="A70" s="231" t="s">
        <v>416</v>
      </c>
      <c r="B70" s="232"/>
      <c r="C70" s="233"/>
      <c r="D70" s="31">
        <f>SUM(D9:D68)</f>
        <v>6081</v>
      </c>
      <c r="E70" s="31">
        <f>Q60</f>
        <v>287303</v>
      </c>
      <c r="F70" s="31">
        <f>R60</f>
        <v>279314</v>
      </c>
      <c r="G70" s="147">
        <f>S60</f>
        <v>2.9</v>
      </c>
      <c r="H70" s="31">
        <f>SUM(H9:H68)</f>
        <v>6123</v>
      </c>
      <c r="I70" s="31">
        <f>T60</f>
        <v>282979</v>
      </c>
      <c r="J70" s="31">
        <f>U60</f>
        <v>274627</v>
      </c>
      <c r="K70" s="147">
        <f>V60</f>
        <v>3</v>
      </c>
      <c r="L70">
        <v>1</v>
      </c>
    </row>
    <row r="71" spans="1:12" ht="12.75" customHeight="1" x14ac:dyDescent="0.25">
      <c r="A71" s="262" t="s">
        <v>420</v>
      </c>
      <c r="B71" s="262"/>
      <c r="C71" s="262"/>
      <c r="D71" s="262"/>
      <c r="E71" s="262"/>
      <c r="F71" s="262"/>
      <c r="G71" s="262"/>
      <c r="H71" s="262"/>
      <c r="I71" s="262"/>
      <c r="J71" s="262"/>
      <c r="K71" s="262"/>
    </row>
    <row r="72" spans="1:12" x14ac:dyDescent="0.2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</row>
    <row r="73" spans="1:12" x14ac:dyDescent="0.25">
      <c r="A73" s="23" t="s">
        <v>421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27:C27"/>
    <mergeCell ref="A28:C28"/>
    <mergeCell ref="A29:C29"/>
    <mergeCell ref="A39:C39"/>
    <mergeCell ref="A33:C33"/>
    <mergeCell ref="A9:C9"/>
    <mergeCell ref="I4:J4"/>
    <mergeCell ref="A3:C5"/>
    <mergeCell ref="D3:G3"/>
    <mergeCell ref="H3:K3"/>
    <mergeCell ref="A6:C6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37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7" max="17" width="8.77734375" customWidth="1"/>
    <col min="18" max="18" width="9.664062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422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4" t="s">
        <v>423</v>
      </c>
      <c r="B2" s="265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6" t="s">
        <v>63</v>
      </c>
      <c r="B3" s="267"/>
      <c r="C3" s="103" t="s">
        <v>424</v>
      </c>
      <c r="D3" s="45"/>
      <c r="E3" s="266" t="s">
        <v>76</v>
      </c>
      <c r="F3" s="267"/>
      <c r="G3" s="103" t="s">
        <v>424</v>
      </c>
      <c r="H3" s="45"/>
      <c r="I3" s="266" t="s">
        <v>89</v>
      </c>
      <c r="J3" s="267"/>
      <c r="K3" s="103" t="s">
        <v>424</v>
      </c>
      <c r="L3" s="45"/>
      <c r="M3" s="266" t="s">
        <v>425</v>
      </c>
      <c r="N3" s="267"/>
      <c r="O3" s="103" t="s">
        <v>424</v>
      </c>
      <c r="P3" s="45"/>
      <c r="Q3" s="266" t="s">
        <v>134</v>
      </c>
      <c r="R3" s="267"/>
      <c r="S3" s="103" t="s">
        <v>424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426</v>
      </c>
      <c r="C5" s="104" t="s">
        <v>427</v>
      </c>
      <c r="D5" s="28" t="s">
        <v>62</v>
      </c>
      <c r="E5" s="28"/>
      <c r="F5" s="28" t="s">
        <v>426</v>
      </c>
      <c r="G5" s="104" t="s">
        <v>427</v>
      </c>
      <c r="H5" s="28" t="s">
        <v>62</v>
      </c>
      <c r="I5" s="28"/>
      <c r="J5" s="28" t="s">
        <v>426</v>
      </c>
      <c r="K5" s="104" t="s">
        <v>427</v>
      </c>
      <c r="L5" s="28" t="s">
        <v>62</v>
      </c>
      <c r="M5" s="28"/>
      <c r="N5" s="28" t="s">
        <v>426</v>
      </c>
      <c r="O5" s="104" t="s">
        <v>427</v>
      </c>
      <c r="P5" s="28" t="s">
        <v>62</v>
      </c>
      <c r="Q5" s="28"/>
      <c r="R5" s="28" t="s">
        <v>426</v>
      </c>
      <c r="S5" s="104" t="s">
        <v>427</v>
      </c>
      <c r="T5" s="54" t="s">
        <v>62</v>
      </c>
    </row>
    <row r="6" spans="1:20" x14ac:dyDescent="0.25">
      <c r="A6" s="28" t="s">
        <v>428</v>
      </c>
      <c r="B6" s="29">
        <v>18706</v>
      </c>
      <c r="C6" s="104">
        <v>4.0999999999999996</v>
      </c>
      <c r="D6" s="28">
        <v>1</v>
      </c>
      <c r="E6" s="28" t="s">
        <v>428</v>
      </c>
      <c r="F6" s="29">
        <v>27568</v>
      </c>
      <c r="G6" s="104">
        <v>2.2000000000000002</v>
      </c>
      <c r="H6" s="28">
        <v>1</v>
      </c>
      <c r="I6" s="28" t="s">
        <v>428</v>
      </c>
      <c r="J6" s="29">
        <v>24431</v>
      </c>
      <c r="K6" s="104">
        <v>1.1000000000000001</v>
      </c>
      <c r="L6" s="28">
        <v>1</v>
      </c>
      <c r="M6" s="28" t="s">
        <v>428</v>
      </c>
      <c r="N6" s="29">
        <v>70705</v>
      </c>
      <c r="O6" s="104">
        <v>2.2999999999999998</v>
      </c>
      <c r="P6" s="28">
        <v>1</v>
      </c>
      <c r="Q6" s="28" t="s">
        <v>428</v>
      </c>
      <c r="R6" s="29">
        <v>234126</v>
      </c>
      <c r="S6" s="104">
        <v>4.0999999999999996</v>
      </c>
      <c r="T6" s="28">
        <v>1</v>
      </c>
    </row>
    <row r="7" spans="1:20" x14ac:dyDescent="0.25">
      <c r="A7" s="28" t="s">
        <v>429</v>
      </c>
      <c r="B7" s="29">
        <v>18005</v>
      </c>
      <c r="C7" s="104">
        <v>12.2</v>
      </c>
      <c r="D7" s="28">
        <v>2</v>
      </c>
      <c r="E7" s="28" t="s">
        <v>429</v>
      </c>
      <c r="F7" s="29">
        <v>26997</v>
      </c>
      <c r="G7" s="104">
        <v>10.3</v>
      </c>
      <c r="H7" s="28">
        <v>2</v>
      </c>
      <c r="I7" s="28" t="s">
        <v>429</v>
      </c>
      <c r="J7" s="29">
        <v>23877</v>
      </c>
      <c r="K7" s="104">
        <v>9.5</v>
      </c>
      <c r="L7" s="28">
        <v>2</v>
      </c>
      <c r="M7" s="28" t="s">
        <v>429</v>
      </c>
      <c r="N7" s="29">
        <v>68879</v>
      </c>
      <c r="O7" s="104">
        <v>10.5</v>
      </c>
      <c r="P7" s="28">
        <v>2</v>
      </c>
      <c r="Q7" s="28" t="s">
        <v>429</v>
      </c>
      <c r="R7" s="29">
        <v>229314</v>
      </c>
      <c r="S7" s="104">
        <v>10.7</v>
      </c>
      <c r="T7" s="28">
        <v>2</v>
      </c>
    </row>
    <row r="8" spans="1:20" ht="13.8" thickBot="1" x14ac:dyDescent="0.3">
      <c r="A8" s="131" t="s">
        <v>430</v>
      </c>
      <c r="B8" s="132">
        <v>22332</v>
      </c>
      <c r="C8" s="133">
        <v>3.8</v>
      </c>
      <c r="D8" s="131">
        <v>3</v>
      </c>
      <c r="E8" s="131" t="s">
        <v>430</v>
      </c>
      <c r="F8" s="132">
        <v>32069</v>
      </c>
      <c r="G8" s="133">
        <v>0.5</v>
      </c>
      <c r="H8" s="131">
        <v>3</v>
      </c>
      <c r="I8" s="131" t="s">
        <v>430</v>
      </c>
      <c r="J8" s="132">
        <v>28247</v>
      </c>
      <c r="K8" s="133">
        <v>0.2</v>
      </c>
      <c r="L8" s="131">
        <v>3</v>
      </c>
      <c r="M8" s="131" t="s">
        <v>430</v>
      </c>
      <c r="N8" s="132">
        <v>82648</v>
      </c>
      <c r="O8" s="133">
        <v>1.3</v>
      </c>
      <c r="P8" s="131">
        <v>3</v>
      </c>
      <c r="Q8" s="131" t="s">
        <v>430</v>
      </c>
      <c r="R8" s="132">
        <v>269622</v>
      </c>
      <c r="S8" s="133">
        <v>2.9</v>
      </c>
      <c r="T8" s="28">
        <v>3</v>
      </c>
    </row>
    <row r="9" spans="1:20" x14ac:dyDescent="0.25">
      <c r="A9" s="134" t="s">
        <v>431</v>
      </c>
      <c r="B9" s="135">
        <v>59043</v>
      </c>
      <c r="C9" s="136">
        <v>6.3</v>
      </c>
      <c r="D9" s="134">
        <v>4</v>
      </c>
      <c r="E9" s="134" t="s">
        <v>431</v>
      </c>
      <c r="F9" s="135">
        <v>86634</v>
      </c>
      <c r="G9" s="136">
        <v>3.9</v>
      </c>
      <c r="H9" s="134">
        <v>4</v>
      </c>
      <c r="I9" s="134" t="s">
        <v>431</v>
      </c>
      <c r="J9" s="135">
        <v>76555</v>
      </c>
      <c r="K9" s="136">
        <v>3.2</v>
      </c>
      <c r="L9" s="134">
        <v>4</v>
      </c>
      <c r="M9" s="134" t="s">
        <v>431</v>
      </c>
      <c r="N9" s="135">
        <v>222232</v>
      </c>
      <c r="O9" s="136">
        <v>4.3</v>
      </c>
      <c r="P9" s="134">
        <v>4</v>
      </c>
      <c r="Q9" s="134" t="s">
        <v>431</v>
      </c>
      <c r="R9" s="135">
        <v>733062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432</v>
      </c>
      <c r="B12" s="29">
        <v>20550</v>
      </c>
      <c r="C12" s="104">
        <v>0.8</v>
      </c>
      <c r="D12" s="28">
        <v>5</v>
      </c>
      <c r="E12" s="28" t="s">
        <v>432</v>
      </c>
      <c r="F12" s="29">
        <v>30614</v>
      </c>
      <c r="G12" s="104">
        <v>-1</v>
      </c>
      <c r="H12" s="28">
        <v>5</v>
      </c>
      <c r="I12" s="28" t="s">
        <v>432</v>
      </c>
      <c r="J12" s="29">
        <v>27467</v>
      </c>
      <c r="K12" s="104">
        <v>-1</v>
      </c>
      <c r="L12" s="28">
        <v>5</v>
      </c>
      <c r="M12" s="28" t="s">
        <v>432</v>
      </c>
      <c r="N12" s="29">
        <v>78631</v>
      </c>
      <c r="O12" s="104">
        <v>-0.5</v>
      </c>
      <c r="P12" s="28">
        <v>5</v>
      </c>
      <c r="Q12" s="28" t="s">
        <v>432</v>
      </c>
      <c r="R12" s="29">
        <v>255852</v>
      </c>
      <c r="S12" s="104">
        <v>1.4</v>
      </c>
      <c r="T12" s="28">
        <v>5</v>
      </c>
    </row>
    <row r="13" spans="1:20" x14ac:dyDescent="0.25">
      <c r="A13" s="28" t="s">
        <v>433</v>
      </c>
      <c r="B13" s="29">
        <v>23581</v>
      </c>
      <c r="C13" s="104">
        <v>0.3</v>
      </c>
      <c r="D13" s="28">
        <v>6</v>
      </c>
      <c r="E13" s="28" t="s">
        <v>433</v>
      </c>
      <c r="F13" s="29">
        <v>33920</v>
      </c>
      <c r="G13" s="104">
        <v>-0.4</v>
      </c>
      <c r="H13" s="28">
        <v>6</v>
      </c>
      <c r="I13" s="28" t="s">
        <v>433</v>
      </c>
      <c r="J13" s="29">
        <v>30940</v>
      </c>
      <c r="K13" s="104">
        <v>0.3</v>
      </c>
      <c r="L13" s="28">
        <v>6</v>
      </c>
      <c r="M13" s="28" t="s">
        <v>433</v>
      </c>
      <c r="N13" s="29">
        <v>88441</v>
      </c>
      <c r="O13" s="104">
        <v>0</v>
      </c>
      <c r="P13" s="28">
        <v>6</v>
      </c>
      <c r="Q13" s="28" t="s">
        <v>433</v>
      </c>
      <c r="R13" s="29">
        <v>280247</v>
      </c>
      <c r="S13" s="104">
        <v>1.3</v>
      </c>
      <c r="T13" s="28">
        <v>6</v>
      </c>
    </row>
    <row r="14" spans="1:20" ht="13.8" thickBot="1" x14ac:dyDescent="0.3">
      <c r="A14" s="131" t="s">
        <v>434</v>
      </c>
      <c r="B14" s="132">
        <v>23697</v>
      </c>
      <c r="C14" s="133">
        <v>-2.2000000000000002</v>
      </c>
      <c r="D14" s="131">
        <v>7</v>
      </c>
      <c r="E14" s="131" t="s">
        <v>434</v>
      </c>
      <c r="F14" s="132">
        <v>33775</v>
      </c>
      <c r="G14" s="133">
        <v>-3</v>
      </c>
      <c r="H14" s="131">
        <v>7</v>
      </c>
      <c r="I14" s="131" t="s">
        <v>434</v>
      </c>
      <c r="J14" s="132">
        <v>30441</v>
      </c>
      <c r="K14" s="133">
        <v>-2.2999999999999998</v>
      </c>
      <c r="L14" s="131">
        <v>7</v>
      </c>
      <c r="M14" s="131" t="s">
        <v>434</v>
      </c>
      <c r="N14" s="132">
        <v>87913</v>
      </c>
      <c r="O14" s="133">
        <v>-2.5</v>
      </c>
      <c r="P14" s="131">
        <v>7</v>
      </c>
      <c r="Q14" s="131" t="s">
        <v>434</v>
      </c>
      <c r="R14" s="132">
        <v>274627</v>
      </c>
      <c r="S14" s="133">
        <v>-1.6</v>
      </c>
      <c r="T14" s="28">
        <v>7</v>
      </c>
    </row>
    <row r="15" spans="1:20" x14ac:dyDescent="0.25">
      <c r="A15" s="134" t="s">
        <v>435</v>
      </c>
      <c r="B15" s="135">
        <v>67828</v>
      </c>
      <c r="C15" s="136">
        <v>-0.4</v>
      </c>
      <c r="D15" s="134">
        <v>8</v>
      </c>
      <c r="E15" s="134" t="s">
        <v>435</v>
      </c>
      <c r="F15" s="135">
        <v>98309</v>
      </c>
      <c r="G15" s="136">
        <v>-1.5</v>
      </c>
      <c r="H15" s="134">
        <v>8</v>
      </c>
      <c r="I15" s="134" t="s">
        <v>435</v>
      </c>
      <c r="J15" s="135">
        <v>88848</v>
      </c>
      <c r="K15" s="136">
        <v>-1</v>
      </c>
      <c r="L15" s="134">
        <v>8</v>
      </c>
      <c r="M15" s="134" t="s">
        <v>435</v>
      </c>
      <c r="N15" s="135">
        <v>254985</v>
      </c>
      <c r="O15" s="136">
        <v>-1</v>
      </c>
      <c r="P15" s="134">
        <v>8</v>
      </c>
      <c r="Q15" s="134" t="s">
        <v>435</v>
      </c>
      <c r="R15" s="135">
        <v>810726</v>
      </c>
      <c r="S15" s="136">
        <v>0.3</v>
      </c>
      <c r="T15" s="32">
        <v>8</v>
      </c>
    </row>
    <row r="16" spans="1:20" x14ac:dyDescent="0.25">
      <c r="A16" s="28" t="s">
        <v>436</v>
      </c>
      <c r="B16" s="29">
        <v>126871</v>
      </c>
      <c r="C16" s="104">
        <v>2.6</v>
      </c>
      <c r="D16" s="28">
        <v>9</v>
      </c>
      <c r="E16" s="28" t="s">
        <v>436</v>
      </c>
      <c r="F16" s="29">
        <v>184943</v>
      </c>
      <c r="G16" s="104">
        <v>1</v>
      </c>
      <c r="H16" s="28">
        <v>9</v>
      </c>
      <c r="I16" s="28" t="s">
        <v>436</v>
      </c>
      <c r="J16" s="29">
        <v>165403</v>
      </c>
      <c r="K16" s="104">
        <v>0.9</v>
      </c>
      <c r="L16" s="28">
        <v>9</v>
      </c>
      <c r="M16" s="28" t="s">
        <v>436</v>
      </c>
      <c r="N16" s="29">
        <v>477217</v>
      </c>
      <c r="O16" s="104">
        <v>1.4</v>
      </c>
      <c r="P16" s="28">
        <v>9</v>
      </c>
      <c r="Q16" s="28" t="s">
        <v>436</v>
      </c>
      <c r="R16" s="29">
        <v>1543788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437</v>
      </c>
      <c r="B19" s="29">
        <v>24944</v>
      </c>
      <c r="C19" s="104">
        <v>-4</v>
      </c>
      <c r="D19" s="28">
        <v>10</v>
      </c>
      <c r="E19" s="28" t="s">
        <v>437</v>
      </c>
      <c r="F19" s="29">
        <v>34929</v>
      </c>
      <c r="G19" s="104">
        <v>-3.8</v>
      </c>
      <c r="H19" s="28">
        <v>10</v>
      </c>
      <c r="I19" s="28" t="s">
        <v>437</v>
      </c>
      <c r="J19" s="29">
        <v>31685</v>
      </c>
      <c r="K19" s="104">
        <v>-3.5</v>
      </c>
      <c r="L19" s="28">
        <v>10</v>
      </c>
      <c r="M19" s="28" t="s">
        <v>437</v>
      </c>
      <c r="N19" s="29">
        <v>91558</v>
      </c>
      <c r="O19" s="104">
        <v>-3.7</v>
      </c>
      <c r="P19" s="28">
        <v>10</v>
      </c>
      <c r="Q19" s="28" t="s">
        <v>437</v>
      </c>
      <c r="R19" s="29">
        <v>279314</v>
      </c>
      <c r="S19" s="104">
        <v>-3.2</v>
      </c>
      <c r="T19" s="28">
        <v>10</v>
      </c>
    </row>
    <row r="20" spans="1:20" x14ac:dyDescent="0.25">
      <c r="A20" s="28" t="s">
        <v>438</v>
      </c>
      <c r="B20" s="29">
        <v>23755</v>
      </c>
      <c r="C20" s="104">
        <v>-1.2</v>
      </c>
      <c r="D20" s="28">
        <v>11</v>
      </c>
      <c r="E20" s="28" t="s">
        <v>438</v>
      </c>
      <c r="F20" s="29">
        <v>34703</v>
      </c>
      <c r="G20" s="104">
        <v>-0.2</v>
      </c>
      <c r="H20" s="28">
        <v>11</v>
      </c>
      <c r="I20" s="28" t="s">
        <v>438</v>
      </c>
      <c r="J20" s="29">
        <v>31394</v>
      </c>
      <c r="K20" s="104">
        <v>0.4</v>
      </c>
      <c r="L20" s="28">
        <v>11</v>
      </c>
      <c r="M20" s="28" t="s">
        <v>438</v>
      </c>
      <c r="N20" s="29">
        <v>89852</v>
      </c>
      <c r="O20" s="104">
        <v>-0.3</v>
      </c>
      <c r="P20" s="28">
        <v>11</v>
      </c>
      <c r="Q20" s="28" t="s">
        <v>438</v>
      </c>
      <c r="R20" s="29">
        <v>281617</v>
      </c>
      <c r="S20" s="104">
        <v>0.7</v>
      </c>
      <c r="T20" s="28">
        <v>11</v>
      </c>
    </row>
    <row r="21" spans="1:20" ht="13.8" thickBot="1" x14ac:dyDescent="0.3">
      <c r="A21" s="131" t="s">
        <v>439</v>
      </c>
      <c r="B21" s="132">
        <v>22635</v>
      </c>
      <c r="C21" s="133">
        <v>0.7</v>
      </c>
      <c r="D21" s="131">
        <v>12</v>
      </c>
      <c r="E21" s="131" t="s">
        <v>439</v>
      </c>
      <c r="F21" s="132">
        <v>33575</v>
      </c>
      <c r="G21" s="133">
        <v>0.6</v>
      </c>
      <c r="H21" s="131">
        <v>12</v>
      </c>
      <c r="I21" s="131" t="s">
        <v>439</v>
      </c>
      <c r="J21" s="132">
        <v>30278</v>
      </c>
      <c r="K21" s="133">
        <v>0.9</v>
      </c>
      <c r="L21" s="131">
        <v>12</v>
      </c>
      <c r="M21" s="131" t="s">
        <v>439</v>
      </c>
      <c r="N21" s="132">
        <v>86489</v>
      </c>
      <c r="O21" s="133">
        <v>0.7</v>
      </c>
      <c r="P21" s="131">
        <v>12</v>
      </c>
      <c r="Q21" s="131" t="s">
        <v>439</v>
      </c>
      <c r="R21" s="132">
        <v>273136</v>
      </c>
      <c r="S21" s="133">
        <v>1</v>
      </c>
      <c r="T21" s="28">
        <v>12</v>
      </c>
    </row>
    <row r="22" spans="1:20" x14ac:dyDescent="0.25">
      <c r="A22" s="134" t="s">
        <v>440</v>
      </c>
      <c r="B22" s="135">
        <v>71334</v>
      </c>
      <c r="C22" s="136">
        <v>-1.6</v>
      </c>
      <c r="D22" s="134">
        <v>13</v>
      </c>
      <c r="E22" s="134" t="s">
        <v>440</v>
      </c>
      <c r="F22" s="135">
        <v>103207</v>
      </c>
      <c r="G22" s="136">
        <v>-1.2</v>
      </c>
      <c r="H22" s="134">
        <v>13</v>
      </c>
      <c r="I22" s="134" t="s">
        <v>440</v>
      </c>
      <c r="J22" s="135">
        <v>93357</v>
      </c>
      <c r="K22" s="136">
        <v>-0.8</v>
      </c>
      <c r="L22" s="134">
        <v>13</v>
      </c>
      <c r="M22" s="134" t="s">
        <v>440</v>
      </c>
      <c r="N22" s="135">
        <v>267899</v>
      </c>
      <c r="O22" s="136">
        <v>-1.2</v>
      </c>
      <c r="P22" s="134">
        <v>13</v>
      </c>
      <c r="Q22" s="134" t="s">
        <v>440</v>
      </c>
      <c r="R22" s="135">
        <v>834067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441</v>
      </c>
      <c r="B25" s="29">
        <v>23305</v>
      </c>
      <c r="C25" s="104">
        <v>0.3</v>
      </c>
      <c r="D25" s="28">
        <v>14</v>
      </c>
      <c r="E25" s="28" t="s">
        <v>441</v>
      </c>
      <c r="F25" s="29">
        <v>33990</v>
      </c>
      <c r="G25" s="104">
        <v>-0.3</v>
      </c>
      <c r="H25" s="28">
        <v>14</v>
      </c>
      <c r="I25" s="28" t="s">
        <v>441</v>
      </c>
      <c r="J25" s="29">
        <v>30469</v>
      </c>
      <c r="K25" s="104">
        <v>-0.1</v>
      </c>
      <c r="L25" s="28">
        <v>14</v>
      </c>
      <c r="M25" s="28" t="s">
        <v>441</v>
      </c>
      <c r="N25" s="29">
        <v>87764</v>
      </c>
      <c r="O25" s="104">
        <v>-0.1</v>
      </c>
      <c r="P25" s="28">
        <v>14</v>
      </c>
      <c r="Q25" s="28" t="s">
        <v>441</v>
      </c>
      <c r="R25" s="29">
        <v>278058</v>
      </c>
      <c r="S25" s="104">
        <v>0.1</v>
      </c>
      <c r="T25" s="28">
        <v>14</v>
      </c>
    </row>
    <row r="26" spans="1:20" x14ac:dyDescent="0.25">
      <c r="A26" s="28" t="s">
        <v>442</v>
      </c>
      <c r="B26" s="29">
        <v>21880</v>
      </c>
      <c r="C26" s="104">
        <v>-1.9</v>
      </c>
      <c r="D26" s="28">
        <v>15</v>
      </c>
      <c r="E26" s="28" t="s">
        <v>442</v>
      </c>
      <c r="F26" s="29">
        <v>30842</v>
      </c>
      <c r="G26" s="104">
        <v>-2.2000000000000002</v>
      </c>
      <c r="H26" s="28">
        <v>15</v>
      </c>
      <c r="I26" s="28" t="s">
        <v>442</v>
      </c>
      <c r="J26" s="29">
        <v>27459</v>
      </c>
      <c r="K26" s="104">
        <v>-1.8</v>
      </c>
      <c r="L26" s="28">
        <v>15</v>
      </c>
      <c r="M26" s="28" t="s">
        <v>442</v>
      </c>
      <c r="N26" s="29">
        <v>80180</v>
      </c>
      <c r="O26" s="104">
        <v>-2</v>
      </c>
      <c r="P26" s="28">
        <v>15</v>
      </c>
      <c r="Q26" s="28" t="s">
        <v>442</v>
      </c>
      <c r="R26" s="29">
        <v>257016</v>
      </c>
      <c r="S26" s="104">
        <v>-1.3</v>
      </c>
      <c r="T26" s="28">
        <v>15</v>
      </c>
    </row>
    <row r="27" spans="1:20" ht="13.8" thickBot="1" x14ac:dyDescent="0.3">
      <c r="A27" s="131" t="s">
        <v>443</v>
      </c>
      <c r="B27" s="132">
        <v>21571</v>
      </c>
      <c r="C27" s="133">
        <v>-2</v>
      </c>
      <c r="D27" s="131">
        <v>16</v>
      </c>
      <c r="E27" s="131" t="s">
        <v>443</v>
      </c>
      <c r="F27" s="132">
        <v>30347</v>
      </c>
      <c r="G27" s="133">
        <v>-2.5</v>
      </c>
      <c r="H27" s="131">
        <v>16</v>
      </c>
      <c r="I27" s="131" t="s">
        <v>443</v>
      </c>
      <c r="J27" s="132">
        <v>26593</v>
      </c>
      <c r="K27" s="133">
        <v>-2.8</v>
      </c>
      <c r="L27" s="131">
        <v>16</v>
      </c>
      <c r="M27" s="131" t="s">
        <v>443</v>
      </c>
      <c r="N27" s="132">
        <v>78511</v>
      </c>
      <c r="O27" s="133">
        <v>-2.5</v>
      </c>
      <c r="P27" s="131">
        <v>16</v>
      </c>
      <c r="Q27" s="131" t="s">
        <v>443</v>
      </c>
      <c r="R27" s="132">
        <v>256488</v>
      </c>
      <c r="S27" s="133">
        <v>-1.7</v>
      </c>
      <c r="T27" s="28">
        <v>16</v>
      </c>
    </row>
    <row r="28" spans="1:20" x14ac:dyDescent="0.25">
      <c r="A28" s="134" t="s">
        <v>444</v>
      </c>
      <c r="B28" s="135">
        <v>66756</v>
      </c>
      <c r="C28" s="136">
        <v>-1.2</v>
      </c>
      <c r="D28" s="134">
        <v>17</v>
      </c>
      <c r="E28" s="134" t="s">
        <v>444</v>
      </c>
      <c r="F28" s="135">
        <v>95178</v>
      </c>
      <c r="G28" s="136">
        <v>-1.7</v>
      </c>
      <c r="H28" s="134">
        <v>17</v>
      </c>
      <c r="I28" s="134" t="s">
        <v>444</v>
      </c>
      <c r="J28" s="135">
        <v>84521</v>
      </c>
      <c r="K28" s="136">
        <v>-1.5</v>
      </c>
      <c r="L28" s="134">
        <v>17</v>
      </c>
      <c r="M28" s="134" t="s">
        <v>444</v>
      </c>
      <c r="N28" s="135">
        <v>246455</v>
      </c>
      <c r="O28" s="136">
        <v>-1.5</v>
      </c>
      <c r="P28" s="134">
        <v>17</v>
      </c>
      <c r="Q28" s="134" t="s">
        <v>444</v>
      </c>
      <c r="R28" s="135">
        <v>791562</v>
      </c>
      <c r="S28" s="136">
        <v>-1</v>
      </c>
      <c r="T28" s="32">
        <v>17</v>
      </c>
    </row>
    <row r="29" spans="1:20" x14ac:dyDescent="0.25">
      <c r="A29" s="28" t="s">
        <v>445</v>
      </c>
      <c r="B29" s="29">
        <v>138090</v>
      </c>
      <c r="C29" s="104">
        <v>-1.4</v>
      </c>
      <c r="D29" s="28">
        <v>18</v>
      </c>
      <c r="E29" s="28" t="s">
        <v>445</v>
      </c>
      <c r="F29" s="29">
        <v>198386</v>
      </c>
      <c r="G29" s="104">
        <v>-1.4</v>
      </c>
      <c r="H29" s="28">
        <v>18</v>
      </c>
      <c r="I29" s="28" t="s">
        <v>445</v>
      </c>
      <c r="J29" s="29">
        <v>177878</v>
      </c>
      <c r="K29" s="104">
        <v>-1.2</v>
      </c>
      <c r="L29" s="28">
        <v>18</v>
      </c>
      <c r="M29" s="28" t="s">
        <v>445</v>
      </c>
      <c r="N29" s="29">
        <v>514354</v>
      </c>
      <c r="O29" s="104">
        <v>-1.3</v>
      </c>
      <c r="P29" s="28">
        <v>18</v>
      </c>
      <c r="Q29" s="28" t="s">
        <v>445</v>
      </c>
      <c r="R29" s="29">
        <v>1625629</v>
      </c>
      <c r="S29" s="104">
        <v>-0.7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264961</v>
      </c>
      <c r="C32" s="139">
        <v>0.5</v>
      </c>
      <c r="D32" s="137">
        <v>19</v>
      </c>
      <c r="E32" s="137" t="s">
        <v>36</v>
      </c>
      <c r="F32" s="138">
        <v>383329</v>
      </c>
      <c r="G32" s="139">
        <v>-0.3</v>
      </c>
      <c r="H32" s="137">
        <v>19</v>
      </c>
      <c r="I32" s="137" t="s">
        <v>36</v>
      </c>
      <c r="J32" s="138">
        <v>343281</v>
      </c>
      <c r="K32" s="139">
        <v>-0.2</v>
      </c>
      <c r="L32" s="137">
        <v>19</v>
      </c>
      <c r="M32" s="137" t="s">
        <v>36</v>
      </c>
      <c r="N32" s="138">
        <v>991571</v>
      </c>
      <c r="O32" s="139">
        <v>0</v>
      </c>
      <c r="P32" s="137">
        <v>19</v>
      </c>
      <c r="Q32" s="137" t="s">
        <v>36</v>
      </c>
      <c r="R32" s="138">
        <v>3169417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446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6" t="s">
        <v>63</v>
      </c>
      <c r="B35" s="267"/>
      <c r="C35" s="103" t="s">
        <v>424</v>
      </c>
      <c r="D35" s="45"/>
      <c r="E35" s="268" t="s">
        <v>76</v>
      </c>
      <c r="F35" s="269"/>
      <c r="G35" s="103" t="s">
        <v>424</v>
      </c>
      <c r="H35" s="45"/>
      <c r="I35" s="268" t="s">
        <v>89</v>
      </c>
      <c r="J35" s="269"/>
      <c r="K35" s="103" t="s">
        <v>424</v>
      </c>
      <c r="L35" s="45"/>
      <c r="M35" s="268" t="s">
        <v>425</v>
      </c>
      <c r="N35" s="269"/>
      <c r="O35" s="103" t="s">
        <v>424</v>
      </c>
      <c r="P35" s="45"/>
      <c r="Q35" s="268" t="s">
        <v>134</v>
      </c>
      <c r="R35" s="269"/>
      <c r="S35" s="103" t="s">
        <v>424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428</v>
      </c>
      <c r="B37" s="29">
        <v>19693</v>
      </c>
      <c r="C37" s="104">
        <v>5.3</v>
      </c>
      <c r="D37" s="28">
        <v>20</v>
      </c>
      <c r="E37" s="28" t="s">
        <v>428</v>
      </c>
      <c r="F37" s="29">
        <v>29144</v>
      </c>
      <c r="G37" s="104">
        <v>5.7</v>
      </c>
      <c r="H37" s="28">
        <v>20</v>
      </c>
      <c r="I37" s="28" t="s">
        <v>428</v>
      </c>
      <c r="J37" s="29">
        <v>25837</v>
      </c>
      <c r="K37" s="104">
        <v>5.8</v>
      </c>
      <c r="L37" s="28">
        <v>20</v>
      </c>
      <c r="M37" s="28" t="s">
        <v>428</v>
      </c>
      <c r="N37" s="29">
        <v>74673</v>
      </c>
      <c r="O37" s="104">
        <v>5.6</v>
      </c>
      <c r="P37" s="28">
        <v>20</v>
      </c>
      <c r="Q37" s="28" t="s">
        <v>428</v>
      </c>
      <c r="R37" s="29">
        <v>247439</v>
      </c>
      <c r="S37" s="104">
        <v>5.7</v>
      </c>
      <c r="T37" s="28">
        <v>20</v>
      </c>
    </row>
    <row r="38" spans="1:20" x14ac:dyDescent="0.25">
      <c r="A38" s="28" t="s">
        <v>429</v>
      </c>
      <c r="B38" s="29">
        <v>18217</v>
      </c>
      <c r="C38" s="104">
        <v>1.2</v>
      </c>
      <c r="D38" s="28">
        <v>21</v>
      </c>
      <c r="E38" s="28" t="s">
        <v>429</v>
      </c>
      <c r="F38" s="29">
        <v>27560</v>
      </c>
      <c r="G38" s="104">
        <v>2.1</v>
      </c>
      <c r="H38" s="28">
        <v>21</v>
      </c>
      <c r="I38" s="28" t="s">
        <v>429</v>
      </c>
      <c r="J38" s="29">
        <v>24360</v>
      </c>
      <c r="K38" s="104">
        <v>2</v>
      </c>
      <c r="L38" s="28">
        <v>21</v>
      </c>
      <c r="M38" s="28" t="s">
        <v>429</v>
      </c>
      <c r="N38" s="29">
        <v>70136</v>
      </c>
      <c r="O38" s="104">
        <v>1.8</v>
      </c>
      <c r="P38" s="28">
        <v>21</v>
      </c>
      <c r="Q38" s="28" t="s">
        <v>429</v>
      </c>
      <c r="R38" s="29">
        <v>233817</v>
      </c>
      <c r="S38" s="104">
        <v>2</v>
      </c>
      <c r="T38" s="28">
        <v>21</v>
      </c>
    </row>
    <row r="39" spans="1:20" ht="13.8" thickBot="1" x14ac:dyDescent="0.3">
      <c r="A39" s="131" t="s">
        <v>430</v>
      </c>
      <c r="B39" s="132">
        <v>22433</v>
      </c>
      <c r="C39" s="133">
        <v>0.5</v>
      </c>
      <c r="D39" s="131">
        <v>22</v>
      </c>
      <c r="E39" s="131" t="s">
        <v>430</v>
      </c>
      <c r="F39" s="132">
        <v>32289</v>
      </c>
      <c r="G39" s="133">
        <v>0.7</v>
      </c>
      <c r="H39" s="131">
        <v>22</v>
      </c>
      <c r="I39" s="131" t="s">
        <v>430</v>
      </c>
      <c r="J39" s="132">
        <v>28416</v>
      </c>
      <c r="K39" s="133">
        <v>0.6</v>
      </c>
      <c r="L39" s="131">
        <v>22</v>
      </c>
      <c r="M39" s="131" t="s">
        <v>430</v>
      </c>
      <c r="N39" s="132">
        <v>83138</v>
      </c>
      <c r="O39" s="133">
        <v>0.6</v>
      </c>
      <c r="P39" s="131">
        <v>22</v>
      </c>
      <c r="Q39" s="131" t="s">
        <v>430</v>
      </c>
      <c r="R39" s="132">
        <v>271410</v>
      </c>
      <c r="S39" s="133">
        <v>0.7</v>
      </c>
      <c r="T39" s="28">
        <v>22</v>
      </c>
    </row>
    <row r="40" spans="1:20" x14ac:dyDescent="0.25">
      <c r="A40" s="134" t="s">
        <v>431</v>
      </c>
      <c r="B40" s="135">
        <v>60343</v>
      </c>
      <c r="C40" s="136">
        <v>2.2000000000000002</v>
      </c>
      <c r="D40" s="134">
        <v>23</v>
      </c>
      <c r="E40" s="134" t="s">
        <v>431</v>
      </c>
      <c r="F40" s="135">
        <v>88992</v>
      </c>
      <c r="G40" s="136">
        <v>2.7</v>
      </c>
      <c r="H40" s="134">
        <v>23</v>
      </c>
      <c r="I40" s="134" t="s">
        <v>431</v>
      </c>
      <c r="J40" s="135">
        <v>78612</v>
      </c>
      <c r="K40" s="136">
        <v>2.7</v>
      </c>
      <c r="L40" s="134">
        <v>23</v>
      </c>
      <c r="M40" s="134" t="s">
        <v>431</v>
      </c>
      <c r="N40" s="135">
        <v>227948</v>
      </c>
      <c r="O40" s="136">
        <v>2.6</v>
      </c>
      <c r="P40" s="134">
        <v>23</v>
      </c>
      <c r="Q40" s="134" t="s">
        <v>431</v>
      </c>
      <c r="R40" s="135">
        <v>752666</v>
      </c>
      <c r="S40" s="136">
        <v>2.7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432</v>
      </c>
      <c r="B43" s="29">
        <v>20599</v>
      </c>
      <c r="C43" s="104">
        <v>0.2</v>
      </c>
      <c r="D43" s="28">
        <v>24</v>
      </c>
      <c r="E43" s="28" t="s">
        <v>432</v>
      </c>
      <c r="F43" s="29">
        <v>30665</v>
      </c>
      <c r="G43" s="104">
        <v>0.2</v>
      </c>
      <c r="H43" s="28">
        <v>24</v>
      </c>
      <c r="I43" s="28" t="s">
        <v>432</v>
      </c>
      <c r="J43" s="29">
        <v>27625</v>
      </c>
      <c r="K43" s="104">
        <v>0.6</v>
      </c>
      <c r="L43" s="28">
        <v>24</v>
      </c>
      <c r="M43" s="28" t="s">
        <v>432</v>
      </c>
      <c r="N43" s="29">
        <v>78890</v>
      </c>
      <c r="O43" s="104">
        <v>0.3</v>
      </c>
      <c r="P43" s="28">
        <v>24</v>
      </c>
      <c r="Q43" s="28" t="s">
        <v>432</v>
      </c>
      <c r="R43" s="29">
        <v>256084</v>
      </c>
      <c r="S43" s="104">
        <v>0.1</v>
      </c>
      <c r="T43" s="28">
        <v>24</v>
      </c>
    </row>
    <row r="44" spans="1:20" x14ac:dyDescent="0.25">
      <c r="A44" s="28" t="s">
        <v>433</v>
      </c>
      <c r="B44" s="29">
        <v>24039</v>
      </c>
      <c r="C44" s="104">
        <v>1.9</v>
      </c>
      <c r="D44" s="28">
        <v>25</v>
      </c>
      <c r="E44" s="28" t="s">
        <v>433</v>
      </c>
      <c r="F44" s="29">
        <v>34890</v>
      </c>
      <c r="G44" s="104">
        <v>2.9</v>
      </c>
      <c r="H44" s="28">
        <v>25</v>
      </c>
      <c r="I44" s="28" t="s">
        <v>433</v>
      </c>
      <c r="J44" s="29">
        <v>31799</v>
      </c>
      <c r="K44" s="104">
        <v>2.8</v>
      </c>
      <c r="L44" s="28">
        <v>25</v>
      </c>
      <c r="M44" s="28" t="s">
        <v>433</v>
      </c>
      <c r="N44" s="29">
        <v>90729</v>
      </c>
      <c r="O44" s="104">
        <v>2.6</v>
      </c>
      <c r="P44" s="28">
        <v>25</v>
      </c>
      <c r="Q44" s="28" t="s">
        <v>433</v>
      </c>
      <c r="R44" s="29">
        <v>287188</v>
      </c>
      <c r="S44" s="104">
        <v>2.5</v>
      </c>
      <c r="T44" s="28">
        <v>25</v>
      </c>
    </row>
    <row r="45" spans="1:20" ht="13.8" thickBot="1" x14ac:dyDescent="0.3">
      <c r="A45" s="131" t="s">
        <v>434</v>
      </c>
      <c r="B45" s="132">
        <v>24623</v>
      </c>
      <c r="C45" s="133">
        <v>3.9</v>
      </c>
      <c r="D45" s="131">
        <v>26</v>
      </c>
      <c r="E45" s="131" t="s">
        <v>434</v>
      </c>
      <c r="F45" s="132">
        <v>35150</v>
      </c>
      <c r="G45" s="133">
        <v>4.0999999999999996</v>
      </c>
      <c r="H45" s="131">
        <v>26</v>
      </c>
      <c r="I45" s="131" t="s">
        <v>434</v>
      </c>
      <c r="J45" s="132">
        <v>31410</v>
      </c>
      <c r="K45" s="133">
        <v>3.2</v>
      </c>
      <c r="L45" s="131">
        <v>26</v>
      </c>
      <c r="M45" s="131" t="s">
        <v>434</v>
      </c>
      <c r="N45" s="132">
        <v>91183</v>
      </c>
      <c r="O45" s="133">
        <v>3.7</v>
      </c>
      <c r="P45" s="131">
        <v>26</v>
      </c>
      <c r="Q45" s="131" t="s">
        <v>434</v>
      </c>
      <c r="R45" s="132">
        <v>282979</v>
      </c>
      <c r="S45" s="133">
        <v>3</v>
      </c>
      <c r="T45" s="28">
        <v>26</v>
      </c>
    </row>
    <row r="46" spans="1:20" x14ac:dyDescent="0.25">
      <c r="A46" s="134" t="s">
        <v>435</v>
      </c>
      <c r="B46" s="135">
        <v>69262</v>
      </c>
      <c r="C46" s="136">
        <v>2.1</v>
      </c>
      <c r="D46" s="134">
        <v>27</v>
      </c>
      <c r="E46" s="134" t="s">
        <v>435</v>
      </c>
      <c r="F46" s="135">
        <v>100705</v>
      </c>
      <c r="G46" s="136">
        <v>2.4</v>
      </c>
      <c r="H46" s="134">
        <v>27</v>
      </c>
      <c r="I46" s="134" t="s">
        <v>435</v>
      </c>
      <c r="J46" s="135">
        <v>90834</v>
      </c>
      <c r="K46" s="136">
        <v>2.2000000000000002</v>
      </c>
      <c r="L46" s="134">
        <v>27</v>
      </c>
      <c r="M46" s="134" t="s">
        <v>435</v>
      </c>
      <c r="N46" s="135">
        <v>260801</v>
      </c>
      <c r="O46" s="136">
        <v>2.2999999999999998</v>
      </c>
      <c r="P46" s="134">
        <v>27</v>
      </c>
      <c r="Q46" s="134" t="s">
        <v>435</v>
      </c>
      <c r="R46" s="135">
        <v>826251</v>
      </c>
      <c r="S46" s="136">
        <v>1.9</v>
      </c>
      <c r="T46" s="32">
        <v>27</v>
      </c>
    </row>
    <row r="47" spans="1:20" x14ac:dyDescent="0.25">
      <c r="A47" s="28" t="s">
        <v>436</v>
      </c>
      <c r="B47" s="29">
        <v>129605</v>
      </c>
      <c r="C47" s="104">
        <v>2.2000000000000002</v>
      </c>
      <c r="D47" s="28">
        <v>28</v>
      </c>
      <c r="E47" s="28" t="s">
        <v>436</v>
      </c>
      <c r="F47" s="29">
        <v>189697</v>
      </c>
      <c r="G47" s="104">
        <v>2.6</v>
      </c>
      <c r="H47" s="28">
        <v>28</v>
      </c>
      <c r="I47" s="28" t="s">
        <v>436</v>
      </c>
      <c r="J47" s="29">
        <v>169447</v>
      </c>
      <c r="K47" s="104">
        <v>2.4</v>
      </c>
      <c r="L47" s="28">
        <v>28</v>
      </c>
      <c r="M47" s="28" t="s">
        <v>436</v>
      </c>
      <c r="N47" s="29">
        <v>488749</v>
      </c>
      <c r="O47" s="104">
        <v>2.4</v>
      </c>
      <c r="P47" s="28">
        <v>28</v>
      </c>
      <c r="Q47" s="28" t="s">
        <v>436</v>
      </c>
      <c r="R47" s="29">
        <v>1578917</v>
      </c>
      <c r="S47" s="104">
        <v>2.2999999999999998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437</v>
      </c>
      <c r="B50" s="29">
        <v>25515</v>
      </c>
      <c r="C50" s="104">
        <v>2.2999999999999998</v>
      </c>
      <c r="D50" s="28">
        <v>29</v>
      </c>
      <c r="E50" s="28" t="s">
        <v>437</v>
      </c>
      <c r="F50" s="29">
        <v>36129</v>
      </c>
      <c r="G50" s="104">
        <v>3.4</v>
      </c>
      <c r="H50" s="28">
        <v>29</v>
      </c>
      <c r="I50" s="28" t="s">
        <v>437</v>
      </c>
      <c r="J50" s="29">
        <v>32600</v>
      </c>
      <c r="K50" s="104">
        <v>2.9</v>
      </c>
      <c r="L50" s="28">
        <v>29</v>
      </c>
      <c r="M50" s="28" t="s">
        <v>437</v>
      </c>
      <c r="N50" s="29">
        <v>94244</v>
      </c>
      <c r="O50" s="104">
        <v>2.9</v>
      </c>
      <c r="P50" s="28">
        <v>29</v>
      </c>
      <c r="Q50" s="28" t="s">
        <v>437</v>
      </c>
      <c r="R50" s="29">
        <v>287303</v>
      </c>
      <c r="S50" s="104">
        <v>2.9</v>
      </c>
      <c r="T50" s="28">
        <v>29</v>
      </c>
    </row>
    <row r="51" spans="1:20" x14ac:dyDescent="0.25">
      <c r="A51" s="28" t="s">
        <v>438</v>
      </c>
      <c r="B51" s="29"/>
      <c r="C51" s="104"/>
      <c r="D51" s="28">
        <v>30</v>
      </c>
      <c r="E51" s="28" t="s">
        <v>438</v>
      </c>
      <c r="F51" s="29"/>
      <c r="G51" s="104"/>
      <c r="H51" s="28">
        <v>30</v>
      </c>
      <c r="I51" s="28" t="s">
        <v>438</v>
      </c>
      <c r="J51" s="29"/>
      <c r="K51" s="104"/>
      <c r="L51" s="28">
        <v>30</v>
      </c>
      <c r="M51" s="28" t="s">
        <v>438</v>
      </c>
      <c r="N51" s="29"/>
      <c r="O51" s="104"/>
      <c r="P51" s="28">
        <v>30</v>
      </c>
      <c r="Q51" s="28" t="s">
        <v>438</v>
      </c>
      <c r="R51" s="29"/>
      <c r="S51" s="104"/>
      <c r="T51" s="28">
        <v>30</v>
      </c>
    </row>
    <row r="52" spans="1:20" ht="13.8" thickBot="1" x14ac:dyDescent="0.3">
      <c r="A52" s="131" t="s">
        <v>439</v>
      </c>
      <c r="B52" s="132"/>
      <c r="C52" s="133"/>
      <c r="D52" s="131">
        <v>31</v>
      </c>
      <c r="E52" s="131" t="s">
        <v>439</v>
      </c>
      <c r="F52" s="132"/>
      <c r="G52" s="133"/>
      <c r="H52" s="131">
        <v>31</v>
      </c>
      <c r="I52" s="131" t="s">
        <v>439</v>
      </c>
      <c r="J52" s="132"/>
      <c r="K52" s="133"/>
      <c r="L52" s="131">
        <v>31</v>
      </c>
      <c r="M52" s="131" t="s">
        <v>439</v>
      </c>
      <c r="N52" s="132"/>
      <c r="O52" s="133"/>
      <c r="P52" s="131">
        <v>31</v>
      </c>
      <c r="Q52" s="131" t="s">
        <v>439</v>
      </c>
      <c r="R52" s="132"/>
      <c r="S52" s="133"/>
      <c r="T52" s="28">
        <v>31</v>
      </c>
    </row>
    <row r="53" spans="1:20" x14ac:dyDescent="0.25">
      <c r="A53" s="134" t="s">
        <v>440</v>
      </c>
      <c r="B53" s="135">
        <v>25515</v>
      </c>
      <c r="C53" s="136">
        <v>2.2999999999999998</v>
      </c>
      <c r="D53" s="134">
        <v>32</v>
      </c>
      <c r="E53" s="134" t="s">
        <v>440</v>
      </c>
      <c r="F53" s="135">
        <v>36129</v>
      </c>
      <c r="G53" s="136">
        <v>3.4</v>
      </c>
      <c r="H53" s="134">
        <v>32</v>
      </c>
      <c r="I53" s="134" t="s">
        <v>440</v>
      </c>
      <c r="J53" s="135">
        <v>32600</v>
      </c>
      <c r="K53" s="136">
        <v>2.9</v>
      </c>
      <c r="L53" s="134">
        <v>32</v>
      </c>
      <c r="M53" s="134" t="s">
        <v>440</v>
      </c>
      <c r="N53" s="135">
        <v>94244</v>
      </c>
      <c r="O53" s="136">
        <v>2.9</v>
      </c>
      <c r="P53" s="134">
        <v>32</v>
      </c>
      <c r="Q53" s="134" t="s">
        <v>440</v>
      </c>
      <c r="R53" s="135">
        <v>287303</v>
      </c>
      <c r="S53" s="136">
        <v>2.9</v>
      </c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441</v>
      </c>
      <c r="B56" s="29"/>
      <c r="C56" s="104"/>
      <c r="D56" s="28">
        <v>33</v>
      </c>
      <c r="E56" s="28" t="s">
        <v>441</v>
      </c>
      <c r="F56" s="29"/>
      <c r="G56" s="104"/>
      <c r="H56" s="28">
        <v>33</v>
      </c>
      <c r="I56" s="28" t="s">
        <v>441</v>
      </c>
      <c r="J56" s="29"/>
      <c r="K56" s="104"/>
      <c r="L56" s="28">
        <v>33</v>
      </c>
      <c r="M56" s="28" t="s">
        <v>441</v>
      </c>
      <c r="N56" s="29"/>
      <c r="O56" s="104"/>
      <c r="P56" s="28">
        <v>33</v>
      </c>
      <c r="Q56" s="28" t="s">
        <v>441</v>
      </c>
      <c r="R56" s="29"/>
      <c r="S56" s="104"/>
      <c r="T56" s="28">
        <v>33</v>
      </c>
    </row>
    <row r="57" spans="1:20" x14ac:dyDescent="0.25">
      <c r="A57" s="28" t="s">
        <v>442</v>
      </c>
      <c r="B57" s="29"/>
      <c r="C57" s="104"/>
      <c r="D57" s="28">
        <v>34</v>
      </c>
      <c r="E57" s="28" t="s">
        <v>442</v>
      </c>
      <c r="F57" s="29"/>
      <c r="G57" s="104"/>
      <c r="H57" s="28">
        <v>34</v>
      </c>
      <c r="I57" s="28" t="s">
        <v>442</v>
      </c>
      <c r="J57" s="29"/>
      <c r="K57" s="104"/>
      <c r="L57" s="28">
        <v>34</v>
      </c>
      <c r="M57" s="28" t="s">
        <v>442</v>
      </c>
      <c r="N57" s="29"/>
      <c r="O57" s="104"/>
      <c r="P57" s="28">
        <v>34</v>
      </c>
      <c r="Q57" s="28" t="s">
        <v>442</v>
      </c>
      <c r="R57" s="29"/>
      <c r="S57" s="104"/>
      <c r="T57" s="28">
        <v>34</v>
      </c>
    </row>
    <row r="58" spans="1:20" ht="13.8" thickBot="1" x14ac:dyDescent="0.3">
      <c r="A58" s="131" t="s">
        <v>443</v>
      </c>
      <c r="B58" s="132"/>
      <c r="C58" s="133"/>
      <c r="D58" s="131">
        <v>35</v>
      </c>
      <c r="E58" s="131" t="s">
        <v>443</v>
      </c>
      <c r="F58" s="132"/>
      <c r="G58" s="133"/>
      <c r="H58" s="131">
        <v>35</v>
      </c>
      <c r="I58" s="131" t="s">
        <v>443</v>
      </c>
      <c r="J58" s="132"/>
      <c r="K58" s="133"/>
      <c r="L58" s="131">
        <v>35</v>
      </c>
      <c r="M58" s="131" t="s">
        <v>443</v>
      </c>
      <c r="N58" s="132"/>
      <c r="O58" s="133"/>
      <c r="P58" s="131">
        <v>35</v>
      </c>
      <c r="Q58" s="131" t="s">
        <v>443</v>
      </c>
      <c r="R58" s="132"/>
      <c r="S58" s="133"/>
      <c r="T58" s="28">
        <v>35</v>
      </c>
    </row>
    <row r="59" spans="1:20" x14ac:dyDescent="0.25">
      <c r="A59" s="134" t="s">
        <v>444</v>
      </c>
      <c r="B59" s="135">
        <v>0</v>
      </c>
      <c r="C59" s="136"/>
      <c r="D59" s="134">
        <v>36</v>
      </c>
      <c r="E59" s="134" t="s">
        <v>444</v>
      </c>
      <c r="F59" s="135">
        <v>0</v>
      </c>
      <c r="G59" s="136"/>
      <c r="H59" s="134">
        <v>36</v>
      </c>
      <c r="I59" s="134" t="s">
        <v>444</v>
      </c>
      <c r="J59" s="135">
        <v>0</v>
      </c>
      <c r="K59" s="136"/>
      <c r="L59" s="134">
        <v>36</v>
      </c>
      <c r="M59" s="134" t="s">
        <v>444</v>
      </c>
      <c r="N59" s="135">
        <v>0</v>
      </c>
      <c r="O59" s="136"/>
      <c r="P59" s="134">
        <v>36</v>
      </c>
      <c r="Q59" s="134" t="s">
        <v>444</v>
      </c>
      <c r="R59" s="135">
        <v>0</v>
      </c>
      <c r="S59" s="136"/>
      <c r="T59" s="32">
        <v>36</v>
      </c>
    </row>
    <row r="60" spans="1:20" x14ac:dyDescent="0.25">
      <c r="A60" s="28" t="s">
        <v>445</v>
      </c>
      <c r="B60" s="29">
        <v>25515</v>
      </c>
      <c r="C60" s="104">
        <v>2.2999999999999998</v>
      </c>
      <c r="D60" s="28">
        <v>37</v>
      </c>
      <c r="E60" s="28" t="s">
        <v>445</v>
      </c>
      <c r="F60" s="29">
        <v>36129</v>
      </c>
      <c r="G60" s="104">
        <v>3.4</v>
      </c>
      <c r="H60" s="28">
        <v>37</v>
      </c>
      <c r="I60" s="28" t="s">
        <v>445</v>
      </c>
      <c r="J60" s="29">
        <v>32600</v>
      </c>
      <c r="K60" s="104">
        <v>2.9</v>
      </c>
      <c r="L60" s="28">
        <v>37</v>
      </c>
      <c r="M60" s="28" t="s">
        <v>445</v>
      </c>
      <c r="N60" s="29">
        <v>94244</v>
      </c>
      <c r="O60" s="104">
        <v>2.9</v>
      </c>
      <c r="P60" s="28">
        <v>37</v>
      </c>
      <c r="Q60" s="28" t="s">
        <v>445</v>
      </c>
      <c r="R60" s="29">
        <v>287303</v>
      </c>
      <c r="S60" s="104">
        <v>2.9</v>
      </c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155120</v>
      </c>
      <c r="C63" s="139">
        <v>2.2000000000000002</v>
      </c>
      <c r="D63" s="137">
        <v>38</v>
      </c>
      <c r="E63" s="137" t="s">
        <v>36</v>
      </c>
      <c r="F63" s="138">
        <v>225826</v>
      </c>
      <c r="G63" s="139">
        <v>2.7</v>
      </c>
      <c r="H63" s="137">
        <v>38</v>
      </c>
      <c r="I63" s="137" t="s">
        <v>36</v>
      </c>
      <c r="J63" s="138">
        <v>202046</v>
      </c>
      <c r="K63" s="139">
        <v>2.5</v>
      </c>
      <c r="L63" s="137">
        <v>38</v>
      </c>
      <c r="M63" s="137" t="s">
        <v>36</v>
      </c>
      <c r="N63" s="138">
        <v>582992</v>
      </c>
      <c r="O63" s="139">
        <v>2.5</v>
      </c>
      <c r="P63" s="137">
        <v>38</v>
      </c>
      <c r="Q63" s="137" t="s">
        <v>36</v>
      </c>
      <c r="R63" s="138">
        <v>1866220</v>
      </c>
      <c r="S63" s="139">
        <v>2.4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37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777343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33203125" customWidth="1"/>
    <col min="15" max="15" width="9.109375" style="107" customWidth="1"/>
    <col min="16" max="16" width="0" hidden="1" customWidth="1"/>
    <col min="18" max="18" width="9.332031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447</v>
      </c>
    </row>
    <row r="2" spans="1:23" ht="12.75" customHeight="1" x14ac:dyDescent="0.25">
      <c r="A2" s="231" t="s">
        <v>423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5">
      <c r="A3" s="266" t="s">
        <v>100</v>
      </c>
      <c r="B3" s="267"/>
      <c r="C3" s="103" t="s">
        <v>424</v>
      </c>
      <c r="D3" s="45"/>
      <c r="E3" s="266" t="s">
        <v>110</v>
      </c>
      <c r="F3" s="267"/>
      <c r="G3" s="103" t="s">
        <v>424</v>
      </c>
      <c r="H3" s="45"/>
      <c r="I3" s="266" t="s">
        <v>123</v>
      </c>
      <c r="J3" s="267"/>
      <c r="K3" s="103" t="s">
        <v>424</v>
      </c>
      <c r="L3" s="45"/>
      <c r="M3" s="266" t="s">
        <v>448</v>
      </c>
      <c r="N3" s="267"/>
      <c r="O3" s="103" t="s">
        <v>424</v>
      </c>
      <c r="P3" s="45"/>
      <c r="Q3" s="266" t="s">
        <v>134</v>
      </c>
      <c r="R3" s="267"/>
      <c r="S3" s="103" t="s">
        <v>424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426</v>
      </c>
      <c r="C5" s="104" t="s">
        <v>427</v>
      </c>
      <c r="D5" s="28" t="s">
        <v>62</v>
      </c>
      <c r="E5" s="28"/>
      <c r="F5" s="28" t="s">
        <v>426</v>
      </c>
      <c r="G5" s="104" t="s">
        <v>427</v>
      </c>
      <c r="H5" s="28" t="s">
        <v>62</v>
      </c>
      <c r="I5" s="28"/>
      <c r="J5" s="28" t="s">
        <v>426</v>
      </c>
      <c r="K5" s="104" t="s">
        <v>427</v>
      </c>
      <c r="L5" s="28" t="s">
        <v>62</v>
      </c>
      <c r="M5" s="28"/>
      <c r="N5" s="28" t="s">
        <v>426</v>
      </c>
      <c r="O5" s="104" t="s">
        <v>427</v>
      </c>
      <c r="P5" s="28" t="s">
        <v>62</v>
      </c>
      <c r="Q5" s="28"/>
      <c r="R5" s="28" t="s">
        <v>426</v>
      </c>
      <c r="S5" s="104" t="s">
        <v>427</v>
      </c>
      <c r="T5" s="59" t="s">
        <v>62</v>
      </c>
    </row>
    <row r="6" spans="1:23" x14ac:dyDescent="0.25">
      <c r="A6" s="28" t="s">
        <v>428</v>
      </c>
      <c r="B6" s="29">
        <v>41389</v>
      </c>
      <c r="C6" s="104">
        <v>5.0999999999999996</v>
      </c>
      <c r="D6" s="28">
        <v>1</v>
      </c>
      <c r="E6" s="28" t="s">
        <v>428</v>
      </c>
      <c r="F6" s="29">
        <v>82755</v>
      </c>
      <c r="G6" s="104">
        <v>4.3</v>
      </c>
      <c r="H6" s="28">
        <v>1</v>
      </c>
      <c r="I6" s="28" t="s">
        <v>428</v>
      </c>
      <c r="J6" s="29">
        <v>39277</v>
      </c>
      <c r="K6" s="104">
        <v>6</v>
      </c>
      <c r="L6" s="28">
        <v>1</v>
      </c>
      <c r="M6" s="28" t="s">
        <v>428</v>
      </c>
      <c r="N6" s="29">
        <v>163421</v>
      </c>
      <c r="O6" s="104">
        <v>4.9000000000000004</v>
      </c>
      <c r="P6" s="28">
        <v>1</v>
      </c>
      <c r="Q6" s="28" t="s">
        <v>428</v>
      </c>
      <c r="R6" s="29">
        <v>234126</v>
      </c>
      <c r="S6" s="104">
        <v>4.0999999999999996</v>
      </c>
      <c r="T6" s="28">
        <v>1</v>
      </c>
    </row>
    <row r="7" spans="1:23" x14ac:dyDescent="0.25">
      <c r="A7" s="28" t="s">
        <v>429</v>
      </c>
      <c r="B7" s="29">
        <v>40700</v>
      </c>
      <c r="C7" s="104">
        <v>11.8</v>
      </c>
      <c r="D7" s="28">
        <v>2</v>
      </c>
      <c r="E7" s="28" t="s">
        <v>429</v>
      </c>
      <c r="F7" s="29">
        <v>81563</v>
      </c>
      <c r="G7" s="104">
        <v>10</v>
      </c>
      <c r="H7" s="28">
        <v>2</v>
      </c>
      <c r="I7" s="28" t="s">
        <v>429</v>
      </c>
      <c r="J7" s="29">
        <v>38172</v>
      </c>
      <c r="K7" s="104">
        <v>11.3</v>
      </c>
      <c r="L7" s="28">
        <v>2</v>
      </c>
      <c r="M7" s="28" t="s">
        <v>429</v>
      </c>
      <c r="N7" s="29">
        <v>160435</v>
      </c>
      <c r="O7" s="104">
        <v>10.8</v>
      </c>
      <c r="P7" s="28">
        <v>2</v>
      </c>
      <c r="Q7" s="28" t="s">
        <v>429</v>
      </c>
      <c r="R7" s="29">
        <v>229314</v>
      </c>
      <c r="S7" s="104">
        <v>10.7</v>
      </c>
      <c r="T7" s="28">
        <v>2</v>
      </c>
    </row>
    <row r="8" spans="1:23" ht="13.8" thickBot="1" x14ac:dyDescent="0.3">
      <c r="A8" s="28" t="s">
        <v>430</v>
      </c>
      <c r="B8" s="29">
        <v>48290</v>
      </c>
      <c r="C8" s="104">
        <v>4.7</v>
      </c>
      <c r="D8" s="28">
        <v>3</v>
      </c>
      <c r="E8" s="28" t="s">
        <v>430</v>
      </c>
      <c r="F8" s="29">
        <v>94158</v>
      </c>
      <c r="G8" s="104">
        <v>2.9</v>
      </c>
      <c r="H8" s="28">
        <v>3</v>
      </c>
      <c r="I8" s="28" t="s">
        <v>430</v>
      </c>
      <c r="J8" s="29">
        <v>44526</v>
      </c>
      <c r="K8" s="104">
        <v>4</v>
      </c>
      <c r="L8" s="28">
        <v>3</v>
      </c>
      <c r="M8" s="28" t="s">
        <v>430</v>
      </c>
      <c r="N8" s="29">
        <v>186974</v>
      </c>
      <c r="O8" s="104">
        <v>3.6</v>
      </c>
      <c r="P8" s="28">
        <v>3</v>
      </c>
      <c r="Q8" s="28" t="s">
        <v>430</v>
      </c>
      <c r="R8" s="29">
        <v>269622</v>
      </c>
      <c r="S8" s="104">
        <v>2.9</v>
      </c>
      <c r="T8" s="28">
        <v>3</v>
      </c>
    </row>
    <row r="9" spans="1:23" x14ac:dyDescent="0.25">
      <c r="A9" s="134" t="s">
        <v>431</v>
      </c>
      <c r="B9" s="135">
        <v>130379</v>
      </c>
      <c r="C9" s="136">
        <v>7</v>
      </c>
      <c r="D9" s="134">
        <v>4</v>
      </c>
      <c r="E9" s="134" t="s">
        <v>431</v>
      </c>
      <c r="F9" s="135">
        <v>258476</v>
      </c>
      <c r="G9" s="136">
        <v>5.5</v>
      </c>
      <c r="H9" s="134">
        <v>4</v>
      </c>
      <c r="I9" s="134" t="s">
        <v>431</v>
      </c>
      <c r="J9" s="135">
        <v>121975</v>
      </c>
      <c r="K9" s="136">
        <v>6.9</v>
      </c>
      <c r="L9" s="134">
        <v>4</v>
      </c>
      <c r="M9" s="134" t="s">
        <v>431</v>
      </c>
      <c r="N9" s="135">
        <v>510830</v>
      </c>
      <c r="O9" s="136">
        <v>6.2</v>
      </c>
      <c r="P9" s="134">
        <v>4</v>
      </c>
      <c r="Q9" s="134" t="s">
        <v>431</v>
      </c>
      <c r="R9" s="135">
        <v>733062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432</v>
      </c>
      <c r="B12" s="29">
        <v>45150</v>
      </c>
      <c r="C12" s="104">
        <v>3.2</v>
      </c>
      <c r="D12" s="28">
        <v>5</v>
      </c>
      <c r="E12" s="28" t="s">
        <v>432</v>
      </c>
      <c r="F12" s="29">
        <v>89305</v>
      </c>
      <c r="G12" s="104">
        <v>2</v>
      </c>
      <c r="H12" s="28">
        <v>5</v>
      </c>
      <c r="I12" s="28" t="s">
        <v>432</v>
      </c>
      <c r="J12" s="29">
        <v>42766</v>
      </c>
      <c r="K12" s="104">
        <v>2.2000000000000002</v>
      </c>
      <c r="L12" s="28">
        <v>5</v>
      </c>
      <c r="M12" s="28" t="s">
        <v>432</v>
      </c>
      <c r="N12" s="29">
        <v>177221</v>
      </c>
      <c r="O12" s="104">
        <v>2.2999999999999998</v>
      </c>
      <c r="P12" s="28">
        <v>5</v>
      </c>
      <c r="Q12" s="28" t="s">
        <v>432</v>
      </c>
      <c r="R12" s="29">
        <v>255852</v>
      </c>
      <c r="S12" s="104">
        <v>1.4</v>
      </c>
      <c r="T12" s="28">
        <v>5</v>
      </c>
    </row>
    <row r="13" spans="1:23" x14ac:dyDescent="0.25">
      <c r="A13" s="28" t="s">
        <v>433</v>
      </c>
      <c r="B13" s="29">
        <v>48612</v>
      </c>
      <c r="C13" s="104">
        <v>2.2000000000000002</v>
      </c>
      <c r="D13" s="28">
        <v>6</v>
      </c>
      <c r="E13" s="28" t="s">
        <v>433</v>
      </c>
      <c r="F13" s="29">
        <v>96554</v>
      </c>
      <c r="G13" s="104">
        <v>1.3</v>
      </c>
      <c r="H13" s="28">
        <v>6</v>
      </c>
      <c r="I13" s="28" t="s">
        <v>433</v>
      </c>
      <c r="J13" s="29">
        <v>46640</v>
      </c>
      <c r="K13" s="104">
        <v>2.9</v>
      </c>
      <c r="L13" s="28">
        <v>6</v>
      </c>
      <c r="M13" s="28" t="s">
        <v>433</v>
      </c>
      <c r="N13" s="29">
        <v>191806</v>
      </c>
      <c r="O13" s="104">
        <v>1.9</v>
      </c>
      <c r="P13" s="28">
        <v>6</v>
      </c>
      <c r="Q13" s="28" t="s">
        <v>433</v>
      </c>
      <c r="R13" s="29">
        <v>280247</v>
      </c>
      <c r="S13" s="104">
        <v>1.3</v>
      </c>
      <c r="T13" s="28">
        <v>6</v>
      </c>
    </row>
    <row r="14" spans="1:23" ht="13.8" thickBot="1" x14ac:dyDescent="0.3">
      <c r="A14" s="28" t="s">
        <v>434</v>
      </c>
      <c r="B14" s="29">
        <v>48210</v>
      </c>
      <c r="C14" s="104">
        <v>-0.5</v>
      </c>
      <c r="D14" s="28">
        <v>7</v>
      </c>
      <c r="E14" s="28" t="s">
        <v>434</v>
      </c>
      <c r="F14" s="29">
        <v>94370</v>
      </c>
      <c r="G14" s="104">
        <v>-1.1000000000000001</v>
      </c>
      <c r="H14" s="28">
        <v>7</v>
      </c>
      <c r="I14" s="28" t="s">
        <v>434</v>
      </c>
      <c r="J14" s="29">
        <v>44133</v>
      </c>
      <c r="K14" s="104">
        <v>-2.2999999999999998</v>
      </c>
      <c r="L14" s="28">
        <v>7</v>
      </c>
      <c r="M14" s="28" t="s">
        <v>434</v>
      </c>
      <c r="N14" s="29">
        <v>186714</v>
      </c>
      <c r="O14" s="104">
        <v>-1.2</v>
      </c>
      <c r="P14" s="28">
        <v>7</v>
      </c>
      <c r="Q14" s="28" t="s">
        <v>434</v>
      </c>
      <c r="R14" s="29">
        <v>274627</v>
      </c>
      <c r="S14" s="104">
        <v>-1.6</v>
      </c>
      <c r="T14" s="28">
        <v>7</v>
      </c>
    </row>
    <row r="15" spans="1:23" x14ac:dyDescent="0.25">
      <c r="A15" s="134" t="s">
        <v>435</v>
      </c>
      <c r="B15" s="135">
        <v>141972</v>
      </c>
      <c r="C15" s="136">
        <v>1.6</v>
      </c>
      <c r="D15" s="134">
        <v>8</v>
      </c>
      <c r="E15" s="134" t="s">
        <v>435</v>
      </c>
      <c r="F15" s="135">
        <v>280230</v>
      </c>
      <c r="G15" s="136">
        <v>0.7</v>
      </c>
      <c r="H15" s="134">
        <v>8</v>
      </c>
      <c r="I15" s="134" t="s">
        <v>435</v>
      </c>
      <c r="J15" s="135">
        <v>133539</v>
      </c>
      <c r="K15" s="136">
        <v>0.9</v>
      </c>
      <c r="L15" s="134">
        <v>8</v>
      </c>
      <c r="M15" s="134" t="s">
        <v>435</v>
      </c>
      <c r="N15" s="135">
        <v>555741</v>
      </c>
      <c r="O15" s="136">
        <v>1</v>
      </c>
      <c r="P15" s="134">
        <v>8</v>
      </c>
      <c r="Q15" s="134" t="s">
        <v>435</v>
      </c>
      <c r="R15" s="135">
        <v>810726</v>
      </c>
      <c r="S15" s="136">
        <v>0.3</v>
      </c>
      <c r="T15" s="32">
        <v>8</v>
      </c>
    </row>
    <row r="16" spans="1:23" x14ac:dyDescent="0.25">
      <c r="A16" s="28" t="s">
        <v>436</v>
      </c>
      <c r="B16" s="29">
        <v>272352</v>
      </c>
      <c r="C16" s="104">
        <v>4.0999999999999996</v>
      </c>
      <c r="D16" s="28">
        <v>9</v>
      </c>
      <c r="E16" s="28" t="s">
        <v>436</v>
      </c>
      <c r="F16" s="29">
        <v>538705</v>
      </c>
      <c r="G16" s="104">
        <v>2.9</v>
      </c>
      <c r="H16" s="28">
        <v>9</v>
      </c>
      <c r="I16" s="28" t="s">
        <v>436</v>
      </c>
      <c r="J16" s="29">
        <v>255514</v>
      </c>
      <c r="K16" s="104">
        <v>3.7</v>
      </c>
      <c r="L16" s="28">
        <v>9</v>
      </c>
      <c r="M16" s="28" t="s">
        <v>436</v>
      </c>
      <c r="N16" s="29">
        <v>1066571</v>
      </c>
      <c r="O16" s="104">
        <v>3.4</v>
      </c>
      <c r="P16" s="28">
        <v>9</v>
      </c>
      <c r="Q16" s="28" t="s">
        <v>436</v>
      </c>
      <c r="R16" s="29">
        <v>1543788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437</v>
      </c>
      <c r="B19" s="29">
        <v>48380</v>
      </c>
      <c r="C19" s="104">
        <v>-2.5</v>
      </c>
      <c r="D19" s="28">
        <v>10</v>
      </c>
      <c r="E19" s="28" t="s">
        <v>437</v>
      </c>
      <c r="F19" s="29">
        <v>95161</v>
      </c>
      <c r="G19" s="104">
        <v>-2.7</v>
      </c>
      <c r="H19" s="28">
        <v>10</v>
      </c>
      <c r="I19" s="28" t="s">
        <v>437</v>
      </c>
      <c r="J19" s="29">
        <v>44215</v>
      </c>
      <c r="K19" s="104">
        <v>-3.7</v>
      </c>
      <c r="L19" s="28">
        <v>10</v>
      </c>
      <c r="M19" s="28" t="s">
        <v>437</v>
      </c>
      <c r="N19" s="29">
        <v>187756</v>
      </c>
      <c r="O19" s="104">
        <v>-2.9</v>
      </c>
      <c r="P19" s="28">
        <v>10</v>
      </c>
      <c r="Q19" s="28" t="s">
        <v>437</v>
      </c>
      <c r="R19" s="29">
        <v>279314</v>
      </c>
      <c r="S19" s="104">
        <v>-3.2</v>
      </c>
      <c r="T19" s="28">
        <v>10</v>
      </c>
    </row>
    <row r="20" spans="1:23" x14ac:dyDescent="0.25">
      <c r="A20" s="28" t="s">
        <v>438</v>
      </c>
      <c r="B20" s="29">
        <v>48321</v>
      </c>
      <c r="C20" s="104">
        <v>0.9</v>
      </c>
      <c r="D20" s="28">
        <v>11</v>
      </c>
      <c r="E20" s="28" t="s">
        <v>438</v>
      </c>
      <c r="F20" s="29">
        <v>98401</v>
      </c>
      <c r="G20" s="104">
        <v>1.6</v>
      </c>
      <c r="H20" s="28">
        <v>11</v>
      </c>
      <c r="I20" s="28" t="s">
        <v>438</v>
      </c>
      <c r="J20" s="29">
        <v>45043</v>
      </c>
      <c r="K20" s="104">
        <v>0.7</v>
      </c>
      <c r="L20" s="28">
        <v>11</v>
      </c>
      <c r="M20" s="28" t="s">
        <v>438</v>
      </c>
      <c r="N20" s="29">
        <v>191765</v>
      </c>
      <c r="O20" s="104">
        <v>1.2</v>
      </c>
      <c r="P20" s="28">
        <v>11</v>
      </c>
      <c r="Q20" s="28" t="s">
        <v>438</v>
      </c>
      <c r="R20" s="29">
        <v>281617</v>
      </c>
      <c r="S20" s="104">
        <v>0.7</v>
      </c>
      <c r="T20" s="28">
        <v>11</v>
      </c>
    </row>
    <row r="21" spans="1:23" ht="13.8" thickBot="1" x14ac:dyDescent="0.3">
      <c r="A21" s="28" t="s">
        <v>439</v>
      </c>
      <c r="B21" s="29">
        <v>47377</v>
      </c>
      <c r="C21" s="104">
        <v>1.1000000000000001</v>
      </c>
      <c r="D21" s="28">
        <v>12</v>
      </c>
      <c r="E21" s="28" t="s">
        <v>439</v>
      </c>
      <c r="F21" s="29">
        <v>94270</v>
      </c>
      <c r="G21" s="104">
        <v>0.7</v>
      </c>
      <c r="H21" s="28">
        <v>12</v>
      </c>
      <c r="I21" s="28" t="s">
        <v>439</v>
      </c>
      <c r="J21" s="29">
        <v>45001</v>
      </c>
      <c r="K21" s="104">
        <v>2.1</v>
      </c>
      <c r="L21" s="28">
        <v>12</v>
      </c>
      <c r="M21" s="28" t="s">
        <v>439</v>
      </c>
      <c r="N21" s="29">
        <v>186647</v>
      </c>
      <c r="O21" s="104">
        <v>1.1000000000000001</v>
      </c>
      <c r="P21" s="28">
        <v>12</v>
      </c>
      <c r="Q21" s="28" t="s">
        <v>439</v>
      </c>
      <c r="R21" s="29">
        <v>273136</v>
      </c>
      <c r="S21" s="104">
        <v>1</v>
      </c>
      <c r="T21" s="28">
        <v>12</v>
      </c>
    </row>
    <row r="22" spans="1:23" x14ac:dyDescent="0.25">
      <c r="A22" s="134" t="s">
        <v>440</v>
      </c>
      <c r="B22" s="135">
        <v>144077</v>
      </c>
      <c r="C22" s="136">
        <v>-0.2</v>
      </c>
      <c r="D22" s="134">
        <v>13</v>
      </c>
      <c r="E22" s="134" t="s">
        <v>440</v>
      </c>
      <c r="F22" s="135">
        <v>287832</v>
      </c>
      <c r="G22" s="136">
        <v>-0.2</v>
      </c>
      <c r="H22" s="134">
        <v>13</v>
      </c>
      <c r="I22" s="134" t="s">
        <v>440</v>
      </c>
      <c r="J22" s="135">
        <v>134258</v>
      </c>
      <c r="K22" s="136">
        <v>-0.4</v>
      </c>
      <c r="L22" s="134">
        <v>13</v>
      </c>
      <c r="M22" s="134" t="s">
        <v>440</v>
      </c>
      <c r="N22" s="135">
        <v>566168</v>
      </c>
      <c r="O22" s="136">
        <v>-0.2</v>
      </c>
      <c r="P22" s="134">
        <v>13</v>
      </c>
      <c r="Q22" s="134" t="s">
        <v>440</v>
      </c>
      <c r="R22" s="135">
        <v>834067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441</v>
      </c>
      <c r="B25" s="29">
        <v>48571</v>
      </c>
      <c r="C25" s="104">
        <v>0.2</v>
      </c>
      <c r="D25" s="28">
        <v>14</v>
      </c>
      <c r="E25" s="28" t="s">
        <v>441</v>
      </c>
      <c r="F25" s="29">
        <v>96674</v>
      </c>
      <c r="G25" s="104">
        <v>0.2</v>
      </c>
      <c r="H25" s="28">
        <v>14</v>
      </c>
      <c r="I25" s="28" t="s">
        <v>441</v>
      </c>
      <c r="J25" s="29">
        <v>45049</v>
      </c>
      <c r="K25" s="104">
        <v>-0.1</v>
      </c>
      <c r="L25" s="28">
        <v>14</v>
      </c>
      <c r="M25" s="28" t="s">
        <v>441</v>
      </c>
      <c r="N25" s="29">
        <v>190294</v>
      </c>
      <c r="O25" s="104">
        <v>0.1</v>
      </c>
      <c r="P25" s="28">
        <v>14</v>
      </c>
      <c r="Q25" s="28" t="s">
        <v>441</v>
      </c>
      <c r="R25" s="29">
        <v>278058</v>
      </c>
      <c r="S25" s="104">
        <v>0.1</v>
      </c>
      <c r="T25" s="28">
        <v>14</v>
      </c>
    </row>
    <row r="26" spans="1:23" x14ac:dyDescent="0.25">
      <c r="A26" s="28" t="s">
        <v>442</v>
      </c>
      <c r="B26" s="29">
        <v>45408</v>
      </c>
      <c r="C26" s="104">
        <v>-1.5</v>
      </c>
      <c r="D26" s="28">
        <v>15</v>
      </c>
      <c r="E26" s="28" t="s">
        <v>442</v>
      </c>
      <c r="F26" s="29">
        <v>89179</v>
      </c>
      <c r="G26" s="104">
        <v>-1.3</v>
      </c>
      <c r="H26" s="28">
        <v>15</v>
      </c>
      <c r="I26" s="28" t="s">
        <v>442</v>
      </c>
      <c r="J26" s="29">
        <v>42249</v>
      </c>
      <c r="K26" s="104">
        <v>0.1</v>
      </c>
      <c r="L26" s="28">
        <v>15</v>
      </c>
      <c r="M26" s="28" t="s">
        <v>442</v>
      </c>
      <c r="N26" s="29">
        <v>176836</v>
      </c>
      <c r="O26" s="104">
        <v>-1</v>
      </c>
      <c r="P26" s="28">
        <v>15</v>
      </c>
      <c r="Q26" s="28" t="s">
        <v>442</v>
      </c>
      <c r="R26" s="29">
        <v>257016</v>
      </c>
      <c r="S26" s="104">
        <v>-1.3</v>
      </c>
      <c r="T26" s="28">
        <v>15</v>
      </c>
    </row>
    <row r="27" spans="1:23" ht="13.8" thickBot="1" x14ac:dyDescent="0.3">
      <c r="A27" s="28" t="s">
        <v>443</v>
      </c>
      <c r="B27" s="29">
        <v>45435</v>
      </c>
      <c r="C27" s="104">
        <v>-0.9</v>
      </c>
      <c r="D27" s="28">
        <v>16</v>
      </c>
      <c r="E27" s="28" t="s">
        <v>443</v>
      </c>
      <c r="F27" s="29">
        <v>89832</v>
      </c>
      <c r="G27" s="104">
        <v>-1.5</v>
      </c>
      <c r="H27" s="28">
        <v>16</v>
      </c>
      <c r="I27" s="28" t="s">
        <v>443</v>
      </c>
      <c r="J27" s="29">
        <v>42709</v>
      </c>
      <c r="K27" s="104">
        <v>-1.8</v>
      </c>
      <c r="L27" s="28">
        <v>16</v>
      </c>
      <c r="M27" s="28" t="s">
        <v>443</v>
      </c>
      <c r="N27" s="29">
        <v>177977</v>
      </c>
      <c r="O27" s="104">
        <v>-1.4</v>
      </c>
      <c r="P27" s="28">
        <v>16</v>
      </c>
      <c r="Q27" s="28" t="s">
        <v>443</v>
      </c>
      <c r="R27" s="29">
        <v>256488</v>
      </c>
      <c r="S27" s="104">
        <v>-1.7</v>
      </c>
      <c r="T27" s="28">
        <v>16</v>
      </c>
    </row>
    <row r="28" spans="1:23" x14ac:dyDescent="0.25">
      <c r="A28" s="134" t="s">
        <v>444</v>
      </c>
      <c r="B28" s="135">
        <v>139415</v>
      </c>
      <c r="C28" s="136">
        <v>-0.7</v>
      </c>
      <c r="D28" s="134">
        <v>17</v>
      </c>
      <c r="E28" s="134" t="s">
        <v>444</v>
      </c>
      <c r="F28" s="135">
        <v>275685</v>
      </c>
      <c r="G28" s="136">
        <v>-0.8</v>
      </c>
      <c r="H28" s="134">
        <v>17</v>
      </c>
      <c r="I28" s="134" t="s">
        <v>444</v>
      </c>
      <c r="J28" s="135">
        <v>130007</v>
      </c>
      <c r="K28" s="136">
        <v>-0.6</v>
      </c>
      <c r="L28" s="134">
        <v>17</v>
      </c>
      <c r="M28" s="134" t="s">
        <v>444</v>
      </c>
      <c r="N28" s="135">
        <v>545107</v>
      </c>
      <c r="O28" s="136">
        <v>-0.7</v>
      </c>
      <c r="P28" s="134">
        <v>17</v>
      </c>
      <c r="Q28" s="134" t="s">
        <v>444</v>
      </c>
      <c r="R28" s="135">
        <v>791562</v>
      </c>
      <c r="S28" s="136">
        <v>-1</v>
      </c>
      <c r="T28" s="32">
        <v>17</v>
      </c>
    </row>
    <row r="29" spans="1:23" ht="13.8" thickBot="1" x14ac:dyDescent="0.3">
      <c r="A29" s="144" t="s">
        <v>445</v>
      </c>
      <c r="B29" s="145">
        <v>283492</v>
      </c>
      <c r="C29" s="146">
        <v>-0.5</v>
      </c>
      <c r="D29" s="144">
        <v>18</v>
      </c>
      <c r="E29" s="144" t="s">
        <v>445</v>
      </c>
      <c r="F29" s="145">
        <v>563517</v>
      </c>
      <c r="G29" s="146">
        <v>-0.5</v>
      </c>
      <c r="H29" s="144">
        <v>18</v>
      </c>
      <c r="I29" s="144" t="s">
        <v>445</v>
      </c>
      <c r="J29" s="145">
        <v>264266</v>
      </c>
      <c r="K29" s="146">
        <v>-0.5</v>
      </c>
      <c r="L29" s="144">
        <v>18</v>
      </c>
      <c r="M29" s="144" t="s">
        <v>445</v>
      </c>
      <c r="N29" s="145">
        <v>1111275</v>
      </c>
      <c r="O29" s="146">
        <v>-0.5</v>
      </c>
      <c r="P29" s="144">
        <v>18</v>
      </c>
      <c r="Q29" s="144" t="s">
        <v>445</v>
      </c>
      <c r="R29" s="145">
        <v>1625629</v>
      </c>
      <c r="S29" s="146">
        <v>-0.7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555844</v>
      </c>
      <c r="C32" s="139">
        <v>1.7</v>
      </c>
      <c r="D32" s="137">
        <v>19</v>
      </c>
      <c r="E32" s="137" t="s">
        <v>36</v>
      </c>
      <c r="F32" s="138">
        <v>1102222</v>
      </c>
      <c r="G32" s="139">
        <v>1.2</v>
      </c>
      <c r="H32" s="137">
        <v>19</v>
      </c>
      <c r="I32" s="137" t="s">
        <v>36</v>
      </c>
      <c r="J32" s="138">
        <v>519779</v>
      </c>
      <c r="K32" s="139">
        <v>1.5</v>
      </c>
      <c r="L32" s="137">
        <v>19</v>
      </c>
      <c r="M32" s="137" t="s">
        <v>36</v>
      </c>
      <c r="N32" s="138">
        <v>2177846</v>
      </c>
      <c r="O32" s="139">
        <v>1.4</v>
      </c>
      <c r="P32" s="137">
        <v>19</v>
      </c>
      <c r="Q32" s="137" t="s">
        <v>36</v>
      </c>
      <c r="R32" s="138">
        <v>3169417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446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8" t="s">
        <v>100</v>
      </c>
      <c r="B35" s="269"/>
      <c r="C35" s="103" t="s">
        <v>424</v>
      </c>
      <c r="D35" s="45"/>
      <c r="E35" s="58" t="s">
        <v>110</v>
      </c>
      <c r="F35" s="83"/>
      <c r="G35" s="103" t="s">
        <v>424</v>
      </c>
      <c r="H35" s="45"/>
      <c r="I35" s="58" t="s">
        <v>123</v>
      </c>
      <c r="J35" s="83"/>
      <c r="K35" s="103" t="s">
        <v>424</v>
      </c>
      <c r="L35" s="45"/>
      <c r="M35" s="58" t="s">
        <v>448</v>
      </c>
      <c r="N35" s="83"/>
      <c r="O35" s="103" t="s">
        <v>424</v>
      </c>
      <c r="P35" s="45"/>
      <c r="Q35" s="58" t="s">
        <v>134</v>
      </c>
      <c r="R35" s="83"/>
      <c r="S35" s="103" t="s">
        <v>424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428</v>
      </c>
      <c r="B37" s="29">
        <v>44010</v>
      </c>
      <c r="C37" s="104">
        <v>6.3</v>
      </c>
      <c r="D37" s="28">
        <v>20</v>
      </c>
      <c r="E37" s="28" t="s">
        <v>428</v>
      </c>
      <c r="F37" s="29">
        <v>87585</v>
      </c>
      <c r="G37" s="104">
        <v>5.8</v>
      </c>
      <c r="H37" s="28">
        <v>20</v>
      </c>
      <c r="I37" s="28" t="s">
        <v>428</v>
      </c>
      <c r="J37" s="29">
        <v>41171</v>
      </c>
      <c r="K37" s="104">
        <v>4.8</v>
      </c>
      <c r="L37" s="28">
        <v>20</v>
      </c>
      <c r="M37" s="28" t="s">
        <v>428</v>
      </c>
      <c r="N37" s="29">
        <v>172766</v>
      </c>
      <c r="O37" s="104">
        <v>5.7</v>
      </c>
      <c r="P37" s="28">
        <v>20</v>
      </c>
      <c r="Q37" s="28" t="s">
        <v>428</v>
      </c>
      <c r="R37" s="29">
        <v>247439</v>
      </c>
      <c r="S37" s="104">
        <v>5.7</v>
      </c>
      <c r="T37" s="28">
        <v>20</v>
      </c>
    </row>
    <row r="38" spans="1:23" x14ac:dyDescent="0.25">
      <c r="A38" s="28" t="s">
        <v>429</v>
      </c>
      <c r="B38" s="29">
        <v>41570</v>
      </c>
      <c r="C38" s="104">
        <v>2.1</v>
      </c>
      <c r="D38" s="28">
        <v>21</v>
      </c>
      <c r="E38" s="28" t="s">
        <v>429</v>
      </c>
      <c r="F38" s="29">
        <v>83197</v>
      </c>
      <c r="G38" s="104">
        <v>2</v>
      </c>
      <c r="H38" s="28">
        <v>21</v>
      </c>
      <c r="I38" s="28" t="s">
        <v>429</v>
      </c>
      <c r="J38" s="29">
        <v>38914</v>
      </c>
      <c r="K38" s="104">
        <v>1.9</v>
      </c>
      <c r="L38" s="28">
        <v>21</v>
      </c>
      <c r="M38" s="28" t="s">
        <v>429</v>
      </c>
      <c r="N38" s="29">
        <v>163681</v>
      </c>
      <c r="O38" s="104">
        <v>2</v>
      </c>
      <c r="P38" s="28">
        <v>21</v>
      </c>
      <c r="Q38" s="28" t="s">
        <v>429</v>
      </c>
      <c r="R38" s="29">
        <v>233817</v>
      </c>
      <c r="S38" s="104">
        <v>2</v>
      </c>
      <c r="T38" s="28">
        <v>21</v>
      </c>
    </row>
    <row r="39" spans="1:23" ht="13.8" thickBot="1" x14ac:dyDescent="0.3">
      <c r="A39" s="28" t="s">
        <v>430</v>
      </c>
      <c r="B39" s="29">
        <v>48860</v>
      </c>
      <c r="C39" s="104">
        <v>1.2</v>
      </c>
      <c r="D39" s="28">
        <v>22</v>
      </c>
      <c r="E39" s="28" t="s">
        <v>430</v>
      </c>
      <c r="F39" s="29">
        <v>94554</v>
      </c>
      <c r="G39" s="104">
        <v>0.4</v>
      </c>
      <c r="H39" s="28">
        <v>22</v>
      </c>
      <c r="I39" s="28" t="s">
        <v>430</v>
      </c>
      <c r="J39" s="29">
        <v>44858</v>
      </c>
      <c r="K39" s="104">
        <v>0.7</v>
      </c>
      <c r="L39" s="28">
        <v>22</v>
      </c>
      <c r="M39" s="28" t="s">
        <v>430</v>
      </c>
      <c r="N39" s="29">
        <v>188272</v>
      </c>
      <c r="O39" s="104">
        <v>0.7</v>
      </c>
      <c r="P39" s="28">
        <v>22</v>
      </c>
      <c r="Q39" s="28" t="s">
        <v>430</v>
      </c>
      <c r="R39" s="29">
        <v>271410</v>
      </c>
      <c r="S39" s="104">
        <v>0.7</v>
      </c>
      <c r="T39" s="28">
        <v>22</v>
      </c>
    </row>
    <row r="40" spans="1:23" x14ac:dyDescent="0.25">
      <c r="A40" s="134" t="s">
        <v>431</v>
      </c>
      <c r="B40" s="135">
        <v>134440</v>
      </c>
      <c r="C40" s="136">
        <v>3.1</v>
      </c>
      <c r="D40" s="134">
        <v>23</v>
      </c>
      <c r="E40" s="134" t="s">
        <v>431</v>
      </c>
      <c r="F40" s="135">
        <v>265336</v>
      </c>
      <c r="G40" s="136">
        <v>2.7</v>
      </c>
      <c r="H40" s="134">
        <v>23</v>
      </c>
      <c r="I40" s="134" t="s">
        <v>431</v>
      </c>
      <c r="J40" s="135">
        <v>124943</v>
      </c>
      <c r="K40" s="136">
        <v>2.4</v>
      </c>
      <c r="L40" s="134">
        <v>23</v>
      </c>
      <c r="M40" s="134" t="s">
        <v>431</v>
      </c>
      <c r="N40" s="135">
        <v>524719</v>
      </c>
      <c r="O40" s="136">
        <v>2.7</v>
      </c>
      <c r="P40" s="134">
        <v>23</v>
      </c>
      <c r="Q40" s="134" t="s">
        <v>431</v>
      </c>
      <c r="R40" s="135">
        <v>752666</v>
      </c>
      <c r="S40" s="136">
        <v>2.7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432</v>
      </c>
      <c r="B43" s="29">
        <v>45085</v>
      </c>
      <c r="C43" s="104">
        <v>-0.1</v>
      </c>
      <c r="D43" s="28">
        <v>24</v>
      </c>
      <c r="E43" s="28" t="s">
        <v>432</v>
      </c>
      <c r="F43" s="29">
        <v>89406</v>
      </c>
      <c r="G43" s="104">
        <v>0.1</v>
      </c>
      <c r="H43" s="28">
        <v>24</v>
      </c>
      <c r="I43" s="28" t="s">
        <v>432</v>
      </c>
      <c r="J43" s="29">
        <v>42703</v>
      </c>
      <c r="K43" s="104">
        <v>-0.1</v>
      </c>
      <c r="L43" s="28">
        <v>24</v>
      </c>
      <c r="M43" s="28" t="s">
        <v>432</v>
      </c>
      <c r="N43" s="29">
        <v>177194</v>
      </c>
      <c r="O43" s="104">
        <v>0</v>
      </c>
      <c r="P43" s="28">
        <v>24</v>
      </c>
      <c r="Q43" s="28" t="s">
        <v>432</v>
      </c>
      <c r="R43" s="29">
        <v>256084</v>
      </c>
      <c r="S43" s="104">
        <v>0.1</v>
      </c>
      <c r="T43" s="28">
        <v>24</v>
      </c>
    </row>
    <row r="44" spans="1:23" x14ac:dyDescent="0.25">
      <c r="A44" s="28" t="s">
        <v>433</v>
      </c>
      <c r="B44" s="29">
        <v>49599</v>
      </c>
      <c r="C44" s="104">
        <v>2</v>
      </c>
      <c r="D44" s="28">
        <v>25</v>
      </c>
      <c r="E44" s="28" t="s">
        <v>433</v>
      </c>
      <c r="F44" s="29">
        <v>99011</v>
      </c>
      <c r="G44" s="104">
        <v>2.5</v>
      </c>
      <c r="H44" s="28">
        <v>25</v>
      </c>
      <c r="I44" s="28" t="s">
        <v>433</v>
      </c>
      <c r="J44" s="29">
        <v>47850</v>
      </c>
      <c r="K44" s="104">
        <v>2.6</v>
      </c>
      <c r="L44" s="28">
        <v>25</v>
      </c>
      <c r="M44" s="28" t="s">
        <v>433</v>
      </c>
      <c r="N44" s="29">
        <v>196460</v>
      </c>
      <c r="O44" s="104">
        <v>2.4</v>
      </c>
      <c r="P44" s="28">
        <v>25</v>
      </c>
      <c r="Q44" s="28" t="s">
        <v>433</v>
      </c>
      <c r="R44" s="29">
        <v>287188</v>
      </c>
      <c r="S44" s="104">
        <v>2.5</v>
      </c>
      <c r="T44" s="28">
        <v>25</v>
      </c>
    </row>
    <row r="45" spans="1:23" ht="13.8" thickBot="1" x14ac:dyDescent="0.3">
      <c r="A45" s="28" t="s">
        <v>434</v>
      </c>
      <c r="B45" s="29">
        <v>49339</v>
      </c>
      <c r="C45" s="104">
        <v>2.2999999999999998</v>
      </c>
      <c r="D45" s="28">
        <v>26</v>
      </c>
      <c r="E45" s="28" t="s">
        <v>434</v>
      </c>
      <c r="F45" s="29">
        <v>97091</v>
      </c>
      <c r="G45" s="104">
        <v>2.9</v>
      </c>
      <c r="H45" s="28">
        <v>26</v>
      </c>
      <c r="I45" s="28" t="s">
        <v>434</v>
      </c>
      <c r="J45" s="29">
        <v>45366</v>
      </c>
      <c r="K45" s="104">
        <v>2.8</v>
      </c>
      <c r="L45" s="28">
        <v>26</v>
      </c>
      <c r="M45" s="28" t="s">
        <v>434</v>
      </c>
      <c r="N45" s="29">
        <v>191796</v>
      </c>
      <c r="O45" s="104">
        <v>2.7</v>
      </c>
      <c r="P45" s="28">
        <v>26</v>
      </c>
      <c r="Q45" s="28" t="s">
        <v>434</v>
      </c>
      <c r="R45" s="29">
        <v>282979</v>
      </c>
      <c r="S45" s="104">
        <v>3</v>
      </c>
      <c r="T45" s="28">
        <v>26</v>
      </c>
    </row>
    <row r="46" spans="1:23" x14ac:dyDescent="0.25">
      <c r="A46" s="134" t="s">
        <v>435</v>
      </c>
      <c r="B46" s="135">
        <v>144023</v>
      </c>
      <c r="C46" s="136">
        <v>1.4</v>
      </c>
      <c r="D46" s="134">
        <v>27</v>
      </c>
      <c r="E46" s="134" t="s">
        <v>435</v>
      </c>
      <c r="F46" s="135">
        <v>285508</v>
      </c>
      <c r="G46" s="136">
        <v>1.9</v>
      </c>
      <c r="H46" s="134">
        <v>27</v>
      </c>
      <c r="I46" s="134" t="s">
        <v>435</v>
      </c>
      <c r="J46" s="135">
        <v>135918</v>
      </c>
      <c r="K46" s="136">
        <v>1.8</v>
      </c>
      <c r="L46" s="134">
        <v>27</v>
      </c>
      <c r="M46" s="134" t="s">
        <v>435</v>
      </c>
      <c r="N46" s="135">
        <v>565450</v>
      </c>
      <c r="O46" s="136">
        <v>1.7</v>
      </c>
      <c r="P46" s="134">
        <v>27</v>
      </c>
      <c r="Q46" s="134" t="s">
        <v>435</v>
      </c>
      <c r="R46" s="135">
        <v>826251</v>
      </c>
      <c r="S46" s="136">
        <v>1.9</v>
      </c>
      <c r="T46" s="32">
        <v>27</v>
      </c>
    </row>
    <row r="47" spans="1:23" x14ac:dyDescent="0.25">
      <c r="A47" s="28" t="s">
        <v>436</v>
      </c>
      <c r="B47" s="29">
        <v>278464</v>
      </c>
      <c r="C47" s="104">
        <v>2.2000000000000002</v>
      </c>
      <c r="D47" s="28">
        <v>28</v>
      </c>
      <c r="E47" s="28" t="s">
        <v>436</v>
      </c>
      <c r="F47" s="29">
        <v>550844</v>
      </c>
      <c r="G47" s="104">
        <v>2.2999999999999998</v>
      </c>
      <c r="H47" s="28">
        <v>28</v>
      </c>
      <c r="I47" s="28" t="s">
        <v>436</v>
      </c>
      <c r="J47" s="29">
        <v>260861</v>
      </c>
      <c r="K47" s="104">
        <v>2.1</v>
      </c>
      <c r="L47" s="28">
        <v>28</v>
      </c>
      <c r="M47" s="28" t="s">
        <v>436</v>
      </c>
      <c r="N47" s="29">
        <v>1090168</v>
      </c>
      <c r="O47" s="104">
        <v>2.2000000000000002</v>
      </c>
      <c r="P47" s="28">
        <v>28</v>
      </c>
      <c r="Q47" s="28" t="s">
        <v>436</v>
      </c>
      <c r="R47" s="29">
        <v>1578917</v>
      </c>
      <c r="S47" s="104">
        <v>2.2999999999999998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437</v>
      </c>
      <c r="B50" s="29">
        <v>49694</v>
      </c>
      <c r="C50" s="104">
        <v>2.7</v>
      </c>
      <c r="D50" s="28">
        <v>29</v>
      </c>
      <c r="E50" s="28" t="s">
        <v>437</v>
      </c>
      <c r="F50" s="29">
        <v>97951</v>
      </c>
      <c r="G50" s="104">
        <v>2.9</v>
      </c>
      <c r="H50" s="28">
        <v>29</v>
      </c>
      <c r="I50" s="28" t="s">
        <v>437</v>
      </c>
      <c r="J50" s="29">
        <v>45415</v>
      </c>
      <c r="K50" s="104">
        <v>2.7</v>
      </c>
      <c r="L50" s="28">
        <v>29</v>
      </c>
      <c r="M50" s="28" t="s">
        <v>437</v>
      </c>
      <c r="N50" s="29">
        <v>193059</v>
      </c>
      <c r="O50" s="104">
        <v>2.8</v>
      </c>
      <c r="P50" s="28">
        <v>29</v>
      </c>
      <c r="Q50" s="28" t="s">
        <v>437</v>
      </c>
      <c r="R50" s="29">
        <v>287303</v>
      </c>
      <c r="S50" s="104">
        <v>2.9</v>
      </c>
      <c r="T50" s="28">
        <v>29</v>
      </c>
    </row>
    <row r="51" spans="1:23" x14ac:dyDescent="0.25">
      <c r="A51" s="28" t="s">
        <v>438</v>
      </c>
      <c r="B51" s="29"/>
      <c r="C51" s="104"/>
      <c r="D51" s="28">
        <v>30</v>
      </c>
      <c r="E51" s="28" t="s">
        <v>438</v>
      </c>
      <c r="F51" s="29"/>
      <c r="G51" s="104"/>
      <c r="H51" s="28">
        <v>30</v>
      </c>
      <c r="I51" s="28" t="s">
        <v>438</v>
      </c>
      <c r="J51" s="29"/>
      <c r="K51" s="104"/>
      <c r="L51" s="28">
        <v>30</v>
      </c>
      <c r="M51" s="28" t="s">
        <v>438</v>
      </c>
      <c r="N51" s="29"/>
      <c r="O51" s="104"/>
      <c r="P51" s="28">
        <v>30</v>
      </c>
      <c r="Q51" s="28" t="s">
        <v>438</v>
      </c>
      <c r="R51" s="29"/>
      <c r="S51" s="104"/>
      <c r="T51" s="28">
        <v>30</v>
      </c>
    </row>
    <row r="52" spans="1:23" ht="13.8" thickBot="1" x14ac:dyDescent="0.3">
      <c r="A52" s="28" t="s">
        <v>439</v>
      </c>
      <c r="B52" s="29"/>
      <c r="C52" s="104"/>
      <c r="D52" s="28">
        <v>31</v>
      </c>
      <c r="E52" s="28" t="s">
        <v>439</v>
      </c>
      <c r="F52" s="29"/>
      <c r="G52" s="104"/>
      <c r="H52" s="28">
        <v>31</v>
      </c>
      <c r="I52" s="28" t="s">
        <v>439</v>
      </c>
      <c r="J52" s="29"/>
      <c r="K52" s="104"/>
      <c r="L52" s="28">
        <v>31</v>
      </c>
      <c r="M52" s="28" t="s">
        <v>439</v>
      </c>
      <c r="N52" s="29"/>
      <c r="O52" s="104"/>
      <c r="P52" s="28">
        <v>31</v>
      </c>
      <c r="Q52" s="28" t="s">
        <v>439</v>
      </c>
      <c r="R52" s="29"/>
      <c r="S52" s="104"/>
      <c r="T52" s="28">
        <v>31</v>
      </c>
    </row>
    <row r="53" spans="1:23" x14ac:dyDescent="0.25">
      <c r="A53" s="134" t="s">
        <v>440</v>
      </c>
      <c r="B53" s="135">
        <v>49694</v>
      </c>
      <c r="C53" s="136">
        <v>2.7</v>
      </c>
      <c r="D53" s="134">
        <v>32</v>
      </c>
      <c r="E53" s="134" t="s">
        <v>440</v>
      </c>
      <c r="F53" s="135">
        <v>97951</v>
      </c>
      <c r="G53" s="136">
        <v>2.9</v>
      </c>
      <c r="H53" s="134">
        <v>32</v>
      </c>
      <c r="I53" s="134" t="s">
        <v>440</v>
      </c>
      <c r="J53" s="135">
        <v>45415</v>
      </c>
      <c r="K53" s="136">
        <v>2.7</v>
      </c>
      <c r="L53" s="134">
        <v>32</v>
      </c>
      <c r="M53" s="134" t="s">
        <v>440</v>
      </c>
      <c r="N53" s="135">
        <v>193059</v>
      </c>
      <c r="O53" s="136">
        <v>2.8</v>
      </c>
      <c r="P53" s="134">
        <v>32</v>
      </c>
      <c r="Q53" s="134" t="s">
        <v>440</v>
      </c>
      <c r="R53" s="135">
        <v>287303</v>
      </c>
      <c r="S53" s="136">
        <v>2.9</v>
      </c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441</v>
      </c>
      <c r="B56" s="29"/>
      <c r="C56" s="104"/>
      <c r="D56" s="28">
        <v>33</v>
      </c>
      <c r="E56" s="28" t="s">
        <v>441</v>
      </c>
      <c r="F56" s="29"/>
      <c r="G56" s="104"/>
      <c r="H56" s="28">
        <v>33</v>
      </c>
      <c r="I56" s="28" t="s">
        <v>441</v>
      </c>
      <c r="J56" s="29"/>
      <c r="K56" s="104"/>
      <c r="L56" s="28">
        <v>33</v>
      </c>
      <c r="M56" s="28" t="s">
        <v>441</v>
      </c>
      <c r="N56" s="29"/>
      <c r="O56" s="104"/>
      <c r="P56" s="28">
        <v>33</v>
      </c>
      <c r="Q56" s="28" t="s">
        <v>441</v>
      </c>
      <c r="R56" s="29"/>
      <c r="S56" s="104"/>
      <c r="T56" s="28">
        <v>33</v>
      </c>
    </row>
    <row r="57" spans="1:23" x14ac:dyDescent="0.25">
      <c r="A57" s="28" t="s">
        <v>442</v>
      </c>
      <c r="B57" s="29"/>
      <c r="C57" s="104"/>
      <c r="D57" s="28">
        <v>34</v>
      </c>
      <c r="E57" s="28" t="s">
        <v>442</v>
      </c>
      <c r="F57" s="29"/>
      <c r="G57" s="104"/>
      <c r="H57" s="28">
        <v>34</v>
      </c>
      <c r="I57" s="28" t="s">
        <v>442</v>
      </c>
      <c r="J57" s="29"/>
      <c r="K57" s="104"/>
      <c r="L57" s="28">
        <v>34</v>
      </c>
      <c r="M57" s="28" t="s">
        <v>442</v>
      </c>
      <c r="N57" s="29"/>
      <c r="O57" s="104"/>
      <c r="P57" s="28">
        <v>34</v>
      </c>
      <c r="Q57" s="28" t="s">
        <v>442</v>
      </c>
      <c r="R57" s="29"/>
      <c r="S57" s="104"/>
      <c r="T57" s="28">
        <v>34</v>
      </c>
    </row>
    <row r="58" spans="1:23" ht="13.8" thickBot="1" x14ac:dyDescent="0.3">
      <c r="A58" s="28" t="s">
        <v>443</v>
      </c>
      <c r="B58" s="29"/>
      <c r="C58" s="104"/>
      <c r="D58" s="28">
        <v>35</v>
      </c>
      <c r="E58" s="28" t="s">
        <v>443</v>
      </c>
      <c r="F58" s="29"/>
      <c r="G58" s="104"/>
      <c r="H58" s="28">
        <v>35</v>
      </c>
      <c r="I58" s="28" t="s">
        <v>443</v>
      </c>
      <c r="J58" s="29"/>
      <c r="K58" s="104"/>
      <c r="L58" s="28">
        <v>35</v>
      </c>
      <c r="M58" s="28" t="s">
        <v>443</v>
      </c>
      <c r="N58" s="29"/>
      <c r="O58" s="104"/>
      <c r="P58" s="28">
        <v>35</v>
      </c>
      <c r="Q58" s="28" t="s">
        <v>443</v>
      </c>
      <c r="R58" s="29"/>
      <c r="S58" s="104"/>
      <c r="T58" s="28">
        <v>35</v>
      </c>
    </row>
    <row r="59" spans="1:23" x14ac:dyDescent="0.25">
      <c r="A59" s="134" t="s">
        <v>444</v>
      </c>
      <c r="B59" s="135">
        <v>0</v>
      </c>
      <c r="C59" s="136"/>
      <c r="D59" s="134">
        <v>36</v>
      </c>
      <c r="E59" s="134" t="s">
        <v>444</v>
      </c>
      <c r="F59" s="135">
        <v>0</v>
      </c>
      <c r="G59" s="136"/>
      <c r="H59" s="134">
        <v>36</v>
      </c>
      <c r="I59" s="134" t="s">
        <v>444</v>
      </c>
      <c r="J59" s="135">
        <v>0</v>
      </c>
      <c r="K59" s="136"/>
      <c r="L59" s="134">
        <v>36</v>
      </c>
      <c r="M59" s="134" t="s">
        <v>444</v>
      </c>
      <c r="N59" s="135">
        <v>0</v>
      </c>
      <c r="O59" s="136"/>
      <c r="P59" s="134">
        <v>36</v>
      </c>
      <c r="Q59" s="134" t="s">
        <v>444</v>
      </c>
      <c r="R59" s="135">
        <v>0</v>
      </c>
      <c r="S59" s="136"/>
      <c r="T59" s="32">
        <v>36</v>
      </c>
    </row>
    <row r="60" spans="1:23" x14ac:dyDescent="0.25">
      <c r="A60" s="28" t="s">
        <v>445</v>
      </c>
      <c r="B60" s="29">
        <v>49694</v>
      </c>
      <c r="C60" s="104">
        <v>2.7</v>
      </c>
      <c r="D60" s="28">
        <v>37</v>
      </c>
      <c r="E60" s="28" t="s">
        <v>445</v>
      </c>
      <c r="F60" s="29">
        <v>97951</v>
      </c>
      <c r="G60" s="104">
        <v>2.9</v>
      </c>
      <c r="H60" s="28">
        <v>37</v>
      </c>
      <c r="I60" s="28" t="s">
        <v>445</v>
      </c>
      <c r="J60" s="29">
        <v>45415</v>
      </c>
      <c r="K60" s="104">
        <v>2.7</v>
      </c>
      <c r="L60" s="28">
        <v>37</v>
      </c>
      <c r="M60" s="28" t="s">
        <v>445</v>
      </c>
      <c r="N60" s="29">
        <v>193059</v>
      </c>
      <c r="O60" s="104">
        <v>2.8</v>
      </c>
      <c r="P60" s="28">
        <v>37</v>
      </c>
      <c r="Q60" s="28" t="s">
        <v>445</v>
      </c>
      <c r="R60" s="29">
        <v>287303</v>
      </c>
      <c r="S60" s="104">
        <v>2.9</v>
      </c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328157</v>
      </c>
      <c r="C63" s="139">
        <v>2.2999999999999998</v>
      </c>
      <c r="D63" s="137">
        <v>38</v>
      </c>
      <c r="E63" s="137" t="s">
        <v>36</v>
      </c>
      <c r="F63" s="138">
        <v>648794</v>
      </c>
      <c r="G63" s="139">
        <v>2.4</v>
      </c>
      <c r="H63" s="137">
        <v>38</v>
      </c>
      <c r="I63" s="137" t="s">
        <v>36</v>
      </c>
      <c r="J63" s="138">
        <v>306276</v>
      </c>
      <c r="K63" s="139">
        <v>2.2000000000000002</v>
      </c>
      <c r="L63" s="137">
        <v>38</v>
      </c>
      <c r="M63" s="137" t="s">
        <v>36</v>
      </c>
      <c r="N63" s="138">
        <v>1283228</v>
      </c>
      <c r="O63" s="139">
        <v>2.2999999999999998</v>
      </c>
      <c r="P63" s="137">
        <v>38</v>
      </c>
      <c r="Q63" s="137" t="s">
        <v>36</v>
      </c>
      <c r="R63" s="138">
        <v>1866220</v>
      </c>
      <c r="S63" s="139">
        <v>2.4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U303" sqref="U303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449</v>
      </c>
      <c r="N1" s="15" t="s">
        <v>450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8">
        <f>Data!I320</f>
        <v>3178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8">
        <f>Data!I321</f>
        <v>3182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8">
        <f>Data!I322</f>
        <v>3185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8">
        <f>Data!I323</f>
        <v>3181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8">
        <f>Data!I324</f>
        <v>3172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8">
        <f>Data!I325</f>
        <v>3174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8">
        <f>Data!I326</f>
        <v>3177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8">
        <f>Data!I327</f>
        <v>3177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8">
        <f>Data!I328</f>
        <v>3174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8">
        <f>Data!I329</f>
        <v>3169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8">
        <f>Data!I330</f>
        <v>3182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8">
        <f>Data!I331</f>
        <v>3187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8">
        <f>Data!I332</f>
        <v>3188</v>
      </c>
    </row>
    <row r="293" spans="12:14" x14ac:dyDescent="0.25">
      <c r="L293" s="162">
        <f>IF(Data!H333 &lt;&gt; "", Data!J333, "")</f>
        <v>45017</v>
      </c>
      <c r="M293" s="158">
        <f>Data!H333</f>
        <v>45017</v>
      </c>
      <c r="N293" s="178">
        <f>Data!I333</f>
        <v>3188</v>
      </c>
    </row>
    <row r="294" spans="12:14" x14ac:dyDescent="0.25">
      <c r="L294" s="162">
        <f>IF(Data!H334 &lt;&gt; "", Data!J334, "")</f>
        <v>45047</v>
      </c>
      <c r="M294" s="158">
        <f>Data!H334</f>
        <v>45047</v>
      </c>
      <c r="N294" s="178">
        <f>Data!I334</f>
        <v>3195</v>
      </c>
    </row>
    <row r="295" spans="12:14" x14ac:dyDescent="0.25">
      <c r="L295" s="162">
        <f>IF(Data!H335 &lt;&gt; "", Data!J335, "")</f>
        <v>45078</v>
      </c>
      <c r="M295" s="158">
        <f>Data!H335</f>
        <v>45078</v>
      </c>
      <c r="N295" s="178">
        <f>Data!I335</f>
        <v>3203</v>
      </c>
    </row>
    <row r="296" spans="12:14" x14ac:dyDescent="0.25">
      <c r="L296" s="162">
        <f>IF(Data!H336 &lt;&gt; "", Data!J336, "")</f>
        <v>45108</v>
      </c>
      <c r="M296" s="158">
        <f>Data!H336</f>
        <v>45108</v>
      </c>
      <c r="N296" s="178">
        <f>Data!I336</f>
        <v>3211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10709A-DB51-45DF-B950-FE9AC5A84C30}"/>
</file>

<file path=customXml/itemProps2.xml><?xml version="1.0" encoding="utf-8"?>
<ds:datastoreItem xmlns:ds="http://schemas.openxmlformats.org/officeDocument/2006/customXml" ds:itemID="{C96ADC70-A7EB-4072-8C4B-19767F0F6B21}"/>
</file>

<file path=customXml/itemProps3.xml><?xml version="1.0" encoding="utf-8"?>
<ds:datastoreItem xmlns:ds="http://schemas.openxmlformats.org/officeDocument/2006/customXml" ds:itemID="{D5BB0F71-35E3-4672-9C82-8594A88F91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2023-09-06T11:46:51Z</dcterms:modified>
</cp:coreProperties>
</file>