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5\March-revised\"/>
    </mc:Choice>
  </mc:AlternateContent>
  <xr:revisionPtr revIDLastSave="0" documentId="13_ncr:1_{5D62476D-59FB-4CDF-BDCC-1F0106B57642}" xr6:coauthVersionLast="47" xr6:coauthVersionMax="47" xr10:uidLastSave="{00000000-0000-0000-0000-000000000000}"/>
  <bookViews>
    <workbookView xWindow="28680" yWindow="-120" windowWidth="29040" windowHeight="15720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3'!$A$1:$K$40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I18" i="52"/>
  <c r="J18" i="52"/>
  <c r="E29" i="52"/>
  <c r="F29" i="52"/>
  <c r="G29" i="52" s="1"/>
  <c r="I29" i="52"/>
  <c r="J29" i="52"/>
  <c r="E43" i="52"/>
  <c r="G43" i="52" s="1"/>
  <c r="F43" i="52"/>
  <c r="I43" i="52"/>
  <c r="J43" i="52"/>
  <c r="K43" i="52" s="1"/>
  <c r="E53" i="52"/>
  <c r="F53" i="52"/>
  <c r="I53" i="52"/>
  <c r="J53" i="52"/>
  <c r="K53" i="52" s="1"/>
  <c r="E68" i="52"/>
  <c r="F68" i="52"/>
  <c r="I68" i="52"/>
  <c r="K68" i="52" s="1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E29" i="53"/>
  <c r="G29" i="53" s="1"/>
  <c r="F29" i="53"/>
  <c r="I29" i="53"/>
  <c r="J29" i="53"/>
  <c r="E43" i="53"/>
  <c r="F43" i="53"/>
  <c r="I43" i="53"/>
  <c r="K43" i="53" s="1"/>
  <c r="J43" i="53"/>
  <c r="E53" i="53"/>
  <c r="F53" i="53"/>
  <c r="G53" i="53"/>
  <c r="I53" i="53"/>
  <c r="J53" i="53"/>
  <c r="E68" i="53"/>
  <c r="G68" i="53" s="1"/>
  <c r="F68" i="53"/>
  <c r="I68" i="53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K18" i="54" s="1"/>
  <c r="J18" i="54"/>
  <c r="E29" i="54"/>
  <c r="G29" i="54" s="1"/>
  <c r="F29" i="54"/>
  <c r="I29" i="54"/>
  <c r="J29" i="54"/>
  <c r="E43" i="54"/>
  <c r="F43" i="54"/>
  <c r="G43" i="54"/>
  <c r="I43" i="54"/>
  <c r="J43" i="54"/>
  <c r="E53" i="54"/>
  <c r="G53" i="54" s="1"/>
  <c r="F53" i="54"/>
  <c r="I53" i="54"/>
  <c r="K53" i="54" s="1"/>
  <c r="J53" i="54"/>
  <c r="E68" i="54"/>
  <c r="F68" i="54"/>
  <c r="G68" i="54" s="1"/>
  <c r="I68" i="54"/>
  <c r="J68" i="54"/>
  <c r="K68" i="54" s="1"/>
  <c r="D70" i="54"/>
  <c r="E70" i="54"/>
  <c r="F70" i="54"/>
  <c r="G70" i="54"/>
  <c r="H70" i="54"/>
  <c r="I70" i="54"/>
  <c r="J70" i="54"/>
  <c r="K70" i="54"/>
  <c r="N6" i="22"/>
  <c r="N103" i="22"/>
  <c r="N136" i="22"/>
  <c r="N177" i="22"/>
  <c r="N193" i="22"/>
  <c r="P4" i="11"/>
  <c r="P5" i="11"/>
  <c r="P6" i="11"/>
  <c r="O9" i="11"/>
  <c r="P12" i="11"/>
  <c r="P32" i="11"/>
  <c r="A6" i="57"/>
  <c r="B6" i="57" s="1"/>
  <c r="G42" i="57"/>
  <c r="J42" i="57" s="1"/>
  <c r="H42" i="57" s="1"/>
  <c r="I42" i="57"/>
  <c r="N2" i="22" s="1"/>
  <c r="S42" i="57"/>
  <c r="N4" i="11" s="1"/>
  <c r="T42" i="57"/>
  <c r="O4" i="11" s="1"/>
  <c r="U42" i="57"/>
  <c r="P21" i="11" s="1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I47" i="57"/>
  <c r="N7" i="22" s="1"/>
  <c r="J47" i="57"/>
  <c r="H47" i="57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Z47" i="57"/>
  <c r="P9" i="11" s="1"/>
  <c r="G48" i="57"/>
  <c r="J48" i="57" s="1"/>
  <c r="H48" i="57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J56" i="57" s="1"/>
  <c r="H56" i="57" s="1"/>
  <c r="I56" i="57"/>
  <c r="N16" i="22" s="1"/>
  <c r="G57" i="57"/>
  <c r="J57" i="57" s="1"/>
  <c r="H57" i="57" s="1"/>
  <c r="I57" i="57"/>
  <c r="N17" i="22" s="1"/>
  <c r="G58" i="57"/>
  <c r="J58" i="57" s="1"/>
  <c r="H58" i="57"/>
  <c r="L18" i="22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I62" i="57"/>
  <c r="N22" i="22" s="1"/>
  <c r="J62" i="57"/>
  <c r="H62" i="57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I70" i="57"/>
  <c r="N30" i="22" s="1"/>
  <c r="J70" i="57"/>
  <c r="H70" i="57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I76" i="57"/>
  <c r="N36" i="22" s="1"/>
  <c r="J76" i="57"/>
  <c r="H76" i="57" s="1"/>
  <c r="G77" i="57"/>
  <c r="J77" i="57" s="1"/>
  <c r="H77" i="57"/>
  <c r="M37" i="22" s="1"/>
  <c r="I77" i="57"/>
  <c r="N37" i="22" s="1"/>
  <c r="G78" i="57"/>
  <c r="I78" i="57"/>
  <c r="N38" i="22" s="1"/>
  <c r="J78" i="57"/>
  <c r="H78" i="57" s="1"/>
  <c r="M38" i="22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H81" i="57"/>
  <c r="I81" i="57"/>
  <c r="N41" i="22" s="1"/>
  <c r="J81" i="57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J87" i="57" s="1"/>
  <c r="H87" i="57" s="1"/>
  <c r="I87" i="57"/>
  <c r="N47" i="22" s="1"/>
  <c r="G88" i="57"/>
  <c r="I88" i="57"/>
  <c r="N48" i="22" s="1"/>
  <c r="J88" i="57"/>
  <c r="H88" i="57" s="1"/>
  <c r="G89" i="57"/>
  <c r="I89" i="57"/>
  <c r="N49" i="22" s="1"/>
  <c r="J89" i="57"/>
  <c r="H89" i="57" s="1"/>
  <c r="G90" i="57"/>
  <c r="J90" i="57" s="1"/>
  <c r="H90" i="57" s="1"/>
  <c r="L50" i="22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L54" i="22" s="1"/>
  <c r="I94" i="57"/>
  <c r="N54" i="22" s="1"/>
  <c r="G95" i="57"/>
  <c r="J95" i="57" s="1"/>
  <c r="H95" i="57" s="1"/>
  <c r="I95" i="57"/>
  <c r="N55" i="22" s="1"/>
  <c r="G96" i="57"/>
  <c r="J96" i="57" s="1"/>
  <c r="H96" i="57" s="1"/>
  <c r="I96" i="57"/>
  <c r="N56" i="22" s="1"/>
  <c r="G97" i="57"/>
  <c r="I97" i="57"/>
  <c r="N57" i="22" s="1"/>
  <c r="J97" i="57"/>
  <c r="H97" i="57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J104" i="57" s="1"/>
  <c r="H104" i="57" s="1"/>
  <c r="L64" i="22" s="1"/>
  <c r="I104" i="57"/>
  <c r="N64" i="22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J110" i="57" s="1"/>
  <c r="H110" i="57" s="1"/>
  <c r="M70" i="22" s="1"/>
  <c r="I110" i="57"/>
  <c r="N70" i="22" s="1"/>
  <c r="G111" i="57"/>
  <c r="I111" i="57"/>
  <c r="N71" i="22" s="1"/>
  <c r="J111" i="57"/>
  <c r="H111" i="57" s="1"/>
  <c r="G112" i="57"/>
  <c r="I112" i="57"/>
  <c r="N72" i="22" s="1"/>
  <c r="J112" i="57"/>
  <c r="H112" i="57" s="1"/>
  <c r="G113" i="57"/>
  <c r="J113" i="57" s="1"/>
  <c r="H113" i="57" s="1"/>
  <c r="I113" i="57"/>
  <c r="N73" i="22" s="1"/>
  <c r="G114" i="57"/>
  <c r="J114" i="57" s="1"/>
  <c r="H114" i="57"/>
  <c r="I114" i="57"/>
  <c r="N74" i="22" s="1"/>
  <c r="G115" i="57"/>
  <c r="I115" i="57"/>
  <c r="N75" i="22" s="1"/>
  <c r="J115" i="57"/>
  <c r="H115" i="57" s="1"/>
  <c r="G116" i="57"/>
  <c r="I116" i="57"/>
  <c r="N76" i="22" s="1"/>
  <c r="J116" i="57"/>
  <c r="H116" i="57" s="1"/>
  <c r="G117" i="57"/>
  <c r="H117" i="57"/>
  <c r="L77" i="22" s="1"/>
  <c r="I117" i="57"/>
  <c r="N77" i="22" s="1"/>
  <c r="J117" i="57"/>
  <c r="G118" i="57"/>
  <c r="J118" i="57" s="1"/>
  <c r="H118" i="57"/>
  <c r="M78" i="22" s="1"/>
  <c r="I118" i="57"/>
  <c r="N78" i="22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L81" i="22" s="1"/>
  <c r="I121" i="57"/>
  <c r="N81" i="22" s="1"/>
  <c r="G122" i="57"/>
  <c r="J122" i="57" s="1"/>
  <c r="H122" i="57" s="1"/>
  <c r="L82" i="22" s="1"/>
  <c r="I122" i="57"/>
  <c r="N82" i="22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I126" i="57"/>
  <c r="N86" i="22" s="1"/>
  <c r="J126" i="57"/>
  <c r="H126" i="57" s="1"/>
  <c r="G127" i="57"/>
  <c r="I127" i="57"/>
  <c r="N87" i="22" s="1"/>
  <c r="J127" i="57"/>
  <c r="H127" i="57" s="1"/>
  <c r="G128" i="57"/>
  <c r="I128" i="57"/>
  <c r="N88" i="22" s="1"/>
  <c r="J128" i="57"/>
  <c r="H128" i="57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H131" i="57"/>
  <c r="I131" i="57"/>
  <c r="N91" i="22" s="1"/>
  <c r="J131" i="57"/>
  <c r="G132" i="57"/>
  <c r="J132" i="57" s="1"/>
  <c r="H132" i="57" s="1"/>
  <c r="I132" i="57"/>
  <c r="N92" i="22" s="1"/>
  <c r="G133" i="57"/>
  <c r="I133" i="57"/>
  <c r="N93" i="22" s="1"/>
  <c r="J133" i="57"/>
  <c r="H133" i="57" s="1"/>
  <c r="L93" i="22" s="1"/>
  <c r="G134" i="57"/>
  <c r="J134" i="57" s="1"/>
  <c r="H134" i="57" s="1"/>
  <c r="L94" i="22" s="1"/>
  <c r="I134" i="57"/>
  <c r="N94" i="22" s="1"/>
  <c r="G135" i="57"/>
  <c r="J135" i="57" s="1"/>
  <c r="H135" i="57" s="1"/>
  <c r="L95" i="22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/>
  <c r="M98" i="22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I142" i="57"/>
  <c r="N102" i="22" s="1"/>
  <c r="J142" i="57"/>
  <c r="H142" i="57" s="1"/>
  <c r="G143" i="57"/>
  <c r="J143" i="57" s="1"/>
  <c r="H143" i="57" s="1"/>
  <c r="I143" i="57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I152" i="57"/>
  <c r="N112" i="22" s="1"/>
  <c r="J152" i="57"/>
  <c r="H152" i="57" s="1"/>
  <c r="L112" i="22" s="1"/>
  <c r="G153" i="57"/>
  <c r="H153" i="57"/>
  <c r="L113" i="22" s="1"/>
  <c r="I153" i="57"/>
  <c r="N113" i="22" s="1"/>
  <c r="J153" i="57"/>
  <c r="G154" i="57"/>
  <c r="J154" i="57" s="1"/>
  <c r="H154" i="57"/>
  <c r="L114" i="22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H157" i="57"/>
  <c r="I157" i="57"/>
  <c r="N117" i="22" s="1"/>
  <c r="J157" i="57"/>
  <c r="G158" i="57"/>
  <c r="J158" i="57" s="1"/>
  <c r="H158" i="57" s="1"/>
  <c r="I158" i="57"/>
  <c r="N118" i="22" s="1"/>
  <c r="G159" i="57"/>
  <c r="J159" i="57" s="1"/>
  <c r="H159" i="57" s="1"/>
  <c r="I159" i="57"/>
  <c r="N119" i="22" s="1"/>
  <c r="G160" i="57"/>
  <c r="J160" i="57" s="1"/>
  <c r="H160" i="57" s="1"/>
  <c r="L120" i="22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L126" i="22" s="1"/>
  <c r="I166" i="57"/>
  <c r="N126" i="22" s="1"/>
  <c r="G167" i="57"/>
  <c r="J167" i="57" s="1"/>
  <c r="H167" i="57" s="1"/>
  <c r="I167" i="57"/>
  <c r="N127" i="22" s="1"/>
  <c r="G168" i="57"/>
  <c r="J168" i="57" s="1"/>
  <c r="H168" i="57" s="1"/>
  <c r="M128" i="22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I172" i="57"/>
  <c r="N132" i="22" s="1"/>
  <c r="J172" i="57"/>
  <c r="H172" i="57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J176" i="57" s="1"/>
  <c r="H176" i="57" s="1"/>
  <c r="I176" i="57"/>
  <c r="G177" i="57"/>
  <c r="I177" i="57"/>
  <c r="N137" i="22" s="1"/>
  <c r="J177" i="57"/>
  <c r="H177" i="57" s="1"/>
  <c r="L137" i="22" s="1"/>
  <c r="G178" i="57"/>
  <c r="J178" i="57" s="1"/>
  <c r="H178" i="57"/>
  <c r="M138" i="22" s="1"/>
  <c r="I178" i="57"/>
  <c r="N138" i="22" s="1"/>
  <c r="G179" i="57"/>
  <c r="J179" i="57" s="1"/>
  <c r="H179" i="57" s="1"/>
  <c r="L139" i="22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/>
  <c r="I184" i="57"/>
  <c r="N144" i="22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M152" i="22" s="1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I203" i="57"/>
  <c r="N163" i="22" s="1"/>
  <c r="J203" i="57"/>
  <c r="H203" i="57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I206" i="57"/>
  <c r="N166" i="22" s="1"/>
  <c r="J206" i="57"/>
  <c r="H206" i="57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M169" i="22" s="1"/>
  <c r="I209" i="57"/>
  <c r="N169" i="22" s="1"/>
  <c r="G210" i="57"/>
  <c r="I210" i="57"/>
  <c r="N170" i="22" s="1"/>
  <c r="J210" i="57"/>
  <c r="H210" i="57" s="1"/>
  <c r="G211" i="57"/>
  <c r="J211" i="57" s="1"/>
  <c r="H211" i="57" s="1"/>
  <c r="I211" i="57"/>
  <c r="N171" i="22" s="1"/>
  <c r="G212" i="57"/>
  <c r="J212" i="57" s="1"/>
  <c r="H212" i="57" s="1"/>
  <c r="I212" i="57"/>
  <c r="N172" i="22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I217" i="57"/>
  <c r="J217" i="57"/>
  <c r="H217" i="57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I221" i="57"/>
  <c r="N181" i="22" s="1"/>
  <c r="J221" i="57"/>
  <c r="H221" i="57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I233" i="57"/>
  <c r="J233" i="57"/>
  <c r="H233" i="57" s="1"/>
  <c r="L193" i="22" s="1"/>
  <c r="G234" i="57"/>
  <c r="H234" i="57"/>
  <c r="L194" i="22" s="1"/>
  <c r="I234" i="57"/>
  <c r="N194" i="22" s="1"/>
  <c r="J234" i="57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I239" i="57"/>
  <c r="N199" i="22" s="1"/>
  <c r="J239" i="57"/>
  <c r="H239" i="57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H246" i="57"/>
  <c r="I246" i="57"/>
  <c r="N206" i="22" s="1"/>
  <c r="J246" i="57"/>
  <c r="G247" i="57"/>
  <c r="I247" i="57"/>
  <c r="N207" i="22" s="1"/>
  <c r="J247" i="57"/>
  <c r="H247" i="57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I253" i="57"/>
  <c r="N213" i="22" s="1"/>
  <c r="J253" i="57"/>
  <c r="H253" i="57" s="1"/>
  <c r="G254" i="57"/>
  <c r="I254" i="57"/>
  <c r="N214" i="22" s="1"/>
  <c r="J254" i="57"/>
  <c r="H254" i="57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I265" i="57"/>
  <c r="N225" i="22" s="1"/>
  <c r="J265" i="57"/>
  <c r="H265" i="57" s="1"/>
  <c r="M225" i="22" s="1"/>
  <c r="G266" i="57"/>
  <c r="J266" i="57" s="1"/>
  <c r="H266" i="57" s="1"/>
  <c r="I266" i="57"/>
  <c r="N226" i="22" s="1"/>
  <c r="G267" i="57"/>
  <c r="J267" i="57" s="1"/>
  <c r="H267" i="57" s="1"/>
  <c r="L227" i="22" s="1"/>
  <c r="I267" i="57"/>
  <c r="N227" i="22" s="1"/>
  <c r="G268" i="57"/>
  <c r="J268" i="57" s="1"/>
  <c r="H268" i="57" s="1"/>
  <c r="I268" i="57"/>
  <c r="N228" i="22" s="1"/>
  <c r="G269" i="57"/>
  <c r="H269" i="57"/>
  <c r="L229" i="22" s="1"/>
  <c r="I269" i="57"/>
  <c r="N229" i="22" s="1"/>
  <c r="J269" i="57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J279" i="57" s="1"/>
  <c r="H279" i="57" s="1"/>
  <c r="L239" i="22" s="1"/>
  <c r="I279" i="57"/>
  <c r="N239" i="22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I299" i="57"/>
  <c r="N259" i="22" s="1"/>
  <c r="J299" i="57"/>
  <c r="H299" i="57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I302" i="57"/>
  <c r="N262" i="22" s="1"/>
  <c r="J302" i="57"/>
  <c r="H302" i="57" s="1"/>
  <c r="M262" i="22" s="1"/>
  <c r="G303" i="57"/>
  <c r="H303" i="57"/>
  <c r="I303" i="57"/>
  <c r="N263" i="22" s="1"/>
  <c r="J303" i="57"/>
  <c r="G304" i="57"/>
  <c r="J304" i="57" s="1"/>
  <c r="H304" i="57" s="1"/>
  <c r="I304" i="57"/>
  <c r="N264" i="22" s="1"/>
  <c r="G305" i="57"/>
  <c r="J305" i="57" s="1"/>
  <c r="H305" i="57" s="1"/>
  <c r="L265" i="22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I316" i="57"/>
  <c r="N276" i="22" s="1"/>
  <c r="J316" i="57"/>
  <c r="H316" i="57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I319" i="57"/>
  <c r="N279" i="22" s="1"/>
  <c r="J319" i="57"/>
  <c r="H319" i="57" s="1"/>
  <c r="G320" i="57"/>
  <c r="I320" i="57"/>
  <c r="N280" i="22" s="1"/>
  <c r="J320" i="57"/>
  <c r="H320" i="57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/>
  <c r="L293" i="22" s="1"/>
  <c r="I333" i="57"/>
  <c r="N293" i="22" s="1"/>
  <c r="G334" i="57"/>
  <c r="J334" i="57" s="1"/>
  <c r="H334" i="57"/>
  <c r="M294" i="22" s="1"/>
  <c r="I334" i="57"/>
  <c r="N294" i="22" s="1"/>
  <c r="G335" i="57"/>
  <c r="H335" i="57"/>
  <c r="L295" i="22" s="1"/>
  <c r="I335" i="57"/>
  <c r="N295" i="22" s="1"/>
  <c r="J335" i="57"/>
  <c r="G336" i="57"/>
  <c r="H336" i="57"/>
  <c r="I336" i="57"/>
  <c r="N296" i="22" s="1"/>
  <c r="J336" i="57"/>
  <c r="G337" i="57"/>
  <c r="J337" i="57" s="1"/>
  <c r="H337" i="57"/>
  <c r="L297" i="22" s="1"/>
  <c r="I337" i="57"/>
  <c r="N297" i="22" s="1"/>
  <c r="G338" i="57"/>
  <c r="J338" i="57" s="1"/>
  <c r="H338" i="57"/>
  <c r="M298" i="22" s="1"/>
  <c r="I338" i="57"/>
  <c r="N298" i="22" s="1"/>
  <c r="G339" i="57"/>
  <c r="J339" i="57" s="1"/>
  <c r="H339" i="57"/>
  <c r="M299" i="22" s="1"/>
  <c r="I339" i="57"/>
  <c r="N299" i="22" s="1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H343" i="57"/>
  <c r="L303" i="22" s="1"/>
  <c r="I343" i="57"/>
  <c r="N303" i="22" s="1"/>
  <c r="J343" i="57"/>
  <c r="G344" i="57"/>
  <c r="H344" i="57"/>
  <c r="I344" i="57"/>
  <c r="N304" i="22" s="1"/>
  <c r="J344" i="57"/>
  <c r="G345" i="57"/>
  <c r="J345" i="57" s="1"/>
  <c r="H345" i="57"/>
  <c r="L305" i="22" s="1"/>
  <c r="I345" i="57"/>
  <c r="N305" i="22" s="1"/>
  <c r="G346" i="57"/>
  <c r="J346" i="57" s="1"/>
  <c r="H346" i="57"/>
  <c r="L306" i="22" s="1"/>
  <c r="I346" i="57"/>
  <c r="N306" i="22" s="1"/>
  <c r="G347" i="57"/>
  <c r="J347" i="57" s="1"/>
  <c r="H347" i="57"/>
  <c r="L307" i="22" s="1"/>
  <c r="I347" i="57"/>
  <c r="N307" i="22" s="1"/>
  <c r="G348" i="57"/>
  <c r="H348" i="57"/>
  <c r="I348" i="57"/>
  <c r="N308" i="22" s="1"/>
  <c r="J348" i="57"/>
  <c r="G349" i="57"/>
  <c r="H349" i="57"/>
  <c r="L309" i="22" s="1"/>
  <c r="I349" i="57"/>
  <c r="N309" i="22" s="1"/>
  <c r="J349" i="57"/>
  <c r="G350" i="57"/>
  <c r="J350" i="57" s="1"/>
  <c r="H350" i="57"/>
  <c r="L310" i="22" s="1"/>
  <c r="I350" i="57"/>
  <c r="N310" i="22" s="1"/>
  <c r="G351" i="57"/>
  <c r="H351" i="57"/>
  <c r="L311" i="22" s="1"/>
  <c r="I351" i="57"/>
  <c r="N311" i="22" s="1"/>
  <c r="J351" i="57"/>
  <c r="G352" i="57"/>
  <c r="H352" i="57"/>
  <c r="L312" i="22" s="1"/>
  <c r="I352" i="57"/>
  <c r="N312" i="22" s="1"/>
  <c r="J352" i="57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H357" i="57"/>
  <c r="M317" i="22" s="1"/>
  <c r="I357" i="57"/>
  <c r="N317" i="22" s="1"/>
  <c r="J357" i="57"/>
  <c r="G358" i="57"/>
  <c r="J358" i="57" s="1"/>
  <c r="H358" i="57"/>
  <c r="I358" i="57"/>
  <c r="N318" i="22" s="1"/>
  <c r="G359" i="57"/>
  <c r="J359" i="57" s="1"/>
  <c r="H359" i="57"/>
  <c r="L319" i="22" s="1"/>
  <c r="I359" i="57"/>
  <c r="N319" i="22" s="1"/>
  <c r="K29" i="53" l="1"/>
  <c r="K18" i="53"/>
  <c r="K18" i="52"/>
  <c r="G18" i="52"/>
  <c r="M305" i="22"/>
  <c r="M297" i="22"/>
  <c r="K68" i="53"/>
  <c r="K43" i="54"/>
  <c r="K53" i="53"/>
  <c r="G68" i="52"/>
  <c r="G53" i="52"/>
  <c r="G43" i="53"/>
  <c r="L251" i="22"/>
  <c r="M251" i="22"/>
  <c r="M238" i="22"/>
  <c r="L238" i="22"/>
  <c r="L226" i="22"/>
  <c r="M226" i="22"/>
  <c r="M188" i="22"/>
  <c r="L188" i="22"/>
  <c r="L125" i="22"/>
  <c r="M125" i="22"/>
  <c r="M99" i="22"/>
  <c r="L99" i="22"/>
  <c r="L31" i="22"/>
  <c r="M31" i="22"/>
  <c r="M289" i="22"/>
  <c r="L289" i="22"/>
  <c r="M200" i="22"/>
  <c r="L200" i="22"/>
  <c r="L150" i="22"/>
  <c r="M150" i="22"/>
  <c r="L76" i="22"/>
  <c r="M76" i="22"/>
  <c r="L66" i="22"/>
  <c r="M66" i="22"/>
  <c r="M30" i="22"/>
  <c r="L30" i="22"/>
  <c r="L278" i="22"/>
  <c r="M278" i="22"/>
  <c r="L214" i="22"/>
  <c r="M214" i="22"/>
  <c r="L90" i="22"/>
  <c r="M90" i="22"/>
  <c r="M253" i="22"/>
  <c r="L253" i="22"/>
  <c r="L151" i="22"/>
  <c r="M151" i="22"/>
  <c r="L290" i="22"/>
  <c r="M290" i="22"/>
  <c r="L275" i="22"/>
  <c r="M275" i="22"/>
  <c r="L187" i="22"/>
  <c r="M187" i="22"/>
  <c r="L17" i="22"/>
  <c r="M17" i="22"/>
  <c r="M237" i="22"/>
  <c r="L237" i="22"/>
  <c r="L274" i="22"/>
  <c r="M274" i="22"/>
  <c r="M211" i="22"/>
  <c r="L211" i="22"/>
  <c r="L186" i="22"/>
  <c r="M186" i="22"/>
  <c r="L124" i="22"/>
  <c r="M124" i="22"/>
  <c r="M86" i="22"/>
  <c r="L86" i="22"/>
  <c r="M75" i="22"/>
  <c r="L75" i="22"/>
  <c r="M53" i="22"/>
  <c r="L53" i="22"/>
  <c r="L16" i="22"/>
  <c r="M16" i="22"/>
  <c r="L7" i="22"/>
  <c r="M7" i="22"/>
  <c r="L250" i="22"/>
  <c r="M250" i="22"/>
  <c r="L212" i="22"/>
  <c r="M212" i="22"/>
  <c r="L149" i="22"/>
  <c r="M149" i="22"/>
  <c r="L65" i="22"/>
  <c r="M65" i="22"/>
  <c r="L288" i="22"/>
  <c r="M288" i="22"/>
  <c r="L162" i="22"/>
  <c r="M162" i="22"/>
  <c r="L287" i="22"/>
  <c r="M287" i="22"/>
  <c r="M210" i="22"/>
  <c r="L210" i="22"/>
  <c r="L111" i="22"/>
  <c r="M111" i="22"/>
  <c r="L228" i="22"/>
  <c r="M228" i="22"/>
  <c r="L176" i="22"/>
  <c r="M176" i="22"/>
  <c r="L19" i="22"/>
  <c r="M19" i="22"/>
  <c r="L199" i="22"/>
  <c r="M199" i="22"/>
  <c r="L273" i="22"/>
  <c r="M273" i="22"/>
  <c r="L148" i="22"/>
  <c r="M148" i="22"/>
  <c r="L286" i="22"/>
  <c r="M286" i="22"/>
  <c r="M248" i="22"/>
  <c r="L248" i="22"/>
  <c r="M110" i="22"/>
  <c r="L110" i="22"/>
  <c r="L97" i="22"/>
  <c r="M97" i="22"/>
  <c r="M6" i="22"/>
  <c r="L6" i="22"/>
  <c r="M261" i="22"/>
  <c r="L261" i="22"/>
  <c r="L247" i="22"/>
  <c r="M247" i="22"/>
  <c r="L197" i="22"/>
  <c r="M197" i="22"/>
  <c r="L147" i="22"/>
  <c r="M147" i="22"/>
  <c r="L122" i="22"/>
  <c r="M122" i="22"/>
  <c r="M85" i="22"/>
  <c r="L85" i="22"/>
  <c r="L63" i="22"/>
  <c r="M63" i="22"/>
  <c r="L51" i="22"/>
  <c r="M51" i="22"/>
  <c r="L285" i="22"/>
  <c r="M285" i="22"/>
  <c r="L209" i="22"/>
  <c r="M209" i="22"/>
  <c r="L184" i="22"/>
  <c r="M184" i="22"/>
  <c r="L171" i="22"/>
  <c r="M171" i="22"/>
  <c r="L135" i="22"/>
  <c r="M135" i="22"/>
  <c r="M109" i="22"/>
  <c r="L109" i="22"/>
  <c r="L96" i="22"/>
  <c r="M96" i="22"/>
  <c r="L84" i="22"/>
  <c r="M84" i="22"/>
  <c r="M39" i="22"/>
  <c r="L39" i="22"/>
  <c r="M20" i="22"/>
  <c r="L20" i="22"/>
  <c r="L15" i="22"/>
  <c r="M15" i="22"/>
  <c r="L235" i="22"/>
  <c r="M235" i="22"/>
  <c r="L223" i="22"/>
  <c r="M223" i="22"/>
  <c r="M159" i="22"/>
  <c r="L159" i="22"/>
  <c r="L146" i="22"/>
  <c r="M146" i="22"/>
  <c r="L121" i="22"/>
  <c r="M121" i="22"/>
  <c r="M27" i="22"/>
  <c r="L27" i="22"/>
  <c r="L164" i="22"/>
  <c r="M164" i="22"/>
  <c r="L284" i="22"/>
  <c r="M284" i="22"/>
  <c r="L271" i="22"/>
  <c r="M271" i="22"/>
  <c r="L246" i="22"/>
  <c r="M246" i="22"/>
  <c r="L208" i="22"/>
  <c r="M208" i="22"/>
  <c r="L183" i="22"/>
  <c r="M183" i="22"/>
  <c r="M134" i="22"/>
  <c r="L134" i="22"/>
  <c r="M108" i="22"/>
  <c r="L108" i="22"/>
  <c r="L2" i="22"/>
  <c r="M2" i="22"/>
  <c r="L234" i="22"/>
  <c r="M234" i="22"/>
  <c r="L222" i="22"/>
  <c r="M222" i="22"/>
  <c r="L207" i="22"/>
  <c r="M207" i="22"/>
  <c r="L170" i="22"/>
  <c r="M170" i="22"/>
  <c r="L158" i="22"/>
  <c r="M158" i="22"/>
  <c r="M83" i="22"/>
  <c r="L83" i="22"/>
  <c r="L49" i="22"/>
  <c r="M49" i="22"/>
  <c r="L26" i="22"/>
  <c r="M26" i="22"/>
  <c r="H3" i="54"/>
  <c r="H3" i="52"/>
  <c r="H3" i="53"/>
  <c r="M101" i="22"/>
  <c r="L101" i="22"/>
  <c r="L277" i="22"/>
  <c r="M277" i="22"/>
  <c r="L175" i="22"/>
  <c r="M175" i="22"/>
  <c r="L3" i="22"/>
  <c r="M3" i="22"/>
  <c r="L259" i="22"/>
  <c r="M259" i="22"/>
  <c r="L107" i="22"/>
  <c r="M107" i="22"/>
  <c r="L61" i="22"/>
  <c r="M61" i="22"/>
  <c r="L182" i="22"/>
  <c r="M182" i="22"/>
  <c r="L282" i="22"/>
  <c r="M282" i="22"/>
  <c r="M270" i="22"/>
  <c r="L270" i="22"/>
  <c r="M233" i="22"/>
  <c r="L233" i="22"/>
  <c r="L221" i="22"/>
  <c r="M221" i="22"/>
  <c r="L195" i="22"/>
  <c r="M195" i="22"/>
  <c r="M181" i="22"/>
  <c r="L181" i="22"/>
  <c r="M157" i="22"/>
  <c r="L157" i="22"/>
  <c r="L132" i="22"/>
  <c r="M132" i="22"/>
  <c r="M72" i="22"/>
  <c r="L72" i="22"/>
  <c r="L25" i="22"/>
  <c r="M25" i="22"/>
  <c r="L245" i="22"/>
  <c r="M245" i="22"/>
  <c r="L232" i="22"/>
  <c r="M232" i="22"/>
  <c r="L119" i="22"/>
  <c r="M119" i="22"/>
  <c r="L106" i="22"/>
  <c r="M106" i="22"/>
  <c r="L52" i="22"/>
  <c r="M52" i="22"/>
  <c r="L220" i="22"/>
  <c r="M220" i="22"/>
  <c r="M156" i="22"/>
  <c r="L156" i="22"/>
  <c r="M24" i="22"/>
  <c r="L24" i="22"/>
  <c r="L32" i="22"/>
  <c r="M32" i="22"/>
  <c r="L105" i="22"/>
  <c r="M105" i="22"/>
  <c r="L60" i="22"/>
  <c r="M60" i="22"/>
  <c r="L23" i="22"/>
  <c r="M23" i="22"/>
  <c r="M5" i="22"/>
  <c r="L5" i="22"/>
  <c r="L33" i="22"/>
  <c r="M33" i="22"/>
  <c r="L43" i="22"/>
  <c r="M43" i="22"/>
  <c r="L219" i="22"/>
  <c r="M219" i="22"/>
  <c r="L168" i="22"/>
  <c r="M168" i="22"/>
  <c r="L143" i="22"/>
  <c r="M143" i="22"/>
  <c r="L131" i="22"/>
  <c r="M131" i="22"/>
  <c r="M104" i="22"/>
  <c r="L104" i="22"/>
  <c r="L59" i="22"/>
  <c r="M59" i="22"/>
  <c r="L47" i="22"/>
  <c r="M47" i="22"/>
  <c r="M11" i="22"/>
  <c r="L11" i="22"/>
  <c r="M44" i="22"/>
  <c r="L44" i="22"/>
  <c r="M243" i="22"/>
  <c r="L243" i="22"/>
  <c r="L231" i="22"/>
  <c r="M231" i="22"/>
  <c r="L205" i="22"/>
  <c r="M205" i="22"/>
  <c r="L40" i="22"/>
  <c r="M40" i="22"/>
  <c r="L258" i="22"/>
  <c r="M258" i="22"/>
  <c r="L280" i="22"/>
  <c r="M280" i="22"/>
  <c r="L218" i="22"/>
  <c r="M218" i="22"/>
  <c r="M142" i="22"/>
  <c r="L142" i="22"/>
  <c r="L130" i="22"/>
  <c r="M130" i="22"/>
  <c r="L10" i="22"/>
  <c r="M10" i="22"/>
  <c r="L291" i="22"/>
  <c r="M291" i="22"/>
  <c r="M213" i="22"/>
  <c r="L213" i="22"/>
  <c r="L244" i="22"/>
  <c r="M244" i="22"/>
  <c r="M230" i="22"/>
  <c r="L230" i="22"/>
  <c r="L179" i="22"/>
  <c r="M179" i="22"/>
  <c r="L154" i="22"/>
  <c r="M154" i="22"/>
  <c r="L129" i="22"/>
  <c r="M129" i="22"/>
  <c r="L92" i="22"/>
  <c r="M92" i="22"/>
  <c r="L202" i="22"/>
  <c r="M202" i="22"/>
  <c r="L276" i="22"/>
  <c r="M276" i="22"/>
  <c r="L28" i="22"/>
  <c r="M28" i="22"/>
  <c r="M155" i="22"/>
  <c r="L155" i="22"/>
  <c r="L256" i="22"/>
  <c r="M256" i="22"/>
  <c r="M242" i="22"/>
  <c r="L242" i="22"/>
  <c r="L217" i="22"/>
  <c r="M217" i="22"/>
  <c r="L204" i="22"/>
  <c r="M204" i="22"/>
  <c r="L167" i="22"/>
  <c r="M167" i="22"/>
  <c r="L141" i="22"/>
  <c r="M141" i="22"/>
  <c r="L103" i="22"/>
  <c r="M103" i="22"/>
  <c r="L80" i="22"/>
  <c r="M80" i="22"/>
  <c r="L58" i="22"/>
  <c r="M58" i="22"/>
  <c r="M127" i="22"/>
  <c r="L127" i="22"/>
  <c r="L89" i="22"/>
  <c r="M89" i="22"/>
  <c r="L264" i="22"/>
  <c r="M264" i="22"/>
  <c r="L123" i="22"/>
  <c r="M123" i="22"/>
  <c r="L133" i="22"/>
  <c r="M133" i="22"/>
  <c r="L269" i="22"/>
  <c r="M269" i="22"/>
  <c r="L180" i="22"/>
  <c r="M180" i="22"/>
  <c r="L118" i="22"/>
  <c r="M118" i="22"/>
  <c r="M268" i="22"/>
  <c r="L268" i="22"/>
  <c r="L279" i="22"/>
  <c r="M279" i="22"/>
  <c r="L267" i="22"/>
  <c r="M267" i="22"/>
  <c r="L192" i="22"/>
  <c r="M192" i="22"/>
  <c r="L178" i="22"/>
  <c r="M178" i="22"/>
  <c r="M166" i="22"/>
  <c r="L166" i="22"/>
  <c r="M140" i="22"/>
  <c r="L140" i="22"/>
  <c r="L116" i="22"/>
  <c r="M116" i="22"/>
  <c r="L57" i="22"/>
  <c r="M57" i="22"/>
  <c r="L35" i="22"/>
  <c r="M35" i="22"/>
  <c r="L189" i="22"/>
  <c r="M189" i="22"/>
  <c r="L241" i="22"/>
  <c r="M241" i="22"/>
  <c r="M67" i="22"/>
  <c r="L67" i="22"/>
  <c r="M174" i="22"/>
  <c r="L174" i="22"/>
  <c r="M236" i="22"/>
  <c r="L236" i="22"/>
  <c r="M224" i="22"/>
  <c r="L224" i="22"/>
  <c r="M160" i="22"/>
  <c r="L160" i="22"/>
  <c r="L216" i="22"/>
  <c r="M216" i="22"/>
  <c r="L292" i="22"/>
  <c r="M292" i="22"/>
  <c r="L266" i="22"/>
  <c r="M266" i="22"/>
  <c r="L240" i="22"/>
  <c r="M240" i="22"/>
  <c r="L203" i="22"/>
  <c r="M203" i="22"/>
  <c r="M115" i="22"/>
  <c r="L115" i="22"/>
  <c r="M69" i="22"/>
  <c r="L69" i="22"/>
  <c r="M34" i="22"/>
  <c r="L34" i="22"/>
  <c r="L165" i="22"/>
  <c r="M165" i="22"/>
  <c r="L190" i="22"/>
  <c r="M190" i="22"/>
  <c r="L252" i="22"/>
  <c r="M252" i="22"/>
  <c r="L88" i="22"/>
  <c r="M88" i="22"/>
  <c r="M201" i="22"/>
  <c r="L201" i="22"/>
  <c r="M198" i="22"/>
  <c r="L198" i="22"/>
  <c r="L172" i="22"/>
  <c r="M172" i="22"/>
  <c r="M283" i="22"/>
  <c r="L283" i="22"/>
  <c r="L255" i="22"/>
  <c r="M255" i="22"/>
  <c r="L191" i="22"/>
  <c r="M191" i="22"/>
  <c r="L254" i="22"/>
  <c r="M254" i="22"/>
  <c r="L215" i="22"/>
  <c r="M215" i="22"/>
  <c r="L68" i="22"/>
  <c r="M68" i="22"/>
  <c r="L56" i="22"/>
  <c r="M56" i="22"/>
  <c r="L13" i="22"/>
  <c r="M13" i="22"/>
  <c r="L4" i="22"/>
  <c r="M4" i="22"/>
  <c r="L62" i="22"/>
  <c r="M62" i="22"/>
  <c r="L138" i="22"/>
  <c r="L315" i="22"/>
  <c r="M315" i="22"/>
  <c r="M71" i="22"/>
  <c r="L71" i="22"/>
  <c r="L70" i="22"/>
  <c r="L249" i="22"/>
  <c r="M249" i="22"/>
  <c r="L79" i="22"/>
  <c r="M79" i="22"/>
  <c r="M295" i="22"/>
  <c r="M137" i="22"/>
  <c r="M257" i="22"/>
  <c r="L257" i="22"/>
  <c r="M265" i="22"/>
  <c r="M229" i="22"/>
  <c r="L38" i="22"/>
  <c r="L294" i="22"/>
  <c r="M314" i="22"/>
  <c r="L314" i="22"/>
  <c r="M227" i="22"/>
  <c r="L37" i="22"/>
  <c r="L281" i="22"/>
  <c r="M281" i="22"/>
  <c r="L87" i="22"/>
  <c r="M87" i="22"/>
  <c r="L42" i="22"/>
  <c r="M42" i="22"/>
  <c r="M293" i="22"/>
  <c r="L262" i="22"/>
  <c r="L98" i="22"/>
  <c r="M194" i="22"/>
  <c r="L128" i="22"/>
  <c r="L12" i="22"/>
  <c r="M12" i="22"/>
  <c r="M95" i="22"/>
  <c r="I5" i="52"/>
  <c r="L272" i="22"/>
  <c r="M272" i="22"/>
  <c r="M206" i="22"/>
  <c r="L206" i="22"/>
  <c r="M173" i="22"/>
  <c r="L173" i="22"/>
  <c r="L41" i="22"/>
  <c r="M41" i="22"/>
  <c r="L225" i="22"/>
  <c r="M193" i="22"/>
  <c r="M126" i="22"/>
  <c r="L9" i="22"/>
  <c r="M9" i="22"/>
  <c r="M319" i="22"/>
  <c r="M94" i="22"/>
  <c r="M64" i="22"/>
  <c r="L317" i="22"/>
  <c r="L304" i="22"/>
  <c r="M304" i="22"/>
  <c r="L296" i="22"/>
  <c r="M296" i="22"/>
  <c r="L263" i="22"/>
  <c r="M263" i="22"/>
  <c r="L22" i="22"/>
  <c r="M22" i="22"/>
  <c r="M312" i="22"/>
  <c r="M93" i="22"/>
  <c r="M311" i="22"/>
  <c r="M102" i="22"/>
  <c r="L102" i="22"/>
  <c r="L48" i="22"/>
  <c r="M48" i="22"/>
  <c r="M21" i="22"/>
  <c r="L21" i="22"/>
  <c r="L196" i="22"/>
  <c r="M196" i="22"/>
  <c r="L163" i="22"/>
  <c r="M163" i="22"/>
  <c r="M14" i="22"/>
  <c r="L14" i="22"/>
  <c r="M310" i="22"/>
  <c r="L152" i="22"/>
  <c r="M54" i="22"/>
  <c r="L145" i="22"/>
  <c r="M145" i="22"/>
  <c r="M120" i="22"/>
  <c r="M309" i="22"/>
  <c r="L153" i="22"/>
  <c r="M153" i="22"/>
  <c r="M136" i="22"/>
  <c r="L136" i="22"/>
  <c r="L318" i="22"/>
  <c r="M318" i="22"/>
  <c r="M302" i="22"/>
  <c r="L302" i="22"/>
  <c r="L74" i="22"/>
  <c r="M74" i="22"/>
  <c r="L29" i="22"/>
  <c r="M29" i="22"/>
  <c r="M307" i="22"/>
  <c r="M114" i="22"/>
  <c r="M82" i="22"/>
  <c r="L144" i="22"/>
  <c r="M144" i="22"/>
  <c r="M46" i="22"/>
  <c r="L46" i="22"/>
  <c r="L8" i="22"/>
  <c r="M8" i="22"/>
  <c r="M113" i="22"/>
  <c r="L161" i="22"/>
  <c r="M161" i="22"/>
  <c r="L55" i="22"/>
  <c r="M55" i="22"/>
  <c r="M306" i="22"/>
  <c r="M112" i="22"/>
  <c r="M81" i="22"/>
  <c r="L301" i="22"/>
  <c r="M301" i="22"/>
  <c r="L260" i="22"/>
  <c r="M260" i="22"/>
  <c r="L177" i="22"/>
  <c r="M177" i="22"/>
  <c r="L100" i="22"/>
  <c r="M100" i="22"/>
  <c r="L91" i="22"/>
  <c r="M91" i="22"/>
  <c r="L73" i="22"/>
  <c r="M73" i="22"/>
  <c r="M18" i="22"/>
  <c r="L185" i="22"/>
  <c r="M185" i="22"/>
  <c r="O21" i="11"/>
  <c r="M50" i="22"/>
  <c r="L117" i="22"/>
  <c r="M117" i="22"/>
  <c r="L45" i="22"/>
  <c r="M45" i="22"/>
  <c r="L36" i="22"/>
  <c r="M36" i="22"/>
  <c r="E16" i="37"/>
  <c r="F16" i="37" s="1"/>
  <c r="J5" i="53"/>
  <c r="I5" i="53"/>
  <c r="I5" i="54"/>
  <c r="J5" i="54"/>
  <c r="J5" i="52"/>
  <c r="N21" i="11"/>
  <c r="M303" i="22"/>
  <c r="K29" i="54"/>
  <c r="L299" i="22"/>
  <c r="M239" i="22"/>
  <c r="L78" i="22"/>
  <c r="L316" i="22"/>
  <c r="M316" i="22"/>
  <c r="L308" i="22"/>
  <c r="M308" i="22"/>
  <c r="L300" i="22"/>
  <c r="M300" i="22"/>
  <c r="M139" i="22"/>
  <c r="L298" i="22"/>
  <c r="M77" i="22"/>
  <c r="L169" i="22"/>
  <c r="L313" i="22"/>
  <c r="M313" i="22"/>
  <c r="K29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<sst xmlns="http://schemas.openxmlformats.org/spreadsheetml/2006/main" count="2546" uniqueCount="801">
  <si>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</si>
  <si>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</si>
  <si>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</si>
  <si>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</si>
  <si>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</si>
  <si>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</si>
  <si>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</si>
  <si>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</si>
  <si>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</si>
  <si>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</si>
  <si>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</si>
  <si>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</si>
  <si>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</si>
  <si>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</si>
  <si>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</si>
  <si>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</si>
  <si>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</si>
  <si>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</si>
  <si>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</si>
  <si>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</si>
  <si>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</si>
  <si>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</si>
  <si>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</si>
  <si>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</si>
  <si>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</si>
  <si>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</si>
  <si>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</si>
  <si>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</si>
  <si>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</si>
  <si>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</si>
  <si>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</si>
  <si>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</si>
  <si>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</si>
  <si>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</si>
  <si>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</si>
  <si>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</si>
  <si>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</si>
  <si>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</si>
  <si>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</si>
  <si>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</si>
  <si>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</si>
  <si>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</si>
  <si>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</si>
  <si>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</si>
  <si>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</si>
  <si>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</si>
  <si>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</si>
  <si>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</si>
  <si>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</si>
  <si>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</si>
  <si>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</si>
  <si>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</si>
  <si>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</si>
  <si>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</si>
  <si>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</si>
  <si>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</si>
  <si>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</si>
  <si>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</si>
  <si>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</si>
  <si>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</si>
  <si>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</si>
  <si>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2024 Individual Monthly Vehicle-Miles of Travel in Billions</t>
  </si>
  <si>
    <t>INDEX</t>
  </si>
  <si>
    <t>Rural Interstate</t>
  </si>
  <si>
    <t>19.1</t>
  </si>
  <si>
    <t>18.7</t>
  </si>
  <si>
    <t>22.6</t>
  </si>
  <si>
    <t>22.1</t>
  </si>
  <si>
    <t>24.1</t>
  </si>
  <si>
    <t>24.2</t>
  </si>
  <si>
    <t>25.0</t>
  </si>
  <si>
    <t>24.5</t>
  </si>
  <si>
    <t>22.4</t>
  </si>
  <si>
    <t>23.9</t>
  </si>
  <si>
    <t>22.0</t>
  </si>
  <si>
    <t>22.3</t>
  </si>
  <si>
    <t>Rural Other Arterial</t>
  </si>
  <si>
    <t>28.6</t>
  </si>
  <si>
    <t>28.4</t>
  </si>
  <si>
    <t>32.6</t>
  </si>
  <si>
    <t>33.2</t>
  </si>
  <si>
    <t>35.7</t>
  </si>
  <si>
    <t>35.2</t>
  </si>
  <si>
    <t>36.5</t>
  </si>
  <si>
    <t>36.4</t>
  </si>
  <si>
    <t>33.7</t>
  </si>
  <si>
    <t>35.5</t>
  </si>
  <si>
    <t>31.7</t>
  </si>
  <si>
    <t>31.5</t>
  </si>
  <si>
    <t>Other Rural</t>
  </si>
  <si>
    <t>24.8</t>
  </si>
  <si>
    <t>24.6</t>
  </si>
  <si>
    <t>28.3</t>
  </si>
  <si>
    <t>29.0</t>
  </si>
  <si>
    <t>31.9</t>
  </si>
  <si>
    <t>30.8</t>
  </si>
  <si>
    <t>29.8</t>
  </si>
  <si>
    <t>31.0</t>
  </si>
  <si>
    <t>27.4</t>
  </si>
  <si>
    <t>27.2</t>
  </si>
  <si>
    <t>Urban Interstate</t>
  </si>
  <si>
    <t>44.7</t>
  </si>
  <si>
    <t>43.2</t>
  </si>
  <si>
    <t>49.4</t>
  </si>
  <si>
    <t>49.1</t>
  </si>
  <si>
    <t>51.1</t>
  </si>
  <si>
    <t>49.7</t>
  </si>
  <si>
    <t>51.2</t>
  </si>
  <si>
    <t>51.8</t>
  </si>
  <si>
    <t>47.7</t>
  </si>
  <si>
    <t>50.0</t>
  </si>
  <si>
    <t>45.8</t>
  </si>
  <si>
    <t>46.4</t>
  </si>
  <si>
    <t>Urban Other Arterial</t>
  </si>
  <si>
    <t>87.6</t>
  </si>
  <si>
    <t>85.2</t>
  </si>
  <si>
    <t>95.5</t>
  </si>
  <si>
    <t>96.0</t>
  </si>
  <si>
    <t>101.4</t>
  </si>
  <si>
    <t>97.7</t>
  </si>
  <si>
    <t>100.1</t>
  </si>
  <si>
    <t>99.7</t>
  </si>
  <si>
    <t>94.6</t>
  </si>
  <si>
    <t>100.3</t>
  </si>
  <si>
    <t>90.8</t>
  </si>
  <si>
    <t>91.0</t>
  </si>
  <si>
    <t>Other Urban</t>
  </si>
  <si>
    <t>41.7</t>
  </si>
  <si>
    <t>40.8</t>
  </si>
  <si>
    <t>46.1</t>
  </si>
  <si>
    <t>43.7</t>
  </si>
  <si>
    <t>48.4</t>
  </si>
  <si>
    <t>45.5</t>
  </si>
  <si>
    <t>46.5</t>
  </si>
  <si>
    <t>47.8</t>
  </si>
  <si>
    <t>47.5</t>
  </si>
  <si>
    <t>43.3</t>
  </si>
  <si>
    <t>44.6</t>
  </si>
  <si>
    <t>All Systems</t>
  </si>
  <si>
    <t>246.4</t>
  </si>
  <si>
    <t>241.0</t>
  </si>
  <si>
    <t>274.6</t>
  </si>
  <si>
    <t>273.2</t>
  </si>
  <si>
    <t>292.5</t>
  </si>
  <si>
    <t>283.0</t>
  </si>
  <si>
    <t>291.0</t>
  </si>
  <si>
    <t>292.1</t>
  </si>
  <si>
    <t>272.9</t>
  </si>
  <si>
    <t>288.2</t>
  </si>
  <si>
    <t>261.1</t>
  </si>
  <si>
    <t>263.0</t>
  </si>
  <si>
    <t>2025 Individual Monthly Vehicle-Miles of Travel in Billions</t>
  </si>
  <si>
    <t>19.6</t>
  </si>
  <si>
    <t>18.4</t>
  </si>
  <si>
    <t>22.7</t>
  </si>
  <si>
    <t>29.3</t>
  </si>
  <si>
    <t>27.8</t>
  </si>
  <si>
    <t>33.0</t>
  </si>
  <si>
    <t>25.4</t>
  </si>
  <si>
    <t>28.7</t>
  </si>
  <si>
    <t>42.8</t>
  </si>
  <si>
    <t>88.9</t>
  </si>
  <si>
    <t>84.1</t>
  </si>
  <si>
    <t>96.6</t>
  </si>
  <si>
    <t>42.5</t>
  </si>
  <si>
    <t>40.3</t>
  </si>
  <si>
    <t>46.6</t>
  </si>
  <si>
    <t>251.2</t>
  </si>
  <si>
    <t>237.5</t>
  </si>
  <si>
    <t>277.6</t>
  </si>
  <si>
    <t>* Percent Change In Individual Monthly Travel 2024 vs. 2025</t>
  </si>
  <si>
    <t>3.1</t>
  </si>
  <si>
    <t>-1.7</t>
  </si>
  <si>
    <t>0.4</t>
  </si>
  <si>
    <t>2.5</t>
  </si>
  <si>
    <t>-2.3</t>
  </si>
  <si>
    <t>1.1</t>
  </si>
  <si>
    <t>2.4</t>
  </si>
  <si>
    <t>-2.2</t>
  </si>
  <si>
    <t>1.3</t>
  </si>
  <si>
    <t>1.7</t>
  </si>
  <si>
    <t>-1.0</t>
  </si>
  <si>
    <t>1.4</t>
  </si>
  <si>
    <t>-1.3</t>
  </si>
  <si>
    <t>1.2</t>
  </si>
  <si>
    <t>2.0</t>
  </si>
  <si>
    <t>-1.2</t>
  </si>
  <si>
    <t>1.0</t>
  </si>
  <si>
    <t>1.9</t>
  </si>
  <si>
    <t>-1.5</t>
  </si>
  <si>
    <t>Table - 2. Estimated Cumulative Monthly Motor Vehicle Travel in the United States**</t>
  </si>
  <si>
    <t>2024 Cumulative Monthly Vehicle-Miles of Travel in Billions</t>
  </si>
  <si>
    <t>37.8</t>
  </si>
  <si>
    <t>60.4</t>
  </si>
  <si>
    <t>82.5</t>
  </si>
  <si>
    <t>106.6</t>
  </si>
  <si>
    <t>130.8</t>
  </si>
  <si>
    <t>155.8</t>
  </si>
  <si>
    <t>180.3</t>
  </si>
  <si>
    <t>202.7</t>
  </si>
  <si>
    <t>226.5</t>
  </si>
  <si>
    <t>248.6</t>
  </si>
  <si>
    <t>270.9</t>
  </si>
  <si>
    <t>57.1</t>
  </si>
  <si>
    <t>89.7</t>
  </si>
  <si>
    <t>123.0</t>
  </si>
  <si>
    <t>158.6</t>
  </si>
  <si>
    <t>193.9</t>
  </si>
  <si>
    <t>230.4</t>
  </si>
  <si>
    <t>266.8</t>
  </si>
  <si>
    <t>300.5</t>
  </si>
  <si>
    <t>336.0</t>
  </si>
  <si>
    <t>367.7</t>
  </si>
  <si>
    <t>399.2</t>
  </si>
  <si>
    <t>77.7</t>
  </si>
  <si>
    <t>106.7</t>
  </si>
  <si>
    <t>138.6</t>
  </si>
  <si>
    <t>169.4</t>
  </si>
  <si>
    <t>201.1</t>
  </si>
  <si>
    <t>233.0</t>
  </si>
  <si>
    <t>262.8</t>
  </si>
  <si>
    <t>293.8</t>
  </si>
  <si>
    <t>321.2</t>
  </si>
  <si>
    <t>348.4</t>
  </si>
  <si>
    <t>87.9</t>
  </si>
  <si>
    <t>137.3</t>
  </si>
  <si>
    <t>186.4</t>
  </si>
  <si>
    <t>287.2</t>
  </si>
  <si>
    <t>338.4</t>
  </si>
  <si>
    <t>390.2</t>
  </si>
  <si>
    <t>437.8</t>
  </si>
  <si>
    <t>487.8</t>
  </si>
  <si>
    <t>533.6</t>
  </si>
  <si>
    <t>580.1</t>
  </si>
  <si>
    <t>172.8</t>
  </si>
  <si>
    <t>268.4</t>
  </si>
  <si>
    <t>364.4</t>
  </si>
  <si>
    <t>465.8</t>
  </si>
  <si>
    <t>563.4</t>
  </si>
  <si>
    <t>663.6</t>
  </si>
  <si>
    <t>763.3</t>
  </si>
  <si>
    <t>857.9</t>
  </si>
  <si>
    <t>958.2</t>
  </si>
  <si>
    <t>1049.0</t>
  </si>
  <si>
    <t>1140.1</t>
  </si>
  <si>
    <t>128.6</t>
  </si>
  <si>
    <t>172.3</t>
  </si>
  <si>
    <t>220.7</t>
  </si>
  <si>
    <t>266.2</t>
  </si>
  <si>
    <t>312.6</t>
  </si>
  <si>
    <t>360.4</t>
  </si>
  <si>
    <t>405.1</t>
  </si>
  <si>
    <t>452.6</t>
  </si>
  <si>
    <t>495.9</t>
  </si>
  <si>
    <t>540.5</t>
  </si>
  <si>
    <t>487.4</t>
  </si>
  <si>
    <t>762.0</t>
  </si>
  <si>
    <t>1035.2</t>
  </si>
  <si>
    <t>1327.7</t>
  </si>
  <si>
    <t>1610.8</t>
  </si>
  <si>
    <t>1901.8</t>
  </si>
  <si>
    <t>2193.9</t>
  </si>
  <si>
    <t>2466.8</t>
  </si>
  <si>
    <t>2754.9</t>
  </si>
  <si>
    <t>3016.1</t>
  </si>
  <si>
    <t>3279.1</t>
  </si>
  <si>
    <t>2025 Cumulative Monthly Vehicle-Miles of Travel in Billions</t>
  </si>
  <si>
    <t>38.0</t>
  </si>
  <si>
    <t>60.7</t>
  </si>
  <si>
    <t>90.1</t>
  </si>
  <si>
    <t>49.5</t>
  </si>
  <si>
    <t>78.1</t>
  </si>
  <si>
    <t>88.2</t>
  </si>
  <si>
    <t>138.3</t>
  </si>
  <si>
    <t>173.0</t>
  </si>
  <si>
    <t>269.6</t>
  </si>
  <si>
    <t>82.8</t>
  </si>
  <si>
    <t>129.4</t>
  </si>
  <si>
    <t>488.7</t>
  </si>
  <si>
    <t>766.3</t>
  </si>
  <si>
    <t>* Percent Change In Cumulative Monthly Travel 2024 vs. 2025</t>
  </si>
  <si>
    <t>0.7</t>
  </si>
  <si>
    <t>0.6</t>
  </si>
  <si>
    <t>0.1</t>
  </si>
  <si>
    <t>0.5</t>
  </si>
  <si>
    <t>0.3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</si>
  <si>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</si>
  <si>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</si>
  <si>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</si>
  <si>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</si>
  <si>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</si>
  <si>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</si>
  <si>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</si>
  <si>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</si>
  <si>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</si>
  <si>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</si>
  <si>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</si>
  <si>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</si>
  <si>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</si>
  <si>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</si>
  <si>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</si>
  <si>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</si>
  <si>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</si>
  <si>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</si>
  <si>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</si>
  <si>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</si>
  <si>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</si>
  <si>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</si>
  <si>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</si>
  <si>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</si>
  <si>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</si>
  <si>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</si>
  <si>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</si>
  <si>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</si>
  <si>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</si>
  <si>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</si>
  <si>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</si>
  <si>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</si>
  <si>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</si>
  <si>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</si>
  <si>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</si>
  <si>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</si>
  <si>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</si>
  <si>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</si>
  <si>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</si>
  <si>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</si>
  <si>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</si>
  <si>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</si>
  <si>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</si>
  <si>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</si>
  <si>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</si>
  <si>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</si>
  <si>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</si>
  <si>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</si>
  <si>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</si>
  <si>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</si>
  <si>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</si>
  <si>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</si>
  <si>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</si>
  <si>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</si>
  <si>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</si>
  <si>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</si>
  <si>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</si>
  <si>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</si>
  <si>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</si>
  <si>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</si>
  <si>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</si>
  <si>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</si>
  <si>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</si>
  <si>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</si>
  <si>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</si>
  <si>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</si>
  <si>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</si>
  <si>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</si>
  <si>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</si>
  <si>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</si>
  <si>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</si>
  <si>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</si>
  <si>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</si>
  <si>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</si>
  <si>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</si>
  <si>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</si>
  <si>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</si>
  <si>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</si>
  <si>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Year-2024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</si>
  <si>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</si>
  <si>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</si>
  <si>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</si>
  <si>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</si>
  <si>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</si>
  <si>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</si>
  <si>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</si>
  <si>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</si>
  <si>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</si>
  <si>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</si>
  <si>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</si>
  <si>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</si>
  <si>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</si>
  <si>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</si>
  <si>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</si>
  <si>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</si>
  <si>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</si>
  <si>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</si>
  <si>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</si>
  <si>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</si>
  <si>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</si>
  <si>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</si>
  <si>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Year-2025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</si>
  <si>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</si>
  <si>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</si>
  <si>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</si>
  <si>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</si>
  <si>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</si>
  <si>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</si>
  <si>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</si>
  <si>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</si>
  <si>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</si>
  <si>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</si>
  <si>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</si>
  <si>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</si>
  <si>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</si>
  <si>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</si>
  <si>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</si>
  <si>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</si>
  <si>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</si>
  <si>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</si>
  <si>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</si>
  <si>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</si>
  <si>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</si>
  <si>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</si>
  <si>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</si>
  <si>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</si>
  <si>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</si>
  <si>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</si>
  <si>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</si>
  <si>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</si>
  <si>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</si>
  <si>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</si>
  <si>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</si>
  <si>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</si>
  <si>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</si>
  <si>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</si>
  <si>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</si>
  <si>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</si>
  <si>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</si>
  <si>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</si>
  <si>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</si>
  <si>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</si>
  <si>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</si>
  <si>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</si>
  <si>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</si>
  <si>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</si>
  <si>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2025</t>
  </si>
  <si>
    <t>March</t>
  </si>
  <si>
    <t>59.0</t>
  </si>
  <si>
    <t>58.8</t>
  </si>
  <si>
    <t>60.6</t>
  </si>
  <si>
    <t>63.6</t>
  </si>
  <si>
    <t>84.4</t>
  </si>
  <si>
    <t>193.2</t>
  </si>
  <si>
    <t>1.5</t>
  </si>
  <si>
    <t>0.8</t>
  </si>
  <si>
    <t>0.9</t>
  </si>
  <si>
    <t>-1.1</t>
  </si>
  <si>
    <t>2023</t>
  </si>
  <si>
    <t>May13,2025</t>
  </si>
  <si>
    <t>February 2024</t>
  </si>
  <si>
    <t>May 13,2025</t>
  </si>
  <si>
    <t>3.0</t>
  </si>
  <si>
    <t>4.3</t>
  </si>
  <si>
    <t>275.8</t>
  </si>
  <si>
    <t>272.8</t>
  </si>
  <si>
    <t>272.6</t>
  </si>
  <si>
    <t>3.3</t>
  </si>
  <si>
    <t>February</t>
  </si>
  <si>
    <t>Page 2 - table</t>
  </si>
  <si>
    <t>year_record</t>
  </si>
  <si>
    <t>tmonth</t>
  </si>
  <si>
    <t>yearToDate</t>
  </si>
  <si>
    <t>moving</t>
  </si>
  <si>
    <t>2000</t>
  </si>
  <si>
    <t>232490.000000</t>
  </si>
  <si>
    <t>635193.000000</t>
  </si>
  <si>
    <t>2708822.000000</t>
  </si>
  <si>
    <t>2001</t>
  </si>
  <si>
    <t>232587.000000</t>
  </si>
  <si>
    <t>643149.000000</t>
  </si>
  <si>
    <t>2754882.000000</t>
  </si>
  <si>
    <t>2002</t>
  </si>
  <si>
    <t>236070.000000</t>
  </si>
  <si>
    <t>659522.000000</t>
  </si>
  <si>
    <t>2811984.000000</t>
  </si>
  <si>
    <t>2003</t>
  </si>
  <si>
    <t>236679.000000</t>
  </si>
  <si>
    <t>658890.000000</t>
  </si>
  <si>
    <t>2854878.000000</t>
  </si>
  <si>
    <t>2004</t>
  </si>
  <si>
    <t>251403.000000</t>
  </si>
  <si>
    <t>687562.000000</t>
  </si>
  <si>
    <t>2918894.000000</t>
  </si>
  <si>
    <t>2005</t>
  </si>
  <si>
    <t>253182.000000</t>
  </si>
  <si>
    <t>697225.000000</t>
  </si>
  <si>
    <t>2974451.000000</t>
  </si>
  <si>
    <t>2006</t>
  </si>
  <si>
    <t>256623.000000</t>
  </si>
  <si>
    <t>710616.000000</t>
  </si>
  <si>
    <t>3002821.000000</t>
  </si>
  <si>
    <t>2007</t>
  </si>
  <si>
    <t>259638.000000</t>
  </si>
  <si>
    <t>712492.000000</t>
  </si>
  <si>
    <t>3015992.000000</t>
  </si>
  <si>
    <t>2008</t>
  </si>
  <si>
    <t>252343.000000</t>
  </si>
  <si>
    <t>706599.000000</t>
  </si>
  <si>
    <t>3023929.000000</t>
  </si>
  <si>
    <t>2009</t>
  </si>
  <si>
    <t>249741.000000</t>
  </si>
  <si>
    <t>692914.000000</t>
  </si>
  <si>
    <t>2959824.000000</t>
  </si>
  <si>
    <t>2010</t>
  </si>
  <si>
    <t>254238.000000</t>
  </si>
  <si>
    <t>685711.000000</t>
  </si>
  <si>
    <t>2949561.000000</t>
  </si>
  <si>
    <t>2011</t>
  </si>
  <si>
    <t>253124.000000</t>
  </si>
  <si>
    <t>690378.000000</t>
  </si>
  <si>
    <t>2971933.000000</t>
  </si>
  <si>
    <t>2012</t>
  </si>
  <si>
    <t>256166.000000</t>
  </si>
  <si>
    <t>701890.000000</t>
  </si>
  <si>
    <t>2961914.000000</t>
  </si>
  <si>
    <t>2013</t>
  </si>
  <si>
    <t>253026.000000</t>
  </si>
  <si>
    <t>698248.000000</t>
  </si>
  <si>
    <t>2964927.000000</t>
  </si>
  <si>
    <t>2014</t>
  </si>
  <si>
    <t>253424.000000</t>
  </si>
  <si>
    <t>693785.000000</t>
  </si>
  <si>
    <t>2983818.000000</t>
  </si>
  <si>
    <t>2015</t>
  </si>
  <si>
    <t>258017.000000</t>
  </si>
  <si>
    <t>708735.000000</t>
  </si>
  <si>
    <t>3040755.000000</t>
  </si>
  <si>
    <t>2016</t>
  </si>
  <si>
    <t>265147.000000</t>
  </si>
  <si>
    <t>727837.000000</t>
  </si>
  <si>
    <t>3114474.000000</t>
  </si>
  <si>
    <t>2017</t>
  </si>
  <si>
    <t>268343.000000</t>
  </si>
  <si>
    <t>736587.000000</t>
  </si>
  <si>
    <t>3183158.000000</t>
  </si>
  <si>
    <t>2018</t>
  </si>
  <si>
    <t>270705.000000</t>
  </si>
  <si>
    <t>743201.000000</t>
  </si>
  <si>
    <t>3218961.000000</t>
  </si>
  <si>
    <t>2019</t>
  </si>
  <si>
    <t>272379.000000</t>
  </si>
  <si>
    <t>753097.000000</t>
  </si>
  <si>
    <t>3250222.000000</t>
  </si>
  <si>
    <t>2020</t>
  </si>
  <si>
    <t>226638.000000</t>
  </si>
  <si>
    <t>730180.000000</t>
  </si>
  <si>
    <t>3238854.000000</t>
  </si>
  <si>
    <t>2021</t>
  </si>
  <si>
    <t>262065.000000</t>
  </si>
  <si>
    <t>694185.000000</t>
  </si>
  <si>
    <t>2867627.000000</t>
  </si>
  <si>
    <t>2022</t>
  </si>
  <si>
    <t>271869.000000</t>
  </si>
  <si>
    <t>739062.000000</t>
  </si>
  <si>
    <t>3184965.000000</t>
  </si>
  <si>
    <t>272758.000000</t>
  </si>
  <si>
    <t>757647.000000</t>
  </si>
  <si>
    <t>3214777.000000</t>
  </si>
  <si>
    <t>2024</t>
  </si>
  <si>
    <t>274585.000000</t>
  </si>
  <si>
    <t>762034.000000</t>
  </si>
  <si>
    <t>3251204.000000</t>
  </si>
  <si>
    <t>277632.000000</t>
  </si>
  <si>
    <t>766324.000000</t>
  </si>
  <si>
    <t>3283354.000000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</si>
  <si>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</si>
  <si>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</si>
  <si>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</si>
  <si>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</si>
  <si>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</si>
  <si>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</si>
  <si>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</si>
  <si>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</si>
  <si>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</si>
  <si>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</si>
  <si>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</si>
  <si>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</si>
  <si>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2753</t>
  </si>
  <si>
    <t>2</t>
  </si>
  <si>
    <t>2755</t>
  </si>
  <si>
    <t>3</t>
  </si>
  <si>
    <t>2756</t>
  </si>
  <si>
    <t>4</t>
  </si>
  <si>
    <t>April</t>
  </si>
  <si>
    <t>2761</t>
  </si>
  <si>
    <t>5</t>
  </si>
  <si>
    <t>2763</t>
  </si>
  <si>
    <t>6</t>
  </si>
  <si>
    <t>June</t>
  </si>
  <si>
    <t>7</t>
  </si>
  <si>
    <t>July</t>
  </si>
  <si>
    <t>2768</t>
  </si>
  <si>
    <t>8</t>
  </si>
  <si>
    <t>August</t>
  </si>
  <si>
    <t>2773</t>
  </si>
  <si>
    <t>9</t>
  </si>
  <si>
    <t>September</t>
  </si>
  <si>
    <t>2771</t>
  </si>
  <si>
    <t>10</t>
  </si>
  <si>
    <t>October</t>
  </si>
  <si>
    <t>2776</t>
  </si>
  <si>
    <t>11</t>
  </si>
  <si>
    <t>November</t>
  </si>
  <si>
    <t>2784</t>
  </si>
  <si>
    <t>12</t>
  </si>
  <si>
    <t>December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</si>
  <si>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</si>
  <si>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</si>
  <si>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</si>
  <si>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</si>
  <si>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</si>
  <si>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</si>
  <si>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</si>
  <si>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</si>
  <si>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</si>
  <si>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</si>
  <si>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</si>
  <si>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</si>
  <si>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</si>
  <si>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</si>
  <si>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</si>
  <si>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</si>
  <si>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</si>
  <si>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</si>
  <si>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</si>
  <si>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</si>
  <si>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</si>
  <si>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</si>
  <si>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</si>
  <si>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</si>
  <si>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</si>
  <si>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</si>
  <si>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</si>
  <si>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</si>
  <si>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</si>
  <si>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</si>
  <si>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</si>
  <si>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</si>
  <si>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</si>
  <si>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</si>
  <si>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</si>
  <si>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</si>
  <si>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</si>
  <si>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</si>
  <si>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</si>
  <si>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</si>
  <si>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</si>
  <si>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</si>
  <si>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</si>
  <si>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</si>
  <si>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</si>
  <si>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</si>
  <si>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</si>
  <si>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</si>
  <si>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</si>
  <si>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</si>
  <si>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</si>
  <si>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</si>
  <si>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</si>
  <si>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</si>
  <si>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</si>
  <si>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</si>
  <si>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</si>
  <si>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</si>
  <si>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</si>
  <si>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</si>
  <si>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</si>
  <si>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</si>
  <si>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</si>
  <si>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</si>
  <si>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</si>
  <si>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</si>
  <si>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</si>
  <si>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</si>
  <si>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</si>
  <si>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</si>
  <si>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</si>
  <si>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</si>
  <si>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</si>
  <si>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</si>
  <si>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</si>
  <si>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</si>
  <si>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</si>
  <si>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</si>
  <si>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</si>
  <si>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</si>
  <si>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</si>
  <si>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</si>
  <si>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</si>
  <si>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</si>
  <si>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</si>
  <si>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</si>
  <si>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</si>
  <si>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</si>
  <si>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</si>
  <si>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</si>
  <si>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</si>
  <si>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</si>
  <si>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</si>
  <si>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</si>
  <si>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</si>
  <si>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</si>
  <si>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</si>
  <si>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</si>
  <si>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</si>
  <si>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</si>
  <si>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</si>
  <si>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</si>
  <si>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</si>
  <si>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</si>
  <si>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</si>
  <si>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</si>
  <si>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</si>
  <si>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</si>
  <si>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</si>
  <si>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</si>
  <si>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</si>
  <si>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</si>
  <si>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</si>
  <si>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</si>
  <si>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</si>
  <si>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</si>
  <si>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</si>
  <si>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</si>
  <si>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</si>
  <si>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</si>
  <si>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</si>
  <si>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</si>
  <si>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</si>
  <si>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</si>
  <si>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</si>
  <si>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</si>
  <si>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</si>
  <si>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</si>
  <si>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</si>
  <si>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</si>
  <si>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</si>
  <si>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</si>
  <si>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</si>
  <si>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</si>
  <si>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</si>
  <si>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</si>
  <si>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</si>
  <si>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</si>
  <si>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</si>
  <si>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</si>
  <si>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</si>
  <si>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</si>
  <si>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</si>
  <si>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</si>
  <si>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</si>
  <si>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</si>
  <si>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</si>
  <si>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</si>
  <si>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</si>
  <si>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</si>
  <si>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</si>
  <si>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</si>
  <si>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</si>
  <si>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</si>
  <si>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</si>
  <si>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</si>
  <si>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</si>
  <si>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</si>
  <si>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</si>
  <si>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</si>
  <si>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</si>
  <si>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</si>
  <si>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</si>
  <si>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</si>
  <si>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</si>
  <si>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</si>
  <si>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</si>
  <si>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</si>
  <si>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</si>
  <si>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</si>
  <si>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</si>
  <si>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</si>
  <si>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</si>
  <si>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</si>
  <si>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3216</t>
  </si>
  <si>
    <t>3231</t>
  </si>
  <si>
    <t>3246</t>
  </si>
  <si>
    <t>3245</t>
  </si>
  <si>
    <t>3250</t>
  </si>
  <si>
    <t>3258</t>
  </si>
  <si>
    <t>3262</t>
  </si>
  <si>
    <t>3264</t>
  </si>
  <si>
    <t>3267</t>
  </si>
  <si>
    <t>3274</t>
  </si>
  <si>
    <t>3275</t>
  </si>
  <si>
    <t>3279</t>
  </si>
  <si>
    <t>3280</t>
  </si>
  <si>
    <t>3283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</si>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</sst>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0" fontId="0" fillId="2" borderId="5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</cellXfs>
  <cellStyles count="3">
    <cellStyle name="Normal" xfId="0" builtinId="0"/>
    <cellStyle name="Normal 2 3" xfId="2" xr:uid="{BCB4D459-22BF-44CE-BF0B-568A8BCC2959}"/>
    <cellStyle name="Percent" xfId="1" builtinId="5"/>
  </cellStyles>
  <dxfs count="27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1'!$L$2:$L$293</c:f>
              <c:strCache>
                <c:ptCount val="291"/>
                <c:pt idx="0">
                  <c:v>2001</c:v>
                </c:pt>
                <c:pt idx="1">
                  <c:v>2001</c:v>
                </c:pt>
                <c:pt idx="2">
                  <c:v>2001</c:v>
                </c:pt>
                <c:pt idx="3">
                  <c:v>2001</c:v>
                </c:pt>
                <c:pt idx="4">
                  <c:v>2001</c:v>
                </c:pt>
                <c:pt idx="5">
                  <c:v>2001</c:v>
                </c:pt>
                <c:pt idx="6">
                  <c:v>2001</c:v>
                </c:pt>
                <c:pt idx="7">
                  <c:v>2001</c:v>
                </c:pt>
                <c:pt idx="8">
                  <c:v>2001</c:v>
                </c:pt>
                <c:pt idx="9">
                  <c:v>2001</c:v>
                </c:pt>
                <c:pt idx="10">
                  <c:v>2001</c:v>
                </c:pt>
                <c:pt idx="11">
                  <c:v>2001</c:v>
                </c:pt>
                <c:pt idx="12">
                  <c:v>2002</c:v>
                </c:pt>
                <c:pt idx="13">
                  <c:v>2002</c:v>
                </c:pt>
                <c:pt idx="14">
                  <c:v>2002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2002</c:v>
                </c:pt>
                <c:pt idx="19">
                  <c:v>2002</c:v>
                </c:pt>
                <c:pt idx="20">
                  <c:v>2002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2003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2003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2003</c:v>
                </c:pt>
                <c:pt idx="34">
                  <c:v>2003</c:v>
                </c:pt>
                <c:pt idx="35">
                  <c:v>2003</c:v>
                </c:pt>
                <c:pt idx="36">
                  <c:v>2004</c:v>
                </c:pt>
                <c:pt idx="37">
                  <c:v>2004</c:v>
                </c:pt>
                <c:pt idx="38">
                  <c:v>2004</c:v>
                </c:pt>
                <c:pt idx="39">
                  <c:v>2004</c:v>
                </c:pt>
                <c:pt idx="40">
                  <c:v>2004</c:v>
                </c:pt>
                <c:pt idx="41">
                  <c:v>2004</c:v>
                </c:pt>
                <c:pt idx="42">
                  <c:v>2004</c:v>
                </c:pt>
                <c:pt idx="43">
                  <c:v>2004</c:v>
                </c:pt>
                <c:pt idx="44">
                  <c:v>2004</c:v>
                </c:pt>
                <c:pt idx="45">
                  <c:v>2004</c:v>
                </c:pt>
                <c:pt idx="46">
                  <c:v>2004</c:v>
                </c:pt>
                <c:pt idx="47">
                  <c:v>2004</c:v>
                </c:pt>
                <c:pt idx="48">
                  <c:v>2005</c:v>
                </c:pt>
                <c:pt idx="49">
                  <c:v>2005</c:v>
                </c:pt>
                <c:pt idx="50">
                  <c:v>2005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2005</c:v>
                </c:pt>
                <c:pt idx="59">
                  <c:v>2005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2006</c:v>
                </c:pt>
                <c:pt idx="69">
                  <c:v>2006</c:v>
                </c:pt>
                <c:pt idx="70">
                  <c:v>2006</c:v>
                </c:pt>
                <c:pt idx="71">
                  <c:v>2006</c:v>
                </c:pt>
                <c:pt idx="72">
                  <c:v>2007</c:v>
                </c:pt>
                <c:pt idx="73">
                  <c:v>2007</c:v>
                </c:pt>
                <c:pt idx="74">
                  <c:v>2007</c:v>
                </c:pt>
                <c:pt idx="75">
                  <c:v>2007</c:v>
                </c:pt>
                <c:pt idx="76">
                  <c:v>2007</c:v>
                </c:pt>
                <c:pt idx="77">
                  <c:v>2007</c:v>
                </c:pt>
                <c:pt idx="78">
                  <c:v>2007</c:v>
                </c:pt>
                <c:pt idx="79">
                  <c:v>2007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2008</c:v>
                </c:pt>
                <c:pt idx="89">
                  <c:v>2008</c:v>
                </c:pt>
                <c:pt idx="90">
                  <c:v>2008</c:v>
                </c:pt>
                <c:pt idx="91">
                  <c:v>2008</c:v>
                </c:pt>
                <c:pt idx="92">
                  <c:v>2008</c:v>
                </c:pt>
                <c:pt idx="93">
                  <c:v>2008</c:v>
                </c:pt>
                <c:pt idx="94">
                  <c:v>2008</c:v>
                </c:pt>
                <c:pt idx="95">
                  <c:v>2008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2010</c:v>
                </c:pt>
                <c:pt idx="109">
                  <c:v>2010</c:v>
                </c:pt>
                <c:pt idx="110">
                  <c:v>2010</c:v>
                </c:pt>
                <c:pt idx="111">
                  <c:v>2010</c:v>
                </c:pt>
                <c:pt idx="112">
                  <c:v>2010</c:v>
                </c:pt>
                <c:pt idx="113">
                  <c:v>2010</c:v>
                </c:pt>
                <c:pt idx="114">
                  <c:v>2010</c:v>
                </c:pt>
                <c:pt idx="115">
                  <c:v>2010</c:v>
                </c:pt>
                <c:pt idx="116">
                  <c:v>2010</c:v>
                </c:pt>
                <c:pt idx="117">
                  <c:v>2010</c:v>
                </c:pt>
                <c:pt idx="118">
                  <c:v>2010</c:v>
                </c:pt>
                <c:pt idx="119">
                  <c:v>2010</c:v>
                </c:pt>
                <c:pt idx="120">
                  <c:v>2011</c:v>
                </c:pt>
                <c:pt idx="121">
                  <c:v>2011</c:v>
                </c:pt>
                <c:pt idx="122">
                  <c:v>2011</c:v>
                </c:pt>
                <c:pt idx="123">
                  <c:v>2011</c:v>
                </c:pt>
                <c:pt idx="124">
                  <c:v>2011</c:v>
                </c:pt>
                <c:pt idx="125">
                  <c:v>2011</c:v>
                </c:pt>
                <c:pt idx="126">
                  <c:v>2011</c:v>
                </c:pt>
                <c:pt idx="127">
                  <c:v>2011</c:v>
                </c:pt>
                <c:pt idx="128">
                  <c:v>2011</c:v>
                </c:pt>
                <c:pt idx="129">
                  <c:v>2011</c:v>
                </c:pt>
                <c:pt idx="130">
                  <c:v>2011</c:v>
                </c:pt>
                <c:pt idx="131">
                  <c:v>2011</c:v>
                </c:pt>
                <c:pt idx="132">
                  <c:v>2012</c:v>
                </c:pt>
                <c:pt idx="133">
                  <c:v>2012</c:v>
                </c:pt>
                <c:pt idx="134">
                  <c:v>2012</c:v>
                </c:pt>
                <c:pt idx="135">
                  <c:v>2012</c:v>
                </c:pt>
                <c:pt idx="136">
                  <c:v>2012</c:v>
                </c:pt>
                <c:pt idx="137">
                  <c:v>2012</c:v>
                </c:pt>
                <c:pt idx="138">
                  <c:v>2012</c:v>
                </c:pt>
                <c:pt idx="139">
                  <c:v>2012</c:v>
                </c:pt>
                <c:pt idx="140">
                  <c:v>2012</c:v>
                </c:pt>
                <c:pt idx="141">
                  <c:v>2012</c:v>
                </c:pt>
                <c:pt idx="142">
                  <c:v>2012</c:v>
                </c:pt>
                <c:pt idx="143">
                  <c:v>2012</c:v>
                </c:pt>
                <c:pt idx="144">
                  <c:v>2013</c:v>
                </c:pt>
                <c:pt idx="145">
                  <c:v>2013</c:v>
                </c:pt>
                <c:pt idx="146">
                  <c:v>2013</c:v>
                </c:pt>
                <c:pt idx="147">
                  <c:v>2013</c:v>
                </c:pt>
                <c:pt idx="148">
                  <c:v>2013</c:v>
                </c:pt>
                <c:pt idx="149">
                  <c:v>2013</c:v>
                </c:pt>
                <c:pt idx="150">
                  <c:v>2013</c:v>
                </c:pt>
                <c:pt idx="151">
                  <c:v>2013</c:v>
                </c:pt>
                <c:pt idx="152">
                  <c:v>2013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2014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2014</c:v>
                </c:pt>
                <c:pt idx="162">
                  <c:v>2014</c:v>
                </c:pt>
                <c:pt idx="163">
                  <c:v>2014</c:v>
                </c:pt>
                <c:pt idx="164">
                  <c:v>2014</c:v>
                </c:pt>
                <c:pt idx="165">
                  <c:v>2014</c:v>
                </c:pt>
                <c:pt idx="166">
                  <c:v>2014</c:v>
                </c:pt>
                <c:pt idx="167">
                  <c:v>2014</c:v>
                </c:pt>
                <c:pt idx="168">
                  <c:v>2015</c:v>
                </c:pt>
                <c:pt idx="169">
                  <c:v>2015</c:v>
                </c:pt>
                <c:pt idx="170">
                  <c:v>2015</c:v>
                </c:pt>
                <c:pt idx="171">
                  <c:v>2015</c:v>
                </c:pt>
                <c:pt idx="172">
                  <c:v>2015</c:v>
                </c:pt>
                <c:pt idx="173">
                  <c:v>2015</c:v>
                </c:pt>
                <c:pt idx="174">
                  <c:v>2015</c:v>
                </c:pt>
                <c:pt idx="175">
                  <c:v>2015</c:v>
                </c:pt>
                <c:pt idx="176">
                  <c:v>2015</c:v>
                </c:pt>
                <c:pt idx="177">
                  <c:v>2015</c:v>
                </c:pt>
                <c:pt idx="178">
                  <c:v>2015</c:v>
                </c:pt>
                <c:pt idx="179">
                  <c:v>2015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2017</c:v>
                </c:pt>
                <c:pt idx="193">
                  <c:v>2017</c:v>
                </c:pt>
                <c:pt idx="194">
                  <c:v>2017</c:v>
                </c:pt>
                <c:pt idx="195">
                  <c:v>2017</c:v>
                </c:pt>
                <c:pt idx="196">
                  <c:v>2017</c:v>
                </c:pt>
                <c:pt idx="197">
                  <c:v>2017</c:v>
                </c:pt>
                <c:pt idx="198">
                  <c:v>2017</c:v>
                </c:pt>
                <c:pt idx="199">
                  <c:v>2017</c:v>
                </c:pt>
                <c:pt idx="200">
                  <c:v>2017</c:v>
                </c:pt>
                <c:pt idx="201">
                  <c:v>2017</c:v>
                </c:pt>
                <c:pt idx="202">
                  <c:v>2017</c:v>
                </c:pt>
                <c:pt idx="203">
                  <c:v>2017</c:v>
                </c:pt>
                <c:pt idx="204">
                  <c:v>2018</c:v>
                </c:pt>
                <c:pt idx="205">
                  <c:v>2018</c:v>
                </c:pt>
                <c:pt idx="206">
                  <c:v>2018</c:v>
                </c:pt>
                <c:pt idx="207">
                  <c:v>2018</c:v>
                </c:pt>
                <c:pt idx="208">
                  <c:v>2018</c:v>
                </c:pt>
                <c:pt idx="209">
                  <c:v>2018</c:v>
                </c:pt>
                <c:pt idx="210">
                  <c:v>2018</c:v>
                </c:pt>
                <c:pt idx="211">
                  <c:v>2018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2019</c:v>
                </c:pt>
                <c:pt idx="217">
                  <c:v>2019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2019</c:v>
                </c:pt>
                <c:pt idx="227">
                  <c:v>2019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2021</c:v>
                </c:pt>
                <c:pt idx="241">
                  <c:v>2021</c:v>
                </c:pt>
                <c:pt idx="242">
                  <c:v>2021</c:v>
                </c:pt>
                <c:pt idx="243">
                  <c:v>2021</c:v>
                </c:pt>
                <c:pt idx="244">
                  <c:v>2021</c:v>
                </c:pt>
                <c:pt idx="245">
                  <c:v>2021</c:v>
                </c:pt>
                <c:pt idx="246">
                  <c:v>2021</c:v>
                </c:pt>
                <c:pt idx="247">
                  <c:v>2021</c:v>
                </c:pt>
                <c:pt idx="248">
                  <c:v>2021</c:v>
                </c:pt>
                <c:pt idx="249">
                  <c:v>2021</c:v>
                </c:pt>
                <c:pt idx="250">
                  <c:v>2021</c:v>
                </c:pt>
                <c:pt idx="251">
                  <c:v>2021</c:v>
                </c:pt>
                <c:pt idx="252">
                  <c:v>2022</c:v>
                </c:pt>
                <c:pt idx="253">
                  <c:v>2022</c:v>
                </c:pt>
                <c:pt idx="254">
                  <c:v>2022</c:v>
                </c:pt>
                <c:pt idx="255">
                  <c:v>2022</c:v>
                </c:pt>
                <c:pt idx="256">
                  <c:v>2022</c:v>
                </c:pt>
                <c:pt idx="257">
                  <c:v>2022</c:v>
                </c:pt>
                <c:pt idx="258">
                  <c:v>2022</c:v>
                </c:pt>
                <c:pt idx="259">
                  <c:v>2022</c:v>
                </c:pt>
                <c:pt idx="260">
                  <c:v>2022</c:v>
                </c:pt>
                <c:pt idx="261">
                  <c:v>2022</c:v>
                </c:pt>
                <c:pt idx="262">
                  <c:v>2022</c:v>
                </c:pt>
                <c:pt idx="263">
                  <c:v>2022</c:v>
                </c:pt>
                <c:pt idx="264">
                  <c:v>2023</c:v>
                </c:pt>
                <c:pt idx="265">
                  <c:v>2023</c:v>
                </c:pt>
                <c:pt idx="266">
                  <c:v>2023</c:v>
                </c:pt>
                <c:pt idx="267">
                  <c:v>2023</c:v>
                </c:pt>
                <c:pt idx="268">
                  <c:v>2023</c:v>
                </c:pt>
                <c:pt idx="269">
                  <c:v>2023</c:v>
                </c:pt>
                <c:pt idx="270">
                  <c:v>2023</c:v>
                </c:pt>
                <c:pt idx="271">
                  <c:v>2023</c:v>
                </c:pt>
                <c:pt idx="272">
                  <c:v>2023</c:v>
                </c:pt>
                <c:pt idx="273">
                  <c:v>2023</c:v>
                </c:pt>
                <c:pt idx="274">
                  <c:v>2023</c:v>
                </c:pt>
                <c:pt idx="275">
                  <c:v>2023</c:v>
                </c:pt>
                <c:pt idx="276">
                  <c:v>2024</c:v>
                </c:pt>
                <c:pt idx="277">
                  <c:v>2024</c:v>
                </c:pt>
                <c:pt idx="278">
                  <c:v>2024</c:v>
                </c:pt>
                <c:pt idx="279">
                  <c:v>2024</c:v>
                </c:pt>
                <c:pt idx="280">
                  <c:v>2024</c:v>
                </c:pt>
                <c:pt idx="281">
                  <c:v>2024</c:v>
                </c:pt>
                <c:pt idx="282">
                  <c:v>2024</c:v>
                </c:pt>
                <c:pt idx="283">
                  <c:v>2024</c:v>
                </c:pt>
                <c:pt idx="284">
                  <c:v>2024</c:v>
                </c:pt>
                <c:pt idx="285">
                  <c:v>2024</c:v>
                </c:pt>
                <c:pt idx="286">
                  <c:v>2024</c:v>
                </c:pt>
                <c:pt idx="287">
                  <c:v>2024</c:v>
                </c:pt>
                <c:pt idx="288">
                  <c:v>2025</c:v>
                </c:pt>
                <c:pt idx="289">
                  <c:v>2025</c:v>
                </c:pt>
                <c:pt idx="290">
                  <c:v>2025</c:v>
                </c:pt>
              </c:strCache>
            </c:strRef>
          </c:cat>
          <c:val>
            <c:numRef>
              <c:f>'Figure 1'!$N$2:$N$293</c:f>
              <c:numCache>
                <c:formatCode>#,##0.0</c:formatCode>
                <c:ptCount val="292"/>
                <c:pt idx="0">
                  <c:v>2753</c:v>
                </c:pt>
                <c:pt idx="1">
                  <c:v>2755</c:v>
                </c:pt>
                <c:pt idx="2">
                  <c:v>2756</c:v>
                </c:pt>
                <c:pt idx="3">
                  <c:v>2761</c:v>
                </c:pt>
                <c:pt idx="4">
                  <c:v>2763</c:v>
                </c:pt>
                <c:pt idx="5">
                  <c:v>2763</c:v>
                </c:pt>
                <c:pt idx="6">
                  <c:v>2768</c:v>
                </c:pt>
                <c:pt idx="7">
                  <c:v>2773</c:v>
                </c:pt>
                <c:pt idx="8">
                  <c:v>2771</c:v>
                </c:pt>
                <c:pt idx="9">
                  <c:v>2776</c:v>
                </c:pt>
                <c:pt idx="10">
                  <c:v>2784</c:v>
                </c:pt>
                <c:pt idx="11">
                  <c:v>2796</c:v>
                </c:pt>
                <c:pt idx="12">
                  <c:v>2801</c:v>
                </c:pt>
                <c:pt idx="13">
                  <c:v>2808</c:v>
                </c:pt>
                <c:pt idx="14">
                  <c:v>2811</c:v>
                </c:pt>
                <c:pt idx="15">
                  <c:v>2815</c:v>
                </c:pt>
                <c:pt idx="16">
                  <c:v>2822</c:v>
                </c:pt>
                <c:pt idx="17">
                  <c:v>2827</c:v>
                </c:pt>
                <c:pt idx="18">
                  <c:v>2833</c:v>
                </c:pt>
                <c:pt idx="19">
                  <c:v>2839</c:v>
                </c:pt>
                <c:pt idx="20">
                  <c:v>2847</c:v>
                </c:pt>
                <c:pt idx="21">
                  <c:v>2852</c:v>
                </c:pt>
                <c:pt idx="22">
                  <c:v>2852</c:v>
                </c:pt>
                <c:pt idx="23">
                  <c:v>2856</c:v>
                </c:pt>
                <c:pt idx="24">
                  <c:v>2860</c:v>
                </c:pt>
                <c:pt idx="25">
                  <c:v>2856</c:v>
                </c:pt>
                <c:pt idx="26">
                  <c:v>2857</c:v>
                </c:pt>
                <c:pt idx="27">
                  <c:v>2859</c:v>
                </c:pt>
                <c:pt idx="28">
                  <c:v>2860</c:v>
                </c:pt>
                <c:pt idx="29">
                  <c:v>2864</c:v>
                </c:pt>
                <c:pt idx="30">
                  <c:v>2870</c:v>
                </c:pt>
                <c:pt idx="31">
                  <c:v>2872</c:v>
                </c:pt>
                <c:pt idx="32">
                  <c:v>2875</c:v>
                </c:pt>
                <c:pt idx="33">
                  <c:v>2883</c:v>
                </c:pt>
                <c:pt idx="34">
                  <c:v>2886</c:v>
                </c:pt>
                <c:pt idx="35">
                  <c:v>2891</c:v>
                </c:pt>
                <c:pt idx="36">
                  <c:v>2894</c:v>
                </c:pt>
                <c:pt idx="37">
                  <c:v>2904</c:v>
                </c:pt>
                <c:pt idx="38">
                  <c:v>2918</c:v>
                </c:pt>
                <c:pt idx="39">
                  <c:v>2930</c:v>
                </c:pt>
                <c:pt idx="40">
                  <c:v>2934</c:v>
                </c:pt>
                <c:pt idx="41">
                  <c:v>2939</c:v>
                </c:pt>
                <c:pt idx="42">
                  <c:v>2943</c:v>
                </c:pt>
                <c:pt idx="43">
                  <c:v>2945</c:v>
                </c:pt>
                <c:pt idx="44">
                  <c:v>2952</c:v>
                </c:pt>
                <c:pt idx="45">
                  <c:v>2952</c:v>
                </c:pt>
                <c:pt idx="46">
                  <c:v>2958</c:v>
                </c:pt>
                <c:pt idx="47">
                  <c:v>2964</c:v>
                </c:pt>
                <c:pt idx="48">
                  <c:v>2966</c:v>
                </c:pt>
                <c:pt idx="49">
                  <c:v>2972</c:v>
                </c:pt>
                <c:pt idx="50">
                  <c:v>2974</c:v>
                </c:pt>
                <c:pt idx="51">
                  <c:v>2974</c:v>
                </c:pt>
                <c:pt idx="52">
                  <c:v>2980</c:v>
                </c:pt>
                <c:pt idx="53">
                  <c:v>2987</c:v>
                </c:pt>
                <c:pt idx="54">
                  <c:v>2988</c:v>
                </c:pt>
                <c:pt idx="55">
                  <c:v>2990</c:v>
                </c:pt>
                <c:pt idx="56">
                  <c:v>2988</c:v>
                </c:pt>
                <c:pt idx="57">
                  <c:v>2985</c:v>
                </c:pt>
                <c:pt idx="58">
                  <c:v>2988</c:v>
                </c:pt>
                <c:pt idx="59">
                  <c:v>2989</c:v>
                </c:pt>
                <c:pt idx="60">
                  <c:v>2998</c:v>
                </c:pt>
                <c:pt idx="61">
                  <c:v>2999</c:v>
                </c:pt>
                <c:pt idx="62">
                  <c:v>3003</c:v>
                </c:pt>
                <c:pt idx="63">
                  <c:v>3003</c:v>
                </c:pt>
                <c:pt idx="64">
                  <c:v>3003</c:v>
                </c:pt>
                <c:pt idx="65">
                  <c:v>3003</c:v>
                </c:pt>
                <c:pt idx="66">
                  <c:v>2999</c:v>
                </c:pt>
                <c:pt idx="67">
                  <c:v>2999</c:v>
                </c:pt>
                <c:pt idx="68">
                  <c:v>3003</c:v>
                </c:pt>
                <c:pt idx="69">
                  <c:v>3010</c:v>
                </c:pt>
                <c:pt idx="70">
                  <c:v>3012</c:v>
                </c:pt>
                <c:pt idx="71">
                  <c:v>3014</c:v>
                </c:pt>
                <c:pt idx="72">
                  <c:v>3015</c:v>
                </c:pt>
                <c:pt idx="73">
                  <c:v>3013</c:v>
                </c:pt>
                <c:pt idx="74">
                  <c:v>3016</c:v>
                </c:pt>
                <c:pt idx="75">
                  <c:v>3018</c:v>
                </c:pt>
                <c:pt idx="76">
                  <c:v>3023</c:v>
                </c:pt>
                <c:pt idx="77">
                  <c:v>3024</c:v>
                </c:pt>
                <c:pt idx="78">
                  <c:v>3028</c:v>
                </c:pt>
                <c:pt idx="79">
                  <c:v>3034</c:v>
                </c:pt>
                <c:pt idx="80">
                  <c:v>3034</c:v>
                </c:pt>
                <c:pt idx="81">
                  <c:v>3037</c:v>
                </c:pt>
                <c:pt idx="82">
                  <c:v>3038</c:v>
                </c:pt>
                <c:pt idx="83">
                  <c:v>3030</c:v>
                </c:pt>
                <c:pt idx="84">
                  <c:v>3029</c:v>
                </c:pt>
                <c:pt idx="85">
                  <c:v>3031</c:v>
                </c:pt>
                <c:pt idx="86">
                  <c:v>3023</c:v>
                </c:pt>
                <c:pt idx="87">
                  <c:v>3022</c:v>
                </c:pt>
                <c:pt idx="88">
                  <c:v>3015</c:v>
                </c:pt>
                <c:pt idx="89">
                  <c:v>3007</c:v>
                </c:pt>
                <c:pt idx="90">
                  <c:v>3002</c:v>
                </c:pt>
                <c:pt idx="91">
                  <c:v>2992</c:v>
                </c:pt>
                <c:pt idx="92">
                  <c:v>2986</c:v>
                </c:pt>
                <c:pt idx="93">
                  <c:v>2981</c:v>
                </c:pt>
                <c:pt idx="94">
                  <c:v>2971</c:v>
                </c:pt>
                <c:pt idx="95">
                  <c:v>2973</c:v>
                </c:pt>
                <c:pt idx="96">
                  <c:v>2966</c:v>
                </c:pt>
                <c:pt idx="97">
                  <c:v>2963</c:v>
                </c:pt>
                <c:pt idx="98">
                  <c:v>2961</c:v>
                </c:pt>
                <c:pt idx="99">
                  <c:v>2960</c:v>
                </c:pt>
                <c:pt idx="100">
                  <c:v>2957</c:v>
                </c:pt>
                <c:pt idx="101">
                  <c:v>2958</c:v>
                </c:pt>
                <c:pt idx="102">
                  <c:v>2960</c:v>
                </c:pt>
                <c:pt idx="103">
                  <c:v>2959</c:v>
                </c:pt>
                <c:pt idx="104">
                  <c:v>2961</c:v>
                </c:pt>
                <c:pt idx="105">
                  <c:v>2957</c:v>
                </c:pt>
                <c:pt idx="106">
                  <c:v>2958</c:v>
                </c:pt>
                <c:pt idx="107">
                  <c:v>2956</c:v>
                </c:pt>
                <c:pt idx="108">
                  <c:v>2951</c:v>
                </c:pt>
                <c:pt idx="109">
                  <c:v>2944</c:v>
                </c:pt>
                <c:pt idx="110">
                  <c:v>2948</c:v>
                </c:pt>
                <c:pt idx="111">
                  <c:v>2951</c:v>
                </c:pt>
                <c:pt idx="112">
                  <c:v>2950</c:v>
                </c:pt>
                <c:pt idx="113">
                  <c:v>2952</c:v>
                </c:pt>
                <c:pt idx="114">
                  <c:v>2953</c:v>
                </c:pt>
                <c:pt idx="115">
                  <c:v>2957</c:v>
                </c:pt>
                <c:pt idx="116">
                  <c:v>2960</c:v>
                </c:pt>
                <c:pt idx="117">
                  <c:v>2964</c:v>
                </c:pt>
                <c:pt idx="118">
                  <c:v>2967</c:v>
                </c:pt>
                <c:pt idx="119">
                  <c:v>2968</c:v>
                </c:pt>
                <c:pt idx="120">
                  <c:v>2971</c:v>
                </c:pt>
                <c:pt idx="121">
                  <c:v>2973</c:v>
                </c:pt>
                <c:pt idx="122">
                  <c:v>2972</c:v>
                </c:pt>
                <c:pt idx="123">
                  <c:v>2968</c:v>
                </c:pt>
                <c:pt idx="124">
                  <c:v>2965</c:v>
                </c:pt>
                <c:pt idx="125">
                  <c:v>2963</c:v>
                </c:pt>
                <c:pt idx="126">
                  <c:v>2958</c:v>
                </c:pt>
                <c:pt idx="127">
                  <c:v>2955</c:v>
                </c:pt>
                <c:pt idx="128">
                  <c:v>2952</c:v>
                </c:pt>
                <c:pt idx="129">
                  <c:v>2948</c:v>
                </c:pt>
                <c:pt idx="130">
                  <c:v>2947</c:v>
                </c:pt>
                <c:pt idx="131">
                  <c:v>2951</c:v>
                </c:pt>
                <c:pt idx="132">
                  <c:v>2955</c:v>
                </c:pt>
                <c:pt idx="133">
                  <c:v>2960</c:v>
                </c:pt>
                <c:pt idx="134">
                  <c:v>2963</c:v>
                </c:pt>
                <c:pt idx="135">
                  <c:v>2962</c:v>
                </c:pt>
                <c:pt idx="136">
                  <c:v>2969</c:v>
                </c:pt>
                <c:pt idx="137">
                  <c:v>2971</c:v>
                </c:pt>
                <c:pt idx="138">
                  <c:v>2971</c:v>
                </c:pt>
                <c:pt idx="139">
                  <c:v>2974</c:v>
                </c:pt>
                <c:pt idx="140">
                  <c:v>2971</c:v>
                </c:pt>
                <c:pt idx="141">
                  <c:v>2973</c:v>
                </c:pt>
                <c:pt idx="142">
                  <c:v>2974</c:v>
                </c:pt>
                <c:pt idx="143">
                  <c:v>2968</c:v>
                </c:pt>
                <c:pt idx="144">
                  <c:v>2969</c:v>
                </c:pt>
                <c:pt idx="145">
                  <c:v>2967</c:v>
                </c:pt>
                <c:pt idx="146">
                  <c:v>2964</c:v>
                </c:pt>
                <c:pt idx="147">
                  <c:v>2967</c:v>
                </c:pt>
                <c:pt idx="148">
                  <c:v>2969</c:v>
                </c:pt>
                <c:pt idx="149">
                  <c:v>2969</c:v>
                </c:pt>
                <c:pt idx="150">
                  <c:v>2973</c:v>
                </c:pt>
                <c:pt idx="151">
                  <c:v>2977</c:v>
                </c:pt>
                <c:pt idx="152">
                  <c:v>2981</c:v>
                </c:pt>
                <c:pt idx="153">
                  <c:v>2986</c:v>
                </c:pt>
                <c:pt idx="154">
                  <c:v>2986</c:v>
                </c:pt>
                <c:pt idx="155">
                  <c:v>2988</c:v>
                </c:pt>
                <c:pt idx="156">
                  <c:v>2985</c:v>
                </c:pt>
                <c:pt idx="157">
                  <c:v>2983</c:v>
                </c:pt>
                <c:pt idx="158">
                  <c:v>2983</c:v>
                </c:pt>
                <c:pt idx="159">
                  <c:v>2988</c:v>
                </c:pt>
                <c:pt idx="160">
                  <c:v>2991</c:v>
                </c:pt>
                <c:pt idx="161">
                  <c:v>2994</c:v>
                </c:pt>
                <c:pt idx="162">
                  <c:v>3000</c:v>
                </c:pt>
                <c:pt idx="163">
                  <c:v>3001</c:v>
                </c:pt>
                <c:pt idx="164">
                  <c:v>3006</c:v>
                </c:pt>
                <c:pt idx="165">
                  <c:v>3012</c:v>
                </c:pt>
                <c:pt idx="166">
                  <c:v>3013</c:v>
                </c:pt>
                <c:pt idx="167">
                  <c:v>3024</c:v>
                </c:pt>
                <c:pt idx="168">
                  <c:v>3031</c:v>
                </c:pt>
                <c:pt idx="169">
                  <c:v>3034</c:v>
                </c:pt>
                <c:pt idx="170">
                  <c:v>3039</c:v>
                </c:pt>
                <c:pt idx="171">
                  <c:v>3045</c:v>
                </c:pt>
                <c:pt idx="172">
                  <c:v>3050</c:v>
                </c:pt>
                <c:pt idx="173">
                  <c:v>3058</c:v>
                </c:pt>
                <c:pt idx="174">
                  <c:v>3066</c:v>
                </c:pt>
                <c:pt idx="175">
                  <c:v>3069</c:v>
                </c:pt>
                <c:pt idx="176">
                  <c:v>3076</c:v>
                </c:pt>
                <c:pt idx="177">
                  <c:v>3079</c:v>
                </c:pt>
                <c:pt idx="178">
                  <c:v>3087</c:v>
                </c:pt>
                <c:pt idx="179">
                  <c:v>3094</c:v>
                </c:pt>
                <c:pt idx="180">
                  <c:v>3101</c:v>
                </c:pt>
                <c:pt idx="181">
                  <c:v>3107</c:v>
                </c:pt>
                <c:pt idx="182">
                  <c:v>3114</c:v>
                </c:pt>
                <c:pt idx="183">
                  <c:v>3121</c:v>
                </c:pt>
                <c:pt idx="184">
                  <c:v>3128</c:v>
                </c:pt>
                <c:pt idx="185">
                  <c:v>3134</c:v>
                </c:pt>
                <c:pt idx="186">
                  <c:v>3141</c:v>
                </c:pt>
                <c:pt idx="187">
                  <c:v>3148</c:v>
                </c:pt>
                <c:pt idx="188">
                  <c:v>3155</c:v>
                </c:pt>
                <c:pt idx="189">
                  <c:v>3163</c:v>
                </c:pt>
                <c:pt idx="190">
                  <c:v>3169</c:v>
                </c:pt>
                <c:pt idx="191">
                  <c:v>3175</c:v>
                </c:pt>
                <c:pt idx="192">
                  <c:v>3178</c:v>
                </c:pt>
                <c:pt idx="193">
                  <c:v>3181</c:v>
                </c:pt>
                <c:pt idx="194">
                  <c:v>3184</c:v>
                </c:pt>
                <c:pt idx="195">
                  <c:v>3187</c:v>
                </c:pt>
                <c:pt idx="196">
                  <c:v>3190</c:v>
                </c:pt>
                <c:pt idx="197">
                  <c:v>3193</c:v>
                </c:pt>
                <c:pt idx="198">
                  <c:v>3197</c:v>
                </c:pt>
                <c:pt idx="199">
                  <c:v>3201</c:v>
                </c:pt>
                <c:pt idx="200">
                  <c:v>3204</c:v>
                </c:pt>
                <c:pt idx="201">
                  <c:v>3207</c:v>
                </c:pt>
                <c:pt idx="202">
                  <c:v>3210</c:v>
                </c:pt>
                <c:pt idx="203">
                  <c:v>3213</c:v>
                </c:pt>
                <c:pt idx="204">
                  <c:v>3215</c:v>
                </c:pt>
                <c:pt idx="205">
                  <c:v>3217</c:v>
                </c:pt>
                <c:pt idx="206">
                  <c:v>3220</c:v>
                </c:pt>
                <c:pt idx="207">
                  <c:v>3222</c:v>
                </c:pt>
                <c:pt idx="208">
                  <c:v>3225</c:v>
                </c:pt>
                <c:pt idx="209">
                  <c:v>3228</c:v>
                </c:pt>
                <c:pt idx="210">
                  <c:v>3230</c:v>
                </c:pt>
                <c:pt idx="211">
                  <c:v>3232</c:v>
                </c:pt>
                <c:pt idx="212">
                  <c:v>3234</c:v>
                </c:pt>
                <c:pt idx="213">
                  <c:v>3236</c:v>
                </c:pt>
                <c:pt idx="214">
                  <c:v>3238</c:v>
                </c:pt>
                <c:pt idx="215">
                  <c:v>3240</c:v>
                </c:pt>
                <c:pt idx="216">
                  <c:v>3244</c:v>
                </c:pt>
                <c:pt idx="217">
                  <c:v>3248</c:v>
                </c:pt>
                <c:pt idx="218">
                  <c:v>3249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3252</c:v>
                </c:pt>
                <c:pt idx="223">
                  <c:v>3260</c:v>
                </c:pt>
                <c:pt idx="224">
                  <c:v>3266</c:v>
                </c:pt>
                <c:pt idx="225">
                  <c:v>3269</c:v>
                </c:pt>
                <c:pt idx="226">
                  <c:v>3269</c:v>
                </c:pt>
                <c:pt idx="227">
                  <c:v>3261</c:v>
                </c:pt>
                <c:pt idx="228">
                  <c:v>3273</c:v>
                </c:pt>
                <c:pt idx="229">
                  <c:v>3284</c:v>
                </c:pt>
                <c:pt idx="230">
                  <c:v>3239</c:v>
                </c:pt>
                <c:pt idx="231">
                  <c:v>3134</c:v>
                </c:pt>
                <c:pt idx="232">
                  <c:v>3065</c:v>
                </c:pt>
                <c:pt idx="233">
                  <c:v>3034</c:v>
                </c:pt>
                <c:pt idx="234">
                  <c:v>3008</c:v>
                </c:pt>
                <c:pt idx="235">
                  <c:v>2980</c:v>
                </c:pt>
                <c:pt idx="236">
                  <c:v>2965</c:v>
                </c:pt>
                <c:pt idx="237">
                  <c:v>2948</c:v>
                </c:pt>
                <c:pt idx="238">
                  <c:v>2926</c:v>
                </c:pt>
                <c:pt idx="239">
                  <c:v>2905</c:v>
                </c:pt>
                <c:pt idx="240">
                  <c:v>2869</c:v>
                </c:pt>
                <c:pt idx="241">
                  <c:v>2833</c:v>
                </c:pt>
                <c:pt idx="242">
                  <c:v>2868</c:v>
                </c:pt>
                <c:pt idx="243">
                  <c:v>2952</c:v>
                </c:pt>
                <c:pt idx="244">
                  <c:v>3008</c:v>
                </c:pt>
                <c:pt idx="245">
                  <c:v>3037</c:v>
                </c:pt>
                <c:pt idx="246">
                  <c:v>3059</c:v>
                </c:pt>
                <c:pt idx="247">
                  <c:v>3074</c:v>
                </c:pt>
                <c:pt idx="248">
                  <c:v>3086</c:v>
                </c:pt>
                <c:pt idx="249">
                  <c:v>3097</c:v>
                </c:pt>
                <c:pt idx="250">
                  <c:v>3119</c:v>
                </c:pt>
                <c:pt idx="251">
                  <c:v>3139</c:v>
                </c:pt>
                <c:pt idx="252">
                  <c:v>3150</c:v>
                </c:pt>
                <c:pt idx="253">
                  <c:v>3174</c:v>
                </c:pt>
                <c:pt idx="254">
                  <c:v>3184</c:v>
                </c:pt>
                <c:pt idx="255">
                  <c:v>3190</c:v>
                </c:pt>
                <c:pt idx="256">
                  <c:v>3196</c:v>
                </c:pt>
                <c:pt idx="257">
                  <c:v>3194</c:v>
                </c:pt>
                <c:pt idx="258">
                  <c:v>3188</c:v>
                </c:pt>
                <c:pt idx="259">
                  <c:v>3192</c:v>
                </c:pt>
                <c:pt idx="260">
                  <c:v>3198</c:v>
                </c:pt>
                <c:pt idx="261">
                  <c:v>3201</c:v>
                </c:pt>
                <c:pt idx="262">
                  <c:v>3200</c:v>
                </c:pt>
                <c:pt idx="263">
                  <c:v>3197</c:v>
                </c:pt>
                <c:pt idx="264">
                  <c:v>3210</c:v>
                </c:pt>
                <c:pt idx="265">
                  <c:v>3215</c:v>
                </c:pt>
                <c:pt idx="266">
                  <c:v>3216</c:v>
                </c:pt>
                <c:pt idx="267">
                  <c:v>3225</c:v>
                </c:pt>
                <c:pt idx="268">
                  <c:v>3231</c:v>
                </c:pt>
                <c:pt idx="269">
                  <c:v>3238</c:v>
                </c:pt>
                <c:pt idx="270">
                  <c:v>3244</c:v>
                </c:pt>
                <c:pt idx="271">
                  <c:v>3249</c:v>
                </c:pt>
                <c:pt idx="272">
                  <c:v>3246</c:v>
                </c:pt>
                <c:pt idx="273">
                  <c:v>3246</c:v>
                </c:pt>
                <c:pt idx="274">
                  <c:v>3247</c:v>
                </c:pt>
                <c:pt idx="275">
                  <c:v>3248</c:v>
                </c:pt>
                <c:pt idx="276">
                  <c:v>3245</c:v>
                </c:pt>
                <c:pt idx="277">
                  <c:v>3250</c:v>
                </c:pt>
                <c:pt idx="278">
                  <c:v>3252</c:v>
                </c:pt>
                <c:pt idx="279">
                  <c:v>3258</c:v>
                </c:pt>
                <c:pt idx="280">
                  <c:v>3262</c:v>
                </c:pt>
                <c:pt idx="281">
                  <c:v>3261</c:v>
                </c:pt>
                <c:pt idx="282">
                  <c:v>3264</c:v>
                </c:pt>
                <c:pt idx="283">
                  <c:v>3267</c:v>
                </c:pt>
                <c:pt idx="284">
                  <c:v>3267</c:v>
                </c:pt>
                <c:pt idx="285">
                  <c:v>3274</c:v>
                </c:pt>
                <c:pt idx="286">
                  <c:v>3275</c:v>
                </c:pt>
                <c:pt idx="287">
                  <c:v>3279</c:v>
                </c:pt>
                <c:pt idx="288">
                  <c:v>3284</c:v>
                </c:pt>
                <c:pt idx="289">
                  <c:v>3280</c:v>
                </c:pt>
                <c:pt idx="290">
                  <c:v>3283</c:v>
                </c:pt>
                <c:pt idx="29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B-45B3-A44F-05DF962E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06584"/>
        <c:axId val="1"/>
      </c:lineChart>
      <c:catAx>
        <c:axId val="57510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500"/>
          <c:min val="27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5106584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5.64</c:v>
                </c:pt>
                <c:pt idx="1">
                  <c:v>5.93</c:v>
                </c:pt>
                <c:pt idx="2">
                  <c:v>6.14</c:v>
                </c:pt>
                <c:pt idx="3">
                  <c:v>6.15</c:v>
                </c:pt>
                <c:pt idx="4">
                  <c:v>6.39</c:v>
                </c:pt>
                <c:pt idx="5">
                  <c:v>6.45</c:v>
                </c:pt>
                <c:pt idx="6">
                  <c:v>6.29</c:v>
                </c:pt>
                <c:pt idx="7">
                  <c:v>6.38</c:v>
                </c:pt>
                <c:pt idx="8">
                  <c:v>6.23</c:v>
                </c:pt>
                <c:pt idx="9">
                  <c:v>6.22</c:v>
                </c:pt>
                <c:pt idx="10">
                  <c:v>5.97</c:v>
                </c:pt>
                <c:pt idx="1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8-4D14-BB2F-D326DAA557CE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5.61</c:v>
                </c:pt>
                <c:pt idx="1">
                  <c:v>5.83</c:v>
                </c:pt>
                <c:pt idx="2">
                  <c:v>6.16</c:v>
                </c:pt>
                <c:pt idx="3">
                  <c:v>6.29</c:v>
                </c:pt>
                <c:pt idx="4">
                  <c:v>6.48</c:v>
                </c:pt>
                <c:pt idx="5">
                  <c:v>6.43</c:v>
                </c:pt>
                <c:pt idx="6">
                  <c:v>6.38</c:v>
                </c:pt>
                <c:pt idx="7">
                  <c:v>6.43</c:v>
                </c:pt>
                <c:pt idx="8">
                  <c:v>6.23</c:v>
                </c:pt>
                <c:pt idx="9">
                  <c:v>6.38</c:v>
                </c:pt>
                <c:pt idx="10">
                  <c:v>6</c:v>
                </c:pt>
                <c:pt idx="1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D14-BB2F-D326DAA557CE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5.71</c:v>
                </c:pt>
                <c:pt idx="1">
                  <c:v>5.97</c:v>
                </c:pt>
                <c:pt idx="2">
                  <c:v>6.23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8-4D14-BB2F-D326DAA5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04064"/>
        <c:axId val="1"/>
      </c:lineChart>
      <c:catAx>
        <c:axId val="57510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6539227777250737E-2"/>
              <c:y val="0.14285915855051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510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2.38</c:v>
                </c:pt>
                <c:pt idx="1">
                  <c:v>2.5</c:v>
                </c:pt>
                <c:pt idx="2">
                  <c:v>2.66</c:v>
                </c:pt>
                <c:pt idx="3">
                  <c:v>2.76</c:v>
                </c:pt>
                <c:pt idx="4">
                  <c:v>2.92</c:v>
                </c:pt>
                <c:pt idx="5">
                  <c:v>3.02</c:v>
                </c:pt>
                <c:pt idx="6">
                  <c:v>2.99</c:v>
                </c:pt>
                <c:pt idx="7">
                  <c:v>2.94</c:v>
                </c:pt>
                <c:pt idx="8">
                  <c:v>2.88</c:v>
                </c:pt>
                <c:pt idx="9">
                  <c:v>2.83</c:v>
                </c:pt>
                <c:pt idx="10">
                  <c:v>2.7</c:v>
                </c:pt>
                <c:pt idx="1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F-4B2D-8BED-63BFF202816F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2.48</c:v>
                </c:pt>
                <c:pt idx="2">
                  <c:v>2.7</c:v>
                </c:pt>
                <c:pt idx="3">
                  <c:v>2.81</c:v>
                </c:pt>
                <c:pt idx="4">
                  <c:v>2.96</c:v>
                </c:pt>
                <c:pt idx="5">
                  <c:v>3.01</c:v>
                </c:pt>
                <c:pt idx="6">
                  <c:v>3.01</c:v>
                </c:pt>
                <c:pt idx="7">
                  <c:v>2.99</c:v>
                </c:pt>
                <c:pt idx="8">
                  <c:v>2.86</c:v>
                </c:pt>
                <c:pt idx="9">
                  <c:v>2.92</c:v>
                </c:pt>
                <c:pt idx="10">
                  <c:v>2.7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F-4B2D-8BED-63BFF202816F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2025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</c:v>
                </c:pt>
                <c:pt idx="1">
                  <c:v>2.5099999999999998</c:v>
                </c:pt>
                <c:pt idx="2">
                  <c:v>2.72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F-4B2D-8BED-63BFF202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07664"/>
        <c:axId val="1"/>
      </c:lineChart>
      <c:catAx>
        <c:axId val="57510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3079865016872885E-2"/>
              <c:y val="0.134658569138711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510766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ECD4495F-1447-EABD-18DB-217A56DBB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504825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AAD1F903-8867-0D89-038D-7EF998D7A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F11526D0-9A81-1DDB-C3A8-E46F3558EFDD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4549FE04-D5B2-79E9-5520-2B960C024AA1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DD8DD22-0284-966C-ED44-75A2C30D60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BC825-1E60-E53E-0F36-491629604EF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A5EFFA-3370-B9CA-1AC9-FA799BC1A84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B5468B3C-1341-4034-3D13-7179941594C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774B6-2CED-A46C-FD2D-6E0F4776BD8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6DB731-96AA-1D76-19E7-C52036D110C9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8B64B0B8-9D5A-8C8C-276D-92CE3BC0623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311A97-60E0-717E-810E-7490D877F71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DC8F86-52D9-F962-8CEF-A2E5EE18A4F6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B8E94BC8-EBE8-F10E-384B-A0D17F815F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440779E-15CE-9087-65A4-2E343BABCD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9644D-9965-1AA5-261E-BBB5FD0DD48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2371D1-BCCD-56C7-2433-32B3F3C92541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925B3FD-0ADA-421F-D58C-685BEDD138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7F14C-0D07-032C-B1B7-CE3E9079174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E959F8-8B02-DBA2-835D-34C2143922AB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E18D5DF-A541-E5A9-347E-1898D2644F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3E280E-1A86-9E3D-B87E-BD1112AEF3D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3BFA66-E28D-DF8B-4571-38243851436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1C6788D6-049D-E3D6-6DF4-37E6FACD48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848627CF-BA0C-C46E-EF43-979D7EEAEAD6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CE1E52C0-F7B5-5F99-504E-CF2E2A62E24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468DB-F8C4-6A15-7419-8D5852C762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5C1C50-3053-50A8-A485-74695FA4FA23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D003985-17A0-29CC-8AED-362B80AEBE07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72A18D-CEDB-2EE6-7504-CBDF8BDF1C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0C25F9-A0DF-3E10-6715-4E84ABFE4E0B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52C0AF6-1B2E-7C8D-D1E7-905A6E50D4F4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92839E-B9A0-2CAE-2356-B7E41BEBE11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2CF85B-892B-48CC-6400-DE6F0721075F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22D5AC95-F4C8-D95B-0F61-4178DE5C5E51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D4995C44-526F-513A-350C-56D8EED559D5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E478DF2E-5CE8-9097-6FD2-45661EE05634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81E3712E-3B1D-7391-4436-94680B085064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23B9B577-74F1-8A17-FCF2-8888CC86A14F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383544C5-6FFD-59DE-A691-2EAF81EB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E6A407D-9604-6F04-F3C0-FE8B371FA794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453949-BCC5-8F34-8002-FBA0796BFFBD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9CA0ABB2-0A4C-863C-F832-F769983E07E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FBE7DDA6-F800-D103-E1E3-A34F40DF59A6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907943A3-E7A5-D946-19B4-F2CB491F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A71B2151-02DE-923F-828C-0559397D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504825</xdr:colOff>
      <xdr:row>36</xdr:row>
      <xdr:rowOff>138172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06B59-99DD-B12C-D680-A267657CA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"/>
          <a:ext cx="7772400" cy="5643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2" zoomScaleNormal="100" workbookViewId="0">
      <selection activeCell="C74" sqref="C74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6" style="3" customWidth="1"/>
    <col min="8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March 2025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1.1%</v>
      </c>
      <c r="F15" s="2" t="s">
        <v>9</v>
      </c>
      <c r="G15" s="163" t="str">
        <f>Data!Y4</f>
        <v>3.0</v>
      </c>
      <c r="H15" s="2" t="str">
        <f>"billion vehicle miles) for "&amp;E10 &amp;" as compared  with"</f>
        <v>billion vehicle miles) for March 2025 as compared  with</v>
      </c>
      <c r="I15" s="1"/>
      <c r="L15" s="2"/>
    </row>
    <row r="16" spans="1:12" ht="18" x14ac:dyDescent="0.25">
      <c r="E16" s="100">
        <f>Data!A6</f>
        <v>45354</v>
      </c>
      <c r="F16" s="192">
        <f>E16</f>
        <v>45354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277.6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March 2025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 t="str">
        <f>Data!AB4</f>
        <v>275.8</v>
      </c>
      <c r="F21" s="2" t="s">
        <v>11</v>
      </c>
      <c r="G21" s="2"/>
      <c r="H21" s="1"/>
      <c r="I21" s="176" t="str">
        <f>Data!AG4&amp;"%"</f>
        <v>1.4%</v>
      </c>
      <c r="J21" s="2" t="s">
        <v>9</v>
      </c>
      <c r="K21" s="2">
        <f>Data!AE4</f>
        <v>3.8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March 2024.</v>
      </c>
      <c r="F22" s="1"/>
      <c r="G22" s="2"/>
      <c r="H22" s="2" t="s">
        <v>13</v>
      </c>
      <c r="J22" s="1"/>
      <c r="K22" s="177" t="str">
        <f>Data!AH4&amp;"%"</f>
        <v>1.2%</v>
      </c>
      <c r="L22" s="4" t="str">
        <f>"change ("&amp;Data!AF4</f>
        <v>change (3.3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February 2025.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2025 changed by </v>
      </c>
      <c r="F25" s="186"/>
      <c r="G25" s="186"/>
      <c r="H25" s="186"/>
      <c r="I25" s="186"/>
      <c r="J25" s="186"/>
      <c r="K25" s="91" t="str">
        <f>Data!S4&amp;"%"</f>
        <v>0.6%</v>
      </c>
    </row>
    <row r="26" spans="1:256" ht="18" x14ac:dyDescent="0.25">
      <c r="F26" s="4" t="s">
        <v>9</v>
      </c>
      <c r="G26" s="163" t="str">
        <f>Data!Z4</f>
        <v>4.3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766.3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March 2025 -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59.0</v>
      </c>
      <c r="G61" s="12" t="str">
        <f>Data!D4</f>
        <v>58.8</v>
      </c>
      <c r="J61" s="12" t="str">
        <f>Data!G4</f>
        <v>35.5</v>
      </c>
    </row>
    <row r="62" spans="4:10" ht="15" x14ac:dyDescent="0.2">
      <c r="D62" s="11" t="str">
        <f>Data!L4 &amp; "%"</f>
        <v>1.5%</v>
      </c>
      <c r="G62" s="11" t="str">
        <f>Data!M4 &amp; "%"</f>
        <v>1.0%</v>
      </c>
      <c r="J62" s="11" t="str">
        <f>Data!O4 &amp; "%"</f>
        <v>0.9%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60.6</v>
      </c>
      <c r="J65" s="10" t="str">
        <f>Data!H4</f>
        <v>63.6</v>
      </c>
    </row>
    <row r="66" spans="1:10" ht="15" x14ac:dyDescent="0.2">
      <c r="G66" s="11" t="str">
        <f>Data!N4 &amp; "%"</f>
        <v>0.8%</v>
      </c>
      <c r="J66" s="11" t="str">
        <f>Data!P4 &amp; "%"</f>
        <v>1.2%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2023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May 13,2025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2023.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6" priority="17" stopIfTrue="1">
      <formula>VALUE(D62) &lt; 0</formula>
    </cfRule>
  </conditionalFormatting>
  <conditionalFormatting sqref="E15">
    <cfRule type="expression" dxfId="25" priority="18" stopIfTrue="1">
      <formula>VALUE(E15)&lt;0</formula>
    </cfRule>
  </conditionalFormatting>
  <conditionalFormatting sqref="K25">
    <cfRule type="expression" dxfId="24" priority="16" stopIfTrue="1">
      <formula>VALUE(K25) &lt; 0</formula>
    </cfRule>
  </conditionalFormatting>
  <conditionalFormatting sqref="G15">
    <cfRule type="expression" dxfId="23" priority="8" stopIfTrue="1">
      <formula>VALUE($G$15) &lt; 0</formula>
    </cfRule>
  </conditionalFormatting>
  <conditionalFormatting sqref="G26">
    <cfRule type="expression" dxfId="22" priority="7" stopIfTrue="1">
      <formula>VALUE($G$26) &lt; 0</formula>
    </cfRule>
  </conditionalFormatting>
  <conditionalFormatting sqref="I21">
    <cfRule type="expression" dxfId="21" priority="4" stopIfTrue="1">
      <formula>VALUE(I21)&lt;0</formula>
    </cfRule>
  </conditionalFormatting>
  <conditionalFormatting sqref="K21">
    <cfRule type="expression" dxfId="20" priority="3" stopIfTrue="1">
      <formula>VALUE(K21)&lt;0</formula>
    </cfRule>
  </conditionalFormatting>
  <conditionalFormatting sqref="K22">
    <cfRule type="expression" dxfId="19" priority="2" stopIfTrue="1">
      <formula>VALUE(K22)&lt;0</formula>
    </cfRule>
  </conditionalFormatting>
  <conditionalFormatting sqref="O22">
    <cfRule type="expression" dxfId="18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3" zoomScaleNormal="100" workbookViewId="0">
      <selection activeCell="V44" sqref="V44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2" t="s">
        <v>392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16"/>
      <c r="M1" s="269" t="s">
        <v>393</v>
      </c>
      <c r="N1" s="269"/>
      <c r="O1" s="269"/>
      <c r="P1" s="269"/>
    </row>
    <row r="2" spans="1:16" x14ac:dyDescent="0.2">
      <c r="M2" s="269"/>
      <c r="N2" s="269"/>
      <c r="O2" s="269"/>
      <c r="P2" s="269"/>
    </row>
    <row r="4" spans="1:16" x14ac:dyDescent="0.2">
      <c r="M4" s="17"/>
      <c r="N4" s="66">
        <f>Data!S42</f>
        <v>2023</v>
      </c>
      <c r="O4" s="101">
        <f>Data!T42</f>
        <v>2024</v>
      </c>
      <c r="P4" s="101">
        <f>Data!U42</f>
        <v>2025</v>
      </c>
    </row>
    <row r="5" spans="1:16" x14ac:dyDescent="0.2">
      <c r="M5" s="19" t="s">
        <v>369</v>
      </c>
      <c r="N5" s="67">
        <f>Data!X43</f>
        <v>5.64</v>
      </c>
      <c r="O5" s="67">
        <f>Data!Y43</f>
        <v>5.61</v>
      </c>
      <c r="P5" s="67">
        <f>Data!Z43</f>
        <v>5.71</v>
      </c>
    </row>
    <row r="6" spans="1:16" x14ac:dyDescent="0.2">
      <c r="M6" s="19" t="s">
        <v>370</v>
      </c>
      <c r="N6" s="67">
        <f>Data!X44</f>
        <v>5.93</v>
      </c>
      <c r="O6" s="67">
        <f>Data!Y44</f>
        <v>5.83</v>
      </c>
      <c r="P6" s="67">
        <f>Data!Z44</f>
        <v>5.97</v>
      </c>
    </row>
    <row r="7" spans="1:16" x14ac:dyDescent="0.2">
      <c r="M7" s="19" t="s">
        <v>371</v>
      </c>
      <c r="N7" s="67">
        <f>Data!X45</f>
        <v>6.14</v>
      </c>
      <c r="O7" s="67">
        <f>Data!Y45</f>
        <v>6.16</v>
      </c>
      <c r="P7" s="67">
        <f>Data!Z45</f>
        <v>6.23</v>
      </c>
    </row>
    <row r="8" spans="1:16" x14ac:dyDescent="0.2">
      <c r="M8" s="19" t="s">
        <v>373</v>
      </c>
      <c r="N8" s="67">
        <f>Data!X46</f>
        <v>6.15</v>
      </c>
      <c r="O8" s="67">
        <f>Data!Y46</f>
        <v>6.29</v>
      </c>
      <c r="P8" s="67" t="e">
        <f>Data!Z46</f>
        <v>#N/A</v>
      </c>
    </row>
    <row r="9" spans="1:16" x14ac:dyDescent="0.2">
      <c r="M9" s="19" t="s">
        <v>374</v>
      </c>
      <c r="N9" s="67">
        <f>Data!X47</f>
        <v>6.39</v>
      </c>
      <c r="O9" s="67">
        <f>Data!Y47</f>
        <v>6.48</v>
      </c>
      <c r="P9" s="67" t="e">
        <f>Data!Z47</f>
        <v>#N/A</v>
      </c>
    </row>
    <row r="10" spans="1:16" x14ac:dyDescent="0.2">
      <c r="M10" s="19" t="s">
        <v>375</v>
      </c>
      <c r="N10" s="67">
        <f>Data!X48</f>
        <v>6.45</v>
      </c>
      <c r="O10" s="67">
        <f>Data!Y48</f>
        <v>6.43</v>
      </c>
      <c r="P10" s="67" t="e">
        <f>Data!Z48</f>
        <v>#N/A</v>
      </c>
    </row>
    <row r="11" spans="1:16" x14ac:dyDescent="0.2">
      <c r="M11" s="19" t="s">
        <v>378</v>
      </c>
      <c r="N11" s="67">
        <f>Data!X49</f>
        <v>6.29</v>
      </c>
      <c r="O11" s="67">
        <f>Data!Y49</f>
        <v>6.38</v>
      </c>
      <c r="P11" s="67" t="e">
        <f>Data!Z49</f>
        <v>#N/A</v>
      </c>
    </row>
    <row r="12" spans="1:16" x14ac:dyDescent="0.2">
      <c r="M12" s="19" t="s">
        <v>379</v>
      </c>
      <c r="N12" s="67">
        <f>Data!X50</f>
        <v>6.38</v>
      </c>
      <c r="O12" s="67">
        <f>Data!Y50</f>
        <v>6.43</v>
      </c>
      <c r="P12" s="67" t="e">
        <f>Data!Z50</f>
        <v>#N/A</v>
      </c>
    </row>
    <row r="13" spans="1:16" ht="12.75" customHeight="1" x14ac:dyDescent="0.2">
      <c r="M13" s="19" t="s">
        <v>380</v>
      </c>
      <c r="N13" s="67">
        <f>Data!X51</f>
        <v>6.23</v>
      </c>
      <c r="O13" s="67">
        <f>Data!Y51</f>
        <v>6.23</v>
      </c>
      <c r="P13" s="67" t="e">
        <f>Data!Z51</f>
        <v>#N/A</v>
      </c>
    </row>
    <row r="14" spans="1:16" x14ac:dyDescent="0.2">
      <c r="M14" s="19" t="s">
        <v>382</v>
      </c>
      <c r="N14" s="67">
        <f>Data!X52</f>
        <v>6.22</v>
      </c>
      <c r="O14" s="67">
        <f>Data!Y52</f>
        <v>6.38</v>
      </c>
      <c r="P14" s="67" t="e">
        <f>Data!Z52</f>
        <v>#N/A</v>
      </c>
    </row>
    <row r="15" spans="1:16" x14ac:dyDescent="0.2">
      <c r="M15" s="19" t="s">
        <v>383</v>
      </c>
      <c r="N15" s="67">
        <f>Data!X53</f>
        <v>5.97</v>
      </c>
      <c r="O15" s="67">
        <f>Data!Y53</f>
        <v>6</v>
      </c>
      <c r="P15" s="67" t="e">
        <f>Data!Z53</f>
        <v>#N/A</v>
      </c>
    </row>
    <row r="16" spans="1:16" ht="12.75" customHeight="1" x14ac:dyDescent="0.2">
      <c r="M16" s="19" t="s">
        <v>384</v>
      </c>
      <c r="N16" s="67">
        <f>Data!X54</f>
        <v>5.78</v>
      </c>
      <c r="O16" s="67">
        <f>Data!Y54</f>
        <v>5.87</v>
      </c>
      <c r="P16" s="67" t="e">
        <f>Data!Z54</f>
        <v>#N/A</v>
      </c>
    </row>
    <row r="19" spans="13:16" ht="12.75" customHeight="1" x14ac:dyDescent="0.2">
      <c r="M19" s="269" t="s">
        <v>394</v>
      </c>
      <c r="N19" s="269"/>
      <c r="O19" s="269"/>
      <c r="P19" s="269"/>
    </row>
    <row r="20" spans="13:16" x14ac:dyDescent="0.2">
      <c r="M20" s="270"/>
      <c r="N20" s="270"/>
      <c r="O20" s="271"/>
      <c r="P20" s="271"/>
    </row>
    <row r="21" spans="13:16" x14ac:dyDescent="0.2">
      <c r="M21" s="17"/>
      <c r="N21" s="66">
        <f>Data!S42</f>
        <v>2023</v>
      </c>
      <c r="O21" s="66">
        <f>Data!T42</f>
        <v>2024</v>
      </c>
      <c r="P21" s="66">
        <f>Data!U42</f>
        <v>2025</v>
      </c>
    </row>
    <row r="22" spans="13:16" x14ac:dyDescent="0.2">
      <c r="M22" s="19" t="s">
        <v>369</v>
      </c>
      <c r="N22" s="68">
        <f>Data!S43</f>
        <v>2.38</v>
      </c>
      <c r="O22" s="68">
        <f>Data!T43</f>
        <v>2.34</v>
      </c>
      <c r="P22" s="68">
        <f>Data!U43</f>
        <v>2.4</v>
      </c>
    </row>
    <row r="23" spans="13:16" x14ac:dyDescent="0.2">
      <c r="M23" s="19" t="s">
        <v>370</v>
      </c>
      <c r="N23" s="68">
        <f>Data!S44</f>
        <v>2.5</v>
      </c>
      <c r="O23" s="68">
        <f>Data!T44</f>
        <v>2.48</v>
      </c>
      <c r="P23" s="68">
        <f>Data!U44</f>
        <v>2.5099999999999998</v>
      </c>
    </row>
    <row r="24" spans="13:16" x14ac:dyDescent="0.2">
      <c r="M24" s="19" t="s">
        <v>371</v>
      </c>
      <c r="N24" s="68">
        <f>Data!S45</f>
        <v>2.66</v>
      </c>
      <c r="O24" s="68">
        <f>Data!T45</f>
        <v>2.7</v>
      </c>
      <c r="P24" s="68">
        <f>Data!U45</f>
        <v>2.72</v>
      </c>
    </row>
    <row r="25" spans="13:16" x14ac:dyDescent="0.2">
      <c r="M25" s="19" t="s">
        <v>373</v>
      </c>
      <c r="N25" s="68">
        <f>Data!S46</f>
        <v>2.76</v>
      </c>
      <c r="O25" s="68">
        <f>Data!T46</f>
        <v>2.81</v>
      </c>
      <c r="P25" s="68" t="e">
        <f>Data!U46</f>
        <v>#N/A</v>
      </c>
    </row>
    <row r="26" spans="13:16" x14ac:dyDescent="0.2">
      <c r="M26" s="19" t="s">
        <v>374</v>
      </c>
      <c r="N26" s="68">
        <f>Data!S47</f>
        <v>2.92</v>
      </c>
      <c r="O26" s="68">
        <f>Data!T47</f>
        <v>2.96</v>
      </c>
      <c r="P26" s="68" t="e">
        <f>Data!U47</f>
        <v>#N/A</v>
      </c>
    </row>
    <row r="27" spans="13:16" x14ac:dyDescent="0.2">
      <c r="M27" s="19" t="s">
        <v>375</v>
      </c>
      <c r="N27" s="68">
        <f>Data!S48</f>
        <v>3.02</v>
      </c>
      <c r="O27" s="68">
        <f>Data!T48</f>
        <v>3.01</v>
      </c>
      <c r="P27" s="68" t="e">
        <f>Data!U48</f>
        <v>#N/A</v>
      </c>
    </row>
    <row r="28" spans="13:16" x14ac:dyDescent="0.2">
      <c r="M28" s="19" t="s">
        <v>378</v>
      </c>
      <c r="N28" s="68">
        <f>Data!S49</f>
        <v>2.99</v>
      </c>
      <c r="O28" s="68">
        <f>Data!T49</f>
        <v>3.01</v>
      </c>
      <c r="P28" s="68" t="e">
        <f>Data!U49</f>
        <v>#N/A</v>
      </c>
    </row>
    <row r="29" spans="13:16" x14ac:dyDescent="0.2">
      <c r="M29" s="19" t="s">
        <v>379</v>
      </c>
      <c r="N29" s="68">
        <f>Data!S50</f>
        <v>2.94</v>
      </c>
      <c r="O29" s="68">
        <f>Data!T50</f>
        <v>2.99</v>
      </c>
      <c r="P29" s="68" t="e">
        <f>Data!U50</f>
        <v>#N/A</v>
      </c>
    </row>
    <row r="30" spans="13:16" ht="12.75" customHeight="1" x14ac:dyDescent="0.2">
      <c r="M30" s="19" t="s">
        <v>380</v>
      </c>
      <c r="N30" s="68">
        <f>Data!S51</f>
        <v>2.88</v>
      </c>
      <c r="O30" s="68">
        <f>Data!T51</f>
        <v>2.86</v>
      </c>
      <c r="P30" s="68" t="e">
        <f>Data!U51</f>
        <v>#N/A</v>
      </c>
    </row>
    <row r="31" spans="13:16" x14ac:dyDescent="0.2">
      <c r="M31" s="19" t="s">
        <v>382</v>
      </c>
      <c r="N31" s="68">
        <f>Data!S52</f>
        <v>2.83</v>
      </c>
      <c r="O31" s="68">
        <f>Data!T52</f>
        <v>2.92</v>
      </c>
      <c r="P31" s="68" t="e">
        <f>Data!U52</f>
        <v>#N/A</v>
      </c>
    </row>
    <row r="32" spans="13:16" x14ac:dyDescent="0.2">
      <c r="M32" s="19" t="s">
        <v>383</v>
      </c>
      <c r="N32" s="68">
        <f>Data!S53</f>
        <v>2.7</v>
      </c>
      <c r="O32" s="68">
        <f>Data!T53</f>
        <v>2.7</v>
      </c>
      <c r="P32" s="68" t="e">
        <f>Data!U53</f>
        <v>#N/A</v>
      </c>
    </row>
    <row r="33" spans="13:16" ht="12.75" customHeight="1" x14ac:dyDescent="0.2">
      <c r="M33" s="19" t="s">
        <v>384</v>
      </c>
      <c r="N33" s="68">
        <f>Data!S54</f>
        <v>2.56</v>
      </c>
      <c r="O33" s="68">
        <f>Data!T54</f>
        <v>2.61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5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8"/>
  <sheetViews>
    <sheetView topLeftCell="A7" zoomScaleNormal="100" workbookViewId="0">
      <selection activeCell="I30" sqref="I30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3" t="s">
        <v>395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ht="12.75" customHeight="1" x14ac:dyDescent="0.2"/>
    <row r="16" spans="1:16" ht="12.75" customHeight="1" x14ac:dyDescent="0.2"/>
    <row r="22" ht="12.75" customHeight="1" x14ac:dyDescent="0.2"/>
    <row r="33" spans="1:11" ht="12.75" customHeight="1" x14ac:dyDescent="0.2"/>
    <row r="36" spans="1:11" ht="12.75" customHeight="1" x14ac:dyDescent="0.2"/>
    <row r="38" spans="1:11" s="13" customFormat="1" ht="33" customHeight="1" x14ac:dyDescent="0.2">
      <c r="A38" s="277" t="s">
        <v>797</v>
      </c>
      <c r="B38" s="278"/>
      <c r="C38" s="278"/>
      <c r="D38" s="278"/>
      <c r="E38" s="278"/>
      <c r="F38" s="278"/>
      <c r="G38" s="278"/>
      <c r="H38" s="278"/>
      <c r="I38" s="278"/>
      <c r="J38" s="278"/>
      <c r="K38" s="278"/>
    </row>
  </sheetData>
  <mergeCells count="2">
    <mergeCell ref="A1:K1"/>
    <mergeCell ref="A38:K38"/>
  </mergeCells>
  <conditionalFormatting sqref="N4:P12">
    <cfRule type="expression" dxfId="4" priority="2" stopIfTrue="1">
      <formula>ISNA(N4)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F4" sqref="AF4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396</v>
      </c>
    </row>
    <row r="2" spans="1:40" x14ac:dyDescent="0.2">
      <c r="A2" t="s">
        <v>397</v>
      </c>
      <c r="B2" t="s">
        <v>398</v>
      </c>
      <c r="C2" t="s">
        <v>399</v>
      </c>
      <c r="D2" t="s">
        <v>400</v>
      </c>
      <c r="E2" t="s">
        <v>401</v>
      </c>
      <c r="G2" t="s">
        <v>402</v>
      </c>
      <c r="H2" t="s">
        <v>403</v>
      </c>
      <c r="I2" t="s">
        <v>404</v>
      </c>
      <c r="J2" t="s">
        <v>405</v>
      </c>
      <c r="K2" t="s">
        <v>406</v>
      </c>
      <c r="L2" t="s">
        <v>407</v>
      </c>
      <c r="M2" t="s">
        <v>408</v>
      </c>
      <c r="N2" t="s">
        <v>409</v>
      </c>
      <c r="O2" t="s">
        <v>410</v>
      </c>
      <c r="P2" t="s">
        <v>411</v>
      </c>
      <c r="Q2" t="s">
        <v>412</v>
      </c>
      <c r="R2" t="s">
        <v>413</v>
      </c>
      <c r="S2" t="s">
        <v>414</v>
      </c>
      <c r="T2" t="s">
        <v>415</v>
      </c>
      <c r="U2" t="s">
        <v>416</v>
      </c>
      <c r="V2" t="s">
        <v>417</v>
      </c>
      <c r="W2" t="s">
        <v>418</v>
      </c>
      <c r="X2" t="s">
        <v>419</v>
      </c>
      <c r="Y2" t="s">
        <v>420</v>
      </c>
      <c r="Z2" t="s">
        <v>421</v>
      </c>
      <c r="AA2" t="s">
        <v>422</v>
      </c>
      <c r="AB2" t="s">
        <v>423</v>
      </c>
      <c r="AC2" t="s">
        <v>424</v>
      </c>
      <c r="AD2" t="s">
        <v>425</v>
      </c>
      <c r="AE2" t="s">
        <v>426</v>
      </c>
      <c r="AF2" t="s">
        <v>427</v>
      </c>
      <c r="AG2" t="s">
        <v>428</v>
      </c>
      <c r="AH2" t="s">
        <v>429</v>
      </c>
      <c r="AI2" t="s">
        <v>430</v>
      </c>
      <c r="AJ2" t="s">
        <v>431</v>
      </c>
    </row>
    <row r="3" spans="1:40" x14ac:dyDescent="0.2">
      <c r="B3" s="41"/>
      <c r="Y3" s="41"/>
      <c r="Z3" s="41"/>
    </row>
    <row r="4" spans="1:40" ht="25.5" x14ac:dyDescent="0.2">
      <c r="A4" s="182" t="s">
        <v>432</v>
      </c>
      <c r="B4" s="182" t="s">
        <v>433</v>
      </c>
      <c r="C4" s="182" t="s">
        <v>434</v>
      </c>
      <c r="D4" s="182" t="s">
        <v>435</v>
      </c>
      <c r="E4" s="182" t="s">
        <v>436</v>
      </c>
      <c r="G4" s="182" t="s">
        <v>86</v>
      </c>
      <c r="H4" s="182" t="s">
        <v>437</v>
      </c>
      <c r="I4" s="182" t="s">
        <v>438</v>
      </c>
      <c r="J4" s="182" t="s">
        <v>439</v>
      </c>
      <c r="K4" s="182" t="s">
        <v>169</v>
      </c>
      <c r="L4" s="182" t="s">
        <v>440</v>
      </c>
      <c r="M4" s="182" t="s">
        <v>187</v>
      </c>
      <c r="N4" s="182" t="s">
        <v>441</v>
      </c>
      <c r="O4" s="182" t="s">
        <v>442</v>
      </c>
      <c r="P4" s="182" t="s">
        <v>184</v>
      </c>
      <c r="Q4" s="182" t="s">
        <v>176</v>
      </c>
      <c r="R4" s="182" t="s">
        <v>443</v>
      </c>
      <c r="S4" s="182" t="s">
        <v>282</v>
      </c>
      <c r="T4" s="182" t="s">
        <v>444</v>
      </c>
      <c r="U4" s="182" t="s">
        <v>445</v>
      </c>
      <c r="V4" s="182" t="s">
        <v>279</v>
      </c>
      <c r="W4" s="182" t="s">
        <v>446</v>
      </c>
      <c r="X4" s="182" t="s">
        <v>447</v>
      </c>
      <c r="Y4" s="182" t="s">
        <v>448</v>
      </c>
      <c r="Z4" s="182" t="s">
        <v>449</v>
      </c>
      <c r="AA4" s="182" t="s">
        <v>444</v>
      </c>
      <c r="AB4" s="182" t="s">
        <v>450</v>
      </c>
      <c r="AC4" s="182" t="s">
        <v>451</v>
      </c>
      <c r="AD4" s="182" t="s">
        <v>452</v>
      </c>
      <c r="AE4" s="182">
        <v>3.8</v>
      </c>
      <c r="AF4" s="182" t="s">
        <v>453</v>
      </c>
      <c r="AG4" s="182">
        <v>1.4</v>
      </c>
      <c r="AH4" s="182" t="s">
        <v>184</v>
      </c>
      <c r="AI4" s="182" t="s">
        <v>454</v>
      </c>
      <c r="AJ4" s="182" t="s">
        <v>432</v>
      </c>
    </row>
    <row r="6" spans="1:40" x14ac:dyDescent="0.2">
      <c r="A6" s="89">
        <f>W4+31</f>
        <v>45354</v>
      </c>
      <c r="B6" s="90">
        <f>A6-31</f>
        <v>45323</v>
      </c>
    </row>
    <row r="7" spans="1:40" x14ac:dyDescent="0.2">
      <c r="A7" s="62"/>
      <c r="B7" s="62"/>
      <c r="C7" s="62"/>
      <c r="D7" s="62"/>
      <c r="E7" s="62"/>
      <c r="F7" s="62"/>
      <c r="G7" s="62" t="s">
        <v>455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456</v>
      </c>
      <c r="B8" s="63" t="s">
        <v>457</v>
      </c>
      <c r="C8" s="63" t="s">
        <v>458</v>
      </c>
      <c r="D8" s="63" t="s">
        <v>459</v>
      </c>
    </row>
    <row r="9" spans="1:40" x14ac:dyDescent="0.2">
      <c r="A9" s="63" t="s">
        <v>460</v>
      </c>
      <c r="B9" s="63" t="s">
        <v>461</v>
      </c>
      <c r="C9" s="63" t="s">
        <v>462</v>
      </c>
      <c r="D9" s="63" t="s">
        <v>463</v>
      </c>
    </row>
    <row r="10" spans="1:40" ht="18.75" x14ac:dyDescent="0.2">
      <c r="A10" s="63" t="s">
        <v>464</v>
      </c>
      <c r="B10" s="63" t="s">
        <v>465</v>
      </c>
      <c r="C10" s="63" t="s">
        <v>466</v>
      </c>
      <c r="D10" s="63" t="s">
        <v>467</v>
      </c>
      <c r="AD10" s="275"/>
      <c r="AE10" s="276"/>
      <c r="AF10" s="276"/>
      <c r="AG10" s="276"/>
      <c r="AH10" s="276"/>
    </row>
    <row r="11" spans="1:40" x14ac:dyDescent="0.2">
      <c r="A11" s="63" t="s">
        <v>468</v>
      </c>
      <c r="B11" s="63" t="s">
        <v>469</v>
      </c>
      <c r="C11" s="63" t="s">
        <v>470</v>
      </c>
      <c r="D11" s="63" t="s">
        <v>471</v>
      </c>
      <c r="AD11" s="170"/>
      <c r="AE11" s="171"/>
      <c r="AF11" s="171"/>
      <c r="AG11" s="171"/>
    </row>
    <row r="12" spans="1:40" x14ac:dyDescent="0.2">
      <c r="A12" s="63" t="s">
        <v>472</v>
      </c>
      <c r="B12" s="63" t="s">
        <v>473</v>
      </c>
      <c r="C12" s="63" t="s">
        <v>474</v>
      </c>
      <c r="D12" s="63" t="s">
        <v>475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476</v>
      </c>
      <c r="B13" s="63" t="s">
        <v>477</v>
      </c>
      <c r="C13" s="63" t="s">
        <v>478</v>
      </c>
      <c r="D13" s="63" t="s">
        <v>479</v>
      </c>
      <c r="AN13" s="175"/>
    </row>
    <row r="14" spans="1:40" x14ac:dyDescent="0.2">
      <c r="A14" s="63" t="s">
        <v>480</v>
      </c>
      <c r="B14" s="63" t="s">
        <v>481</v>
      </c>
      <c r="C14" s="63" t="s">
        <v>482</v>
      </c>
      <c r="D14" s="63" t="s">
        <v>483</v>
      </c>
      <c r="AN14" s="175"/>
    </row>
    <row r="15" spans="1:40" x14ac:dyDescent="0.2">
      <c r="A15" s="63" t="s">
        <v>484</v>
      </c>
      <c r="B15" s="63" t="s">
        <v>485</v>
      </c>
      <c r="C15" s="63" t="s">
        <v>486</v>
      </c>
      <c r="D15" s="63" t="s">
        <v>487</v>
      </c>
      <c r="AN15" s="175"/>
    </row>
    <row r="16" spans="1:40" x14ac:dyDescent="0.2">
      <c r="A16" s="63" t="s">
        <v>488</v>
      </c>
      <c r="B16" s="63" t="s">
        <v>489</v>
      </c>
      <c r="C16" s="63" t="s">
        <v>490</v>
      </c>
      <c r="D16" s="63" t="s">
        <v>491</v>
      </c>
      <c r="AN16" s="175"/>
    </row>
    <row r="17" spans="1:40" x14ac:dyDescent="0.2">
      <c r="A17" s="63" t="s">
        <v>492</v>
      </c>
      <c r="B17" s="63" t="s">
        <v>493</v>
      </c>
      <c r="C17" s="63" t="s">
        <v>494</v>
      </c>
      <c r="D17" s="63" t="s">
        <v>495</v>
      </c>
      <c r="AN17" s="175"/>
    </row>
    <row r="18" spans="1:40" x14ac:dyDescent="0.2">
      <c r="A18" s="63" t="s">
        <v>496</v>
      </c>
      <c r="B18" s="63" t="s">
        <v>497</v>
      </c>
      <c r="C18" s="63" t="s">
        <v>498</v>
      </c>
      <c r="D18" s="63" t="s">
        <v>499</v>
      </c>
      <c r="AN18" s="175"/>
    </row>
    <row r="19" spans="1:40" x14ac:dyDescent="0.2">
      <c r="A19" s="63" t="s">
        <v>500</v>
      </c>
      <c r="B19" s="63" t="s">
        <v>501</v>
      </c>
      <c r="C19" s="63" t="s">
        <v>502</v>
      </c>
      <c r="D19" s="63" t="s">
        <v>503</v>
      </c>
      <c r="AN19" s="175"/>
    </row>
    <row r="20" spans="1:40" x14ac:dyDescent="0.2">
      <c r="A20" s="63" t="s">
        <v>504</v>
      </c>
      <c r="B20" s="63" t="s">
        <v>505</v>
      </c>
      <c r="C20" s="63" t="s">
        <v>506</v>
      </c>
      <c r="D20" s="63" t="s">
        <v>507</v>
      </c>
      <c r="AN20" s="175"/>
    </row>
    <row r="21" spans="1:40" x14ac:dyDescent="0.2">
      <c r="A21" s="63" t="s">
        <v>508</v>
      </c>
      <c r="B21" s="63" t="s">
        <v>509</v>
      </c>
      <c r="C21" s="63" t="s">
        <v>510</v>
      </c>
      <c r="D21" s="63" t="s">
        <v>511</v>
      </c>
      <c r="AN21" s="175"/>
    </row>
    <row r="22" spans="1:40" x14ac:dyDescent="0.2">
      <c r="A22" s="63" t="s">
        <v>512</v>
      </c>
      <c r="B22" s="63" t="s">
        <v>513</v>
      </c>
      <c r="C22" s="63" t="s">
        <v>514</v>
      </c>
      <c r="D22" s="63" t="s">
        <v>515</v>
      </c>
      <c r="AN22" s="175"/>
    </row>
    <row r="23" spans="1:40" x14ac:dyDescent="0.2">
      <c r="A23" s="63" t="s">
        <v>516</v>
      </c>
      <c r="B23" s="63" t="s">
        <v>517</v>
      </c>
      <c r="C23" s="63" t="s">
        <v>518</v>
      </c>
      <c r="D23" s="63" t="s">
        <v>519</v>
      </c>
      <c r="AN23" s="175"/>
    </row>
    <row r="24" spans="1:40" x14ac:dyDescent="0.2">
      <c r="A24" s="63" t="s">
        <v>520</v>
      </c>
      <c r="B24" s="63" t="s">
        <v>521</v>
      </c>
      <c r="C24" s="63" t="s">
        <v>522</v>
      </c>
      <c r="D24" s="63" t="s">
        <v>523</v>
      </c>
      <c r="AN24" s="175"/>
    </row>
    <row r="25" spans="1:40" x14ac:dyDescent="0.2">
      <c r="A25" s="63" t="s">
        <v>524</v>
      </c>
      <c r="B25" s="63" t="s">
        <v>525</v>
      </c>
      <c r="C25" s="63" t="s">
        <v>526</v>
      </c>
      <c r="D25" s="63" t="s">
        <v>527</v>
      </c>
      <c r="AN25" s="175"/>
    </row>
    <row r="26" spans="1:40" x14ac:dyDescent="0.2">
      <c r="A26" s="63" t="s">
        <v>528</v>
      </c>
      <c r="B26" s="63" t="s">
        <v>529</v>
      </c>
      <c r="C26" s="63" t="s">
        <v>530</v>
      </c>
      <c r="D26" s="63" t="s">
        <v>531</v>
      </c>
      <c r="AN26" s="175"/>
    </row>
    <row r="27" spans="1:40" x14ac:dyDescent="0.2">
      <c r="A27" s="63" t="s">
        <v>532</v>
      </c>
      <c r="B27" s="63" t="s">
        <v>533</v>
      </c>
      <c r="C27" s="63" t="s">
        <v>534</v>
      </c>
      <c r="D27" s="63" t="s">
        <v>535</v>
      </c>
      <c r="AN27" s="175"/>
    </row>
    <row r="28" spans="1:40" x14ac:dyDescent="0.2">
      <c r="A28" s="63" t="s">
        <v>536</v>
      </c>
      <c r="B28" s="63" t="s">
        <v>537</v>
      </c>
      <c r="C28" s="63" t="s">
        <v>538</v>
      </c>
      <c r="D28" s="63" t="s">
        <v>539</v>
      </c>
      <c r="AN28" s="175"/>
    </row>
    <row r="29" spans="1:40" x14ac:dyDescent="0.2">
      <c r="A29" s="63" t="s">
        <v>540</v>
      </c>
      <c r="B29" s="63" t="s">
        <v>541</v>
      </c>
      <c r="C29" s="63" t="s">
        <v>542</v>
      </c>
      <c r="D29" s="63" t="s">
        <v>543</v>
      </c>
      <c r="AN29" s="175"/>
    </row>
    <row r="30" spans="1:40" x14ac:dyDescent="0.2">
      <c r="A30" s="63" t="s">
        <v>544</v>
      </c>
      <c r="B30" s="63" t="s">
        <v>545</v>
      </c>
      <c r="C30" s="63" t="s">
        <v>546</v>
      </c>
      <c r="D30" s="63" t="s">
        <v>547</v>
      </c>
      <c r="AN30" s="175"/>
    </row>
    <row r="31" spans="1:40" x14ac:dyDescent="0.2">
      <c r="A31" s="63" t="s">
        <v>548</v>
      </c>
      <c r="B31" s="63" t="s">
        <v>549</v>
      </c>
      <c r="C31" s="63" t="s">
        <v>550</v>
      </c>
      <c r="D31" s="63" t="s">
        <v>551</v>
      </c>
      <c r="AN31" s="175"/>
    </row>
    <row r="32" spans="1:40" x14ac:dyDescent="0.2">
      <c r="A32" s="63" t="s">
        <v>444</v>
      </c>
      <c r="B32" s="63" t="s">
        <v>552</v>
      </c>
      <c r="C32" s="63" t="s">
        <v>553</v>
      </c>
      <c r="D32" s="63" t="s">
        <v>554</v>
      </c>
      <c r="AN32" s="175"/>
    </row>
    <row r="33" spans="1:40" x14ac:dyDescent="0.2">
      <c r="A33" s="63" t="s">
        <v>555</v>
      </c>
      <c r="B33" s="63" t="s">
        <v>556</v>
      </c>
      <c r="C33" s="63" t="s">
        <v>557</v>
      </c>
      <c r="D33" s="63" t="s">
        <v>558</v>
      </c>
      <c r="AN33" s="175"/>
    </row>
    <row r="34" spans="1:40" x14ac:dyDescent="0.2">
      <c r="A34" s="63" t="s">
        <v>432</v>
      </c>
      <c r="B34" s="63" t="s">
        <v>559</v>
      </c>
      <c r="C34" s="63" t="s">
        <v>560</v>
      </c>
      <c r="D34" s="63" t="s">
        <v>561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562</v>
      </c>
      <c r="S40" s="62" t="s">
        <v>563</v>
      </c>
      <c r="AN40" s="175"/>
    </row>
    <row r="41" spans="1:40" x14ac:dyDescent="0.2">
      <c r="A41" t="s">
        <v>397</v>
      </c>
      <c r="B41" t="s">
        <v>564</v>
      </c>
      <c r="C41" t="s">
        <v>565</v>
      </c>
      <c r="D41" t="s">
        <v>566</v>
      </c>
      <c r="E41" t="s">
        <v>567</v>
      </c>
      <c r="F41" s="63" t="s">
        <v>62</v>
      </c>
      <c r="L41" t="s">
        <v>397</v>
      </c>
      <c r="M41" t="s">
        <v>568</v>
      </c>
      <c r="N41" t="s">
        <v>564</v>
      </c>
      <c r="O41" t="s">
        <v>567</v>
      </c>
      <c r="P41" t="s">
        <v>569</v>
      </c>
      <c r="Q41" t="s">
        <v>62</v>
      </c>
      <c r="T41" t="s">
        <v>570</v>
      </c>
      <c r="Y41" t="s">
        <v>571</v>
      </c>
      <c r="AN41" s="175"/>
    </row>
    <row r="42" spans="1:40" x14ac:dyDescent="0.2">
      <c r="A42" s="16" t="s">
        <v>464</v>
      </c>
      <c r="B42" s="16" t="s">
        <v>572</v>
      </c>
      <c r="C42" s="16" t="s">
        <v>573</v>
      </c>
      <c r="E42" s="16" t="s">
        <v>574</v>
      </c>
      <c r="F42" s="64">
        <v>1</v>
      </c>
      <c r="G42">
        <f>VALUE(A42)</f>
        <v>2001</v>
      </c>
      <c r="H42" s="156">
        <f>IF(ISBLANK(A42), "", J42)</f>
        <v>36892</v>
      </c>
      <c r="I42">
        <f>IF(ISBLANK(E42),NA(),VALUE(E42))</f>
        <v>2753</v>
      </c>
      <c r="J42" s="155">
        <f>DATE(G42,B42,1)</f>
        <v>36892</v>
      </c>
      <c r="K42" s="64"/>
      <c r="L42" s="63">
        <v>2023</v>
      </c>
      <c r="M42" s="63">
        <v>1</v>
      </c>
      <c r="N42" s="64" t="s">
        <v>573</v>
      </c>
      <c r="O42" s="65">
        <v>2.38</v>
      </c>
      <c r="P42" s="65">
        <v>5.64</v>
      </c>
      <c r="Q42" s="64">
        <v>1</v>
      </c>
      <c r="S42" s="63">
        <f>L42</f>
        <v>2023</v>
      </c>
      <c r="T42" s="63">
        <f>L54</f>
        <v>2024</v>
      </c>
      <c r="U42" s="63">
        <f>L66</f>
        <v>2025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464</v>
      </c>
      <c r="B43" s="16" t="s">
        <v>575</v>
      </c>
      <c r="C43" s="16" t="s">
        <v>454</v>
      </c>
      <c r="E43" s="16" t="s">
        <v>576</v>
      </c>
      <c r="F43" s="64">
        <v>2</v>
      </c>
      <c r="G43">
        <f t="shared" ref="G43:G106" si="0">VALUE(A43)</f>
        <v>2001</v>
      </c>
      <c r="H43" s="156">
        <f t="shared" ref="H43:H106" si="1">IF(ISBLANK(A43), "", J43)</f>
        <v>36923</v>
      </c>
      <c r="I43">
        <f t="shared" ref="I43:I106" si="2">IF(ISBLANK(E43),NA(),VALUE(E43))</f>
        <v>2755</v>
      </c>
      <c r="J43" s="155">
        <f t="shared" ref="J43:J106" si="3">DATE(G43,B43,1)</f>
        <v>36923</v>
      </c>
      <c r="K43" s="64"/>
      <c r="L43" s="63">
        <v>2023</v>
      </c>
      <c r="M43" s="63">
        <v>2</v>
      </c>
      <c r="N43" s="64" t="s">
        <v>454</v>
      </c>
      <c r="O43" s="65">
        <v>2.5</v>
      </c>
      <c r="P43" s="65">
        <v>5.93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2.38</v>
      </c>
      <c r="T43">
        <f t="shared" ref="T43:T54" si="6">IF(ISBLANK(O54),NA(),O54)</f>
        <v>2.34</v>
      </c>
      <c r="U43">
        <f t="shared" ref="U43:U54" si="7">IF(ISBLANK(O66),NA(),O66)</f>
        <v>2.4</v>
      </c>
      <c r="W43" s="64" t="str">
        <f t="shared" ref="W43:W54" si="8">N42</f>
        <v>January</v>
      </c>
      <c r="X43">
        <f t="shared" ref="X43:X54" si="9">IF(ISBLANK(P42),NA(),P42)</f>
        <v>5.64</v>
      </c>
      <c r="Y43">
        <f t="shared" ref="Y43:Y54" si="10">IF(ISBLANK(P54),NA(),P54)</f>
        <v>5.61</v>
      </c>
      <c r="Z43">
        <f t="shared" ref="Z43:Z54" si="11">IF(ISBLANK(P66),NA(),P66)</f>
        <v>5.71</v>
      </c>
      <c r="AN43" s="175"/>
    </row>
    <row r="44" spans="1:40" x14ac:dyDescent="0.2">
      <c r="A44" s="182" t="s">
        <v>464</v>
      </c>
      <c r="B44" s="182" t="s">
        <v>577</v>
      </c>
      <c r="C44" s="182" t="s">
        <v>433</v>
      </c>
      <c r="E44" s="182" t="s">
        <v>578</v>
      </c>
      <c r="F44" s="64">
        <v>3</v>
      </c>
      <c r="G44">
        <f t="shared" si="0"/>
        <v>2001</v>
      </c>
      <c r="H44" s="156">
        <f t="shared" si="1"/>
        <v>36951</v>
      </c>
      <c r="I44">
        <f t="shared" si="2"/>
        <v>2756</v>
      </c>
      <c r="J44" s="155">
        <f t="shared" si="3"/>
        <v>36951</v>
      </c>
      <c r="L44" s="63">
        <v>2023</v>
      </c>
      <c r="M44" s="63">
        <v>3</v>
      </c>
      <c r="N44" s="64" t="s">
        <v>433</v>
      </c>
      <c r="O44" s="65">
        <v>2.66</v>
      </c>
      <c r="P44" s="65">
        <v>6.14</v>
      </c>
      <c r="Q44" s="64">
        <v>3</v>
      </c>
      <c r="R44" s="64" t="str">
        <f t="shared" si="4"/>
        <v>February</v>
      </c>
      <c r="S44">
        <f t="shared" si="5"/>
        <v>2.5</v>
      </c>
      <c r="T44">
        <f t="shared" si="6"/>
        <v>2.48</v>
      </c>
      <c r="U44">
        <f t="shared" si="7"/>
        <v>2.5099999999999998</v>
      </c>
      <c r="W44" s="64" t="str">
        <f t="shared" si="8"/>
        <v>February</v>
      </c>
      <c r="X44">
        <f t="shared" si="9"/>
        <v>5.93</v>
      </c>
      <c r="Y44">
        <f t="shared" si="10"/>
        <v>5.83</v>
      </c>
      <c r="Z44">
        <f t="shared" si="11"/>
        <v>5.97</v>
      </c>
      <c r="AN44" s="175"/>
    </row>
    <row r="45" spans="1:40" x14ac:dyDescent="0.2">
      <c r="A45" s="182" t="s">
        <v>464</v>
      </c>
      <c r="B45" s="182" t="s">
        <v>579</v>
      </c>
      <c r="C45" s="182" t="s">
        <v>580</v>
      </c>
      <c r="E45" s="182" t="s">
        <v>581</v>
      </c>
      <c r="F45" s="64">
        <v>4</v>
      </c>
      <c r="G45">
        <f t="shared" si="0"/>
        <v>2001</v>
      </c>
      <c r="H45" s="156">
        <f t="shared" si="1"/>
        <v>36982</v>
      </c>
      <c r="I45">
        <f t="shared" si="2"/>
        <v>2761</v>
      </c>
      <c r="J45" s="155">
        <f t="shared" si="3"/>
        <v>36982</v>
      </c>
      <c r="L45" s="63">
        <v>2023</v>
      </c>
      <c r="M45" s="63">
        <v>4</v>
      </c>
      <c r="N45" s="64" t="s">
        <v>580</v>
      </c>
      <c r="O45" s="65">
        <v>2.76</v>
      </c>
      <c r="P45" s="65">
        <v>6.15</v>
      </c>
      <c r="Q45" s="64">
        <v>4</v>
      </c>
      <c r="R45" s="64" t="str">
        <f t="shared" si="4"/>
        <v>March</v>
      </c>
      <c r="S45">
        <f t="shared" si="5"/>
        <v>2.66</v>
      </c>
      <c r="T45">
        <f t="shared" si="6"/>
        <v>2.7</v>
      </c>
      <c r="U45">
        <f t="shared" si="7"/>
        <v>2.72</v>
      </c>
      <c r="W45" s="64" t="str">
        <f t="shared" si="8"/>
        <v>March</v>
      </c>
      <c r="X45">
        <f t="shared" si="9"/>
        <v>6.14</v>
      </c>
      <c r="Y45">
        <f t="shared" si="10"/>
        <v>6.16</v>
      </c>
      <c r="Z45">
        <f t="shared" si="11"/>
        <v>6.23</v>
      </c>
      <c r="AN45" s="175"/>
    </row>
    <row r="46" spans="1:40" x14ac:dyDescent="0.2">
      <c r="A46" s="182" t="s">
        <v>464</v>
      </c>
      <c r="B46" s="182" t="s">
        <v>582</v>
      </c>
      <c r="C46" s="182" t="s">
        <v>374</v>
      </c>
      <c r="E46" s="182" t="s">
        <v>583</v>
      </c>
      <c r="F46" s="64">
        <v>5</v>
      </c>
      <c r="G46">
        <f t="shared" si="0"/>
        <v>2001</v>
      </c>
      <c r="H46" s="156">
        <f t="shared" si="1"/>
        <v>37012</v>
      </c>
      <c r="I46">
        <f t="shared" si="2"/>
        <v>2763</v>
      </c>
      <c r="J46" s="155">
        <f t="shared" si="3"/>
        <v>37012</v>
      </c>
      <c r="L46" s="63">
        <v>2023</v>
      </c>
      <c r="M46" s="63">
        <v>5</v>
      </c>
      <c r="N46" s="64" t="s">
        <v>374</v>
      </c>
      <c r="O46" s="65">
        <v>2.92</v>
      </c>
      <c r="P46" s="65">
        <v>6.39</v>
      </c>
      <c r="Q46" s="64">
        <v>5</v>
      </c>
      <c r="R46" s="64" t="str">
        <f t="shared" si="4"/>
        <v>April</v>
      </c>
      <c r="S46">
        <f t="shared" si="5"/>
        <v>2.76</v>
      </c>
      <c r="T46">
        <f t="shared" si="6"/>
        <v>2.81</v>
      </c>
      <c r="U46" t="e">
        <f t="shared" si="7"/>
        <v>#N/A</v>
      </c>
      <c r="W46" s="64" t="str">
        <f t="shared" si="8"/>
        <v>April</v>
      </c>
      <c r="X46">
        <f t="shared" si="9"/>
        <v>6.15</v>
      </c>
      <c r="Y46">
        <f t="shared" si="10"/>
        <v>6.29</v>
      </c>
      <c r="Z46" t="e">
        <f t="shared" si="11"/>
        <v>#N/A</v>
      </c>
      <c r="AN46" s="175"/>
    </row>
    <row r="47" spans="1:40" x14ac:dyDescent="0.2">
      <c r="A47" s="182" t="s">
        <v>464</v>
      </c>
      <c r="B47" s="182" t="s">
        <v>584</v>
      </c>
      <c r="C47" s="182" t="s">
        <v>585</v>
      </c>
      <c r="E47" s="182" t="s">
        <v>583</v>
      </c>
      <c r="F47" s="64">
        <v>6</v>
      </c>
      <c r="G47">
        <f t="shared" si="0"/>
        <v>2001</v>
      </c>
      <c r="H47" s="156">
        <f t="shared" si="1"/>
        <v>37043</v>
      </c>
      <c r="I47">
        <f t="shared" si="2"/>
        <v>2763</v>
      </c>
      <c r="J47" s="155">
        <f t="shared" si="3"/>
        <v>37043</v>
      </c>
      <c r="L47" s="63">
        <v>2023</v>
      </c>
      <c r="M47" s="63">
        <v>6</v>
      </c>
      <c r="N47" s="64" t="s">
        <v>585</v>
      </c>
      <c r="O47" s="65">
        <v>3.02</v>
      </c>
      <c r="P47" s="65">
        <v>6.45</v>
      </c>
      <c r="Q47" s="64">
        <v>6</v>
      </c>
      <c r="R47" s="64" t="str">
        <f t="shared" si="4"/>
        <v>May</v>
      </c>
      <c r="S47">
        <f t="shared" si="5"/>
        <v>2.92</v>
      </c>
      <c r="T47">
        <f t="shared" si="6"/>
        <v>2.96</v>
      </c>
      <c r="U47" t="e">
        <f t="shared" si="7"/>
        <v>#N/A</v>
      </c>
      <c r="W47" s="64" t="str">
        <f t="shared" si="8"/>
        <v>May</v>
      </c>
      <c r="X47">
        <f t="shared" si="9"/>
        <v>6.39</v>
      </c>
      <c r="Y47">
        <f t="shared" si="10"/>
        <v>6.48</v>
      </c>
      <c r="Z47" t="e">
        <f t="shared" si="11"/>
        <v>#N/A</v>
      </c>
      <c r="AN47" s="175"/>
    </row>
    <row r="48" spans="1:40" x14ac:dyDescent="0.2">
      <c r="A48" s="182" t="s">
        <v>464</v>
      </c>
      <c r="B48" s="182" t="s">
        <v>586</v>
      </c>
      <c r="C48" s="182" t="s">
        <v>587</v>
      </c>
      <c r="E48" s="182" t="s">
        <v>588</v>
      </c>
      <c r="F48" s="64">
        <v>7</v>
      </c>
      <c r="G48">
        <f t="shared" si="0"/>
        <v>2001</v>
      </c>
      <c r="H48" s="156">
        <f t="shared" si="1"/>
        <v>37073</v>
      </c>
      <c r="I48">
        <f t="shared" si="2"/>
        <v>2768</v>
      </c>
      <c r="J48" s="155">
        <f t="shared" si="3"/>
        <v>37073</v>
      </c>
      <c r="L48" s="63">
        <v>2023</v>
      </c>
      <c r="M48" s="63">
        <v>7</v>
      </c>
      <c r="N48" s="64" t="s">
        <v>587</v>
      </c>
      <c r="O48" s="65">
        <v>2.99</v>
      </c>
      <c r="P48" s="65">
        <v>6.29</v>
      </c>
      <c r="Q48" s="64">
        <v>7</v>
      </c>
      <c r="R48" s="64" t="str">
        <f t="shared" si="4"/>
        <v>June</v>
      </c>
      <c r="S48">
        <f t="shared" si="5"/>
        <v>3.02</v>
      </c>
      <c r="T48">
        <f t="shared" si="6"/>
        <v>3.01</v>
      </c>
      <c r="U48" t="e">
        <f t="shared" si="7"/>
        <v>#N/A</v>
      </c>
      <c r="W48" s="64" t="str">
        <f t="shared" si="8"/>
        <v>June</v>
      </c>
      <c r="X48">
        <f t="shared" si="9"/>
        <v>6.45</v>
      </c>
      <c r="Y48">
        <f t="shared" si="10"/>
        <v>6.43</v>
      </c>
      <c r="Z48" t="e">
        <f t="shared" si="11"/>
        <v>#N/A</v>
      </c>
      <c r="AN48" s="175"/>
    </row>
    <row r="49" spans="1:40" x14ac:dyDescent="0.2">
      <c r="A49" s="182" t="s">
        <v>464</v>
      </c>
      <c r="B49" s="182" t="s">
        <v>589</v>
      </c>
      <c r="C49" s="182" t="s">
        <v>590</v>
      </c>
      <c r="E49" s="182" t="s">
        <v>591</v>
      </c>
      <c r="F49" s="64">
        <v>8</v>
      </c>
      <c r="G49">
        <f t="shared" si="0"/>
        <v>2001</v>
      </c>
      <c r="H49" s="156">
        <f t="shared" si="1"/>
        <v>37104</v>
      </c>
      <c r="I49">
        <f t="shared" si="2"/>
        <v>2773</v>
      </c>
      <c r="J49" s="155">
        <f t="shared" si="3"/>
        <v>37104</v>
      </c>
      <c r="L49" s="63">
        <v>2023</v>
      </c>
      <c r="M49" s="63">
        <v>8</v>
      </c>
      <c r="N49" s="64" t="s">
        <v>590</v>
      </c>
      <c r="O49" s="65">
        <v>2.94</v>
      </c>
      <c r="P49" s="65">
        <v>6.38</v>
      </c>
      <c r="Q49" s="64">
        <v>8</v>
      </c>
      <c r="R49" s="64" t="str">
        <f t="shared" si="4"/>
        <v>July</v>
      </c>
      <c r="S49">
        <f t="shared" si="5"/>
        <v>2.99</v>
      </c>
      <c r="T49">
        <f t="shared" si="6"/>
        <v>3.01</v>
      </c>
      <c r="U49" t="e">
        <f t="shared" si="7"/>
        <v>#N/A</v>
      </c>
      <c r="W49" s="64" t="str">
        <f t="shared" si="8"/>
        <v>July</v>
      </c>
      <c r="X49">
        <f t="shared" si="9"/>
        <v>6.29</v>
      </c>
      <c r="Y49">
        <f t="shared" si="10"/>
        <v>6.38</v>
      </c>
      <c r="Z49" t="e">
        <f t="shared" si="11"/>
        <v>#N/A</v>
      </c>
      <c r="AN49" s="175"/>
    </row>
    <row r="50" spans="1:40" x14ac:dyDescent="0.2">
      <c r="A50" s="182" t="s">
        <v>464</v>
      </c>
      <c r="B50" s="182" t="s">
        <v>592</v>
      </c>
      <c r="C50" s="182" t="s">
        <v>593</v>
      </c>
      <c r="E50" s="182" t="s">
        <v>594</v>
      </c>
      <c r="F50" s="64">
        <v>9</v>
      </c>
      <c r="G50">
        <f t="shared" si="0"/>
        <v>2001</v>
      </c>
      <c r="H50" s="156">
        <f t="shared" si="1"/>
        <v>37135</v>
      </c>
      <c r="I50">
        <f t="shared" si="2"/>
        <v>2771</v>
      </c>
      <c r="J50" s="155">
        <f t="shared" si="3"/>
        <v>37135</v>
      </c>
      <c r="L50" s="63">
        <v>2023</v>
      </c>
      <c r="M50" s="63">
        <v>9</v>
      </c>
      <c r="N50" s="64" t="s">
        <v>593</v>
      </c>
      <c r="O50" s="65">
        <v>2.88</v>
      </c>
      <c r="P50" s="65">
        <v>6.23</v>
      </c>
      <c r="Q50" s="64">
        <v>9</v>
      </c>
      <c r="R50" s="64" t="str">
        <f t="shared" si="4"/>
        <v>August</v>
      </c>
      <c r="S50">
        <f t="shared" si="5"/>
        <v>2.94</v>
      </c>
      <c r="T50">
        <f t="shared" si="6"/>
        <v>2.99</v>
      </c>
      <c r="U50" t="e">
        <f t="shared" si="7"/>
        <v>#N/A</v>
      </c>
      <c r="W50" s="64" t="str">
        <f t="shared" si="8"/>
        <v>August</v>
      </c>
      <c r="X50">
        <f t="shared" si="9"/>
        <v>6.38</v>
      </c>
      <c r="Y50">
        <f t="shared" si="10"/>
        <v>6.43</v>
      </c>
      <c r="Z50" t="e">
        <f t="shared" si="11"/>
        <v>#N/A</v>
      </c>
      <c r="AN50" s="175"/>
    </row>
    <row r="51" spans="1:40" x14ac:dyDescent="0.2">
      <c r="A51" s="182" t="s">
        <v>464</v>
      </c>
      <c r="B51" s="182" t="s">
        <v>595</v>
      </c>
      <c r="C51" s="182" t="s">
        <v>596</v>
      </c>
      <c r="E51" s="182" t="s">
        <v>597</v>
      </c>
      <c r="F51" s="64">
        <v>10</v>
      </c>
      <c r="G51">
        <f t="shared" si="0"/>
        <v>2001</v>
      </c>
      <c r="H51" s="156">
        <f t="shared" si="1"/>
        <v>37165</v>
      </c>
      <c r="I51">
        <f t="shared" si="2"/>
        <v>2776</v>
      </c>
      <c r="J51" s="155">
        <f t="shared" si="3"/>
        <v>37165</v>
      </c>
      <c r="L51" s="63">
        <v>2023</v>
      </c>
      <c r="M51" s="63">
        <v>10</v>
      </c>
      <c r="N51" s="64" t="s">
        <v>596</v>
      </c>
      <c r="O51" s="65">
        <v>2.83</v>
      </c>
      <c r="P51" s="65">
        <v>6.22</v>
      </c>
      <c r="Q51" s="64">
        <v>10</v>
      </c>
      <c r="R51" s="64" t="str">
        <f t="shared" si="4"/>
        <v>September</v>
      </c>
      <c r="S51">
        <f t="shared" si="5"/>
        <v>2.88</v>
      </c>
      <c r="T51">
        <f t="shared" si="6"/>
        <v>2.86</v>
      </c>
      <c r="U51" t="e">
        <f t="shared" si="7"/>
        <v>#N/A</v>
      </c>
      <c r="W51" s="64" t="str">
        <f t="shared" si="8"/>
        <v>September</v>
      </c>
      <c r="X51">
        <f t="shared" si="9"/>
        <v>6.23</v>
      </c>
      <c r="Y51">
        <f t="shared" si="10"/>
        <v>6.23</v>
      </c>
      <c r="Z51" t="e">
        <f t="shared" si="11"/>
        <v>#N/A</v>
      </c>
      <c r="AN51" s="175"/>
    </row>
    <row r="52" spans="1:40" x14ac:dyDescent="0.2">
      <c r="A52" s="182" t="s">
        <v>464</v>
      </c>
      <c r="B52" s="182" t="s">
        <v>598</v>
      </c>
      <c r="C52" s="182" t="s">
        <v>599</v>
      </c>
      <c r="E52" s="182" t="s">
        <v>600</v>
      </c>
      <c r="F52" s="64">
        <v>11</v>
      </c>
      <c r="G52">
        <f t="shared" si="0"/>
        <v>2001</v>
      </c>
      <c r="H52" s="156">
        <f t="shared" si="1"/>
        <v>37196</v>
      </c>
      <c r="I52">
        <f t="shared" si="2"/>
        <v>2784</v>
      </c>
      <c r="J52" s="155">
        <f t="shared" si="3"/>
        <v>37196</v>
      </c>
      <c r="L52" s="63">
        <v>2023</v>
      </c>
      <c r="M52" s="63">
        <v>11</v>
      </c>
      <c r="N52" s="64" t="s">
        <v>599</v>
      </c>
      <c r="O52" s="65">
        <v>2.7</v>
      </c>
      <c r="P52" s="65">
        <v>5.97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2.92</v>
      </c>
      <c r="U52" t="e">
        <f t="shared" si="7"/>
        <v>#N/A</v>
      </c>
      <c r="W52" s="64" t="str">
        <f t="shared" si="8"/>
        <v>October</v>
      </c>
      <c r="X52">
        <f t="shared" si="9"/>
        <v>6.22</v>
      </c>
      <c r="Y52">
        <f t="shared" si="10"/>
        <v>6.38</v>
      </c>
      <c r="Z52" t="e">
        <f t="shared" si="11"/>
        <v>#N/A</v>
      </c>
      <c r="AN52" s="175"/>
    </row>
    <row r="53" spans="1:40" x14ac:dyDescent="0.2">
      <c r="A53" s="182" t="s">
        <v>464</v>
      </c>
      <c r="B53" s="182" t="s">
        <v>601</v>
      </c>
      <c r="C53" s="182" t="s">
        <v>602</v>
      </c>
      <c r="E53" s="182" t="s">
        <v>603</v>
      </c>
      <c r="F53" s="64">
        <v>12</v>
      </c>
      <c r="G53">
        <f t="shared" si="0"/>
        <v>2001</v>
      </c>
      <c r="H53" s="156">
        <f t="shared" si="1"/>
        <v>37226</v>
      </c>
      <c r="I53">
        <f t="shared" si="2"/>
        <v>2796</v>
      </c>
      <c r="J53" s="155">
        <f t="shared" si="3"/>
        <v>37226</v>
      </c>
      <c r="L53" s="63">
        <v>2023</v>
      </c>
      <c r="M53" s="63">
        <v>12</v>
      </c>
      <c r="N53" s="64" t="s">
        <v>602</v>
      </c>
      <c r="O53" s="65">
        <v>2.56</v>
      </c>
      <c r="P53" s="65">
        <v>5.78</v>
      </c>
      <c r="Q53" s="64">
        <v>12</v>
      </c>
      <c r="R53" s="64" t="str">
        <f t="shared" si="4"/>
        <v>November</v>
      </c>
      <c r="S53">
        <f t="shared" si="5"/>
        <v>2.7</v>
      </c>
      <c r="T53">
        <f t="shared" si="6"/>
        <v>2.7</v>
      </c>
      <c r="U53" t="e">
        <f t="shared" si="7"/>
        <v>#N/A</v>
      </c>
      <c r="W53" s="64" t="str">
        <f t="shared" si="8"/>
        <v>November</v>
      </c>
      <c r="X53">
        <f t="shared" si="9"/>
        <v>5.97</v>
      </c>
      <c r="Y53">
        <f t="shared" si="10"/>
        <v>6</v>
      </c>
      <c r="Z53" t="e">
        <f t="shared" si="11"/>
        <v>#N/A</v>
      </c>
      <c r="AN53" s="175"/>
    </row>
    <row r="54" spans="1:40" x14ac:dyDescent="0.2">
      <c r="A54" s="182" t="s">
        <v>468</v>
      </c>
      <c r="B54" s="182" t="s">
        <v>572</v>
      </c>
      <c r="C54" s="182" t="s">
        <v>573</v>
      </c>
      <c r="E54" s="182" t="s">
        <v>604</v>
      </c>
      <c r="F54" s="64">
        <v>13</v>
      </c>
      <c r="G54">
        <f t="shared" si="0"/>
        <v>2002</v>
      </c>
      <c r="H54" s="156">
        <f t="shared" si="1"/>
        <v>37257</v>
      </c>
      <c r="I54">
        <f t="shared" si="2"/>
        <v>2801</v>
      </c>
      <c r="J54" s="155">
        <f t="shared" si="3"/>
        <v>37257</v>
      </c>
      <c r="L54" s="63">
        <v>2024</v>
      </c>
      <c r="M54" s="63">
        <v>1</v>
      </c>
      <c r="N54" s="64" t="s">
        <v>573</v>
      </c>
      <c r="O54" s="65">
        <v>2.34</v>
      </c>
      <c r="P54" s="65">
        <v>5.61</v>
      </c>
      <c r="Q54" s="64">
        <v>13</v>
      </c>
      <c r="R54" s="64" t="str">
        <f t="shared" si="4"/>
        <v>December</v>
      </c>
      <c r="S54">
        <f t="shared" si="5"/>
        <v>2.56</v>
      </c>
      <c r="T54">
        <f t="shared" si="6"/>
        <v>2.61</v>
      </c>
      <c r="U54" t="e">
        <f t="shared" si="7"/>
        <v>#N/A</v>
      </c>
      <c r="W54" s="64" t="str">
        <f t="shared" si="8"/>
        <v>December</v>
      </c>
      <c r="X54">
        <f t="shared" si="9"/>
        <v>5.78</v>
      </c>
      <c r="Y54">
        <f t="shared" si="10"/>
        <v>5.87</v>
      </c>
      <c r="Z54" t="e">
        <f t="shared" si="11"/>
        <v>#N/A</v>
      </c>
      <c r="AN54" s="175"/>
    </row>
    <row r="55" spans="1:40" x14ac:dyDescent="0.2">
      <c r="A55" s="182" t="s">
        <v>468</v>
      </c>
      <c r="B55" s="182" t="s">
        <v>575</v>
      </c>
      <c r="C55" s="182" t="s">
        <v>454</v>
      </c>
      <c r="E55" s="182" t="s">
        <v>605</v>
      </c>
      <c r="F55" s="64">
        <v>14</v>
      </c>
      <c r="G55">
        <f t="shared" si="0"/>
        <v>2002</v>
      </c>
      <c r="H55" s="156">
        <f t="shared" si="1"/>
        <v>37288</v>
      </c>
      <c r="I55">
        <f t="shared" si="2"/>
        <v>2808</v>
      </c>
      <c r="J55" s="155">
        <f t="shared" si="3"/>
        <v>37288</v>
      </c>
      <c r="L55" s="63">
        <v>2024</v>
      </c>
      <c r="M55" s="63">
        <v>2</v>
      </c>
      <c r="N55" s="64" t="s">
        <v>454</v>
      </c>
      <c r="O55" s="65">
        <v>2.48</v>
      </c>
      <c r="P55" s="65">
        <v>5.83</v>
      </c>
      <c r="Q55" s="64">
        <v>14</v>
      </c>
      <c r="AN55" s="175"/>
    </row>
    <row r="56" spans="1:40" x14ac:dyDescent="0.2">
      <c r="A56" s="182" t="s">
        <v>468</v>
      </c>
      <c r="B56" s="182" t="s">
        <v>577</v>
      </c>
      <c r="C56" s="182" t="s">
        <v>433</v>
      </c>
      <c r="E56" s="182" t="s">
        <v>606</v>
      </c>
      <c r="F56" s="64">
        <v>15</v>
      </c>
      <c r="G56">
        <f t="shared" si="0"/>
        <v>2002</v>
      </c>
      <c r="H56" s="156">
        <f t="shared" si="1"/>
        <v>37316</v>
      </c>
      <c r="I56">
        <f t="shared" si="2"/>
        <v>2811</v>
      </c>
      <c r="J56" s="155">
        <f t="shared" si="3"/>
        <v>37316</v>
      </c>
      <c r="L56" s="63">
        <v>2024</v>
      </c>
      <c r="M56" s="63">
        <v>3</v>
      </c>
      <c r="N56" s="64" t="s">
        <v>433</v>
      </c>
      <c r="O56" s="65">
        <v>2.7</v>
      </c>
      <c r="P56" s="65">
        <v>6.16</v>
      </c>
      <c r="Q56" s="64">
        <v>15</v>
      </c>
      <c r="AN56" s="175"/>
    </row>
    <row r="57" spans="1:40" x14ac:dyDescent="0.2">
      <c r="A57" s="182" t="s">
        <v>468</v>
      </c>
      <c r="B57" s="182" t="s">
        <v>579</v>
      </c>
      <c r="C57" s="182" t="s">
        <v>580</v>
      </c>
      <c r="E57" s="182" t="s">
        <v>607</v>
      </c>
      <c r="F57" s="64">
        <v>16</v>
      </c>
      <c r="G57">
        <f t="shared" si="0"/>
        <v>2002</v>
      </c>
      <c r="H57" s="156">
        <f t="shared" si="1"/>
        <v>37347</v>
      </c>
      <c r="I57">
        <f t="shared" si="2"/>
        <v>2815</v>
      </c>
      <c r="J57" s="155">
        <f t="shared" si="3"/>
        <v>37347</v>
      </c>
      <c r="L57" s="63">
        <v>2024</v>
      </c>
      <c r="M57" s="63">
        <v>4</v>
      </c>
      <c r="N57" s="64" t="s">
        <v>580</v>
      </c>
      <c r="O57" s="65">
        <v>2.81</v>
      </c>
      <c r="P57" s="65">
        <v>6.29</v>
      </c>
      <c r="Q57" s="64">
        <v>16</v>
      </c>
      <c r="AN57" s="175"/>
    </row>
    <row r="58" spans="1:40" x14ac:dyDescent="0.2">
      <c r="A58" s="182" t="s">
        <v>468</v>
      </c>
      <c r="B58" s="182" t="s">
        <v>582</v>
      </c>
      <c r="C58" s="182" t="s">
        <v>374</v>
      </c>
      <c r="E58" s="182" t="s">
        <v>608</v>
      </c>
      <c r="F58" s="64">
        <v>17</v>
      </c>
      <c r="G58">
        <f t="shared" si="0"/>
        <v>2002</v>
      </c>
      <c r="H58" s="156">
        <f t="shared" si="1"/>
        <v>37377</v>
      </c>
      <c r="I58">
        <f t="shared" si="2"/>
        <v>2822</v>
      </c>
      <c r="J58" s="155">
        <f t="shared" si="3"/>
        <v>37377</v>
      </c>
      <c r="L58" s="63">
        <v>2024</v>
      </c>
      <c r="M58" s="63">
        <v>5</v>
      </c>
      <c r="N58" s="64" t="s">
        <v>374</v>
      </c>
      <c r="O58" s="65">
        <v>2.96</v>
      </c>
      <c r="P58" s="65">
        <v>6.48</v>
      </c>
      <c r="Q58" s="64">
        <v>17</v>
      </c>
      <c r="AN58" s="175"/>
    </row>
    <row r="59" spans="1:40" x14ac:dyDescent="0.2">
      <c r="A59" s="182" t="s">
        <v>468</v>
      </c>
      <c r="B59" s="182" t="s">
        <v>584</v>
      </c>
      <c r="C59" s="182" t="s">
        <v>585</v>
      </c>
      <c r="E59" s="182" t="s">
        <v>609</v>
      </c>
      <c r="F59" s="64">
        <v>18</v>
      </c>
      <c r="G59">
        <f t="shared" si="0"/>
        <v>2002</v>
      </c>
      <c r="H59" s="156">
        <f t="shared" si="1"/>
        <v>37408</v>
      </c>
      <c r="I59">
        <f t="shared" si="2"/>
        <v>2827</v>
      </c>
      <c r="J59" s="155">
        <f t="shared" si="3"/>
        <v>37408</v>
      </c>
      <c r="L59" s="63">
        <v>2024</v>
      </c>
      <c r="M59" s="63">
        <v>6</v>
      </c>
      <c r="N59" s="64" t="s">
        <v>585</v>
      </c>
      <c r="O59" s="65">
        <v>3.01</v>
      </c>
      <c r="P59" s="65">
        <v>6.43</v>
      </c>
      <c r="Q59" s="64">
        <v>18</v>
      </c>
      <c r="AN59" s="175"/>
    </row>
    <row r="60" spans="1:40" x14ac:dyDescent="0.2">
      <c r="A60" s="182" t="s">
        <v>468</v>
      </c>
      <c r="B60" s="182" t="s">
        <v>586</v>
      </c>
      <c r="C60" s="182" t="s">
        <v>587</v>
      </c>
      <c r="E60" s="182" t="s">
        <v>610</v>
      </c>
      <c r="F60" s="64">
        <v>19</v>
      </c>
      <c r="G60">
        <f t="shared" si="0"/>
        <v>2002</v>
      </c>
      <c r="H60" s="156">
        <f t="shared" si="1"/>
        <v>37438</v>
      </c>
      <c r="I60">
        <f t="shared" si="2"/>
        <v>2833</v>
      </c>
      <c r="J60" s="155">
        <f t="shared" si="3"/>
        <v>37438</v>
      </c>
      <c r="L60" s="63">
        <v>2024</v>
      </c>
      <c r="M60" s="63">
        <v>7</v>
      </c>
      <c r="N60" s="64" t="s">
        <v>587</v>
      </c>
      <c r="O60" s="65">
        <v>3.01</v>
      </c>
      <c r="P60" s="65">
        <v>6.38</v>
      </c>
      <c r="Q60" s="64">
        <v>19</v>
      </c>
      <c r="AN60" s="175"/>
    </row>
    <row r="61" spans="1:40" x14ac:dyDescent="0.2">
      <c r="A61" s="182" t="s">
        <v>468</v>
      </c>
      <c r="B61" s="182" t="s">
        <v>589</v>
      </c>
      <c r="C61" s="182" t="s">
        <v>590</v>
      </c>
      <c r="E61" s="182" t="s">
        <v>611</v>
      </c>
      <c r="F61" s="64">
        <v>20</v>
      </c>
      <c r="G61">
        <f t="shared" si="0"/>
        <v>2002</v>
      </c>
      <c r="H61" s="156">
        <f t="shared" si="1"/>
        <v>37469</v>
      </c>
      <c r="I61">
        <f t="shared" si="2"/>
        <v>2839</v>
      </c>
      <c r="J61" s="155">
        <f t="shared" si="3"/>
        <v>37469</v>
      </c>
      <c r="L61" s="63">
        <v>2024</v>
      </c>
      <c r="M61" s="63">
        <v>8</v>
      </c>
      <c r="N61" s="64" t="s">
        <v>590</v>
      </c>
      <c r="O61" s="65">
        <v>2.99</v>
      </c>
      <c r="P61" s="65">
        <v>6.43</v>
      </c>
      <c r="Q61" s="64">
        <v>20</v>
      </c>
      <c r="AN61" s="175"/>
    </row>
    <row r="62" spans="1:40" x14ac:dyDescent="0.2">
      <c r="A62" s="182" t="s">
        <v>468</v>
      </c>
      <c r="B62" s="182" t="s">
        <v>592</v>
      </c>
      <c r="C62" s="182" t="s">
        <v>593</v>
      </c>
      <c r="E62" s="182" t="s">
        <v>612</v>
      </c>
      <c r="F62" s="64">
        <v>21</v>
      </c>
      <c r="G62">
        <f t="shared" si="0"/>
        <v>2002</v>
      </c>
      <c r="H62" s="156">
        <f t="shared" si="1"/>
        <v>37500</v>
      </c>
      <c r="I62">
        <f t="shared" si="2"/>
        <v>2847</v>
      </c>
      <c r="J62" s="155">
        <f t="shared" si="3"/>
        <v>37500</v>
      </c>
      <c r="L62" s="63">
        <v>2024</v>
      </c>
      <c r="M62" s="63">
        <v>9</v>
      </c>
      <c r="N62" s="64" t="s">
        <v>593</v>
      </c>
      <c r="O62" s="65">
        <v>2.86</v>
      </c>
      <c r="P62" s="65">
        <v>6.23</v>
      </c>
      <c r="Q62" s="64">
        <v>21</v>
      </c>
      <c r="AN62" s="175"/>
    </row>
    <row r="63" spans="1:40" x14ac:dyDescent="0.2">
      <c r="A63" s="182" t="s">
        <v>468</v>
      </c>
      <c r="B63" s="182" t="s">
        <v>595</v>
      </c>
      <c r="C63" s="182" t="s">
        <v>596</v>
      </c>
      <c r="E63" s="182" t="s">
        <v>613</v>
      </c>
      <c r="F63" s="64">
        <v>22</v>
      </c>
      <c r="G63">
        <f t="shared" si="0"/>
        <v>2002</v>
      </c>
      <c r="H63" s="156">
        <f t="shared" si="1"/>
        <v>37530</v>
      </c>
      <c r="I63">
        <f t="shared" si="2"/>
        <v>2852</v>
      </c>
      <c r="J63" s="155">
        <f t="shared" si="3"/>
        <v>37530</v>
      </c>
      <c r="L63" s="63">
        <v>2024</v>
      </c>
      <c r="M63" s="63">
        <v>10</v>
      </c>
      <c r="N63" s="64" t="s">
        <v>596</v>
      </c>
      <c r="O63" s="65">
        <v>2.92</v>
      </c>
      <c r="P63" s="65">
        <v>6.38</v>
      </c>
      <c r="Q63" s="64">
        <v>22</v>
      </c>
      <c r="AN63" s="175"/>
    </row>
    <row r="64" spans="1:40" x14ac:dyDescent="0.2">
      <c r="A64" s="182" t="s">
        <v>468</v>
      </c>
      <c r="B64" s="182" t="s">
        <v>598</v>
      </c>
      <c r="C64" s="182" t="s">
        <v>599</v>
      </c>
      <c r="E64" s="182" t="s">
        <v>613</v>
      </c>
      <c r="F64" s="64">
        <v>23</v>
      </c>
      <c r="G64">
        <f t="shared" si="0"/>
        <v>2002</v>
      </c>
      <c r="H64" s="156">
        <f t="shared" si="1"/>
        <v>37561</v>
      </c>
      <c r="I64">
        <f t="shared" si="2"/>
        <v>2852</v>
      </c>
      <c r="J64" s="155">
        <f t="shared" si="3"/>
        <v>37561</v>
      </c>
      <c r="L64" s="63">
        <v>2024</v>
      </c>
      <c r="M64" s="63">
        <v>11</v>
      </c>
      <c r="N64" s="64" t="s">
        <v>599</v>
      </c>
      <c r="O64" s="65">
        <v>2.7</v>
      </c>
      <c r="P64" s="65">
        <v>6</v>
      </c>
      <c r="Q64" s="64">
        <v>23</v>
      </c>
      <c r="AN64" s="175"/>
    </row>
    <row r="65" spans="1:40" x14ac:dyDescent="0.2">
      <c r="A65" s="182" t="s">
        <v>468</v>
      </c>
      <c r="B65" s="182" t="s">
        <v>601</v>
      </c>
      <c r="C65" s="182" t="s">
        <v>602</v>
      </c>
      <c r="E65" s="182" t="s">
        <v>614</v>
      </c>
      <c r="F65" s="64">
        <v>24</v>
      </c>
      <c r="G65">
        <f t="shared" si="0"/>
        <v>2002</v>
      </c>
      <c r="H65" s="156">
        <f t="shared" si="1"/>
        <v>37591</v>
      </c>
      <c r="I65">
        <f t="shared" si="2"/>
        <v>2856</v>
      </c>
      <c r="J65" s="155">
        <f t="shared" si="3"/>
        <v>37591</v>
      </c>
      <c r="L65" s="63">
        <v>2024</v>
      </c>
      <c r="M65" s="63">
        <v>12</v>
      </c>
      <c r="N65" s="64" t="s">
        <v>602</v>
      </c>
      <c r="O65" s="65">
        <v>2.61</v>
      </c>
      <c r="P65" s="65">
        <v>5.87</v>
      </c>
      <c r="Q65" s="64">
        <v>24</v>
      </c>
      <c r="AN65" s="175"/>
    </row>
    <row r="66" spans="1:40" x14ac:dyDescent="0.2">
      <c r="A66" s="182" t="s">
        <v>472</v>
      </c>
      <c r="B66" s="182" t="s">
        <v>572</v>
      </c>
      <c r="C66" s="182" t="s">
        <v>573</v>
      </c>
      <c r="E66" s="182" t="s">
        <v>615</v>
      </c>
      <c r="F66" s="64">
        <v>25</v>
      </c>
      <c r="G66">
        <f t="shared" si="0"/>
        <v>2003</v>
      </c>
      <c r="H66" s="156">
        <f t="shared" si="1"/>
        <v>37622</v>
      </c>
      <c r="I66">
        <f t="shared" si="2"/>
        <v>2860</v>
      </c>
      <c r="J66" s="155">
        <f t="shared" si="3"/>
        <v>37622</v>
      </c>
      <c r="L66" s="63">
        <v>2025</v>
      </c>
      <c r="M66" s="63">
        <v>1</v>
      </c>
      <c r="N66" s="64" t="s">
        <v>573</v>
      </c>
      <c r="O66" s="65">
        <v>2.4</v>
      </c>
      <c r="P66" s="65">
        <v>5.71</v>
      </c>
      <c r="Q66" s="64">
        <v>25</v>
      </c>
      <c r="AN66" s="175"/>
    </row>
    <row r="67" spans="1:40" x14ac:dyDescent="0.2">
      <c r="A67" s="182" t="s">
        <v>472</v>
      </c>
      <c r="B67" s="182" t="s">
        <v>575</v>
      </c>
      <c r="C67" s="182" t="s">
        <v>454</v>
      </c>
      <c r="E67" s="182" t="s">
        <v>614</v>
      </c>
      <c r="F67" s="64">
        <v>26</v>
      </c>
      <c r="G67">
        <f t="shared" si="0"/>
        <v>2003</v>
      </c>
      <c r="H67" s="156">
        <f t="shared" si="1"/>
        <v>37653</v>
      </c>
      <c r="I67">
        <f t="shared" si="2"/>
        <v>2856</v>
      </c>
      <c r="J67" s="155">
        <f t="shared" si="3"/>
        <v>37653</v>
      </c>
      <c r="L67" s="63">
        <v>2025</v>
      </c>
      <c r="M67" s="63">
        <v>2</v>
      </c>
      <c r="N67" s="64" t="s">
        <v>454</v>
      </c>
      <c r="O67" s="65">
        <v>2.5099999999999998</v>
      </c>
      <c r="P67" s="65">
        <v>5.97</v>
      </c>
      <c r="Q67" s="64">
        <v>26</v>
      </c>
      <c r="AN67" s="175"/>
    </row>
    <row r="68" spans="1:40" x14ac:dyDescent="0.2">
      <c r="A68" s="182" t="s">
        <v>472</v>
      </c>
      <c r="B68" s="182" t="s">
        <v>577</v>
      </c>
      <c r="C68" s="182" t="s">
        <v>433</v>
      </c>
      <c r="E68" s="182" t="s">
        <v>616</v>
      </c>
      <c r="F68" s="64">
        <v>27</v>
      </c>
      <c r="G68">
        <f t="shared" si="0"/>
        <v>2003</v>
      </c>
      <c r="H68" s="156">
        <f t="shared" si="1"/>
        <v>37681</v>
      </c>
      <c r="I68">
        <f t="shared" si="2"/>
        <v>2857</v>
      </c>
      <c r="J68" s="155">
        <f t="shared" si="3"/>
        <v>37681</v>
      </c>
      <c r="L68" s="63">
        <v>2025</v>
      </c>
      <c r="M68" s="63">
        <v>3</v>
      </c>
      <c r="N68" s="64" t="s">
        <v>433</v>
      </c>
      <c r="O68" s="65">
        <v>2.72</v>
      </c>
      <c r="P68" s="65">
        <v>6.23</v>
      </c>
      <c r="Q68" s="64">
        <v>27</v>
      </c>
      <c r="AN68" s="175"/>
    </row>
    <row r="69" spans="1:40" x14ac:dyDescent="0.2">
      <c r="A69" s="182" t="s">
        <v>472</v>
      </c>
      <c r="B69" s="182" t="s">
        <v>579</v>
      </c>
      <c r="C69" s="182" t="s">
        <v>580</v>
      </c>
      <c r="E69" s="182" t="s">
        <v>617</v>
      </c>
      <c r="F69" s="64">
        <v>28</v>
      </c>
      <c r="G69">
        <f t="shared" si="0"/>
        <v>2003</v>
      </c>
      <c r="H69" s="156">
        <f t="shared" si="1"/>
        <v>37712</v>
      </c>
      <c r="I69">
        <f t="shared" si="2"/>
        <v>2859</v>
      </c>
      <c r="J69" s="155">
        <f t="shared" si="3"/>
        <v>37712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">
      <c r="A70" s="182" t="s">
        <v>472</v>
      </c>
      <c r="B70" s="182" t="s">
        <v>582</v>
      </c>
      <c r="C70" s="182" t="s">
        <v>374</v>
      </c>
      <c r="E70" s="182" t="s">
        <v>615</v>
      </c>
      <c r="F70" s="64">
        <v>29</v>
      </c>
      <c r="G70">
        <f t="shared" si="0"/>
        <v>2003</v>
      </c>
      <c r="H70" s="156">
        <f t="shared" si="1"/>
        <v>37742</v>
      </c>
      <c r="I70">
        <f t="shared" si="2"/>
        <v>2860</v>
      </c>
      <c r="J70" s="155">
        <f t="shared" si="3"/>
        <v>37742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">
      <c r="A71" s="182" t="s">
        <v>472</v>
      </c>
      <c r="B71" s="182" t="s">
        <v>584</v>
      </c>
      <c r="C71" s="182" t="s">
        <v>585</v>
      </c>
      <c r="E71" s="182" t="s">
        <v>618</v>
      </c>
      <c r="F71" s="64">
        <v>30</v>
      </c>
      <c r="G71">
        <f t="shared" si="0"/>
        <v>2003</v>
      </c>
      <c r="H71" s="156">
        <f t="shared" si="1"/>
        <v>37773</v>
      </c>
      <c r="I71">
        <f t="shared" si="2"/>
        <v>2864</v>
      </c>
      <c r="J71" s="155">
        <f t="shared" si="3"/>
        <v>37773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">
      <c r="A72" s="182" t="s">
        <v>472</v>
      </c>
      <c r="B72" s="182" t="s">
        <v>586</v>
      </c>
      <c r="C72" s="182" t="s">
        <v>587</v>
      </c>
      <c r="E72" s="182" t="s">
        <v>619</v>
      </c>
      <c r="F72" s="64">
        <v>31</v>
      </c>
      <c r="G72">
        <f t="shared" si="0"/>
        <v>2003</v>
      </c>
      <c r="H72" s="156">
        <f t="shared" si="1"/>
        <v>37803</v>
      </c>
      <c r="I72">
        <f t="shared" si="2"/>
        <v>2870</v>
      </c>
      <c r="J72" s="155">
        <f t="shared" si="3"/>
        <v>37803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">
      <c r="A73" s="182" t="s">
        <v>472</v>
      </c>
      <c r="B73" s="182" t="s">
        <v>589</v>
      </c>
      <c r="C73" s="182" t="s">
        <v>590</v>
      </c>
      <c r="E73" s="182" t="s">
        <v>620</v>
      </c>
      <c r="F73" s="64">
        <v>32</v>
      </c>
      <c r="G73">
        <f t="shared" si="0"/>
        <v>2003</v>
      </c>
      <c r="H73" s="156">
        <f t="shared" si="1"/>
        <v>37834</v>
      </c>
      <c r="I73">
        <f t="shared" si="2"/>
        <v>2872</v>
      </c>
      <c r="J73" s="155">
        <f t="shared" si="3"/>
        <v>37834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">
      <c r="A74" s="182" t="s">
        <v>472</v>
      </c>
      <c r="B74" s="182" t="s">
        <v>592</v>
      </c>
      <c r="C74" s="182" t="s">
        <v>593</v>
      </c>
      <c r="E74" s="182" t="s">
        <v>621</v>
      </c>
      <c r="F74" s="64">
        <v>33</v>
      </c>
      <c r="G74">
        <f t="shared" si="0"/>
        <v>2003</v>
      </c>
      <c r="H74" s="156">
        <f t="shared" si="1"/>
        <v>37865</v>
      </c>
      <c r="I74">
        <f t="shared" si="2"/>
        <v>2875</v>
      </c>
      <c r="J74" s="155">
        <f t="shared" si="3"/>
        <v>37865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">
      <c r="A75" s="182" t="s">
        <v>472</v>
      </c>
      <c r="B75" s="182" t="s">
        <v>595</v>
      </c>
      <c r="C75" s="182" t="s">
        <v>596</v>
      </c>
      <c r="E75" s="182" t="s">
        <v>622</v>
      </c>
      <c r="F75" s="64">
        <v>34</v>
      </c>
      <c r="G75">
        <f t="shared" si="0"/>
        <v>2003</v>
      </c>
      <c r="H75" s="156">
        <f t="shared" si="1"/>
        <v>37895</v>
      </c>
      <c r="I75">
        <f t="shared" si="2"/>
        <v>2883</v>
      </c>
      <c r="J75" s="155">
        <f t="shared" si="3"/>
        <v>37895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">
      <c r="A76" s="182" t="s">
        <v>472</v>
      </c>
      <c r="B76" s="182" t="s">
        <v>598</v>
      </c>
      <c r="C76" s="182" t="s">
        <v>599</v>
      </c>
      <c r="E76" s="182" t="s">
        <v>623</v>
      </c>
      <c r="F76" s="64">
        <v>35</v>
      </c>
      <c r="G76">
        <f t="shared" si="0"/>
        <v>2003</v>
      </c>
      <c r="H76" s="156">
        <f t="shared" si="1"/>
        <v>37926</v>
      </c>
      <c r="I76">
        <f t="shared" si="2"/>
        <v>2886</v>
      </c>
      <c r="J76" s="155">
        <f t="shared" si="3"/>
        <v>37926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">
      <c r="A77" s="182" t="s">
        <v>472</v>
      </c>
      <c r="B77" s="182" t="s">
        <v>601</v>
      </c>
      <c r="C77" s="182" t="s">
        <v>602</v>
      </c>
      <c r="E77" s="182" t="s">
        <v>624</v>
      </c>
      <c r="F77" s="64">
        <v>36</v>
      </c>
      <c r="G77">
        <f t="shared" si="0"/>
        <v>2003</v>
      </c>
      <c r="H77" s="156">
        <f t="shared" si="1"/>
        <v>37956</v>
      </c>
      <c r="I77">
        <f t="shared" si="2"/>
        <v>2891</v>
      </c>
      <c r="J77" s="155">
        <f t="shared" si="3"/>
        <v>37956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">
      <c r="A78" s="182" t="s">
        <v>476</v>
      </c>
      <c r="B78" s="182" t="s">
        <v>572</v>
      </c>
      <c r="C78" s="182" t="s">
        <v>573</v>
      </c>
      <c r="E78" s="182" t="s">
        <v>625</v>
      </c>
      <c r="F78" s="64">
        <v>37</v>
      </c>
      <c r="G78">
        <f t="shared" si="0"/>
        <v>2004</v>
      </c>
      <c r="H78" s="156">
        <f t="shared" si="1"/>
        <v>37987</v>
      </c>
      <c r="I78">
        <f t="shared" si="2"/>
        <v>2894</v>
      </c>
      <c r="J78" s="155">
        <f t="shared" si="3"/>
        <v>37987</v>
      </c>
      <c r="AN78" s="175"/>
    </row>
    <row r="79" spans="1:40" x14ac:dyDescent="0.2">
      <c r="A79" s="182" t="s">
        <v>476</v>
      </c>
      <c r="B79" s="182" t="s">
        <v>575</v>
      </c>
      <c r="C79" s="182" t="s">
        <v>454</v>
      </c>
      <c r="E79" s="182" t="s">
        <v>626</v>
      </c>
      <c r="F79" s="64">
        <v>38</v>
      </c>
      <c r="G79">
        <f t="shared" si="0"/>
        <v>2004</v>
      </c>
      <c r="H79" s="156">
        <f t="shared" si="1"/>
        <v>38018</v>
      </c>
      <c r="I79">
        <f t="shared" si="2"/>
        <v>2904</v>
      </c>
      <c r="J79" s="155">
        <f t="shared" si="3"/>
        <v>38018</v>
      </c>
      <c r="AN79" s="175"/>
    </row>
    <row r="80" spans="1:40" x14ac:dyDescent="0.2">
      <c r="A80" s="182" t="s">
        <v>476</v>
      </c>
      <c r="B80" s="182" t="s">
        <v>577</v>
      </c>
      <c r="C80" s="182" t="s">
        <v>433</v>
      </c>
      <c r="E80" s="182" t="s">
        <v>627</v>
      </c>
      <c r="F80" s="64">
        <v>39</v>
      </c>
      <c r="G80">
        <f t="shared" si="0"/>
        <v>2004</v>
      </c>
      <c r="H80" s="156">
        <f t="shared" si="1"/>
        <v>38047</v>
      </c>
      <c r="I80">
        <f t="shared" si="2"/>
        <v>2918</v>
      </c>
      <c r="J80" s="155">
        <f t="shared" si="3"/>
        <v>38047</v>
      </c>
      <c r="AN80" s="175"/>
    </row>
    <row r="81" spans="1:40" x14ac:dyDescent="0.2">
      <c r="A81" s="182" t="s">
        <v>476</v>
      </c>
      <c r="B81" s="182" t="s">
        <v>579</v>
      </c>
      <c r="C81" s="182" t="s">
        <v>580</v>
      </c>
      <c r="E81" s="182" t="s">
        <v>628</v>
      </c>
      <c r="F81" s="64">
        <v>40</v>
      </c>
      <c r="G81">
        <f t="shared" si="0"/>
        <v>2004</v>
      </c>
      <c r="H81" s="156">
        <f t="shared" si="1"/>
        <v>38078</v>
      </c>
      <c r="I81">
        <f t="shared" si="2"/>
        <v>2930</v>
      </c>
      <c r="J81" s="155">
        <f t="shared" si="3"/>
        <v>38078</v>
      </c>
      <c r="AN81" s="175"/>
    </row>
    <row r="82" spans="1:40" x14ac:dyDescent="0.2">
      <c r="A82" s="182" t="s">
        <v>476</v>
      </c>
      <c r="B82" s="182" t="s">
        <v>582</v>
      </c>
      <c r="C82" s="182" t="s">
        <v>374</v>
      </c>
      <c r="E82" s="182" t="s">
        <v>629</v>
      </c>
      <c r="F82" s="64">
        <v>41</v>
      </c>
      <c r="G82">
        <f t="shared" si="0"/>
        <v>2004</v>
      </c>
      <c r="H82" s="156">
        <f t="shared" si="1"/>
        <v>38108</v>
      </c>
      <c r="I82">
        <f t="shared" si="2"/>
        <v>2934</v>
      </c>
      <c r="J82" s="155">
        <f t="shared" si="3"/>
        <v>38108</v>
      </c>
      <c r="AN82" s="175"/>
    </row>
    <row r="83" spans="1:40" x14ac:dyDescent="0.2">
      <c r="A83" s="182" t="s">
        <v>476</v>
      </c>
      <c r="B83" s="182" t="s">
        <v>584</v>
      </c>
      <c r="C83" s="182" t="s">
        <v>585</v>
      </c>
      <c r="E83" s="182" t="s">
        <v>630</v>
      </c>
      <c r="F83" s="64">
        <v>42</v>
      </c>
      <c r="G83">
        <f t="shared" si="0"/>
        <v>2004</v>
      </c>
      <c r="H83" s="156">
        <f t="shared" si="1"/>
        <v>38139</v>
      </c>
      <c r="I83">
        <f t="shared" si="2"/>
        <v>2939</v>
      </c>
      <c r="J83" s="155">
        <f t="shared" si="3"/>
        <v>38139</v>
      </c>
      <c r="AN83" s="175"/>
    </row>
    <row r="84" spans="1:40" x14ac:dyDescent="0.2">
      <c r="A84" s="182" t="s">
        <v>476</v>
      </c>
      <c r="B84" s="182" t="s">
        <v>586</v>
      </c>
      <c r="C84" s="182" t="s">
        <v>587</v>
      </c>
      <c r="E84" s="182" t="s">
        <v>631</v>
      </c>
      <c r="F84" s="64">
        <v>43</v>
      </c>
      <c r="G84">
        <f t="shared" si="0"/>
        <v>2004</v>
      </c>
      <c r="H84" s="156">
        <f t="shared" si="1"/>
        <v>38169</v>
      </c>
      <c r="I84">
        <f t="shared" si="2"/>
        <v>2943</v>
      </c>
      <c r="J84" s="155">
        <f t="shared" si="3"/>
        <v>38169</v>
      </c>
      <c r="AN84" s="175"/>
    </row>
    <row r="85" spans="1:40" x14ac:dyDescent="0.2">
      <c r="A85" s="182" t="s">
        <v>476</v>
      </c>
      <c r="B85" s="182" t="s">
        <v>589</v>
      </c>
      <c r="C85" s="182" t="s">
        <v>590</v>
      </c>
      <c r="E85" s="182" t="s">
        <v>632</v>
      </c>
      <c r="F85" s="64">
        <v>44</v>
      </c>
      <c r="G85">
        <f t="shared" si="0"/>
        <v>2004</v>
      </c>
      <c r="H85" s="156">
        <f t="shared" si="1"/>
        <v>38200</v>
      </c>
      <c r="I85">
        <f t="shared" si="2"/>
        <v>2945</v>
      </c>
      <c r="J85" s="155">
        <f t="shared" si="3"/>
        <v>38200</v>
      </c>
      <c r="AN85" s="175"/>
    </row>
    <row r="86" spans="1:40" x14ac:dyDescent="0.2">
      <c r="A86" s="182" t="s">
        <v>476</v>
      </c>
      <c r="B86" s="182" t="s">
        <v>592</v>
      </c>
      <c r="C86" s="182" t="s">
        <v>593</v>
      </c>
      <c r="E86" s="182" t="s">
        <v>633</v>
      </c>
      <c r="F86" s="64">
        <v>45</v>
      </c>
      <c r="G86">
        <f t="shared" si="0"/>
        <v>2004</v>
      </c>
      <c r="H86" s="156">
        <f t="shared" si="1"/>
        <v>38231</v>
      </c>
      <c r="I86">
        <f t="shared" si="2"/>
        <v>2952</v>
      </c>
      <c r="J86" s="155">
        <f t="shared" si="3"/>
        <v>38231</v>
      </c>
      <c r="AN86" s="175"/>
    </row>
    <row r="87" spans="1:40" x14ac:dyDescent="0.2">
      <c r="A87" s="182" t="s">
        <v>476</v>
      </c>
      <c r="B87" s="182" t="s">
        <v>595</v>
      </c>
      <c r="C87" s="182" t="s">
        <v>596</v>
      </c>
      <c r="E87" s="182" t="s">
        <v>633</v>
      </c>
      <c r="F87" s="64">
        <v>46</v>
      </c>
      <c r="G87">
        <f t="shared" si="0"/>
        <v>2004</v>
      </c>
      <c r="H87" s="156">
        <f t="shared" si="1"/>
        <v>38261</v>
      </c>
      <c r="I87">
        <f t="shared" si="2"/>
        <v>2952</v>
      </c>
      <c r="J87" s="155">
        <f t="shared" si="3"/>
        <v>38261</v>
      </c>
      <c r="AN87" s="175"/>
    </row>
    <row r="88" spans="1:40" x14ac:dyDescent="0.2">
      <c r="A88" s="182" t="s">
        <v>476</v>
      </c>
      <c r="B88" s="182" t="s">
        <v>598</v>
      </c>
      <c r="C88" s="182" t="s">
        <v>599</v>
      </c>
      <c r="E88" s="182" t="s">
        <v>634</v>
      </c>
      <c r="F88" s="64">
        <v>47</v>
      </c>
      <c r="G88">
        <f t="shared" si="0"/>
        <v>2004</v>
      </c>
      <c r="H88" s="156">
        <f t="shared" si="1"/>
        <v>38292</v>
      </c>
      <c r="I88">
        <f t="shared" si="2"/>
        <v>2958</v>
      </c>
      <c r="J88" s="155">
        <f t="shared" si="3"/>
        <v>38292</v>
      </c>
      <c r="AN88" s="175"/>
    </row>
    <row r="89" spans="1:40" x14ac:dyDescent="0.2">
      <c r="A89" s="182" t="s">
        <v>476</v>
      </c>
      <c r="B89" s="182" t="s">
        <v>601</v>
      </c>
      <c r="C89" s="182" t="s">
        <v>602</v>
      </c>
      <c r="E89" s="182" t="s">
        <v>635</v>
      </c>
      <c r="F89" s="64">
        <v>48</v>
      </c>
      <c r="G89">
        <f t="shared" si="0"/>
        <v>2004</v>
      </c>
      <c r="H89" s="156">
        <f t="shared" si="1"/>
        <v>38322</v>
      </c>
      <c r="I89">
        <f t="shared" si="2"/>
        <v>2964</v>
      </c>
      <c r="J89" s="155">
        <f t="shared" si="3"/>
        <v>38322</v>
      </c>
      <c r="AN89" s="175"/>
    </row>
    <row r="90" spans="1:40" x14ac:dyDescent="0.2">
      <c r="A90" s="182" t="s">
        <v>480</v>
      </c>
      <c r="B90" s="182" t="s">
        <v>572</v>
      </c>
      <c r="C90" s="182" t="s">
        <v>573</v>
      </c>
      <c r="E90" s="182" t="s">
        <v>636</v>
      </c>
      <c r="F90" s="64">
        <v>49</v>
      </c>
      <c r="G90">
        <f t="shared" si="0"/>
        <v>2005</v>
      </c>
      <c r="H90" s="156">
        <f t="shared" si="1"/>
        <v>38353</v>
      </c>
      <c r="I90">
        <f t="shared" si="2"/>
        <v>2966</v>
      </c>
      <c r="J90" s="155">
        <f t="shared" si="3"/>
        <v>38353</v>
      </c>
      <c r="AN90" s="175"/>
    </row>
    <row r="91" spans="1:40" x14ac:dyDescent="0.2">
      <c r="A91" s="182" t="s">
        <v>480</v>
      </c>
      <c r="B91" s="182" t="s">
        <v>575</v>
      </c>
      <c r="C91" s="182" t="s">
        <v>454</v>
      </c>
      <c r="E91" s="182" t="s">
        <v>637</v>
      </c>
      <c r="F91" s="64">
        <v>50</v>
      </c>
      <c r="G91">
        <f t="shared" si="0"/>
        <v>2005</v>
      </c>
      <c r="H91" s="156">
        <f t="shared" si="1"/>
        <v>38384</v>
      </c>
      <c r="I91">
        <f t="shared" si="2"/>
        <v>2972</v>
      </c>
      <c r="J91" s="155">
        <f t="shared" si="3"/>
        <v>38384</v>
      </c>
      <c r="AN91" s="175"/>
    </row>
    <row r="92" spans="1:40" x14ac:dyDescent="0.2">
      <c r="A92" s="182" t="s">
        <v>480</v>
      </c>
      <c r="B92" s="182" t="s">
        <v>577</v>
      </c>
      <c r="C92" s="182" t="s">
        <v>433</v>
      </c>
      <c r="E92" s="182" t="s">
        <v>638</v>
      </c>
      <c r="F92" s="64">
        <v>51</v>
      </c>
      <c r="G92">
        <f t="shared" si="0"/>
        <v>2005</v>
      </c>
      <c r="H92" s="156">
        <f t="shared" si="1"/>
        <v>38412</v>
      </c>
      <c r="I92">
        <f t="shared" si="2"/>
        <v>2974</v>
      </c>
      <c r="J92" s="155">
        <f t="shared" si="3"/>
        <v>38412</v>
      </c>
      <c r="AN92" s="175"/>
    </row>
    <row r="93" spans="1:40" x14ac:dyDescent="0.2">
      <c r="A93" s="182" t="s">
        <v>480</v>
      </c>
      <c r="B93" s="182" t="s">
        <v>579</v>
      </c>
      <c r="C93" s="182" t="s">
        <v>580</v>
      </c>
      <c r="E93" s="182" t="s">
        <v>638</v>
      </c>
      <c r="F93" s="64">
        <v>52</v>
      </c>
      <c r="G93">
        <f t="shared" si="0"/>
        <v>2005</v>
      </c>
      <c r="H93" s="156">
        <f t="shared" si="1"/>
        <v>38443</v>
      </c>
      <c r="I93">
        <f t="shared" si="2"/>
        <v>2974</v>
      </c>
      <c r="J93" s="155">
        <f t="shared" si="3"/>
        <v>38443</v>
      </c>
      <c r="AN93" s="175"/>
    </row>
    <row r="94" spans="1:40" x14ac:dyDescent="0.2">
      <c r="A94" s="182" t="s">
        <v>480</v>
      </c>
      <c r="B94" s="182" t="s">
        <v>582</v>
      </c>
      <c r="C94" s="182" t="s">
        <v>374</v>
      </c>
      <c r="E94" s="182" t="s">
        <v>639</v>
      </c>
      <c r="F94" s="64">
        <v>53</v>
      </c>
      <c r="G94">
        <f t="shared" si="0"/>
        <v>2005</v>
      </c>
      <c r="H94" s="156">
        <f t="shared" si="1"/>
        <v>38473</v>
      </c>
      <c r="I94">
        <f t="shared" si="2"/>
        <v>2980</v>
      </c>
      <c r="J94" s="155">
        <f t="shared" si="3"/>
        <v>38473</v>
      </c>
      <c r="AN94" s="175"/>
    </row>
    <row r="95" spans="1:40" x14ac:dyDescent="0.2">
      <c r="A95" s="182" t="s">
        <v>480</v>
      </c>
      <c r="B95" s="182" t="s">
        <v>584</v>
      </c>
      <c r="C95" s="182" t="s">
        <v>585</v>
      </c>
      <c r="E95" s="182" t="s">
        <v>640</v>
      </c>
      <c r="F95" s="64">
        <v>54</v>
      </c>
      <c r="G95">
        <f t="shared" si="0"/>
        <v>2005</v>
      </c>
      <c r="H95" s="156">
        <f t="shared" si="1"/>
        <v>38504</v>
      </c>
      <c r="I95">
        <f t="shared" si="2"/>
        <v>2987</v>
      </c>
      <c r="J95" s="155">
        <f t="shared" si="3"/>
        <v>38504</v>
      </c>
      <c r="AN95" s="175"/>
    </row>
    <row r="96" spans="1:40" x14ac:dyDescent="0.2">
      <c r="A96" s="182" t="s">
        <v>480</v>
      </c>
      <c r="B96" s="182" t="s">
        <v>586</v>
      </c>
      <c r="C96" s="182" t="s">
        <v>587</v>
      </c>
      <c r="E96" s="182" t="s">
        <v>641</v>
      </c>
      <c r="F96" s="64">
        <v>55</v>
      </c>
      <c r="G96">
        <f t="shared" si="0"/>
        <v>2005</v>
      </c>
      <c r="H96" s="156">
        <f t="shared" si="1"/>
        <v>38534</v>
      </c>
      <c r="I96">
        <f t="shared" si="2"/>
        <v>2988</v>
      </c>
      <c r="J96" s="155">
        <f t="shared" si="3"/>
        <v>38534</v>
      </c>
      <c r="AN96" s="175"/>
    </row>
    <row r="97" spans="1:40" x14ac:dyDescent="0.2">
      <c r="A97" s="182" t="s">
        <v>480</v>
      </c>
      <c r="B97" s="182" t="s">
        <v>589</v>
      </c>
      <c r="C97" s="182" t="s">
        <v>590</v>
      </c>
      <c r="E97" s="182" t="s">
        <v>642</v>
      </c>
      <c r="F97" s="64">
        <v>56</v>
      </c>
      <c r="G97">
        <f t="shared" si="0"/>
        <v>2005</v>
      </c>
      <c r="H97" s="156">
        <f t="shared" si="1"/>
        <v>38565</v>
      </c>
      <c r="I97">
        <f t="shared" si="2"/>
        <v>2990</v>
      </c>
      <c r="J97" s="155">
        <f t="shared" si="3"/>
        <v>38565</v>
      </c>
      <c r="AN97" s="175"/>
    </row>
    <row r="98" spans="1:40" x14ac:dyDescent="0.2">
      <c r="A98" s="182" t="s">
        <v>480</v>
      </c>
      <c r="B98" s="182" t="s">
        <v>592</v>
      </c>
      <c r="C98" s="182" t="s">
        <v>593</v>
      </c>
      <c r="E98" s="182" t="s">
        <v>641</v>
      </c>
      <c r="F98" s="64">
        <v>57</v>
      </c>
      <c r="G98">
        <f t="shared" si="0"/>
        <v>2005</v>
      </c>
      <c r="H98" s="156">
        <f t="shared" si="1"/>
        <v>38596</v>
      </c>
      <c r="I98">
        <f t="shared" si="2"/>
        <v>2988</v>
      </c>
      <c r="J98" s="155">
        <f t="shared" si="3"/>
        <v>38596</v>
      </c>
      <c r="AN98" s="175"/>
    </row>
    <row r="99" spans="1:40" x14ac:dyDescent="0.2">
      <c r="A99" s="182" t="s">
        <v>480</v>
      </c>
      <c r="B99" s="182" t="s">
        <v>595</v>
      </c>
      <c r="C99" s="182" t="s">
        <v>596</v>
      </c>
      <c r="E99" s="182" t="s">
        <v>643</v>
      </c>
      <c r="F99" s="64">
        <v>58</v>
      </c>
      <c r="G99">
        <f t="shared" si="0"/>
        <v>2005</v>
      </c>
      <c r="H99" s="156">
        <f t="shared" si="1"/>
        <v>38626</v>
      </c>
      <c r="I99">
        <f t="shared" si="2"/>
        <v>2985</v>
      </c>
      <c r="J99" s="155">
        <f t="shared" si="3"/>
        <v>38626</v>
      </c>
      <c r="AN99" s="175"/>
    </row>
    <row r="100" spans="1:40" x14ac:dyDescent="0.2">
      <c r="A100" s="182" t="s">
        <v>480</v>
      </c>
      <c r="B100" s="182" t="s">
        <v>598</v>
      </c>
      <c r="C100" s="182" t="s">
        <v>599</v>
      </c>
      <c r="E100" s="182" t="s">
        <v>641</v>
      </c>
      <c r="F100" s="64">
        <v>59</v>
      </c>
      <c r="G100">
        <f t="shared" si="0"/>
        <v>2005</v>
      </c>
      <c r="H100" s="156">
        <f t="shared" si="1"/>
        <v>38657</v>
      </c>
      <c r="I100">
        <f t="shared" si="2"/>
        <v>2988</v>
      </c>
      <c r="J100" s="155">
        <f t="shared" si="3"/>
        <v>38657</v>
      </c>
      <c r="AN100" s="175"/>
    </row>
    <row r="101" spans="1:40" x14ac:dyDescent="0.2">
      <c r="A101" s="182" t="s">
        <v>480</v>
      </c>
      <c r="B101" s="182" t="s">
        <v>601</v>
      </c>
      <c r="C101" s="182" t="s">
        <v>602</v>
      </c>
      <c r="E101" s="182" t="s">
        <v>644</v>
      </c>
      <c r="F101" s="64">
        <v>60</v>
      </c>
      <c r="G101">
        <f t="shared" si="0"/>
        <v>2005</v>
      </c>
      <c r="H101" s="156">
        <f t="shared" si="1"/>
        <v>38687</v>
      </c>
      <c r="I101">
        <f t="shared" si="2"/>
        <v>2989</v>
      </c>
      <c r="J101" s="155">
        <f t="shared" si="3"/>
        <v>38687</v>
      </c>
      <c r="AN101" s="175"/>
    </row>
    <row r="102" spans="1:40" x14ac:dyDescent="0.2">
      <c r="A102" s="182" t="s">
        <v>484</v>
      </c>
      <c r="B102" s="182" t="s">
        <v>572</v>
      </c>
      <c r="C102" s="182" t="s">
        <v>573</v>
      </c>
      <c r="E102" s="182" t="s">
        <v>645</v>
      </c>
      <c r="F102" s="64">
        <v>61</v>
      </c>
      <c r="G102">
        <f t="shared" si="0"/>
        <v>2006</v>
      </c>
      <c r="H102" s="156">
        <f t="shared" si="1"/>
        <v>38718</v>
      </c>
      <c r="I102">
        <f t="shared" si="2"/>
        <v>2998</v>
      </c>
      <c r="J102" s="155">
        <f t="shared" si="3"/>
        <v>38718</v>
      </c>
      <c r="AN102" s="175"/>
    </row>
    <row r="103" spans="1:40" x14ac:dyDescent="0.2">
      <c r="A103" s="182" t="s">
        <v>484</v>
      </c>
      <c r="B103" s="182" t="s">
        <v>575</v>
      </c>
      <c r="C103" s="182" t="s">
        <v>454</v>
      </c>
      <c r="E103" s="182" t="s">
        <v>646</v>
      </c>
      <c r="F103" s="64">
        <v>62</v>
      </c>
      <c r="G103">
        <f t="shared" si="0"/>
        <v>2006</v>
      </c>
      <c r="H103" s="156">
        <f t="shared" si="1"/>
        <v>38749</v>
      </c>
      <c r="I103">
        <f t="shared" si="2"/>
        <v>2999</v>
      </c>
      <c r="J103" s="155">
        <f t="shared" si="3"/>
        <v>38749</v>
      </c>
      <c r="AN103" s="175"/>
    </row>
    <row r="104" spans="1:40" x14ac:dyDescent="0.2">
      <c r="A104" s="182" t="s">
        <v>484</v>
      </c>
      <c r="B104" s="182" t="s">
        <v>577</v>
      </c>
      <c r="C104" s="182" t="s">
        <v>433</v>
      </c>
      <c r="E104" s="182" t="s">
        <v>647</v>
      </c>
      <c r="F104" s="64">
        <v>63</v>
      </c>
      <c r="G104">
        <f t="shared" si="0"/>
        <v>2006</v>
      </c>
      <c r="H104" s="156">
        <f t="shared" si="1"/>
        <v>38777</v>
      </c>
      <c r="I104">
        <f t="shared" si="2"/>
        <v>3003</v>
      </c>
      <c r="J104" s="155">
        <f t="shared" si="3"/>
        <v>38777</v>
      </c>
      <c r="AN104" s="175"/>
    </row>
    <row r="105" spans="1:40" x14ac:dyDescent="0.2">
      <c r="A105" s="182" t="s">
        <v>484</v>
      </c>
      <c r="B105" s="182" t="s">
        <v>579</v>
      </c>
      <c r="C105" s="182" t="s">
        <v>580</v>
      </c>
      <c r="E105" s="182" t="s">
        <v>647</v>
      </c>
      <c r="F105" s="64">
        <v>64</v>
      </c>
      <c r="G105">
        <f t="shared" si="0"/>
        <v>2006</v>
      </c>
      <c r="H105" s="156">
        <f t="shared" si="1"/>
        <v>38808</v>
      </c>
      <c r="I105">
        <f t="shared" si="2"/>
        <v>3003</v>
      </c>
      <c r="J105" s="155">
        <f t="shared" si="3"/>
        <v>38808</v>
      </c>
      <c r="AN105" s="175"/>
    </row>
    <row r="106" spans="1:40" x14ac:dyDescent="0.2">
      <c r="A106" s="182" t="s">
        <v>484</v>
      </c>
      <c r="B106" s="182" t="s">
        <v>582</v>
      </c>
      <c r="C106" s="182" t="s">
        <v>374</v>
      </c>
      <c r="E106" s="182" t="s">
        <v>647</v>
      </c>
      <c r="F106" s="64">
        <v>65</v>
      </c>
      <c r="G106">
        <f t="shared" si="0"/>
        <v>2006</v>
      </c>
      <c r="H106" s="156">
        <f t="shared" si="1"/>
        <v>38838</v>
      </c>
      <c r="I106">
        <f t="shared" si="2"/>
        <v>3003</v>
      </c>
      <c r="J106" s="155">
        <f t="shared" si="3"/>
        <v>38838</v>
      </c>
      <c r="AN106" s="175"/>
    </row>
    <row r="107" spans="1:40" x14ac:dyDescent="0.2">
      <c r="A107" s="182" t="s">
        <v>484</v>
      </c>
      <c r="B107" s="182" t="s">
        <v>584</v>
      </c>
      <c r="C107" s="182" t="s">
        <v>585</v>
      </c>
      <c r="E107" s="182" t="s">
        <v>647</v>
      </c>
      <c r="F107" s="64">
        <v>66</v>
      </c>
      <c r="G107">
        <f t="shared" ref="G107:G170" si="12">VALUE(A107)</f>
        <v>2006</v>
      </c>
      <c r="H107" s="156">
        <f t="shared" ref="H107:H170" si="13">IF(ISBLANK(A107), "", J107)</f>
        <v>38869</v>
      </c>
      <c r="I107">
        <f t="shared" ref="I107:I170" si="14">IF(ISBLANK(E107),NA(),VALUE(E107))</f>
        <v>3003</v>
      </c>
      <c r="J107" s="155">
        <f t="shared" ref="J107:J170" si="15">DATE(G107,B107,1)</f>
        <v>38869</v>
      </c>
      <c r="AN107" s="175"/>
    </row>
    <row r="108" spans="1:40" x14ac:dyDescent="0.2">
      <c r="A108" s="182" t="s">
        <v>484</v>
      </c>
      <c r="B108" s="182" t="s">
        <v>586</v>
      </c>
      <c r="C108" s="182" t="s">
        <v>587</v>
      </c>
      <c r="E108" s="182" t="s">
        <v>646</v>
      </c>
      <c r="F108" s="64">
        <v>67</v>
      </c>
      <c r="G108">
        <f t="shared" si="12"/>
        <v>2006</v>
      </c>
      <c r="H108" s="156">
        <f t="shared" si="13"/>
        <v>38899</v>
      </c>
      <c r="I108">
        <f t="shared" si="14"/>
        <v>2999</v>
      </c>
      <c r="J108" s="155">
        <f t="shared" si="15"/>
        <v>38899</v>
      </c>
      <c r="AN108" s="175"/>
    </row>
    <row r="109" spans="1:40" x14ac:dyDescent="0.2">
      <c r="A109" s="182" t="s">
        <v>484</v>
      </c>
      <c r="B109" s="182" t="s">
        <v>589</v>
      </c>
      <c r="C109" s="182" t="s">
        <v>590</v>
      </c>
      <c r="E109" s="182" t="s">
        <v>646</v>
      </c>
      <c r="F109" s="64">
        <v>68</v>
      </c>
      <c r="G109">
        <f t="shared" si="12"/>
        <v>2006</v>
      </c>
      <c r="H109" s="156">
        <f t="shared" si="13"/>
        <v>38930</v>
      </c>
      <c r="I109">
        <f t="shared" si="14"/>
        <v>2999</v>
      </c>
      <c r="J109" s="155">
        <f t="shared" si="15"/>
        <v>38930</v>
      </c>
      <c r="AN109" s="175"/>
    </row>
    <row r="110" spans="1:40" x14ac:dyDescent="0.2">
      <c r="A110" s="182" t="s">
        <v>484</v>
      </c>
      <c r="B110" s="182" t="s">
        <v>592</v>
      </c>
      <c r="C110" s="182" t="s">
        <v>593</v>
      </c>
      <c r="E110" s="182" t="s">
        <v>647</v>
      </c>
      <c r="F110" s="64">
        <v>69</v>
      </c>
      <c r="G110">
        <f t="shared" si="12"/>
        <v>2006</v>
      </c>
      <c r="H110" s="156">
        <f t="shared" si="13"/>
        <v>38961</v>
      </c>
      <c r="I110">
        <f t="shared" si="14"/>
        <v>3003</v>
      </c>
      <c r="J110" s="155">
        <f t="shared" si="15"/>
        <v>38961</v>
      </c>
      <c r="AN110" s="175"/>
    </row>
    <row r="111" spans="1:40" x14ac:dyDescent="0.2">
      <c r="A111" s="182" t="s">
        <v>484</v>
      </c>
      <c r="B111" s="182" t="s">
        <v>595</v>
      </c>
      <c r="C111" s="182" t="s">
        <v>596</v>
      </c>
      <c r="E111" s="182" t="s">
        <v>648</v>
      </c>
      <c r="F111" s="64">
        <v>70</v>
      </c>
      <c r="G111">
        <f t="shared" si="12"/>
        <v>2006</v>
      </c>
      <c r="H111" s="156">
        <f t="shared" si="13"/>
        <v>38991</v>
      </c>
      <c r="I111">
        <f t="shared" si="14"/>
        <v>3010</v>
      </c>
      <c r="J111" s="155">
        <f t="shared" si="15"/>
        <v>38991</v>
      </c>
      <c r="AN111" s="175"/>
    </row>
    <row r="112" spans="1:40" x14ac:dyDescent="0.2">
      <c r="A112" s="182" t="s">
        <v>484</v>
      </c>
      <c r="B112" s="182" t="s">
        <v>598</v>
      </c>
      <c r="C112" s="182" t="s">
        <v>599</v>
      </c>
      <c r="E112" s="182" t="s">
        <v>649</v>
      </c>
      <c r="F112" s="64">
        <v>71</v>
      </c>
      <c r="G112">
        <f t="shared" si="12"/>
        <v>2006</v>
      </c>
      <c r="H112" s="156">
        <f t="shared" si="13"/>
        <v>39022</v>
      </c>
      <c r="I112">
        <f t="shared" si="14"/>
        <v>3012</v>
      </c>
      <c r="J112" s="155">
        <f t="shared" si="15"/>
        <v>39022</v>
      </c>
      <c r="AN112" s="175"/>
    </row>
    <row r="113" spans="1:40" x14ac:dyDescent="0.2">
      <c r="A113" s="182" t="s">
        <v>484</v>
      </c>
      <c r="B113" s="182" t="s">
        <v>601</v>
      </c>
      <c r="C113" s="182" t="s">
        <v>602</v>
      </c>
      <c r="E113" s="182" t="s">
        <v>650</v>
      </c>
      <c r="F113" s="64">
        <v>72</v>
      </c>
      <c r="G113">
        <f t="shared" si="12"/>
        <v>2006</v>
      </c>
      <c r="H113" s="156">
        <f t="shared" si="13"/>
        <v>39052</v>
      </c>
      <c r="I113">
        <f t="shared" si="14"/>
        <v>3014</v>
      </c>
      <c r="J113" s="155">
        <f t="shared" si="15"/>
        <v>39052</v>
      </c>
      <c r="AN113" s="175"/>
    </row>
    <row r="114" spans="1:40" x14ac:dyDescent="0.2">
      <c r="A114" s="182" t="s">
        <v>488</v>
      </c>
      <c r="B114" s="182" t="s">
        <v>572</v>
      </c>
      <c r="C114" s="182" t="s">
        <v>573</v>
      </c>
      <c r="E114" s="182" t="s">
        <v>651</v>
      </c>
      <c r="F114" s="64">
        <v>73</v>
      </c>
      <c r="G114">
        <f t="shared" si="12"/>
        <v>2007</v>
      </c>
      <c r="H114" s="156">
        <f t="shared" si="13"/>
        <v>39083</v>
      </c>
      <c r="I114">
        <f t="shared" si="14"/>
        <v>3015</v>
      </c>
      <c r="J114" s="155">
        <f t="shared" si="15"/>
        <v>39083</v>
      </c>
      <c r="AN114" s="175"/>
    </row>
    <row r="115" spans="1:40" x14ac:dyDescent="0.2">
      <c r="A115" s="182" t="s">
        <v>488</v>
      </c>
      <c r="B115" s="182" t="s">
        <v>575</v>
      </c>
      <c r="C115" s="182" t="s">
        <v>454</v>
      </c>
      <c r="E115" s="182" t="s">
        <v>652</v>
      </c>
      <c r="F115" s="64">
        <v>74</v>
      </c>
      <c r="G115">
        <f t="shared" si="12"/>
        <v>2007</v>
      </c>
      <c r="H115" s="156">
        <f t="shared" si="13"/>
        <v>39114</v>
      </c>
      <c r="I115">
        <f t="shared" si="14"/>
        <v>3013</v>
      </c>
      <c r="J115" s="155">
        <f t="shared" si="15"/>
        <v>39114</v>
      </c>
      <c r="AN115" s="175"/>
    </row>
    <row r="116" spans="1:40" x14ac:dyDescent="0.2">
      <c r="A116" s="182" t="s">
        <v>488</v>
      </c>
      <c r="B116" s="182" t="s">
        <v>577</v>
      </c>
      <c r="C116" s="182" t="s">
        <v>433</v>
      </c>
      <c r="E116" s="182" t="s">
        <v>653</v>
      </c>
      <c r="F116" s="64">
        <v>75</v>
      </c>
      <c r="G116">
        <f t="shared" si="12"/>
        <v>2007</v>
      </c>
      <c r="H116" s="156">
        <f t="shared" si="13"/>
        <v>39142</v>
      </c>
      <c r="I116">
        <f t="shared" si="14"/>
        <v>3016</v>
      </c>
      <c r="J116" s="155">
        <f t="shared" si="15"/>
        <v>39142</v>
      </c>
      <c r="AN116" s="175"/>
    </row>
    <row r="117" spans="1:40" x14ac:dyDescent="0.2">
      <c r="A117" s="182" t="s">
        <v>488</v>
      </c>
      <c r="B117" s="182" t="s">
        <v>579</v>
      </c>
      <c r="C117" s="182" t="s">
        <v>580</v>
      </c>
      <c r="E117" s="182" t="s">
        <v>654</v>
      </c>
      <c r="F117" s="64">
        <v>76</v>
      </c>
      <c r="G117">
        <f t="shared" si="12"/>
        <v>2007</v>
      </c>
      <c r="H117" s="156">
        <f t="shared" si="13"/>
        <v>39173</v>
      </c>
      <c r="I117">
        <f t="shared" si="14"/>
        <v>3018</v>
      </c>
      <c r="J117" s="155">
        <f t="shared" si="15"/>
        <v>39173</v>
      </c>
      <c r="AN117" s="175"/>
    </row>
    <row r="118" spans="1:40" x14ac:dyDescent="0.2">
      <c r="A118" s="182" t="s">
        <v>488</v>
      </c>
      <c r="B118" s="182" t="s">
        <v>582</v>
      </c>
      <c r="C118" s="182" t="s">
        <v>374</v>
      </c>
      <c r="E118" s="182" t="s">
        <v>655</v>
      </c>
      <c r="F118" s="64">
        <v>77</v>
      </c>
      <c r="G118">
        <f t="shared" si="12"/>
        <v>2007</v>
      </c>
      <c r="H118" s="156">
        <f t="shared" si="13"/>
        <v>39203</v>
      </c>
      <c r="I118">
        <f t="shared" si="14"/>
        <v>3023</v>
      </c>
      <c r="J118" s="155">
        <f t="shared" si="15"/>
        <v>39203</v>
      </c>
      <c r="AN118" s="175"/>
    </row>
    <row r="119" spans="1:40" x14ac:dyDescent="0.2">
      <c r="A119" s="182" t="s">
        <v>488</v>
      </c>
      <c r="B119" s="182" t="s">
        <v>584</v>
      </c>
      <c r="C119" s="182" t="s">
        <v>585</v>
      </c>
      <c r="E119" s="182" t="s">
        <v>656</v>
      </c>
      <c r="F119" s="64">
        <v>78</v>
      </c>
      <c r="G119">
        <f t="shared" si="12"/>
        <v>2007</v>
      </c>
      <c r="H119" s="156">
        <f t="shared" si="13"/>
        <v>39234</v>
      </c>
      <c r="I119">
        <f t="shared" si="14"/>
        <v>3024</v>
      </c>
      <c r="J119" s="155">
        <f t="shared" si="15"/>
        <v>39234</v>
      </c>
      <c r="AN119" s="175"/>
    </row>
    <row r="120" spans="1:40" x14ac:dyDescent="0.2">
      <c r="A120" s="182" t="s">
        <v>488</v>
      </c>
      <c r="B120" s="182" t="s">
        <v>586</v>
      </c>
      <c r="C120" s="182" t="s">
        <v>587</v>
      </c>
      <c r="E120" s="182" t="s">
        <v>657</v>
      </c>
      <c r="F120" s="64">
        <v>79</v>
      </c>
      <c r="G120">
        <f t="shared" si="12"/>
        <v>2007</v>
      </c>
      <c r="H120" s="156">
        <f t="shared" si="13"/>
        <v>39264</v>
      </c>
      <c r="I120">
        <f t="shared" si="14"/>
        <v>3028</v>
      </c>
      <c r="J120" s="155">
        <f t="shared" si="15"/>
        <v>39264</v>
      </c>
      <c r="AN120" s="175"/>
    </row>
    <row r="121" spans="1:40" x14ac:dyDescent="0.2">
      <c r="A121" s="182" t="s">
        <v>488</v>
      </c>
      <c r="B121" s="182" t="s">
        <v>589</v>
      </c>
      <c r="C121" s="182" t="s">
        <v>590</v>
      </c>
      <c r="E121" s="182" t="s">
        <v>658</v>
      </c>
      <c r="F121" s="64">
        <v>80</v>
      </c>
      <c r="G121">
        <f t="shared" si="12"/>
        <v>2007</v>
      </c>
      <c r="H121" s="156">
        <f t="shared" si="13"/>
        <v>39295</v>
      </c>
      <c r="I121">
        <f t="shared" si="14"/>
        <v>3034</v>
      </c>
      <c r="J121" s="155">
        <f t="shared" si="15"/>
        <v>39295</v>
      </c>
      <c r="AN121" s="175"/>
    </row>
    <row r="122" spans="1:40" x14ac:dyDescent="0.2">
      <c r="A122" s="182" t="s">
        <v>488</v>
      </c>
      <c r="B122" s="182" t="s">
        <v>592</v>
      </c>
      <c r="C122" s="182" t="s">
        <v>593</v>
      </c>
      <c r="E122" s="182" t="s">
        <v>658</v>
      </c>
      <c r="F122" s="64">
        <v>81</v>
      </c>
      <c r="G122">
        <f t="shared" si="12"/>
        <v>2007</v>
      </c>
      <c r="H122" s="156">
        <f t="shared" si="13"/>
        <v>39326</v>
      </c>
      <c r="I122">
        <f t="shared" si="14"/>
        <v>3034</v>
      </c>
      <c r="J122" s="155">
        <f t="shared" si="15"/>
        <v>39326</v>
      </c>
      <c r="AN122" s="175"/>
    </row>
    <row r="123" spans="1:40" x14ac:dyDescent="0.2">
      <c r="A123" s="182" t="s">
        <v>488</v>
      </c>
      <c r="B123" s="182" t="s">
        <v>595</v>
      </c>
      <c r="C123" s="182" t="s">
        <v>596</v>
      </c>
      <c r="E123" s="182" t="s">
        <v>659</v>
      </c>
      <c r="F123" s="64">
        <v>82</v>
      </c>
      <c r="G123">
        <f t="shared" si="12"/>
        <v>2007</v>
      </c>
      <c r="H123" s="156">
        <f t="shared" si="13"/>
        <v>39356</v>
      </c>
      <c r="I123">
        <f t="shared" si="14"/>
        <v>3037</v>
      </c>
      <c r="J123" s="155">
        <f t="shared" si="15"/>
        <v>39356</v>
      </c>
      <c r="AN123" s="175"/>
    </row>
    <row r="124" spans="1:40" x14ac:dyDescent="0.2">
      <c r="A124" s="182" t="s">
        <v>488</v>
      </c>
      <c r="B124" s="182" t="s">
        <v>598</v>
      </c>
      <c r="C124" s="182" t="s">
        <v>599</v>
      </c>
      <c r="E124" s="182" t="s">
        <v>660</v>
      </c>
      <c r="F124" s="64">
        <v>83</v>
      </c>
      <c r="G124">
        <f t="shared" si="12"/>
        <v>2007</v>
      </c>
      <c r="H124" s="156">
        <f t="shared" si="13"/>
        <v>39387</v>
      </c>
      <c r="I124">
        <f t="shared" si="14"/>
        <v>3038</v>
      </c>
      <c r="J124" s="155">
        <f t="shared" si="15"/>
        <v>39387</v>
      </c>
      <c r="AN124" s="175"/>
    </row>
    <row r="125" spans="1:40" x14ac:dyDescent="0.2">
      <c r="A125" s="182" t="s">
        <v>488</v>
      </c>
      <c r="B125" s="182" t="s">
        <v>601</v>
      </c>
      <c r="C125" s="182" t="s">
        <v>602</v>
      </c>
      <c r="E125" s="182" t="s">
        <v>661</v>
      </c>
      <c r="F125" s="64">
        <v>84</v>
      </c>
      <c r="G125">
        <f t="shared" si="12"/>
        <v>2007</v>
      </c>
      <c r="H125" s="156">
        <f t="shared" si="13"/>
        <v>39417</v>
      </c>
      <c r="I125">
        <f t="shared" si="14"/>
        <v>3030</v>
      </c>
      <c r="J125" s="155">
        <f t="shared" si="15"/>
        <v>39417</v>
      </c>
      <c r="AN125" s="175"/>
    </row>
    <row r="126" spans="1:40" x14ac:dyDescent="0.2">
      <c r="A126" s="182" t="s">
        <v>492</v>
      </c>
      <c r="B126" s="182" t="s">
        <v>572</v>
      </c>
      <c r="C126" s="182" t="s">
        <v>573</v>
      </c>
      <c r="E126" s="182" t="s">
        <v>662</v>
      </c>
      <c r="F126" s="64">
        <v>85</v>
      </c>
      <c r="G126">
        <f t="shared" si="12"/>
        <v>2008</v>
      </c>
      <c r="H126" s="156">
        <f t="shared" si="13"/>
        <v>39448</v>
      </c>
      <c r="I126">
        <f t="shared" si="14"/>
        <v>3029</v>
      </c>
      <c r="J126" s="155">
        <f t="shared" si="15"/>
        <v>39448</v>
      </c>
      <c r="AN126" s="175"/>
    </row>
    <row r="127" spans="1:40" x14ac:dyDescent="0.2">
      <c r="A127" s="182" t="s">
        <v>492</v>
      </c>
      <c r="B127" s="182" t="s">
        <v>575</v>
      </c>
      <c r="C127" s="182" t="s">
        <v>454</v>
      </c>
      <c r="E127" s="182" t="s">
        <v>663</v>
      </c>
      <c r="F127" s="64">
        <v>86</v>
      </c>
      <c r="G127">
        <f t="shared" si="12"/>
        <v>2008</v>
      </c>
      <c r="H127" s="156">
        <f t="shared" si="13"/>
        <v>39479</v>
      </c>
      <c r="I127">
        <f t="shared" si="14"/>
        <v>3031</v>
      </c>
      <c r="J127" s="155">
        <f t="shared" si="15"/>
        <v>39479</v>
      </c>
      <c r="AN127" s="175"/>
    </row>
    <row r="128" spans="1:40" x14ac:dyDescent="0.2">
      <c r="A128" s="182" t="s">
        <v>492</v>
      </c>
      <c r="B128" s="182" t="s">
        <v>577</v>
      </c>
      <c r="C128" s="182" t="s">
        <v>433</v>
      </c>
      <c r="E128" s="182" t="s">
        <v>655</v>
      </c>
      <c r="F128" s="64">
        <v>87</v>
      </c>
      <c r="G128">
        <f t="shared" si="12"/>
        <v>2008</v>
      </c>
      <c r="H128" s="156">
        <f t="shared" si="13"/>
        <v>39508</v>
      </c>
      <c r="I128">
        <f t="shared" si="14"/>
        <v>3023</v>
      </c>
      <c r="J128" s="155">
        <f t="shared" si="15"/>
        <v>39508</v>
      </c>
      <c r="AN128" s="175"/>
    </row>
    <row r="129" spans="1:40" x14ac:dyDescent="0.2">
      <c r="A129" s="182" t="s">
        <v>492</v>
      </c>
      <c r="B129" s="182" t="s">
        <v>579</v>
      </c>
      <c r="C129" s="182" t="s">
        <v>580</v>
      </c>
      <c r="E129" s="182" t="s">
        <v>664</v>
      </c>
      <c r="F129" s="64">
        <v>88</v>
      </c>
      <c r="G129">
        <f t="shared" si="12"/>
        <v>2008</v>
      </c>
      <c r="H129" s="156">
        <f t="shared" si="13"/>
        <v>39539</v>
      </c>
      <c r="I129">
        <f t="shared" si="14"/>
        <v>3022</v>
      </c>
      <c r="J129" s="155">
        <f t="shared" si="15"/>
        <v>39539</v>
      </c>
      <c r="AN129" s="175"/>
    </row>
    <row r="130" spans="1:40" x14ac:dyDescent="0.2">
      <c r="A130" s="182" t="s">
        <v>492</v>
      </c>
      <c r="B130" s="182" t="s">
        <v>582</v>
      </c>
      <c r="C130" s="182" t="s">
        <v>374</v>
      </c>
      <c r="E130" s="182" t="s">
        <v>651</v>
      </c>
      <c r="F130" s="64">
        <v>89</v>
      </c>
      <c r="G130">
        <f t="shared" si="12"/>
        <v>2008</v>
      </c>
      <c r="H130" s="156">
        <f t="shared" si="13"/>
        <v>39569</v>
      </c>
      <c r="I130">
        <f t="shared" si="14"/>
        <v>3015</v>
      </c>
      <c r="J130" s="155">
        <f t="shared" si="15"/>
        <v>39569</v>
      </c>
      <c r="AN130" s="175"/>
    </row>
    <row r="131" spans="1:40" x14ac:dyDescent="0.2">
      <c r="A131" s="182" t="s">
        <v>492</v>
      </c>
      <c r="B131" s="182" t="s">
        <v>584</v>
      </c>
      <c r="C131" s="182" t="s">
        <v>585</v>
      </c>
      <c r="E131" s="182" t="s">
        <v>665</v>
      </c>
      <c r="F131" s="64">
        <v>90</v>
      </c>
      <c r="G131">
        <f t="shared" si="12"/>
        <v>2008</v>
      </c>
      <c r="H131" s="156">
        <f t="shared" si="13"/>
        <v>39600</v>
      </c>
      <c r="I131">
        <f t="shared" si="14"/>
        <v>3007</v>
      </c>
      <c r="J131" s="155">
        <f t="shared" si="15"/>
        <v>39600</v>
      </c>
      <c r="AN131" s="175"/>
    </row>
    <row r="132" spans="1:40" x14ac:dyDescent="0.2">
      <c r="A132" s="182" t="s">
        <v>492</v>
      </c>
      <c r="B132" s="182" t="s">
        <v>586</v>
      </c>
      <c r="C132" s="182" t="s">
        <v>587</v>
      </c>
      <c r="E132" s="182" t="s">
        <v>666</v>
      </c>
      <c r="F132" s="64">
        <v>91</v>
      </c>
      <c r="G132">
        <f t="shared" si="12"/>
        <v>2008</v>
      </c>
      <c r="H132" s="156">
        <f t="shared" si="13"/>
        <v>39630</v>
      </c>
      <c r="I132">
        <f t="shared" si="14"/>
        <v>3002</v>
      </c>
      <c r="J132" s="155">
        <f t="shared" si="15"/>
        <v>39630</v>
      </c>
      <c r="AN132" s="175"/>
    </row>
    <row r="133" spans="1:40" x14ac:dyDescent="0.2">
      <c r="A133" s="182" t="s">
        <v>492</v>
      </c>
      <c r="B133" s="182" t="s">
        <v>589</v>
      </c>
      <c r="C133" s="182" t="s">
        <v>590</v>
      </c>
      <c r="E133" s="182" t="s">
        <v>667</v>
      </c>
      <c r="F133" s="64">
        <v>92</v>
      </c>
      <c r="G133">
        <f t="shared" si="12"/>
        <v>2008</v>
      </c>
      <c r="H133" s="156">
        <f t="shared" si="13"/>
        <v>39661</v>
      </c>
      <c r="I133">
        <f t="shared" si="14"/>
        <v>2992</v>
      </c>
      <c r="J133" s="155">
        <f t="shared" si="15"/>
        <v>39661</v>
      </c>
      <c r="AN133" s="175"/>
    </row>
    <row r="134" spans="1:40" x14ac:dyDescent="0.2">
      <c r="A134" s="182" t="s">
        <v>492</v>
      </c>
      <c r="B134" s="182" t="s">
        <v>592</v>
      </c>
      <c r="C134" s="182" t="s">
        <v>593</v>
      </c>
      <c r="E134" s="182" t="s">
        <v>668</v>
      </c>
      <c r="F134" s="64">
        <v>93</v>
      </c>
      <c r="G134">
        <f t="shared" si="12"/>
        <v>2008</v>
      </c>
      <c r="H134" s="156">
        <f t="shared" si="13"/>
        <v>39692</v>
      </c>
      <c r="I134">
        <f t="shared" si="14"/>
        <v>2986</v>
      </c>
      <c r="J134" s="155">
        <f t="shared" si="15"/>
        <v>39692</v>
      </c>
      <c r="AN134" s="175"/>
    </row>
    <row r="135" spans="1:40" x14ac:dyDescent="0.2">
      <c r="A135" s="182" t="s">
        <v>492</v>
      </c>
      <c r="B135" s="182" t="s">
        <v>595</v>
      </c>
      <c r="C135" s="182" t="s">
        <v>596</v>
      </c>
      <c r="E135" s="182" t="s">
        <v>669</v>
      </c>
      <c r="F135" s="64">
        <v>94</v>
      </c>
      <c r="G135">
        <f t="shared" si="12"/>
        <v>2008</v>
      </c>
      <c r="H135" s="156">
        <f t="shared" si="13"/>
        <v>39722</v>
      </c>
      <c r="I135">
        <f t="shared" si="14"/>
        <v>2981</v>
      </c>
      <c r="J135" s="155">
        <f t="shared" si="15"/>
        <v>39722</v>
      </c>
      <c r="AN135" s="175"/>
    </row>
    <row r="136" spans="1:40" x14ac:dyDescent="0.2">
      <c r="A136" s="182" t="s">
        <v>492</v>
      </c>
      <c r="B136" s="182" t="s">
        <v>598</v>
      </c>
      <c r="C136" s="182" t="s">
        <v>599</v>
      </c>
      <c r="E136" s="182" t="s">
        <v>670</v>
      </c>
      <c r="F136" s="64">
        <v>95</v>
      </c>
      <c r="G136">
        <f t="shared" si="12"/>
        <v>2008</v>
      </c>
      <c r="H136" s="156">
        <f t="shared" si="13"/>
        <v>39753</v>
      </c>
      <c r="I136">
        <f t="shared" si="14"/>
        <v>2971</v>
      </c>
      <c r="J136" s="155">
        <f t="shared" si="15"/>
        <v>39753</v>
      </c>
      <c r="AN136" s="175"/>
    </row>
    <row r="137" spans="1:40" x14ac:dyDescent="0.2">
      <c r="A137" s="182" t="s">
        <v>492</v>
      </c>
      <c r="B137" s="182" t="s">
        <v>601</v>
      </c>
      <c r="C137" s="182" t="s">
        <v>602</v>
      </c>
      <c r="E137" s="182" t="s">
        <v>671</v>
      </c>
      <c r="F137" s="64">
        <v>96</v>
      </c>
      <c r="G137">
        <f t="shared" si="12"/>
        <v>2008</v>
      </c>
      <c r="H137" s="156">
        <f t="shared" si="13"/>
        <v>39783</v>
      </c>
      <c r="I137">
        <f t="shared" si="14"/>
        <v>2973</v>
      </c>
      <c r="J137" s="155">
        <f t="shared" si="15"/>
        <v>39783</v>
      </c>
      <c r="AN137" s="175"/>
    </row>
    <row r="138" spans="1:40" x14ac:dyDescent="0.2">
      <c r="A138" s="182" t="s">
        <v>496</v>
      </c>
      <c r="B138" s="182" t="s">
        <v>572</v>
      </c>
      <c r="C138" s="182" t="s">
        <v>573</v>
      </c>
      <c r="E138" s="182" t="s">
        <v>636</v>
      </c>
      <c r="F138" s="64">
        <v>97</v>
      </c>
      <c r="G138">
        <f t="shared" si="12"/>
        <v>2009</v>
      </c>
      <c r="H138" s="156">
        <f t="shared" si="13"/>
        <v>39814</v>
      </c>
      <c r="I138">
        <f t="shared" si="14"/>
        <v>2966</v>
      </c>
      <c r="J138" s="155">
        <f t="shared" si="15"/>
        <v>39814</v>
      </c>
      <c r="AN138" s="175"/>
    </row>
    <row r="139" spans="1:40" x14ac:dyDescent="0.2">
      <c r="A139" s="182" t="s">
        <v>496</v>
      </c>
      <c r="B139" s="182" t="s">
        <v>575</v>
      </c>
      <c r="C139" s="182" t="s">
        <v>454</v>
      </c>
      <c r="E139" s="182" t="s">
        <v>672</v>
      </c>
      <c r="F139" s="64">
        <v>98</v>
      </c>
      <c r="G139">
        <f t="shared" si="12"/>
        <v>2009</v>
      </c>
      <c r="H139" s="156">
        <f t="shared" si="13"/>
        <v>39845</v>
      </c>
      <c r="I139">
        <f t="shared" si="14"/>
        <v>2963</v>
      </c>
      <c r="J139" s="155">
        <f t="shared" si="15"/>
        <v>39845</v>
      </c>
      <c r="AN139" s="175"/>
    </row>
    <row r="140" spans="1:40" x14ac:dyDescent="0.2">
      <c r="A140" s="182" t="s">
        <v>496</v>
      </c>
      <c r="B140" s="182" t="s">
        <v>577</v>
      </c>
      <c r="C140" s="182" t="s">
        <v>433</v>
      </c>
      <c r="E140" s="182" t="s">
        <v>673</v>
      </c>
      <c r="F140" s="64">
        <v>99</v>
      </c>
      <c r="G140">
        <f t="shared" si="12"/>
        <v>2009</v>
      </c>
      <c r="H140" s="156">
        <f t="shared" si="13"/>
        <v>39873</v>
      </c>
      <c r="I140">
        <f t="shared" si="14"/>
        <v>2961</v>
      </c>
      <c r="J140" s="155">
        <f t="shared" si="15"/>
        <v>39873</v>
      </c>
      <c r="AN140" s="175"/>
    </row>
    <row r="141" spans="1:40" x14ac:dyDescent="0.2">
      <c r="A141" s="182" t="s">
        <v>496</v>
      </c>
      <c r="B141" s="182" t="s">
        <v>579</v>
      </c>
      <c r="C141" s="182" t="s">
        <v>580</v>
      </c>
      <c r="E141" s="182" t="s">
        <v>674</v>
      </c>
      <c r="F141" s="64">
        <v>100</v>
      </c>
      <c r="G141">
        <f t="shared" si="12"/>
        <v>2009</v>
      </c>
      <c r="H141" s="156">
        <f t="shared" si="13"/>
        <v>39904</v>
      </c>
      <c r="I141">
        <f t="shared" si="14"/>
        <v>2960</v>
      </c>
      <c r="J141" s="155">
        <f t="shared" si="15"/>
        <v>39904</v>
      </c>
      <c r="AN141" s="175"/>
    </row>
    <row r="142" spans="1:40" x14ac:dyDescent="0.2">
      <c r="A142" s="182" t="s">
        <v>496</v>
      </c>
      <c r="B142" s="182" t="s">
        <v>582</v>
      </c>
      <c r="C142" s="182" t="s">
        <v>374</v>
      </c>
      <c r="E142" s="182" t="s">
        <v>675</v>
      </c>
      <c r="F142" s="64">
        <v>101</v>
      </c>
      <c r="G142">
        <f t="shared" si="12"/>
        <v>2009</v>
      </c>
      <c r="H142" s="156">
        <f t="shared" si="13"/>
        <v>39934</v>
      </c>
      <c r="I142">
        <f t="shared" si="14"/>
        <v>2957</v>
      </c>
      <c r="J142" s="155">
        <f t="shared" si="15"/>
        <v>39934</v>
      </c>
      <c r="AN142" s="175"/>
    </row>
    <row r="143" spans="1:40" x14ac:dyDescent="0.2">
      <c r="A143" s="182" t="s">
        <v>496</v>
      </c>
      <c r="B143" s="182" t="s">
        <v>584</v>
      </c>
      <c r="C143" s="182" t="s">
        <v>585</v>
      </c>
      <c r="E143" s="182" t="s">
        <v>634</v>
      </c>
      <c r="F143" s="64">
        <v>102</v>
      </c>
      <c r="G143">
        <f t="shared" si="12"/>
        <v>2009</v>
      </c>
      <c r="H143" s="156">
        <f t="shared" si="13"/>
        <v>39965</v>
      </c>
      <c r="I143">
        <f t="shared" si="14"/>
        <v>2958</v>
      </c>
      <c r="J143" s="155">
        <f t="shared" si="15"/>
        <v>39965</v>
      </c>
      <c r="AN143" s="175"/>
    </row>
    <row r="144" spans="1:40" x14ac:dyDescent="0.2">
      <c r="A144" s="182" t="s">
        <v>496</v>
      </c>
      <c r="B144" s="182" t="s">
        <v>586</v>
      </c>
      <c r="C144" s="182" t="s">
        <v>587</v>
      </c>
      <c r="E144" s="182" t="s">
        <v>674</v>
      </c>
      <c r="F144" s="64">
        <v>103</v>
      </c>
      <c r="G144">
        <f t="shared" si="12"/>
        <v>2009</v>
      </c>
      <c r="H144" s="156">
        <f t="shared" si="13"/>
        <v>39995</v>
      </c>
      <c r="I144">
        <f t="shared" si="14"/>
        <v>2960</v>
      </c>
      <c r="J144" s="155">
        <f t="shared" si="15"/>
        <v>39995</v>
      </c>
      <c r="AN144" s="175"/>
    </row>
    <row r="145" spans="1:40" x14ac:dyDescent="0.2">
      <c r="A145" s="182" t="s">
        <v>496</v>
      </c>
      <c r="B145" s="182" t="s">
        <v>589</v>
      </c>
      <c r="C145" s="182" t="s">
        <v>590</v>
      </c>
      <c r="E145" s="182" t="s">
        <v>676</v>
      </c>
      <c r="F145" s="64">
        <v>104</v>
      </c>
      <c r="G145">
        <f t="shared" si="12"/>
        <v>2009</v>
      </c>
      <c r="H145" s="156">
        <f t="shared" si="13"/>
        <v>40026</v>
      </c>
      <c r="I145">
        <f t="shared" si="14"/>
        <v>2959</v>
      </c>
      <c r="J145" s="155">
        <f t="shared" si="15"/>
        <v>40026</v>
      </c>
      <c r="AN145" s="175"/>
    </row>
    <row r="146" spans="1:40" x14ac:dyDescent="0.2">
      <c r="A146" s="182" t="s">
        <v>496</v>
      </c>
      <c r="B146" s="182" t="s">
        <v>592</v>
      </c>
      <c r="C146" s="182" t="s">
        <v>593</v>
      </c>
      <c r="E146" s="182" t="s">
        <v>673</v>
      </c>
      <c r="F146" s="64">
        <v>105</v>
      </c>
      <c r="G146">
        <f t="shared" si="12"/>
        <v>2009</v>
      </c>
      <c r="H146" s="156">
        <f t="shared" si="13"/>
        <v>40057</v>
      </c>
      <c r="I146">
        <f t="shared" si="14"/>
        <v>2961</v>
      </c>
      <c r="J146" s="155">
        <f t="shared" si="15"/>
        <v>40057</v>
      </c>
      <c r="AN146" s="175"/>
    </row>
    <row r="147" spans="1:40" x14ac:dyDescent="0.2">
      <c r="A147" s="182" t="s">
        <v>496</v>
      </c>
      <c r="B147" s="182" t="s">
        <v>595</v>
      </c>
      <c r="C147" s="182" t="s">
        <v>596</v>
      </c>
      <c r="E147" s="182" t="s">
        <v>675</v>
      </c>
      <c r="F147" s="64">
        <v>106</v>
      </c>
      <c r="G147">
        <f t="shared" si="12"/>
        <v>2009</v>
      </c>
      <c r="H147" s="156">
        <f t="shared" si="13"/>
        <v>40087</v>
      </c>
      <c r="I147">
        <f t="shared" si="14"/>
        <v>2957</v>
      </c>
      <c r="J147" s="155">
        <f t="shared" si="15"/>
        <v>40087</v>
      </c>
      <c r="AN147" s="175"/>
    </row>
    <row r="148" spans="1:40" x14ac:dyDescent="0.2">
      <c r="A148" s="182" t="s">
        <v>496</v>
      </c>
      <c r="B148" s="182" t="s">
        <v>598</v>
      </c>
      <c r="C148" s="182" t="s">
        <v>599</v>
      </c>
      <c r="E148" s="182" t="s">
        <v>634</v>
      </c>
      <c r="F148" s="64">
        <v>107</v>
      </c>
      <c r="G148">
        <f t="shared" si="12"/>
        <v>2009</v>
      </c>
      <c r="H148" s="156">
        <f t="shared" si="13"/>
        <v>40118</v>
      </c>
      <c r="I148">
        <f t="shared" si="14"/>
        <v>2958</v>
      </c>
      <c r="J148" s="155">
        <f t="shared" si="15"/>
        <v>40118</v>
      </c>
      <c r="AN148" s="175"/>
    </row>
    <row r="149" spans="1:40" x14ac:dyDescent="0.2">
      <c r="A149" s="182" t="s">
        <v>496</v>
      </c>
      <c r="B149" s="182" t="s">
        <v>601</v>
      </c>
      <c r="C149" s="182" t="s">
        <v>602</v>
      </c>
      <c r="E149" s="182" t="s">
        <v>677</v>
      </c>
      <c r="F149" s="64">
        <v>108</v>
      </c>
      <c r="G149">
        <f t="shared" si="12"/>
        <v>2009</v>
      </c>
      <c r="H149" s="156">
        <f t="shared" si="13"/>
        <v>40148</v>
      </c>
      <c r="I149">
        <f t="shared" si="14"/>
        <v>2956</v>
      </c>
      <c r="J149" s="155">
        <f t="shared" si="15"/>
        <v>40148</v>
      </c>
      <c r="AN149" s="175"/>
    </row>
    <row r="150" spans="1:40" x14ac:dyDescent="0.2">
      <c r="A150" s="182" t="s">
        <v>500</v>
      </c>
      <c r="B150" s="182" t="s">
        <v>572</v>
      </c>
      <c r="C150" s="182" t="s">
        <v>573</v>
      </c>
      <c r="E150" s="182" t="s">
        <v>678</v>
      </c>
      <c r="F150" s="64">
        <v>109</v>
      </c>
      <c r="G150">
        <f t="shared" si="12"/>
        <v>2010</v>
      </c>
      <c r="H150" s="156">
        <f t="shared" si="13"/>
        <v>40179</v>
      </c>
      <c r="I150">
        <f t="shared" si="14"/>
        <v>2951</v>
      </c>
      <c r="J150" s="155">
        <f t="shared" si="15"/>
        <v>40179</v>
      </c>
      <c r="AN150" s="175"/>
    </row>
    <row r="151" spans="1:40" x14ac:dyDescent="0.2">
      <c r="A151" s="182" t="s">
        <v>500</v>
      </c>
      <c r="B151" s="182" t="s">
        <v>575</v>
      </c>
      <c r="C151" s="182" t="s">
        <v>454</v>
      </c>
      <c r="E151" s="182" t="s">
        <v>679</v>
      </c>
      <c r="F151" s="64">
        <v>110</v>
      </c>
      <c r="G151">
        <f t="shared" si="12"/>
        <v>2010</v>
      </c>
      <c r="H151" s="156">
        <f t="shared" si="13"/>
        <v>40210</v>
      </c>
      <c r="I151">
        <f t="shared" si="14"/>
        <v>2944</v>
      </c>
      <c r="J151" s="155">
        <f t="shared" si="15"/>
        <v>40210</v>
      </c>
      <c r="AN151" s="175"/>
    </row>
    <row r="152" spans="1:40" x14ac:dyDescent="0.2">
      <c r="A152" s="182" t="s">
        <v>500</v>
      </c>
      <c r="B152" s="182" t="s">
        <v>577</v>
      </c>
      <c r="C152" s="182" t="s">
        <v>433</v>
      </c>
      <c r="E152" s="182" t="s">
        <v>680</v>
      </c>
      <c r="F152" s="64">
        <v>111</v>
      </c>
      <c r="G152">
        <f t="shared" si="12"/>
        <v>2010</v>
      </c>
      <c r="H152" s="156">
        <f t="shared" si="13"/>
        <v>40238</v>
      </c>
      <c r="I152">
        <f t="shared" si="14"/>
        <v>2948</v>
      </c>
      <c r="J152" s="155">
        <f t="shared" si="15"/>
        <v>40238</v>
      </c>
      <c r="AN152" s="175"/>
    </row>
    <row r="153" spans="1:40" x14ac:dyDescent="0.2">
      <c r="A153" s="182" t="s">
        <v>500</v>
      </c>
      <c r="B153" s="182" t="s">
        <v>579</v>
      </c>
      <c r="C153" s="182" t="s">
        <v>580</v>
      </c>
      <c r="E153" s="182" t="s">
        <v>678</v>
      </c>
      <c r="F153" s="64">
        <v>112</v>
      </c>
      <c r="G153">
        <f t="shared" si="12"/>
        <v>2010</v>
      </c>
      <c r="H153" s="156">
        <f t="shared" si="13"/>
        <v>40269</v>
      </c>
      <c r="I153">
        <f t="shared" si="14"/>
        <v>2951</v>
      </c>
      <c r="J153" s="155">
        <f t="shared" si="15"/>
        <v>40269</v>
      </c>
      <c r="AN153" s="175"/>
    </row>
    <row r="154" spans="1:40" x14ac:dyDescent="0.2">
      <c r="A154" s="182" t="s">
        <v>500</v>
      </c>
      <c r="B154" s="182" t="s">
        <v>582</v>
      </c>
      <c r="C154" s="182" t="s">
        <v>374</v>
      </c>
      <c r="E154" s="182" t="s">
        <v>681</v>
      </c>
      <c r="F154" s="64">
        <v>113</v>
      </c>
      <c r="G154">
        <f t="shared" si="12"/>
        <v>2010</v>
      </c>
      <c r="H154" s="156">
        <f t="shared" si="13"/>
        <v>40299</v>
      </c>
      <c r="I154">
        <f t="shared" si="14"/>
        <v>2950</v>
      </c>
      <c r="J154" s="155">
        <f t="shared" si="15"/>
        <v>40299</v>
      </c>
      <c r="AN154" s="175"/>
    </row>
    <row r="155" spans="1:40" x14ac:dyDescent="0.2">
      <c r="A155" s="182" t="s">
        <v>500</v>
      </c>
      <c r="B155" s="182" t="s">
        <v>584</v>
      </c>
      <c r="C155" s="182" t="s">
        <v>585</v>
      </c>
      <c r="E155" s="182" t="s">
        <v>633</v>
      </c>
      <c r="F155" s="64">
        <v>114</v>
      </c>
      <c r="G155">
        <f t="shared" si="12"/>
        <v>2010</v>
      </c>
      <c r="H155" s="156">
        <f t="shared" si="13"/>
        <v>40330</v>
      </c>
      <c r="I155">
        <f t="shared" si="14"/>
        <v>2952</v>
      </c>
      <c r="J155" s="155">
        <f t="shared" si="15"/>
        <v>40330</v>
      </c>
      <c r="AN155" s="175"/>
    </row>
    <row r="156" spans="1:40" x14ac:dyDescent="0.2">
      <c r="A156" s="182" t="s">
        <v>500</v>
      </c>
      <c r="B156" s="182" t="s">
        <v>586</v>
      </c>
      <c r="C156" s="182" t="s">
        <v>587</v>
      </c>
      <c r="E156" s="182" t="s">
        <v>682</v>
      </c>
      <c r="F156" s="64">
        <v>115</v>
      </c>
      <c r="G156">
        <f t="shared" si="12"/>
        <v>2010</v>
      </c>
      <c r="H156" s="156">
        <f t="shared" si="13"/>
        <v>40360</v>
      </c>
      <c r="I156">
        <f t="shared" si="14"/>
        <v>2953</v>
      </c>
      <c r="J156" s="155">
        <f t="shared" si="15"/>
        <v>40360</v>
      </c>
      <c r="AN156" s="175"/>
    </row>
    <row r="157" spans="1:40" x14ac:dyDescent="0.2">
      <c r="A157" s="182" t="s">
        <v>500</v>
      </c>
      <c r="B157" s="182" t="s">
        <v>589</v>
      </c>
      <c r="C157" s="182" t="s">
        <v>590</v>
      </c>
      <c r="E157" s="182" t="s">
        <v>675</v>
      </c>
      <c r="F157" s="64">
        <v>116</v>
      </c>
      <c r="G157">
        <f t="shared" si="12"/>
        <v>2010</v>
      </c>
      <c r="H157" s="156">
        <f t="shared" si="13"/>
        <v>40391</v>
      </c>
      <c r="I157">
        <f t="shared" si="14"/>
        <v>2957</v>
      </c>
      <c r="J157" s="155">
        <f t="shared" si="15"/>
        <v>40391</v>
      </c>
      <c r="AN157" s="175"/>
    </row>
    <row r="158" spans="1:40" x14ac:dyDescent="0.2">
      <c r="A158" s="182" t="s">
        <v>500</v>
      </c>
      <c r="B158" s="182" t="s">
        <v>592</v>
      </c>
      <c r="C158" s="182" t="s">
        <v>593</v>
      </c>
      <c r="E158" s="182" t="s">
        <v>674</v>
      </c>
      <c r="F158" s="64">
        <v>117</v>
      </c>
      <c r="G158">
        <f t="shared" si="12"/>
        <v>2010</v>
      </c>
      <c r="H158" s="156">
        <f t="shared" si="13"/>
        <v>40422</v>
      </c>
      <c r="I158">
        <f t="shared" si="14"/>
        <v>2960</v>
      </c>
      <c r="J158" s="155">
        <f t="shared" si="15"/>
        <v>40422</v>
      </c>
      <c r="AN158" s="175"/>
    </row>
    <row r="159" spans="1:40" x14ac:dyDescent="0.2">
      <c r="A159" s="182" t="s">
        <v>500</v>
      </c>
      <c r="B159" s="182" t="s">
        <v>595</v>
      </c>
      <c r="C159" s="182" t="s">
        <v>596</v>
      </c>
      <c r="E159" s="182" t="s">
        <v>635</v>
      </c>
      <c r="F159" s="64">
        <v>118</v>
      </c>
      <c r="G159">
        <f t="shared" si="12"/>
        <v>2010</v>
      </c>
      <c r="H159" s="156">
        <f t="shared" si="13"/>
        <v>40452</v>
      </c>
      <c r="I159">
        <f t="shared" si="14"/>
        <v>2964</v>
      </c>
      <c r="J159" s="155">
        <f t="shared" si="15"/>
        <v>40452</v>
      </c>
      <c r="AN159" s="175"/>
    </row>
    <row r="160" spans="1:40" x14ac:dyDescent="0.2">
      <c r="A160" s="182" t="s">
        <v>500</v>
      </c>
      <c r="B160" s="182" t="s">
        <v>598</v>
      </c>
      <c r="C160" s="182" t="s">
        <v>599</v>
      </c>
      <c r="E160" s="182" t="s">
        <v>683</v>
      </c>
      <c r="F160" s="64">
        <v>119</v>
      </c>
      <c r="G160">
        <f t="shared" si="12"/>
        <v>2010</v>
      </c>
      <c r="H160" s="156">
        <f t="shared" si="13"/>
        <v>40483</v>
      </c>
      <c r="I160">
        <f t="shared" si="14"/>
        <v>2967</v>
      </c>
      <c r="J160" s="155">
        <f t="shared" si="15"/>
        <v>40483</v>
      </c>
      <c r="AN160" s="175"/>
    </row>
    <row r="161" spans="1:40" x14ac:dyDescent="0.2">
      <c r="A161" s="182" t="s">
        <v>500</v>
      </c>
      <c r="B161" s="182" t="s">
        <v>601</v>
      </c>
      <c r="C161" s="182" t="s">
        <v>602</v>
      </c>
      <c r="E161" s="182" t="s">
        <v>684</v>
      </c>
      <c r="F161" s="64">
        <v>120</v>
      </c>
      <c r="G161">
        <f t="shared" si="12"/>
        <v>2010</v>
      </c>
      <c r="H161" s="156">
        <f t="shared" si="13"/>
        <v>40513</v>
      </c>
      <c r="I161">
        <f t="shared" si="14"/>
        <v>2968</v>
      </c>
      <c r="J161" s="155">
        <f t="shared" si="15"/>
        <v>40513</v>
      </c>
      <c r="AN161" s="175"/>
    </row>
    <row r="162" spans="1:40" x14ac:dyDescent="0.2">
      <c r="A162" s="182" t="s">
        <v>504</v>
      </c>
      <c r="B162" s="182" t="s">
        <v>572</v>
      </c>
      <c r="C162" s="182" t="s">
        <v>573</v>
      </c>
      <c r="E162" s="182" t="s">
        <v>670</v>
      </c>
      <c r="F162" s="64">
        <v>121</v>
      </c>
      <c r="G162">
        <f t="shared" si="12"/>
        <v>2011</v>
      </c>
      <c r="H162" s="156">
        <f t="shared" si="13"/>
        <v>40544</v>
      </c>
      <c r="I162">
        <f t="shared" si="14"/>
        <v>2971</v>
      </c>
      <c r="J162" s="155">
        <f t="shared" si="15"/>
        <v>40544</v>
      </c>
      <c r="AN162" s="175"/>
    </row>
    <row r="163" spans="1:40" x14ac:dyDescent="0.2">
      <c r="A163" s="182" t="s">
        <v>504</v>
      </c>
      <c r="B163" s="182" t="s">
        <v>575</v>
      </c>
      <c r="C163" s="182" t="s">
        <v>454</v>
      </c>
      <c r="E163" s="182" t="s">
        <v>671</v>
      </c>
      <c r="F163" s="64">
        <v>122</v>
      </c>
      <c r="G163">
        <f t="shared" si="12"/>
        <v>2011</v>
      </c>
      <c r="H163" s="156">
        <f t="shared" si="13"/>
        <v>40575</v>
      </c>
      <c r="I163">
        <f t="shared" si="14"/>
        <v>2973</v>
      </c>
      <c r="J163" s="155">
        <f t="shared" si="15"/>
        <v>40575</v>
      </c>
      <c r="AN163" s="175"/>
    </row>
    <row r="164" spans="1:40" x14ac:dyDescent="0.2">
      <c r="A164" s="182" t="s">
        <v>504</v>
      </c>
      <c r="B164" s="182" t="s">
        <v>577</v>
      </c>
      <c r="C164" s="182" t="s">
        <v>433</v>
      </c>
      <c r="E164" s="182" t="s">
        <v>637</v>
      </c>
      <c r="F164" s="64">
        <v>123</v>
      </c>
      <c r="G164">
        <f t="shared" si="12"/>
        <v>2011</v>
      </c>
      <c r="H164" s="156">
        <f t="shared" si="13"/>
        <v>40603</v>
      </c>
      <c r="I164">
        <f t="shared" si="14"/>
        <v>2972</v>
      </c>
      <c r="J164" s="155">
        <f t="shared" si="15"/>
        <v>40603</v>
      </c>
      <c r="AN164" s="175"/>
    </row>
    <row r="165" spans="1:40" x14ac:dyDescent="0.2">
      <c r="A165" s="182" t="s">
        <v>504</v>
      </c>
      <c r="B165" s="182" t="s">
        <v>579</v>
      </c>
      <c r="C165" s="182" t="s">
        <v>580</v>
      </c>
      <c r="E165" s="182" t="s">
        <v>684</v>
      </c>
      <c r="F165" s="64">
        <v>124</v>
      </c>
      <c r="G165">
        <f t="shared" si="12"/>
        <v>2011</v>
      </c>
      <c r="H165" s="156">
        <f t="shared" si="13"/>
        <v>40634</v>
      </c>
      <c r="I165">
        <f t="shared" si="14"/>
        <v>2968</v>
      </c>
      <c r="J165" s="155">
        <f t="shared" si="15"/>
        <v>40634</v>
      </c>
      <c r="AN165" s="175"/>
    </row>
    <row r="166" spans="1:40" x14ac:dyDescent="0.2">
      <c r="A166" s="182" t="s">
        <v>504</v>
      </c>
      <c r="B166" s="182" t="s">
        <v>582</v>
      </c>
      <c r="C166" s="182" t="s">
        <v>374</v>
      </c>
      <c r="E166" s="182" t="s">
        <v>685</v>
      </c>
      <c r="F166" s="64">
        <v>125</v>
      </c>
      <c r="G166">
        <f t="shared" si="12"/>
        <v>2011</v>
      </c>
      <c r="H166" s="156">
        <f t="shared" si="13"/>
        <v>40664</v>
      </c>
      <c r="I166">
        <f t="shared" si="14"/>
        <v>2965</v>
      </c>
      <c r="J166" s="155">
        <f t="shared" si="15"/>
        <v>40664</v>
      </c>
      <c r="AN166" s="175"/>
    </row>
    <row r="167" spans="1:40" x14ac:dyDescent="0.2">
      <c r="A167" s="182" t="s">
        <v>504</v>
      </c>
      <c r="B167" s="182" t="s">
        <v>584</v>
      </c>
      <c r="C167" s="182" t="s">
        <v>585</v>
      </c>
      <c r="E167" s="182" t="s">
        <v>672</v>
      </c>
      <c r="F167" s="64">
        <v>126</v>
      </c>
      <c r="G167">
        <f t="shared" si="12"/>
        <v>2011</v>
      </c>
      <c r="H167" s="156">
        <f t="shared" si="13"/>
        <v>40695</v>
      </c>
      <c r="I167">
        <f t="shared" si="14"/>
        <v>2963</v>
      </c>
      <c r="J167" s="155">
        <f t="shared" si="15"/>
        <v>40695</v>
      </c>
      <c r="AN167" s="175"/>
    </row>
    <row r="168" spans="1:40" x14ac:dyDescent="0.2">
      <c r="A168" s="182" t="s">
        <v>504</v>
      </c>
      <c r="B168" s="182" t="s">
        <v>586</v>
      </c>
      <c r="C168" s="182" t="s">
        <v>587</v>
      </c>
      <c r="E168" s="182" t="s">
        <v>634</v>
      </c>
      <c r="F168" s="64">
        <v>127</v>
      </c>
      <c r="G168">
        <f t="shared" si="12"/>
        <v>2011</v>
      </c>
      <c r="H168" s="156">
        <f t="shared" si="13"/>
        <v>40725</v>
      </c>
      <c r="I168">
        <f t="shared" si="14"/>
        <v>2958</v>
      </c>
      <c r="J168" s="155">
        <f t="shared" si="15"/>
        <v>40725</v>
      </c>
      <c r="AN168" s="175"/>
    </row>
    <row r="169" spans="1:40" x14ac:dyDescent="0.2">
      <c r="A169" s="182" t="s">
        <v>504</v>
      </c>
      <c r="B169" s="182" t="s">
        <v>589</v>
      </c>
      <c r="C169" s="182" t="s">
        <v>590</v>
      </c>
      <c r="E169" s="182" t="s">
        <v>686</v>
      </c>
      <c r="F169" s="64">
        <v>128</v>
      </c>
      <c r="G169">
        <f t="shared" si="12"/>
        <v>2011</v>
      </c>
      <c r="H169" s="156">
        <f t="shared" si="13"/>
        <v>40756</v>
      </c>
      <c r="I169">
        <f t="shared" si="14"/>
        <v>2955</v>
      </c>
      <c r="J169" s="155">
        <f t="shared" si="15"/>
        <v>40756</v>
      </c>
      <c r="AN169" s="175"/>
    </row>
    <row r="170" spans="1:40" x14ac:dyDescent="0.2">
      <c r="A170" s="182" t="s">
        <v>504</v>
      </c>
      <c r="B170" s="182" t="s">
        <v>592</v>
      </c>
      <c r="C170" s="182" t="s">
        <v>593</v>
      </c>
      <c r="E170" s="182" t="s">
        <v>633</v>
      </c>
      <c r="F170" s="64">
        <v>129</v>
      </c>
      <c r="G170">
        <f t="shared" si="12"/>
        <v>2011</v>
      </c>
      <c r="H170" s="156">
        <f t="shared" si="13"/>
        <v>40787</v>
      </c>
      <c r="I170">
        <f t="shared" si="14"/>
        <v>2952</v>
      </c>
      <c r="J170" s="155">
        <f t="shared" si="15"/>
        <v>40787</v>
      </c>
      <c r="AN170" s="175"/>
    </row>
    <row r="171" spans="1:40" x14ac:dyDescent="0.2">
      <c r="A171" s="182" t="s">
        <v>504</v>
      </c>
      <c r="B171" s="182" t="s">
        <v>595</v>
      </c>
      <c r="C171" s="182" t="s">
        <v>596</v>
      </c>
      <c r="E171" s="182" t="s">
        <v>680</v>
      </c>
      <c r="F171" s="64">
        <v>130</v>
      </c>
      <c r="G171">
        <f t="shared" ref="G171:G234" si="16">VALUE(A171)</f>
        <v>2011</v>
      </c>
      <c r="H171" s="156">
        <f t="shared" ref="H171:H234" si="17">IF(ISBLANK(A171), "", J171)</f>
        <v>40817</v>
      </c>
      <c r="I171">
        <f t="shared" ref="I171:I234" si="18">IF(ISBLANK(E171),NA(),VALUE(E171))</f>
        <v>2948</v>
      </c>
      <c r="J171" s="155">
        <f t="shared" ref="J171:J234" si="19">DATE(G171,B171,1)</f>
        <v>40817</v>
      </c>
      <c r="AN171" s="175"/>
    </row>
    <row r="172" spans="1:40" x14ac:dyDescent="0.2">
      <c r="A172" s="182" t="s">
        <v>504</v>
      </c>
      <c r="B172" s="182" t="s">
        <v>598</v>
      </c>
      <c r="C172" s="182" t="s">
        <v>599</v>
      </c>
      <c r="E172" s="182" t="s">
        <v>687</v>
      </c>
      <c r="F172" s="64">
        <v>131</v>
      </c>
      <c r="G172">
        <f t="shared" si="16"/>
        <v>2011</v>
      </c>
      <c r="H172" s="156">
        <f t="shared" si="17"/>
        <v>40848</v>
      </c>
      <c r="I172">
        <f t="shared" si="18"/>
        <v>2947</v>
      </c>
      <c r="J172" s="155">
        <f t="shared" si="19"/>
        <v>40848</v>
      </c>
      <c r="AN172" s="175"/>
    </row>
    <row r="173" spans="1:40" x14ac:dyDescent="0.2">
      <c r="A173" s="182" t="s">
        <v>504</v>
      </c>
      <c r="B173" s="182" t="s">
        <v>601</v>
      </c>
      <c r="C173" s="182" t="s">
        <v>602</v>
      </c>
      <c r="E173" s="182" t="s">
        <v>678</v>
      </c>
      <c r="F173" s="64">
        <v>132</v>
      </c>
      <c r="G173">
        <f t="shared" si="16"/>
        <v>2011</v>
      </c>
      <c r="H173" s="156">
        <f t="shared" si="17"/>
        <v>40878</v>
      </c>
      <c r="I173">
        <f t="shared" si="18"/>
        <v>2951</v>
      </c>
      <c r="J173" s="155">
        <f t="shared" si="19"/>
        <v>40878</v>
      </c>
      <c r="AN173" s="175"/>
    </row>
    <row r="174" spans="1:40" x14ac:dyDescent="0.2">
      <c r="A174" s="182" t="s">
        <v>508</v>
      </c>
      <c r="B174" s="182" t="s">
        <v>572</v>
      </c>
      <c r="C174" s="182" t="s">
        <v>573</v>
      </c>
      <c r="E174" s="182" t="s">
        <v>686</v>
      </c>
      <c r="F174" s="64">
        <v>133</v>
      </c>
      <c r="G174">
        <f t="shared" si="16"/>
        <v>2012</v>
      </c>
      <c r="H174" s="156">
        <f t="shared" si="17"/>
        <v>40909</v>
      </c>
      <c r="I174">
        <f t="shared" si="18"/>
        <v>2955</v>
      </c>
      <c r="J174" s="155">
        <f t="shared" si="19"/>
        <v>40909</v>
      </c>
      <c r="AN174" s="175"/>
    </row>
    <row r="175" spans="1:40" x14ac:dyDescent="0.2">
      <c r="A175" s="182" t="s">
        <v>508</v>
      </c>
      <c r="B175" s="182" t="s">
        <v>575</v>
      </c>
      <c r="C175" s="182" t="s">
        <v>454</v>
      </c>
      <c r="E175" s="182" t="s">
        <v>674</v>
      </c>
      <c r="F175" s="64">
        <v>134</v>
      </c>
      <c r="G175">
        <f t="shared" si="16"/>
        <v>2012</v>
      </c>
      <c r="H175" s="156">
        <f t="shared" si="17"/>
        <v>40940</v>
      </c>
      <c r="I175">
        <f t="shared" si="18"/>
        <v>2960</v>
      </c>
      <c r="J175" s="155">
        <f t="shared" si="19"/>
        <v>40940</v>
      </c>
      <c r="AN175" s="175"/>
    </row>
    <row r="176" spans="1:40" x14ac:dyDescent="0.2">
      <c r="A176" s="182" t="s">
        <v>508</v>
      </c>
      <c r="B176" s="182" t="s">
        <v>577</v>
      </c>
      <c r="C176" s="182" t="s">
        <v>433</v>
      </c>
      <c r="E176" s="182" t="s">
        <v>672</v>
      </c>
      <c r="F176" s="64">
        <v>135</v>
      </c>
      <c r="G176">
        <f t="shared" si="16"/>
        <v>2012</v>
      </c>
      <c r="H176" s="156">
        <f t="shared" si="17"/>
        <v>40969</v>
      </c>
      <c r="I176">
        <f t="shared" si="18"/>
        <v>2963</v>
      </c>
      <c r="J176" s="155">
        <f t="shared" si="19"/>
        <v>40969</v>
      </c>
      <c r="AN176" s="175"/>
    </row>
    <row r="177" spans="1:40" x14ac:dyDescent="0.2">
      <c r="A177" s="182" t="s">
        <v>508</v>
      </c>
      <c r="B177" s="182" t="s">
        <v>579</v>
      </c>
      <c r="C177" s="182" t="s">
        <v>580</v>
      </c>
      <c r="E177" s="182" t="s">
        <v>688</v>
      </c>
      <c r="F177" s="64">
        <v>136</v>
      </c>
      <c r="G177">
        <f t="shared" si="16"/>
        <v>2012</v>
      </c>
      <c r="H177" s="156">
        <f t="shared" si="17"/>
        <v>41000</v>
      </c>
      <c r="I177">
        <f t="shared" si="18"/>
        <v>2962</v>
      </c>
      <c r="J177" s="155">
        <f t="shared" si="19"/>
        <v>41000</v>
      </c>
      <c r="AN177" s="175"/>
    </row>
    <row r="178" spans="1:40" x14ac:dyDescent="0.2">
      <c r="A178" s="182" t="s">
        <v>508</v>
      </c>
      <c r="B178" s="182" t="s">
        <v>582</v>
      </c>
      <c r="C178" s="182" t="s">
        <v>374</v>
      </c>
      <c r="E178" s="182" t="s">
        <v>689</v>
      </c>
      <c r="F178" s="64">
        <v>137</v>
      </c>
      <c r="G178">
        <f t="shared" si="16"/>
        <v>2012</v>
      </c>
      <c r="H178" s="156">
        <f t="shared" si="17"/>
        <v>41030</v>
      </c>
      <c r="I178">
        <f t="shared" si="18"/>
        <v>2969</v>
      </c>
      <c r="J178" s="155">
        <f t="shared" si="19"/>
        <v>41030</v>
      </c>
      <c r="AN178" s="175"/>
    </row>
    <row r="179" spans="1:40" x14ac:dyDescent="0.2">
      <c r="A179" s="182" t="s">
        <v>508</v>
      </c>
      <c r="B179" s="182" t="s">
        <v>584</v>
      </c>
      <c r="C179" s="182" t="s">
        <v>585</v>
      </c>
      <c r="E179" s="182" t="s">
        <v>670</v>
      </c>
      <c r="F179" s="64">
        <v>138</v>
      </c>
      <c r="G179">
        <f t="shared" si="16"/>
        <v>2012</v>
      </c>
      <c r="H179" s="156">
        <f t="shared" si="17"/>
        <v>41061</v>
      </c>
      <c r="I179">
        <f t="shared" si="18"/>
        <v>2971</v>
      </c>
      <c r="J179" s="155">
        <f t="shared" si="19"/>
        <v>41061</v>
      </c>
      <c r="AN179" s="175"/>
    </row>
    <row r="180" spans="1:40" x14ac:dyDescent="0.2">
      <c r="A180" s="182" t="s">
        <v>508</v>
      </c>
      <c r="B180" s="182" t="s">
        <v>586</v>
      </c>
      <c r="C180" s="182" t="s">
        <v>587</v>
      </c>
      <c r="E180" s="182" t="s">
        <v>670</v>
      </c>
      <c r="F180" s="64">
        <v>139</v>
      </c>
      <c r="G180">
        <f t="shared" si="16"/>
        <v>2012</v>
      </c>
      <c r="H180" s="156">
        <f t="shared" si="17"/>
        <v>41091</v>
      </c>
      <c r="I180">
        <f t="shared" si="18"/>
        <v>2971</v>
      </c>
      <c r="J180" s="155">
        <f t="shared" si="19"/>
        <v>41091</v>
      </c>
      <c r="AN180" s="175"/>
    </row>
    <row r="181" spans="1:40" x14ac:dyDescent="0.2">
      <c r="A181" s="182" t="s">
        <v>508</v>
      </c>
      <c r="B181" s="182" t="s">
        <v>589</v>
      </c>
      <c r="C181" s="182" t="s">
        <v>590</v>
      </c>
      <c r="E181" s="182" t="s">
        <v>638</v>
      </c>
      <c r="F181" s="64">
        <v>140</v>
      </c>
      <c r="G181">
        <f t="shared" si="16"/>
        <v>2012</v>
      </c>
      <c r="H181" s="156">
        <f t="shared" si="17"/>
        <v>41122</v>
      </c>
      <c r="I181">
        <f t="shared" si="18"/>
        <v>2974</v>
      </c>
      <c r="J181" s="155">
        <f t="shared" si="19"/>
        <v>41122</v>
      </c>
      <c r="AN181" s="175"/>
    </row>
    <row r="182" spans="1:40" x14ac:dyDescent="0.2">
      <c r="A182" s="182" t="s">
        <v>508</v>
      </c>
      <c r="B182" s="182" t="s">
        <v>592</v>
      </c>
      <c r="C182" s="182" t="s">
        <v>593</v>
      </c>
      <c r="E182" s="182" t="s">
        <v>670</v>
      </c>
      <c r="F182" s="64">
        <v>141</v>
      </c>
      <c r="G182">
        <f t="shared" si="16"/>
        <v>2012</v>
      </c>
      <c r="H182" s="156">
        <f t="shared" si="17"/>
        <v>41153</v>
      </c>
      <c r="I182">
        <f t="shared" si="18"/>
        <v>2971</v>
      </c>
      <c r="J182" s="155">
        <f t="shared" si="19"/>
        <v>41153</v>
      </c>
      <c r="AN182" s="175"/>
    </row>
    <row r="183" spans="1:40" x14ac:dyDescent="0.2">
      <c r="A183" s="182" t="s">
        <v>508</v>
      </c>
      <c r="B183" s="182" t="s">
        <v>595</v>
      </c>
      <c r="C183" s="182" t="s">
        <v>596</v>
      </c>
      <c r="E183" s="182" t="s">
        <v>671</v>
      </c>
      <c r="F183" s="64">
        <v>142</v>
      </c>
      <c r="G183">
        <f t="shared" si="16"/>
        <v>2012</v>
      </c>
      <c r="H183" s="156">
        <f t="shared" si="17"/>
        <v>41183</v>
      </c>
      <c r="I183">
        <f t="shared" si="18"/>
        <v>2973</v>
      </c>
      <c r="J183" s="155">
        <f t="shared" si="19"/>
        <v>41183</v>
      </c>
      <c r="AN183" s="175"/>
    </row>
    <row r="184" spans="1:40" x14ac:dyDescent="0.2">
      <c r="A184" s="182" t="s">
        <v>508</v>
      </c>
      <c r="B184" s="182" t="s">
        <v>598</v>
      </c>
      <c r="C184" s="182" t="s">
        <v>599</v>
      </c>
      <c r="E184" s="182" t="s">
        <v>638</v>
      </c>
      <c r="F184" s="64">
        <v>143</v>
      </c>
      <c r="G184">
        <f t="shared" si="16"/>
        <v>2012</v>
      </c>
      <c r="H184" s="156">
        <f t="shared" si="17"/>
        <v>41214</v>
      </c>
      <c r="I184">
        <f t="shared" si="18"/>
        <v>2974</v>
      </c>
      <c r="J184" s="155">
        <f t="shared" si="19"/>
        <v>41214</v>
      </c>
      <c r="AN184" s="175"/>
    </row>
    <row r="185" spans="1:40" x14ac:dyDescent="0.2">
      <c r="A185" s="182" t="s">
        <v>508</v>
      </c>
      <c r="B185" s="182" t="s">
        <v>601</v>
      </c>
      <c r="C185" s="182" t="s">
        <v>602</v>
      </c>
      <c r="E185" s="182" t="s">
        <v>684</v>
      </c>
      <c r="F185" s="64">
        <v>144</v>
      </c>
      <c r="G185">
        <f t="shared" si="16"/>
        <v>2012</v>
      </c>
      <c r="H185" s="156">
        <f t="shared" si="17"/>
        <v>41244</v>
      </c>
      <c r="I185">
        <f t="shared" si="18"/>
        <v>2968</v>
      </c>
      <c r="J185" s="155">
        <f t="shared" si="19"/>
        <v>41244</v>
      </c>
      <c r="AN185" s="175"/>
    </row>
    <row r="186" spans="1:40" x14ac:dyDescent="0.2">
      <c r="A186" s="182" t="s">
        <v>512</v>
      </c>
      <c r="B186" s="182" t="s">
        <v>572</v>
      </c>
      <c r="C186" s="182" t="s">
        <v>573</v>
      </c>
      <c r="E186" s="182" t="s">
        <v>689</v>
      </c>
      <c r="F186" s="64">
        <v>145</v>
      </c>
      <c r="G186">
        <f t="shared" si="16"/>
        <v>2013</v>
      </c>
      <c r="H186" s="156">
        <f t="shared" si="17"/>
        <v>41275</v>
      </c>
      <c r="I186">
        <f t="shared" si="18"/>
        <v>2969</v>
      </c>
      <c r="J186" s="155">
        <f t="shared" si="19"/>
        <v>41275</v>
      </c>
      <c r="AN186" s="175"/>
    </row>
    <row r="187" spans="1:40" x14ac:dyDescent="0.2">
      <c r="A187" s="182" t="s">
        <v>512</v>
      </c>
      <c r="B187" s="182" t="s">
        <v>575</v>
      </c>
      <c r="C187" s="182" t="s">
        <v>454</v>
      </c>
      <c r="E187" s="182" t="s">
        <v>683</v>
      </c>
      <c r="F187" s="64">
        <v>146</v>
      </c>
      <c r="G187">
        <f t="shared" si="16"/>
        <v>2013</v>
      </c>
      <c r="H187" s="156">
        <f t="shared" si="17"/>
        <v>41306</v>
      </c>
      <c r="I187">
        <f t="shared" si="18"/>
        <v>2967</v>
      </c>
      <c r="J187" s="155">
        <f t="shared" si="19"/>
        <v>41306</v>
      </c>
      <c r="AN187" s="175"/>
    </row>
    <row r="188" spans="1:40" x14ac:dyDescent="0.2">
      <c r="A188" s="182" t="s">
        <v>512</v>
      </c>
      <c r="B188" s="182" t="s">
        <v>577</v>
      </c>
      <c r="C188" s="182" t="s">
        <v>433</v>
      </c>
      <c r="E188" s="182" t="s">
        <v>635</v>
      </c>
      <c r="F188" s="64">
        <v>147</v>
      </c>
      <c r="G188">
        <f t="shared" si="16"/>
        <v>2013</v>
      </c>
      <c r="H188" s="156">
        <f t="shared" si="17"/>
        <v>41334</v>
      </c>
      <c r="I188">
        <f t="shared" si="18"/>
        <v>2964</v>
      </c>
      <c r="J188" s="155">
        <f t="shared" si="19"/>
        <v>41334</v>
      </c>
      <c r="AN188" s="175"/>
    </row>
    <row r="189" spans="1:40" x14ac:dyDescent="0.2">
      <c r="A189" s="182" t="s">
        <v>512</v>
      </c>
      <c r="B189" s="182" t="s">
        <v>579</v>
      </c>
      <c r="C189" s="182" t="s">
        <v>580</v>
      </c>
      <c r="E189" s="182" t="s">
        <v>683</v>
      </c>
      <c r="F189" s="64">
        <v>148</v>
      </c>
      <c r="G189">
        <f t="shared" si="16"/>
        <v>2013</v>
      </c>
      <c r="H189" s="156">
        <f t="shared" si="17"/>
        <v>41365</v>
      </c>
      <c r="I189">
        <f t="shared" si="18"/>
        <v>2967</v>
      </c>
      <c r="J189" s="155">
        <f t="shared" si="19"/>
        <v>41365</v>
      </c>
      <c r="AN189" s="175"/>
    </row>
    <row r="190" spans="1:40" x14ac:dyDescent="0.2">
      <c r="A190" s="182" t="s">
        <v>512</v>
      </c>
      <c r="B190" s="182" t="s">
        <v>582</v>
      </c>
      <c r="C190" s="182" t="s">
        <v>374</v>
      </c>
      <c r="E190" s="182" t="s">
        <v>689</v>
      </c>
      <c r="F190" s="64">
        <v>149</v>
      </c>
      <c r="G190">
        <f t="shared" si="16"/>
        <v>2013</v>
      </c>
      <c r="H190" s="156">
        <f t="shared" si="17"/>
        <v>41395</v>
      </c>
      <c r="I190">
        <f t="shared" si="18"/>
        <v>2969</v>
      </c>
      <c r="J190" s="155">
        <f t="shared" si="19"/>
        <v>41395</v>
      </c>
      <c r="AN190" s="175"/>
    </row>
    <row r="191" spans="1:40" x14ac:dyDescent="0.2">
      <c r="A191" s="182" t="s">
        <v>512</v>
      </c>
      <c r="B191" s="182" t="s">
        <v>584</v>
      </c>
      <c r="C191" s="182" t="s">
        <v>585</v>
      </c>
      <c r="E191" s="182" t="s">
        <v>689</v>
      </c>
      <c r="F191" s="64">
        <v>150</v>
      </c>
      <c r="G191">
        <f t="shared" si="16"/>
        <v>2013</v>
      </c>
      <c r="H191" s="156">
        <f t="shared" si="17"/>
        <v>41426</v>
      </c>
      <c r="I191">
        <f t="shared" si="18"/>
        <v>2969</v>
      </c>
      <c r="J191" s="155">
        <f t="shared" si="19"/>
        <v>41426</v>
      </c>
      <c r="AN191" s="175"/>
    </row>
    <row r="192" spans="1:40" x14ac:dyDescent="0.2">
      <c r="A192" s="182" t="s">
        <v>512</v>
      </c>
      <c r="B192" s="182" t="s">
        <v>586</v>
      </c>
      <c r="C192" s="182" t="s">
        <v>587</v>
      </c>
      <c r="E192" s="182" t="s">
        <v>671</v>
      </c>
      <c r="F192" s="64">
        <v>151</v>
      </c>
      <c r="G192">
        <f t="shared" si="16"/>
        <v>2013</v>
      </c>
      <c r="H192" s="156">
        <f t="shared" si="17"/>
        <v>41456</v>
      </c>
      <c r="I192">
        <f t="shared" si="18"/>
        <v>2973</v>
      </c>
      <c r="J192" s="155">
        <f t="shared" si="19"/>
        <v>41456</v>
      </c>
      <c r="AN192" s="175"/>
    </row>
    <row r="193" spans="1:40" x14ac:dyDescent="0.2">
      <c r="A193" s="182" t="s">
        <v>512</v>
      </c>
      <c r="B193" s="182" t="s">
        <v>589</v>
      </c>
      <c r="C193" s="182" t="s">
        <v>590</v>
      </c>
      <c r="E193" s="182" t="s">
        <v>690</v>
      </c>
      <c r="F193" s="64">
        <v>152</v>
      </c>
      <c r="G193">
        <f t="shared" si="16"/>
        <v>2013</v>
      </c>
      <c r="H193" s="156">
        <f t="shared" si="17"/>
        <v>41487</v>
      </c>
      <c r="I193">
        <f t="shared" si="18"/>
        <v>2977</v>
      </c>
      <c r="J193" s="155">
        <f t="shared" si="19"/>
        <v>41487</v>
      </c>
      <c r="AN193" s="175"/>
    </row>
    <row r="194" spans="1:40" x14ac:dyDescent="0.2">
      <c r="A194" s="182" t="s">
        <v>512</v>
      </c>
      <c r="B194" s="182" t="s">
        <v>592</v>
      </c>
      <c r="C194" s="182" t="s">
        <v>593</v>
      </c>
      <c r="E194" s="182" t="s">
        <v>669</v>
      </c>
      <c r="F194" s="64">
        <v>153</v>
      </c>
      <c r="G194">
        <f t="shared" si="16"/>
        <v>2013</v>
      </c>
      <c r="H194" s="156">
        <f t="shared" si="17"/>
        <v>41518</v>
      </c>
      <c r="I194">
        <f t="shared" si="18"/>
        <v>2981</v>
      </c>
      <c r="J194" s="155">
        <f t="shared" si="19"/>
        <v>41518</v>
      </c>
      <c r="AN194" s="175"/>
    </row>
    <row r="195" spans="1:40" x14ac:dyDescent="0.2">
      <c r="A195" s="182" t="s">
        <v>512</v>
      </c>
      <c r="B195" s="182" t="s">
        <v>595</v>
      </c>
      <c r="C195" s="182" t="s">
        <v>596</v>
      </c>
      <c r="E195" s="182" t="s">
        <v>668</v>
      </c>
      <c r="F195" s="64">
        <v>154</v>
      </c>
      <c r="G195">
        <f t="shared" si="16"/>
        <v>2013</v>
      </c>
      <c r="H195" s="156">
        <f t="shared" si="17"/>
        <v>41548</v>
      </c>
      <c r="I195">
        <f t="shared" si="18"/>
        <v>2986</v>
      </c>
      <c r="J195" s="155">
        <f t="shared" si="19"/>
        <v>41548</v>
      </c>
      <c r="AN195" s="175"/>
    </row>
    <row r="196" spans="1:40" x14ac:dyDescent="0.2">
      <c r="A196" s="182" t="s">
        <v>512</v>
      </c>
      <c r="B196" s="182" t="s">
        <v>598</v>
      </c>
      <c r="C196" s="182" t="s">
        <v>599</v>
      </c>
      <c r="E196" s="182" t="s">
        <v>668</v>
      </c>
      <c r="F196" s="64">
        <v>155</v>
      </c>
      <c r="G196">
        <f t="shared" si="16"/>
        <v>2013</v>
      </c>
      <c r="H196" s="156">
        <f t="shared" si="17"/>
        <v>41579</v>
      </c>
      <c r="I196">
        <f t="shared" si="18"/>
        <v>2986</v>
      </c>
      <c r="J196" s="155">
        <f t="shared" si="19"/>
        <v>41579</v>
      </c>
      <c r="AN196" s="175"/>
    </row>
    <row r="197" spans="1:40" x14ac:dyDescent="0.2">
      <c r="A197" s="182" t="s">
        <v>512</v>
      </c>
      <c r="B197" s="182" t="s">
        <v>601</v>
      </c>
      <c r="C197" s="182" t="s">
        <v>602</v>
      </c>
      <c r="E197" s="182" t="s">
        <v>641</v>
      </c>
      <c r="F197" s="64">
        <v>156</v>
      </c>
      <c r="G197">
        <f t="shared" si="16"/>
        <v>2013</v>
      </c>
      <c r="H197" s="156">
        <f t="shared" si="17"/>
        <v>41609</v>
      </c>
      <c r="I197">
        <f t="shared" si="18"/>
        <v>2988</v>
      </c>
      <c r="J197" s="155">
        <f t="shared" si="19"/>
        <v>41609</v>
      </c>
      <c r="AN197" s="175"/>
    </row>
    <row r="198" spans="1:40" x14ac:dyDescent="0.2">
      <c r="A198" s="182" t="s">
        <v>516</v>
      </c>
      <c r="B198" s="182" t="s">
        <v>572</v>
      </c>
      <c r="C198" s="182" t="s">
        <v>573</v>
      </c>
      <c r="E198" s="182" t="s">
        <v>643</v>
      </c>
      <c r="F198" s="64">
        <v>157</v>
      </c>
      <c r="G198">
        <f t="shared" si="16"/>
        <v>2014</v>
      </c>
      <c r="H198" s="156">
        <f t="shared" si="17"/>
        <v>41640</v>
      </c>
      <c r="I198">
        <f t="shared" si="18"/>
        <v>2985</v>
      </c>
      <c r="J198" s="155">
        <f t="shared" si="19"/>
        <v>41640</v>
      </c>
      <c r="AN198" s="175"/>
    </row>
    <row r="199" spans="1:40" x14ac:dyDescent="0.2">
      <c r="A199" s="182" t="s">
        <v>516</v>
      </c>
      <c r="B199" s="182" t="s">
        <v>575</v>
      </c>
      <c r="C199" s="182" t="s">
        <v>454</v>
      </c>
      <c r="E199" s="182" t="s">
        <v>691</v>
      </c>
      <c r="F199" s="64">
        <v>158</v>
      </c>
      <c r="G199">
        <f t="shared" si="16"/>
        <v>2014</v>
      </c>
      <c r="H199" s="156">
        <f t="shared" si="17"/>
        <v>41671</v>
      </c>
      <c r="I199">
        <f t="shared" si="18"/>
        <v>2983</v>
      </c>
      <c r="J199" s="155">
        <f t="shared" si="19"/>
        <v>41671</v>
      </c>
      <c r="AN199" s="175"/>
    </row>
    <row r="200" spans="1:40" x14ac:dyDescent="0.2">
      <c r="A200" s="182" t="s">
        <v>516</v>
      </c>
      <c r="B200" s="182" t="s">
        <v>577</v>
      </c>
      <c r="C200" s="182" t="s">
        <v>433</v>
      </c>
      <c r="E200" s="182" t="s">
        <v>691</v>
      </c>
      <c r="F200" s="64">
        <v>159</v>
      </c>
      <c r="G200">
        <f t="shared" si="16"/>
        <v>2014</v>
      </c>
      <c r="H200" s="156">
        <f t="shared" si="17"/>
        <v>41699</v>
      </c>
      <c r="I200">
        <f t="shared" si="18"/>
        <v>2983</v>
      </c>
      <c r="J200" s="155">
        <f t="shared" si="19"/>
        <v>41699</v>
      </c>
      <c r="AN200" s="175"/>
    </row>
    <row r="201" spans="1:40" x14ac:dyDescent="0.2">
      <c r="A201" s="182" t="s">
        <v>516</v>
      </c>
      <c r="B201" s="182" t="s">
        <v>579</v>
      </c>
      <c r="C201" s="182" t="s">
        <v>580</v>
      </c>
      <c r="E201" s="182" t="s">
        <v>641</v>
      </c>
      <c r="F201" s="64">
        <v>160</v>
      </c>
      <c r="G201">
        <f t="shared" si="16"/>
        <v>2014</v>
      </c>
      <c r="H201" s="156">
        <f t="shared" si="17"/>
        <v>41730</v>
      </c>
      <c r="I201">
        <f t="shared" si="18"/>
        <v>2988</v>
      </c>
      <c r="J201" s="155">
        <f t="shared" si="19"/>
        <v>41730</v>
      </c>
      <c r="AN201" s="175"/>
    </row>
    <row r="202" spans="1:40" x14ac:dyDescent="0.2">
      <c r="A202" s="182" t="s">
        <v>516</v>
      </c>
      <c r="B202" s="182" t="s">
        <v>582</v>
      </c>
      <c r="C202" s="182" t="s">
        <v>374</v>
      </c>
      <c r="E202" s="182" t="s">
        <v>692</v>
      </c>
      <c r="F202" s="64">
        <v>161</v>
      </c>
      <c r="G202">
        <f t="shared" si="16"/>
        <v>2014</v>
      </c>
      <c r="H202" s="156">
        <f t="shared" si="17"/>
        <v>41760</v>
      </c>
      <c r="I202">
        <f t="shared" si="18"/>
        <v>2991</v>
      </c>
      <c r="J202" s="155">
        <f t="shared" si="19"/>
        <v>41760</v>
      </c>
      <c r="AN202" s="175"/>
    </row>
    <row r="203" spans="1:40" x14ac:dyDescent="0.2">
      <c r="A203" s="182" t="s">
        <v>516</v>
      </c>
      <c r="B203" s="182" t="s">
        <v>584</v>
      </c>
      <c r="C203" s="182" t="s">
        <v>585</v>
      </c>
      <c r="E203" s="182" t="s">
        <v>693</v>
      </c>
      <c r="F203" s="64">
        <v>162</v>
      </c>
      <c r="G203">
        <f t="shared" si="16"/>
        <v>2014</v>
      </c>
      <c r="H203" s="156">
        <f t="shared" si="17"/>
        <v>41791</v>
      </c>
      <c r="I203">
        <f t="shared" si="18"/>
        <v>2994</v>
      </c>
      <c r="J203" s="155">
        <f t="shared" si="19"/>
        <v>41791</v>
      </c>
      <c r="AN203" s="175"/>
    </row>
    <row r="204" spans="1:40" x14ac:dyDescent="0.2">
      <c r="A204" s="182" t="s">
        <v>516</v>
      </c>
      <c r="B204" s="182" t="s">
        <v>586</v>
      </c>
      <c r="C204" s="182" t="s">
        <v>587</v>
      </c>
      <c r="E204" s="182" t="s">
        <v>694</v>
      </c>
      <c r="F204" s="64">
        <v>163</v>
      </c>
      <c r="G204">
        <f t="shared" si="16"/>
        <v>2014</v>
      </c>
      <c r="H204" s="156">
        <f t="shared" si="17"/>
        <v>41821</v>
      </c>
      <c r="I204">
        <f t="shared" si="18"/>
        <v>3000</v>
      </c>
      <c r="J204" s="155">
        <f t="shared" si="19"/>
        <v>41821</v>
      </c>
      <c r="AN204" s="175"/>
    </row>
    <row r="205" spans="1:40" x14ac:dyDescent="0.2">
      <c r="A205" s="182" t="s">
        <v>516</v>
      </c>
      <c r="B205" s="182" t="s">
        <v>589</v>
      </c>
      <c r="C205" s="182" t="s">
        <v>590</v>
      </c>
      <c r="E205" s="182" t="s">
        <v>695</v>
      </c>
      <c r="F205" s="64">
        <v>164</v>
      </c>
      <c r="G205">
        <f t="shared" si="16"/>
        <v>2014</v>
      </c>
      <c r="H205" s="156">
        <f t="shared" si="17"/>
        <v>41852</v>
      </c>
      <c r="I205">
        <f t="shared" si="18"/>
        <v>3001</v>
      </c>
      <c r="J205" s="155">
        <f t="shared" si="19"/>
        <v>41852</v>
      </c>
      <c r="AN205" s="175"/>
    </row>
    <row r="206" spans="1:40" x14ac:dyDescent="0.2">
      <c r="A206" s="182" t="s">
        <v>516</v>
      </c>
      <c r="B206" s="182" t="s">
        <v>592</v>
      </c>
      <c r="C206" s="182" t="s">
        <v>593</v>
      </c>
      <c r="E206" s="182" t="s">
        <v>696</v>
      </c>
      <c r="F206" s="64">
        <v>165</v>
      </c>
      <c r="G206">
        <f t="shared" si="16"/>
        <v>2014</v>
      </c>
      <c r="H206" s="156">
        <f t="shared" si="17"/>
        <v>41883</v>
      </c>
      <c r="I206">
        <f t="shared" si="18"/>
        <v>3006</v>
      </c>
      <c r="J206" s="155">
        <f t="shared" si="19"/>
        <v>41883</v>
      </c>
      <c r="AN206" s="175"/>
    </row>
    <row r="207" spans="1:40" x14ac:dyDescent="0.2">
      <c r="A207" s="182" t="s">
        <v>516</v>
      </c>
      <c r="B207" s="182" t="s">
        <v>595</v>
      </c>
      <c r="C207" s="182" t="s">
        <v>596</v>
      </c>
      <c r="E207" s="182" t="s">
        <v>649</v>
      </c>
      <c r="F207" s="64">
        <v>166</v>
      </c>
      <c r="G207">
        <f t="shared" si="16"/>
        <v>2014</v>
      </c>
      <c r="H207" s="156">
        <f t="shared" si="17"/>
        <v>41913</v>
      </c>
      <c r="I207">
        <f t="shared" si="18"/>
        <v>3012</v>
      </c>
      <c r="J207" s="155">
        <f t="shared" si="19"/>
        <v>41913</v>
      </c>
      <c r="AN207" s="175"/>
    </row>
    <row r="208" spans="1:40" x14ac:dyDescent="0.2">
      <c r="A208" s="182" t="s">
        <v>516</v>
      </c>
      <c r="B208" s="182" t="s">
        <v>598</v>
      </c>
      <c r="C208" s="182" t="s">
        <v>599</v>
      </c>
      <c r="E208" s="182" t="s">
        <v>652</v>
      </c>
      <c r="F208" s="64">
        <v>167</v>
      </c>
      <c r="G208">
        <f t="shared" si="16"/>
        <v>2014</v>
      </c>
      <c r="H208" s="156">
        <f t="shared" si="17"/>
        <v>41944</v>
      </c>
      <c r="I208">
        <f t="shared" si="18"/>
        <v>3013</v>
      </c>
      <c r="J208" s="155">
        <f t="shared" si="19"/>
        <v>41944</v>
      </c>
      <c r="AN208" s="175"/>
    </row>
    <row r="209" spans="1:40" x14ac:dyDescent="0.2">
      <c r="A209" s="182" t="s">
        <v>516</v>
      </c>
      <c r="B209" s="182" t="s">
        <v>601</v>
      </c>
      <c r="C209" s="182" t="s">
        <v>602</v>
      </c>
      <c r="E209" s="182" t="s">
        <v>656</v>
      </c>
      <c r="F209" s="64">
        <v>168</v>
      </c>
      <c r="G209">
        <f t="shared" si="16"/>
        <v>2014</v>
      </c>
      <c r="H209" s="156">
        <f t="shared" si="17"/>
        <v>41974</v>
      </c>
      <c r="I209">
        <f t="shared" si="18"/>
        <v>3024</v>
      </c>
      <c r="J209" s="155">
        <f t="shared" si="19"/>
        <v>41974</v>
      </c>
      <c r="AN209" s="175"/>
    </row>
    <row r="210" spans="1:40" x14ac:dyDescent="0.2">
      <c r="A210" s="182" t="s">
        <v>520</v>
      </c>
      <c r="B210" s="182" t="s">
        <v>572</v>
      </c>
      <c r="C210" s="182" t="s">
        <v>573</v>
      </c>
      <c r="E210" s="182" t="s">
        <v>663</v>
      </c>
      <c r="F210" s="64">
        <v>169</v>
      </c>
      <c r="G210">
        <f t="shared" si="16"/>
        <v>2015</v>
      </c>
      <c r="H210" s="156">
        <f t="shared" si="17"/>
        <v>42005</v>
      </c>
      <c r="I210">
        <f t="shared" si="18"/>
        <v>3031</v>
      </c>
      <c r="J210" s="155">
        <f t="shared" si="19"/>
        <v>42005</v>
      </c>
      <c r="AN210" s="175"/>
    </row>
    <row r="211" spans="1:40" x14ac:dyDescent="0.2">
      <c r="A211" s="182" t="s">
        <v>520</v>
      </c>
      <c r="B211" s="182" t="s">
        <v>575</v>
      </c>
      <c r="C211" s="182" t="s">
        <v>454</v>
      </c>
      <c r="E211" s="182" t="s">
        <v>658</v>
      </c>
      <c r="F211" s="64">
        <v>170</v>
      </c>
      <c r="G211">
        <f t="shared" si="16"/>
        <v>2015</v>
      </c>
      <c r="H211" s="156">
        <f t="shared" si="17"/>
        <v>42036</v>
      </c>
      <c r="I211">
        <f t="shared" si="18"/>
        <v>3034</v>
      </c>
      <c r="J211" s="155">
        <f t="shared" si="19"/>
        <v>42036</v>
      </c>
      <c r="AN211" s="175"/>
    </row>
    <row r="212" spans="1:40" x14ac:dyDescent="0.2">
      <c r="A212" s="182" t="s">
        <v>520</v>
      </c>
      <c r="B212" s="182" t="s">
        <v>577</v>
      </c>
      <c r="C212" s="182" t="s">
        <v>433</v>
      </c>
      <c r="E212" s="182" t="s">
        <v>697</v>
      </c>
      <c r="F212" s="64">
        <v>171</v>
      </c>
      <c r="G212">
        <f t="shared" si="16"/>
        <v>2015</v>
      </c>
      <c r="H212" s="156">
        <f t="shared" si="17"/>
        <v>42064</v>
      </c>
      <c r="I212">
        <f t="shared" si="18"/>
        <v>3039</v>
      </c>
      <c r="J212" s="155">
        <f t="shared" si="19"/>
        <v>42064</v>
      </c>
      <c r="AN212" s="175"/>
    </row>
    <row r="213" spans="1:40" x14ac:dyDescent="0.2">
      <c r="A213" s="182" t="s">
        <v>520</v>
      </c>
      <c r="B213" s="182" t="s">
        <v>579</v>
      </c>
      <c r="C213" s="182" t="s">
        <v>580</v>
      </c>
      <c r="E213" s="182" t="s">
        <v>698</v>
      </c>
      <c r="F213" s="64">
        <v>172</v>
      </c>
      <c r="G213">
        <f t="shared" si="16"/>
        <v>2015</v>
      </c>
      <c r="H213" s="156">
        <f t="shared" si="17"/>
        <v>42095</v>
      </c>
      <c r="I213">
        <f t="shared" si="18"/>
        <v>3045</v>
      </c>
      <c r="J213" s="155">
        <f t="shared" si="19"/>
        <v>42095</v>
      </c>
      <c r="AN213" s="175"/>
    </row>
    <row r="214" spans="1:40" x14ac:dyDescent="0.2">
      <c r="A214" s="182" t="s">
        <v>520</v>
      </c>
      <c r="B214" s="182" t="s">
        <v>582</v>
      </c>
      <c r="C214" s="182" t="s">
        <v>374</v>
      </c>
      <c r="E214" s="182" t="s">
        <v>699</v>
      </c>
      <c r="F214" s="64">
        <v>173</v>
      </c>
      <c r="G214">
        <f t="shared" si="16"/>
        <v>2015</v>
      </c>
      <c r="H214" s="156">
        <f t="shared" si="17"/>
        <v>42125</v>
      </c>
      <c r="I214">
        <f t="shared" si="18"/>
        <v>3050</v>
      </c>
      <c r="J214" s="155">
        <f t="shared" si="19"/>
        <v>42125</v>
      </c>
      <c r="AN214" s="175"/>
    </row>
    <row r="215" spans="1:40" x14ac:dyDescent="0.2">
      <c r="A215" s="182" t="s">
        <v>520</v>
      </c>
      <c r="B215" s="182" t="s">
        <v>584</v>
      </c>
      <c r="C215" s="182" t="s">
        <v>585</v>
      </c>
      <c r="E215" s="182" t="s">
        <v>700</v>
      </c>
      <c r="F215" s="64">
        <v>174</v>
      </c>
      <c r="G215">
        <f t="shared" si="16"/>
        <v>2015</v>
      </c>
      <c r="H215" s="156">
        <f t="shared" si="17"/>
        <v>42156</v>
      </c>
      <c r="I215">
        <f t="shared" si="18"/>
        <v>3058</v>
      </c>
      <c r="J215" s="155">
        <f t="shared" si="19"/>
        <v>42156</v>
      </c>
      <c r="AN215" s="175"/>
    </row>
    <row r="216" spans="1:40" x14ac:dyDescent="0.2">
      <c r="A216" s="182" t="s">
        <v>520</v>
      </c>
      <c r="B216" s="182" t="s">
        <v>586</v>
      </c>
      <c r="C216" s="182" t="s">
        <v>587</v>
      </c>
      <c r="E216" s="182" t="s">
        <v>701</v>
      </c>
      <c r="F216" s="64">
        <v>175</v>
      </c>
      <c r="G216">
        <f t="shared" si="16"/>
        <v>2015</v>
      </c>
      <c r="H216" s="156">
        <f t="shared" si="17"/>
        <v>42186</v>
      </c>
      <c r="I216">
        <f t="shared" si="18"/>
        <v>3066</v>
      </c>
      <c r="J216" s="155">
        <f t="shared" si="19"/>
        <v>42186</v>
      </c>
      <c r="AN216" s="175"/>
    </row>
    <row r="217" spans="1:40" x14ac:dyDescent="0.2">
      <c r="A217" s="182" t="s">
        <v>520</v>
      </c>
      <c r="B217" s="182" t="s">
        <v>589</v>
      </c>
      <c r="C217" s="182" t="s">
        <v>590</v>
      </c>
      <c r="E217" s="182" t="s">
        <v>702</v>
      </c>
      <c r="F217" s="64">
        <v>176</v>
      </c>
      <c r="G217">
        <f t="shared" si="16"/>
        <v>2015</v>
      </c>
      <c r="H217" s="156">
        <f t="shared" si="17"/>
        <v>42217</v>
      </c>
      <c r="I217">
        <f t="shared" si="18"/>
        <v>3069</v>
      </c>
      <c r="J217" s="155">
        <f t="shared" si="19"/>
        <v>42217</v>
      </c>
      <c r="AN217" s="175"/>
    </row>
    <row r="218" spans="1:40" x14ac:dyDescent="0.2">
      <c r="A218" s="182" t="s">
        <v>520</v>
      </c>
      <c r="B218" s="182" t="s">
        <v>592</v>
      </c>
      <c r="C218" s="182" t="s">
        <v>593</v>
      </c>
      <c r="E218" s="182" t="s">
        <v>703</v>
      </c>
      <c r="F218" s="64">
        <v>177</v>
      </c>
      <c r="G218">
        <f t="shared" si="16"/>
        <v>2015</v>
      </c>
      <c r="H218" s="156">
        <f t="shared" si="17"/>
        <v>42248</v>
      </c>
      <c r="I218">
        <f t="shared" si="18"/>
        <v>3076</v>
      </c>
      <c r="J218" s="155">
        <f t="shared" si="19"/>
        <v>42248</v>
      </c>
      <c r="AN218" s="175"/>
    </row>
    <row r="219" spans="1:40" x14ac:dyDescent="0.2">
      <c r="A219" s="182" t="s">
        <v>520</v>
      </c>
      <c r="B219" s="182" t="s">
        <v>595</v>
      </c>
      <c r="C219" s="182" t="s">
        <v>596</v>
      </c>
      <c r="E219" s="182" t="s">
        <v>704</v>
      </c>
      <c r="F219" s="64">
        <v>178</v>
      </c>
      <c r="G219">
        <f t="shared" si="16"/>
        <v>2015</v>
      </c>
      <c r="H219" s="156">
        <f t="shared" si="17"/>
        <v>42278</v>
      </c>
      <c r="I219">
        <f t="shared" si="18"/>
        <v>3079</v>
      </c>
      <c r="J219" s="155">
        <f t="shared" si="19"/>
        <v>42278</v>
      </c>
      <c r="AN219" s="175"/>
    </row>
    <row r="220" spans="1:40" x14ac:dyDescent="0.2">
      <c r="A220" s="182" t="s">
        <v>520</v>
      </c>
      <c r="B220" s="182" t="s">
        <v>598</v>
      </c>
      <c r="C220" s="182" t="s">
        <v>599</v>
      </c>
      <c r="E220" s="182" t="s">
        <v>705</v>
      </c>
      <c r="F220" s="64">
        <v>179</v>
      </c>
      <c r="G220">
        <f t="shared" si="16"/>
        <v>2015</v>
      </c>
      <c r="H220" s="156">
        <f t="shared" si="17"/>
        <v>42309</v>
      </c>
      <c r="I220">
        <f t="shared" si="18"/>
        <v>3087</v>
      </c>
      <c r="J220" s="155">
        <f t="shared" si="19"/>
        <v>42309</v>
      </c>
      <c r="AN220" s="175"/>
    </row>
    <row r="221" spans="1:40" x14ac:dyDescent="0.2">
      <c r="A221" s="182" t="s">
        <v>520</v>
      </c>
      <c r="B221" s="182" t="s">
        <v>601</v>
      </c>
      <c r="C221" s="182" t="s">
        <v>602</v>
      </c>
      <c r="E221" s="182" t="s">
        <v>706</v>
      </c>
      <c r="F221" s="64">
        <v>180</v>
      </c>
      <c r="G221">
        <f t="shared" si="16"/>
        <v>2015</v>
      </c>
      <c r="H221" s="156">
        <f t="shared" si="17"/>
        <v>42339</v>
      </c>
      <c r="I221">
        <f t="shared" si="18"/>
        <v>3094</v>
      </c>
      <c r="J221" s="155">
        <f t="shared" si="19"/>
        <v>42339</v>
      </c>
      <c r="AN221" s="175"/>
    </row>
    <row r="222" spans="1:40" x14ac:dyDescent="0.2">
      <c r="A222" s="182" t="s">
        <v>524</v>
      </c>
      <c r="B222" s="182" t="s">
        <v>572</v>
      </c>
      <c r="C222" s="182" t="s">
        <v>573</v>
      </c>
      <c r="E222" s="182" t="s">
        <v>707</v>
      </c>
      <c r="F222" s="64">
        <v>181</v>
      </c>
      <c r="G222">
        <f t="shared" si="16"/>
        <v>2016</v>
      </c>
      <c r="H222" s="156">
        <f t="shared" si="17"/>
        <v>42370</v>
      </c>
      <c r="I222">
        <f t="shared" si="18"/>
        <v>3101</v>
      </c>
      <c r="J222" s="155">
        <f t="shared" si="19"/>
        <v>42370</v>
      </c>
      <c r="AN222" s="175"/>
    </row>
    <row r="223" spans="1:40" x14ac:dyDescent="0.2">
      <c r="A223" s="182" t="s">
        <v>524</v>
      </c>
      <c r="B223" s="182" t="s">
        <v>575</v>
      </c>
      <c r="C223" s="182" t="s">
        <v>454</v>
      </c>
      <c r="E223" s="182" t="s">
        <v>708</v>
      </c>
      <c r="F223" s="64">
        <v>182</v>
      </c>
      <c r="G223">
        <f t="shared" si="16"/>
        <v>2016</v>
      </c>
      <c r="H223" s="156">
        <f t="shared" si="17"/>
        <v>42401</v>
      </c>
      <c r="I223">
        <f t="shared" si="18"/>
        <v>3107</v>
      </c>
      <c r="J223" s="155">
        <f t="shared" si="19"/>
        <v>42401</v>
      </c>
      <c r="AN223" s="175"/>
    </row>
    <row r="224" spans="1:40" x14ac:dyDescent="0.2">
      <c r="A224" s="182" t="s">
        <v>524</v>
      </c>
      <c r="B224" s="182" t="s">
        <v>577</v>
      </c>
      <c r="C224" s="182" t="s">
        <v>433</v>
      </c>
      <c r="E224" s="182" t="s">
        <v>709</v>
      </c>
      <c r="F224" s="64">
        <v>183</v>
      </c>
      <c r="G224">
        <f t="shared" si="16"/>
        <v>2016</v>
      </c>
      <c r="H224" s="156">
        <f t="shared" si="17"/>
        <v>42430</v>
      </c>
      <c r="I224">
        <f t="shared" si="18"/>
        <v>3114</v>
      </c>
      <c r="J224" s="155">
        <f t="shared" si="19"/>
        <v>42430</v>
      </c>
      <c r="AN224" s="175"/>
    </row>
    <row r="225" spans="1:40" x14ac:dyDescent="0.2">
      <c r="A225" s="182" t="s">
        <v>524</v>
      </c>
      <c r="B225" s="182" t="s">
        <v>579</v>
      </c>
      <c r="C225" s="182" t="s">
        <v>580</v>
      </c>
      <c r="E225" s="182" t="s">
        <v>710</v>
      </c>
      <c r="F225" s="64">
        <v>184</v>
      </c>
      <c r="G225">
        <f t="shared" si="16"/>
        <v>2016</v>
      </c>
      <c r="H225" s="156">
        <f t="shared" si="17"/>
        <v>42461</v>
      </c>
      <c r="I225">
        <f t="shared" si="18"/>
        <v>3121</v>
      </c>
      <c r="J225" s="155">
        <f t="shared" si="19"/>
        <v>42461</v>
      </c>
      <c r="AN225" s="175"/>
    </row>
    <row r="226" spans="1:40" x14ac:dyDescent="0.2">
      <c r="A226" s="182" t="s">
        <v>524</v>
      </c>
      <c r="B226" s="182" t="s">
        <v>582</v>
      </c>
      <c r="C226" s="182" t="s">
        <v>374</v>
      </c>
      <c r="E226" s="182" t="s">
        <v>711</v>
      </c>
      <c r="F226" s="64">
        <v>185</v>
      </c>
      <c r="G226">
        <f t="shared" si="16"/>
        <v>2016</v>
      </c>
      <c r="H226" s="156">
        <f t="shared" si="17"/>
        <v>42491</v>
      </c>
      <c r="I226">
        <f t="shared" si="18"/>
        <v>3128</v>
      </c>
      <c r="J226" s="155">
        <f t="shared" si="19"/>
        <v>42491</v>
      </c>
      <c r="AN226" s="175"/>
    </row>
    <row r="227" spans="1:40" x14ac:dyDescent="0.2">
      <c r="A227" s="182" t="s">
        <v>524</v>
      </c>
      <c r="B227" s="182" t="s">
        <v>584</v>
      </c>
      <c r="C227" s="182" t="s">
        <v>585</v>
      </c>
      <c r="E227" s="182" t="s">
        <v>712</v>
      </c>
      <c r="F227" s="64">
        <v>186</v>
      </c>
      <c r="G227">
        <f t="shared" si="16"/>
        <v>2016</v>
      </c>
      <c r="H227" s="156">
        <f t="shared" si="17"/>
        <v>42522</v>
      </c>
      <c r="I227">
        <f t="shared" si="18"/>
        <v>3134</v>
      </c>
      <c r="J227" s="155">
        <f t="shared" si="19"/>
        <v>42522</v>
      </c>
      <c r="AN227" s="175"/>
    </row>
    <row r="228" spans="1:40" x14ac:dyDescent="0.2">
      <c r="A228" s="182" t="s">
        <v>524</v>
      </c>
      <c r="B228" s="182" t="s">
        <v>586</v>
      </c>
      <c r="C228" s="182" t="s">
        <v>587</v>
      </c>
      <c r="E228" s="182" t="s">
        <v>713</v>
      </c>
      <c r="F228" s="64">
        <v>187</v>
      </c>
      <c r="G228">
        <f t="shared" si="16"/>
        <v>2016</v>
      </c>
      <c r="H228" s="156">
        <f t="shared" si="17"/>
        <v>42552</v>
      </c>
      <c r="I228">
        <f t="shared" si="18"/>
        <v>3141</v>
      </c>
      <c r="J228" s="155">
        <f t="shared" si="19"/>
        <v>42552</v>
      </c>
      <c r="AN228" s="175"/>
    </row>
    <row r="229" spans="1:40" x14ac:dyDescent="0.2">
      <c r="A229" s="182" t="s">
        <v>524</v>
      </c>
      <c r="B229" s="182" t="s">
        <v>589</v>
      </c>
      <c r="C229" s="182" t="s">
        <v>590</v>
      </c>
      <c r="E229" s="182" t="s">
        <v>714</v>
      </c>
      <c r="F229" s="64">
        <v>188</v>
      </c>
      <c r="G229">
        <f t="shared" si="16"/>
        <v>2016</v>
      </c>
      <c r="H229" s="156">
        <f t="shared" si="17"/>
        <v>42583</v>
      </c>
      <c r="I229">
        <f t="shared" si="18"/>
        <v>3148</v>
      </c>
      <c r="J229" s="155">
        <f t="shared" si="19"/>
        <v>42583</v>
      </c>
      <c r="AN229" s="175"/>
    </row>
    <row r="230" spans="1:40" x14ac:dyDescent="0.2">
      <c r="A230" s="182" t="s">
        <v>524</v>
      </c>
      <c r="B230" s="182" t="s">
        <v>592</v>
      </c>
      <c r="C230" s="182" t="s">
        <v>593</v>
      </c>
      <c r="E230" s="182" t="s">
        <v>715</v>
      </c>
      <c r="F230" s="64">
        <v>189</v>
      </c>
      <c r="G230">
        <f t="shared" si="16"/>
        <v>2016</v>
      </c>
      <c r="H230" s="156">
        <f t="shared" si="17"/>
        <v>42614</v>
      </c>
      <c r="I230">
        <f t="shared" si="18"/>
        <v>3155</v>
      </c>
      <c r="J230" s="155">
        <f t="shared" si="19"/>
        <v>42614</v>
      </c>
      <c r="AN230" s="175"/>
    </row>
    <row r="231" spans="1:40" x14ac:dyDescent="0.2">
      <c r="A231" s="182" t="s">
        <v>524</v>
      </c>
      <c r="B231" s="182" t="s">
        <v>595</v>
      </c>
      <c r="C231" s="182" t="s">
        <v>596</v>
      </c>
      <c r="E231" s="182" t="s">
        <v>716</v>
      </c>
      <c r="F231" s="64">
        <v>190</v>
      </c>
      <c r="G231">
        <f t="shared" si="16"/>
        <v>2016</v>
      </c>
      <c r="H231" s="156">
        <f t="shared" si="17"/>
        <v>42644</v>
      </c>
      <c r="I231">
        <f t="shared" si="18"/>
        <v>3163</v>
      </c>
      <c r="J231" s="155">
        <f t="shared" si="19"/>
        <v>42644</v>
      </c>
      <c r="AN231" s="175"/>
    </row>
    <row r="232" spans="1:40" x14ac:dyDescent="0.2">
      <c r="A232" s="182" t="s">
        <v>524</v>
      </c>
      <c r="B232" s="182" t="s">
        <v>598</v>
      </c>
      <c r="C232" s="182" t="s">
        <v>599</v>
      </c>
      <c r="E232" s="182" t="s">
        <v>717</v>
      </c>
      <c r="F232" s="64">
        <v>191</v>
      </c>
      <c r="G232">
        <f t="shared" si="16"/>
        <v>2016</v>
      </c>
      <c r="H232" s="156">
        <f t="shared" si="17"/>
        <v>42675</v>
      </c>
      <c r="I232">
        <f t="shared" si="18"/>
        <v>3169</v>
      </c>
      <c r="J232" s="155">
        <f t="shared" si="19"/>
        <v>42675</v>
      </c>
      <c r="AN232" s="175"/>
    </row>
    <row r="233" spans="1:40" x14ac:dyDescent="0.2">
      <c r="A233" s="182" t="s">
        <v>524</v>
      </c>
      <c r="B233" s="182" t="s">
        <v>601</v>
      </c>
      <c r="C233" s="182" t="s">
        <v>602</v>
      </c>
      <c r="E233" s="182" t="s">
        <v>718</v>
      </c>
      <c r="F233" s="64">
        <v>192</v>
      </c>
      <c r="G233">
        <f t="shared" si="16"/>
        <v>2016</v>
      </c>
      <c r="H233" s="156">
        <f t="shared" si="17"/>
        <v>42705</v>
      </c>
      <c r="I233">
        <f t="shared" si="18"/>
        <v>3175</v>
      </c>
      <c r="J233" s="155">
        <f t="shared" si="19"/>
        <v>42705</v>
      </c>
      <c r="AN233" s="175"/>
    </row>
    <row r="234" spans="1:40" x14ac:dyDescent="0.2">
      <c r="A234" s="182" t="s">
        <v>528</v>
      </c>
      <c r="B234" s="182" t="s">
        <v>572</v>
      </c>
      <c r="C234" s="182" t="s">
        <v>573</v>
      </c>
      <c r="E234" s="182" t="s">
        <v>719</v>
      </c>
      <c r="F234" s="64">
        <v>193</v>
      </c>
      <c r="G234">
        <f t="shared" si="16"/>
        <v>2017</v>
      </c>
      <c r="H234" s="156">
        <f t="shared" si="17"/>
        <v>42736</v>
      </c>
      <c r="I234">
        <f t="shared" si="18"/>
        <v>3178</v>
      </c>
      <c r="J234" s="155">
        <f t="shared" si="19"/>
        <v>42736</v>
      </c>
      <c r="AN234" s="175"/>
    </row>
    <row r="235" spans="1:40" x14ac:dyDescent="0.2">
      <c r="A235" s="182" t="s">
        <v>528</v>
      </c>
      <c r="B235" s="182" t="s">
        <v>575</v>
      </c>
      <c r="C235" s="182" t="s">
        <v>454</v>
      </c>
      <c r="E235" s="182" t="s">
        <v>720</v>
      </c>
      <c r="F235" s="64">
        <v>194</v>
      </c>
      <c r="G235">
        <f t="shared" ref="G235:G298" si="20">VALUE(A235)</f>
        <v>2017</v>
      </c>
      <c r="H235" s="156">
        <f t="shared" ref="H235:H298" si="21">IF(ISBLANK(A235), "", J235)</f>
        <v>42767</v>
      </c>
      <c r="I235">
        <f t="shared" ref="I235:I298" si="22">IF(ISBLANK(E235),NA(),VALUE(E235))</f>
        <v>3181</v>
      </c>
      <c r="J235" s="155">
        <f t="shared" ref="J235:J298" si="23">DATE(G235,B235,1)</f>
        <v>42767</v>
      </c>
      <c r="AN235" s="175"/>
    </row>
    <row r="236" spans="1:40" x14ac:dyDescent="0.2">
      <c r="A236" s="182" t="s">
        <v>528</v>
      </c>
      <c r="B236" s="182" t="s">
        <v>577</v>
      </c>
      <c r="C236" s="182" t="s">
        <v>433</v>
      </c>
      <c r="E236" s="182" t="s">
        <v>721</v>
      </c>
      <c r="F236" s="64">
        <v>195</v>
      </c>
      <c r="G236">
        <f t="shared" si="20"/>
        <v>2017</v>
      </c>
      <c r="H236" s="156">
        <f t="shared" si="21"/>
        <v>42795</v>
      </c>
      <c r="I236">
        <f t="shared" si="22"/>
        <v>3184</v>
      </c>
      <c r="J236" s="155">
        <f t="shared" si="23"/>
        <v>42795</v>
      </c>
      <c r="AN236" s="175"/>
    </row>
    <row r="237" spans="1:40" x14ac:dyDescent="0.2">
      <c r="A237" s="182" t="s">
        <v>528</v>
      </c>
      <c r="B237" s="182" t="s">
        <v>579</v>
      </c>
      <c r="C237" s="182" t="s">
        <v>580</v>
      </c>
      <c r="E237" s="182" t="s">
        <v>722</v>
      </c>
      <c r="F237" s="64">
        <v>196</v>
      </c>
      <c r="G237">
        <f t="shared" si="20"/>
        <v>2017</v>
      </c>
      <c r="H237" s="156">
        <f t="shared" si="21"/>
        <v>42826</v>
      </c>
      <c r="I237">
        <f t="shared" si="22"/>
        <v>3187</v>
      </c>
      <c r="J237" s="155">
        <f t="shared" si="23"/>
        <v>42826</v>
      </c>
      <c r="AN237" s="175"/>
    </row>
    <row r="238" spans="1:40" x14ac:dyDescent="0.2">
      <c r="A238" s="182" t="s">
        <v>528</v>
      </c>
      <c r="B238" s="182" t="s">
        <v>582</v>
      </c>
      <c r="C238" s="182" t="s">
        <v>374</v>
      </c>
      <c r="E238" s="182" t="s">
        <v>723</v>
      </c>
      <c r="F238" s="64">
        <v>197</v>
      </c>
      <c r="G238">
        <f t="shared" si="20"/>
        <v>2017</v>
      </c>
      <c r="H238" s="156">
        <f t="shared" si="21"/>
        <v>42856</v>
      </c>
      <c r="I238">
        <f t="shared" si="22"/>
        <v>3190</v>
      </c>
      <c r="J238" s="155">
        <f t="shared" si="23"/>
        <v>42856</v>
      </c>
      <c r="AN238" s="175"/>
    </row>
    <row r="239" spans="1:40" x14ac:dyDescent="0.2">
      <c r="A239" s="182" t="s">
        <v>528</v>
      </c>
      <c r="B239" s="182" t="s">
        <v>584</v>
      </c>
      <c r="C239" s="182" t="s">
        <v>585</v>
      </c>
      <c r="E239" s="182" t="s">
        <v>724</v>
      </c>
      <c r="F239" s="64">
        <v>198</v>
      </c>
      <c r="G239">
        <f t="shared" si="20"/>
        <v>2017</v>
      </c>
      <c r="H239" s="156">
        <f t="shared" si="21"/>
        <v>42887</v>
      </c>
      <c r="I239">
        <f t="shared" si="22"/>
        <v>3193</v>
      </c>
      <c r="J239" s="155">
        <f t="shared" si="23"/>
        <v>42887</v>
      </c>
      <c r="AN239" s="175"/>
    </row>
    <row r="240" spans="1:40" x14ac:dyDescent="0.2">
      <c r="A240" s="182" t="s">
        <v>528</v>
      </c>
      <c r="B240" s="182" t="s">
        <v>586</v>
      </c>
      <c r="C240" s="182" t="s">
        <v>587</v>
      </c>
      <c r="E240" s="182" t="s">
        <v>725</v>
      </c>
      <c r="F240" s="64">
        <v>199</v>
      </c>
      <c r="G240">
        <f t="shared" si="20"/>
        <v>2017</v>
      </c>
      <c r="H240" s="156">
        <f t="shared" si="21"/>
        <v>42917</v>
      </c>
      <c r="I240">
        <f t="shared" si="22"/>
        <v>3197</v>
      </c>
      <c r="J240" s="155">
        <f t="shared" si="23"/>
        <v>42917</v>
      </c>
      <c r="AN240" s="175"/>
    </row>
    <row r="241" spans="1:40" x14ac:dyDescent="0.2">
      <c r="A241" s="182" t="s">
        <v>528</v>
      </c>
      <c r="B241" s="182" t="s">
        <v>589</v>
      </c>
      <c r="C241" s="182" t="s">
        <v>590</v>
      </c>
      <c r="E241" s="182" t="s">
        <v>726</v>
      </c>
      <c r="F241" s="64">
        <v>200</v>
      </c>
      <c r="G241">
        <f t="shared" si="20"/>
        <v>2017</v>
      </c>
      <c r="H241" s="156">
        <f t="shared" si="21"/>
        <v>42948</v>
      </c>
      <c r="I241">
        <f t="shared" si="22"/>
        <v>3201</v>
      </c>
      <c r="J241" s="155">
        <f t="shared" si="23"/>
        <v>42948</v>
      </c>
      <c r="AN241" s="175"/>
    </row>
    <row r="242" spans="1:40" x14ac:dyDescent="0.2">
      <c r="A242" s="182" t="s">
        <v>528</v>
      </c>
      <c r="B242" s="182" t="s">
        <v>592</v>
      </c>
      <c r="C242" s="182" t="s">
        <v>593</v>
      </c>
      <c r="E242" s="182" t="s">
        <v>727</v>
      </c>
      <c r="F242" s="64">
        <v>201</v>
      </c>
      <c r="G242">
        <f t="shared" si="20"/>
        <v>2017</v>
      </c>
      <c r="H242" s="156">
        <f t="shared" si="21"/>
        <v>42979</v>
      </c>
      <c r="I242">
        <f t="shared" si="22"/>
        <v>3204</v>
      </c>
      <c r="J242" s="155">
        <f t="shared" si="23"/>
        <v>42979</v>
      </c>
      <c r="AN242" s="175"/>
    </row>
    <row r="243" spans="1:40" x14ac:dyDescent="0.2">
      <c r="A243" s="182" t="s">
        <v>528</v>
      </c>
      <c r="B243" s="182" t="s">
        <v>595</v>
      </c>
      <c r="C243" s="182" t="s">
        <v>596</v>
      </c>
      <c r="E243" s="182" t="s">
        <v>728</v>
      </c>
      <c r="F243" s="64">
        <v>202</v>
      </c>
      <c r="G243">
        <f t="shared" si="20"/>
        <v>2017</v>
      </c>
      <c r="H243" s="156">
        <f t="shared" si="21"/>
        <v>43009</v>
      </c>
      <c r="I243">
        <f t="shared" si="22"/>
        <v>3207</v>
      </c>
      <c r="J243" s="155">
        <f t="shared" si="23"/>
        <v>43009</v>
      </c>
      <c r="AN243" s="175"/>
    </row>
    <row r="244" spans="1:40" x14ac:dyDescent="0.2">
      <c r="A244" s="182" t="s">
        <v>528</v>
      </c>
      <c r="B244" s="182" t="s">
        <v>598</v>
      </c>
      <c r="C244" s="182" t="s">
        <v>599</v>
      </c>
      <c r="E244" s="182" t="s">
        <v>729</v>
      </c>
      <c r="F244" s="64">
        <v>203</v>
      </c>
      <c r="G244">
        <f t="shared" si="20"/>
        <v>2017</v>
      </c>
      <c r="H244" s="156">
        <f t="shared" si="21"/>
        <v>43040</v>
      </c>
      <c r="I244">
        <f t="shared" si="22"/>
        <v>3210</v>
      </c>
      <c r="J244" s="155">
        <f t="shared" si="23"/>
        <v>43040</v>
      </c>
      <c r="AN244" s="175"/>
    </row>
    <row r="245" spans="1:40" x14ac:dyDescent="0.2">
      <c r="A245" s="182" t="s">
        <v>528</v>
      </c>
      <c r="B245" s="182" t="s">
        <v>601</v>
      </c>
      <c r="C245" s="182" t="s">
        <v>602</v>
      </c>
      <c r="E245" s="182" t="s">
        <v>730</v>
      </c>
      <c r="F245" s="64">
        <v>204</v>
      </c>
      <c r="G245">
        <f t="shared" si="20"/>
        <v>2017</v>
      </c>
      <c r="H245" s="156">
        <f t="shared" si="21"/>
        <v>43070</v>
      </c>
      <c r="I245">
        <f t="shared" si="22"/>
        <v>3213</v>
      </c>
      <c r="J245" s="155">
        <f t="shared" si="23"/>
        <v>43070</v>
      </c>
      <c r="AN245" s="175"/>
    </row>
    <row r="246" spans="1:40" x14ac:dyDescent="0.2">
      <c r="A246" s="182" t="s">
        <v>532</v>
      </c>
      <c r="B246" s="182" t="s">
        <v>572</v>
      </c>
      <c r="C246" s="182" t="s">
        <v>573</v>
      </c>
      <c r="E246" s="182" t="s">
        <v>731</v>
      </c>
      <c r="F246" s="64">
        <v>205</v>
      </c>
      <c r="G246">
        <f t="shared" si="20"/>
        <v>2018</v>
      </c>
      <c r="H246" s="156">
        <f t="shared" si="21"/>
        <v>43101</v>
      </c>
      <c r="I246">
        <f t="shared" si="22"/>
        <v>3215</v>
      </c>
      <c r="J246" s="155">
        <f t="shared" si="23"/>
        <v>43101</v>
      </c>
      <c r="AN246" s="175"/>
    </row>
    <row r="247" spans="1:40" x14ac:dyDescent="0.2">
      <c r="A247" s="182" t="s">
        <v>532</v>
      </c>
      <c r="B247" s="182" t="s">
        <v>575</v>
      </c>
      <c r="C247" s="182" t="s">
        <v>454</v>
      </c>
      <c r="E247" s="182" t="s">
        <v>732</v>
      </c>
      <c r="F247" s="64">
        <v>206</v>
      </c>
      <c r="G247">
        <f t="shared" si="20"/>
        <v>2018</v>
      </c>
      <c r="H247" s="156">
        <f t="shared" si="21"/>
        <v>43132</v>
      </c>
      <c r="I247">
        <f t="shared" si="22"/>
        <v>3217</v>
      </c>
      <c r="J247" s="155">
        <f t="shared" si="23"/>
        <v>43132</v>
      </c>
      <c r="AN247" s="175"/>
    </row>
    <row r="248" spans="1:40" x14ac:dyDescent="0.2">
      <c r="A248" s="182" t="s">
        <v>532</v>
      </c>
      <c r="B248" s="182" t="s">
        <v>577</v>
      </c>
      <c r="C248" s="182" t="s">
        <v>433</v>
      </c>
      <c r="E248" s="182" t="s">
        <v>733</v>
      </c>
      <c r="F248" s="64">
        <v>207</v>
      </c>
      <c r="G248">
        <f t="shared" si="20"/>
        <v>2018</v>
      </c>
      <c r="H248" s="156">
        <f t="shared" si="21"/>
        <v>43160</v>
      </c>
      <c r="I248">
        <f t="shared" si="22"/>
        <v>3220</v>
      </c>
      <c r="J248" s="155">
        <f t="shared" si="23"/>
        <v>43160</v>
      </c>
      <c r="AN248" s="175"/>
    </row>
    <row r="249" spans="1:40" x14ac:dyDescent="0.2">
      <c r="A249" s="182" t="s">
        <v>532</v>
      </c>
      <c r="B249" s="182" t="s">
        <v>579</v>
      </c>
      <c r="C249" s="182" t="s">
        <v>580</v>
      </c>
      <c r="E249" s="182" t="s">
        <v>734</v>
      </c>
      <c r="F249" s="64">
        <v>208</v>
      </c>
      <c r="G249">
        <f t="shared" si="20"/>
        <v>2018</v>
      </c>
      <c r="H249" s="156">
        <f t="shared" si="21"/>
        <v>43191</v>
      </c>
      <c r="I249">
        <f t="shared" si="22"/>
        <v>3222</v>
      </c>
      <c r="J249" s="155">
        <f t="shared" si="23"/>
        <v>43191</v>
      </c>
      <c r="AN249" s="175"/>
    </row>
    <row r="250" spans="1:40" x14ac:dyDescent="0.2">
      <c r="A250" s="182" t="s">
        <v>532</v>
      </c>
      <c r="B250" s="182" t="s">
        <v>582</v>
      </c>
      <c r="C250" s="182" t="s">
        <v>374</v>
      </c>
      <c r="E250" s="182" t="s">
        <v>735</v>
      </c>
      <c r="F250" s="64">
        <v>209</v>
      </c>
      <c r="G250">
        <f t="shared" si="20"/>
        <v>2018</v>
      </c>
      <c r="H250" s="156">
        <f t="shared" si="21"/>
        <v>43221</v>
      </c>
      <c r="I250">
        <f t="shared" si="22"/>
        <v>3225</v>
      </c>
      <c r="J250" s="155">
        <f t="shared" si="23"/>
        <v>43221</v>
      </c>
      <c r="AN250" s="175"/>
    </row>
    <row r="251" spans="1:40" x14ac:dyDescent="0.2">
      <c r="A251" s="182" t="s">
        <v>532</v>
      </c>
      <c r="B251" s="182" t="s">
        <v>584</v>
      </c>
      <c r="C251" s="182" t="s">
        <v>585</v>
      </c>
      <c r="E251" s="182" t="s">
        <v>736</v>
      </c>
      <c r="F251" s="64">
        <v>210</v>
      </c>
      <c r="G251">
        <f t="shared" si="20"/>
        <v>2018</v>
      </c>
      <c r="H251" s="156">
        <f t="shared" si="21"/>
        <v>43252</v>
      </c>
      <c r="I251">
        <f t="shared" si="22"/>
        <v>3228</v>
      </c>
      <c r="J251" s="155">
        <f t="shared" si="23"/>
        <v>43252</v>
      </c>
      <c r="AN251" s="175"/>
    </row>
    <row r="252" spans="1:40" x14ac:dyDescent="0.2">
      <c r="A252" s="182" t="s">
        <v>532</v>
      </c>
      <c r="B252" s="182" t="s">
        <v>586</v>
      </c>
      <c r="C252" s="182" t="s">
        <v>587</v>
      </c>
      <c r="E252" s="182" t="s">
        <v>737</v>
      </c>
      <c r="F252" s="64">
        <v>211</v>
      </c>
      <c r="G252">
        <f t="shared" si="20"/>
        <v>2018</v>
      </c>
      <c r="H252" s="156">
        <f t="shared" si="21"/>
        <v>43282</v>
      </c>
      <c r="I252">
        <f t="shared" si="22"/>
        <v>3230</v>
      </c>
      <c r="J252" s="155">
        <f t="shared" si="23"/>
        <v>43282</v>
      </c>
      <c r="AN252" s="175"/>
    </row>
    <row r="253" spans="1:40" x14ac:dyDescent="0.2">
      <c r="A253" s="182" t="s">
        <v>532</v>
      </c>
      <c r="B253" s="182" t="s">
        <v>589</v>
      </c>
      <c r="C253" s="182" t="s">
        <v>590</v>
      </c>
      <c r="E253" s="182" t="s">
        <v>738</v>
      </c>
      <c r="F253" s="64">
        <v>212</v>
      </c>
      <c r="G253">
        <f t="shared" si="20"/>
        <v>2018</v>
      </c>
      <c r="H253" s="156">
        <f t="shared" si="21"/>
        <v>43313</v>
      </c>
      <c r="I253">
        <f t="shared" si="22"/>
        <v>3232</v>
      </c>
      <c r="J253" s="155">
        <f t="shared" si="23"/>
        <v>43313</v>
      </c>
      <c r="AN253" s="175"/>
    </row>
    <row r="254" spans="1:40" x14ac:dyDescent="0.2">
      <c r="A254" s="182" t="s">
        <v>532</v>
      </c>
      <c r="B254" s="182" t="s">
        <v>592</v>
      </c>
      <c r="C254" s="182" t="s">
        <v>593</v>
      </c>
      <c r="E254" s="182" t="s">
        <v>739</v>
      </c>
      <c r="F254" s="64">
        <v>213</v>
      </c>
      <c r="G254">
        <f t="shared" si="20"/>
        <v>2018</v>
      </c>
      <c r="H254" s="156">
        <f t="shared" si="21"/>
        <v>43344</v>
      </c>
      <c r="I254">
        <f t="shared" si="22"/>
        <v>3234</v>
      </c>
      <c r="J254" s="155">
        <f t="shared" si="23"/>
        <v>43344</v>
      </c>
      <c r="AN254" s="175"/>
    </row>
    <row r="255" spans="1:40" x14ac:dyDescent="0.2">
      <c r="A255" s="182" t="s">
        <v>532</v>
      </c>
      <c r="B255" s="182" t="s">
        <v>595</v>
      </c>
      <c r="C255" s="182" t="s">
        <v>596</v>
      </c>
      <c r="E255" s="182" t="s">
        <v>740</v>
      </c>
      <c r="F255" s="64">
        <v>214</v>
      </c>
      <c r="G255">
        <f t="shared" si="20"/>
        <v>2018</v>
      </c>
      <c r="H255" s="156">
        <f t="shared" si="21"/>
        <v>43374</v>
      </c>
      <c r="I255">
        <f t="shared" si="22"/>
        <v>3236</v>
      </c>
      <c r="J255" s="155">
        <f t="shared" si="23"/>
        <v>43374</v>
      </c>
      <c r="AN255" s="175"/>
    </row>
    <row r="256" spans="1:40" x14ac:dyDescent="0.2">
      <c r="A256" s="182" t="s">
        <v>532</v>
      </c>
      <c r="B256" s="182" t="s">
        <v>598</v>
      </c>
      <c r="C256" s="182" t="s">
        <v>599</v>
      </c>
      <c r="E256" s="182" t="s">
        <v>741</v>
      </c>
      <c r="F256" s="64">
        <v>215</v>
      </c>
      <c r="G256">
        <f t="shared" si="20"/>
        <v>2018</v>
      </c>
      <c r="H256" s="156">
        <f t="shared" si="21"/>
        <v>43405</v>
      </c>
      <c r="I256">
        <f t="shared" si="22"/>
        <v>3238</v>
      </c>
      <c r="J256" s="155">
        <f t="shared" si="23"/>
        <v>43405</v>
      </c>
      <c r="AN256" s="175"/>
    </row>
    <row r="257" spans="1:40" x14ac:dyDescent="0.2">
      <c r="A257" s="182" t="s">
        <v>532</v>
      </c>
      <c r="B257" s="182" t="s">
        <v>601</v>
      </c>
      <c r="C257" s="182" t="s">
        <v>602</v>
      </c>
      <c r="E257" s="182" t="s">
        <v>742</v>
      </c>
      <c r="F257" s="64">
        <v>216</v>
      </c>
      <c r="G257">
        <f t="shared" si="20"/>
        <v>2018</v>
      </c>
      <c r="H257" s="156">
        <f t="shared" si="21"/>
        <v>43435</v>
      </c>
      <c r="I257">
        <f t="shared" si="22"/>
        <v>3240</v>
      </c>
      <c r="J257" s="155">
        <f t="shared" si="23"/>
        <v>43435</v>
      </c>
      <c r="AN257" s="175"/>
    </row>
    <row r="258" spans="1:40" x14ac:dyDescent="0.2">
      <c r="A258" s="182" t="s">
        <v>536</v>
      </c>
      <c r="B258" s="182" t="s">
        <v>572</v>
      </c>
      <c r="C258" s="182" t="s">
        <v>573</v>
      </c>
      <c r="E258" s="182" t="s">
        <v>743</v>
      </c>
      <c r="F258" s="64">
        <v>217</v>
      </c>
      <c r="G258">
        <f t="shared" si="20"/>
        <v>2019</v>
      </c>
      <c r="H258" s="156">
        <f t="shared" si="21"/>
        <v>43466</v>
      </c>
      <c r="I258">
        <f t="shared" si="22"/>
        <v>3244</v>
      </c>
      <c r="J258" s="155">
        <f t="shared" si="23"/>
        <v>43466</v>
      </c>
      <c r="AN258" s="175"/>
    </row>
    <row r="259" spans="1:40" x14ac:dyDescent="0.2">
      <c r="A259" s="182" t="s">
        <v>536</v>
      </c>
      <c r="B259" s="182" t="s">
        <v>575</v>
      </c>
      <c r="C259" s="182" t="s">
        <v>454</v>
      </c>
      <c r="E259" s="182" t="s">
        <v>744</v>
      </c>
      <c r="F259" s="64">
        <v>218</v>
      </c>
      <c r="G259">
        <f t="shared" si="20"/>
        <v>2019</v>
      </c>
      <c r="H259" s="156">
        <f t="shared" si="21"/>
        <v>43497</v>
      </c>
      <c r="I259">
        <f t="shared" si="22"/>
        <v>3248</v>
      </c>
      <c r="J259" s="155">
        <f t="shared" si="23"/>
        <v>43497</v>
      </c>
      <c r="AN259" s="175"/>
    </row>
    <row r="260" spans="1:40" x14ac:dyDescent="0.2">
      <c r="A260" s="182" t="s">
        <v>536</v>
      </c>
      <c r="B260" s="182" t="s">
        <v>577</v>
      </c>
      <c r="C260" s="182" t="s">
        <v>433</v>
      </c>
      <c r="E260" s="182" t="s">
        <v>745</v>
      </c>
      <c r="F260" s="64">
        <v>219</v>
      </c>
      <c r="G260">
        <f t="shared" si="20"/>
        <v>2019</v>
      </c>
      <c r="H260" s="156">
        <f t="shared" si="21"/>
        <v>43525</v>
      </c>
      <c r="I260">
        <f t="shared" si="22"/>
        <v>3249</v>
      </c>
      <c r="J260" s="155">
        <f t="shared" si="23"/>
        <v>43525</v>
      </c>
      <c r="AN260" s="175"/>
    </row>
    <row r="261" spans="1:40" x14ac:dyDescent="0.2">
      <c r="A261" s="182" t="s">
        <v>536</v>
      </c>
      <c r="B261" s="182" t="s">
        <v>579</v>
      </c>
      <c r="C261" s="182" t="s">
        <v>580</v>
      </c>
      <c r="E261" s="182" t="s">
        <v>746</v>
      </c>
      <c r="F261" s="64">
        <v>220</v>
      </c>
      <c r="G261">
        <f t="shared" si="20"/>
        <v>2019</v>
      </c>
      <c r="H261" s="156">
        <f t="shared" si="21"/>
        <v>43556</v>
      </c>
      <c r="I261">
        <f t="shared" si="22"/>
        <v>3247</v>
      </c>
      <c r="J261" s="155">
        <f t="shared" si="23"/>
        <v>43556</v>
      </c>
      <c r="AN261" s="175"/>
    </row>
    <row r="262" spans="1:40" x14ac:dyDescent="0.2">
      <c r="A262" s="182" t="s">
        <v>536</v>
      </c>
      <c r="B262" s="182" t="s">
        <v>582</v>
      </c>
      <c r="C262" s="182" t="s">
        <v>374</v>
      </c>
      <c r="E262" s="182" t="s">
        <v>747</v>
      </c>
      <c r="F262" s="64">
        <v>221</v>
      </c>
      <c r="G262">
        <f t="shared" si="20"/>
        <v>2019</v>
      </c>
      <c r="H262" s="156">
        <f t="shared" si="21"/>
        <v>43586</v>
      </c>
      <c r="I262">
        <f t="shared" si="22"/>
        <v>3253</v>
      </c>
      <c r="J262" s="155">
        <f t="shared" si="23"/>
        <v>43586</v>
      </c>
      <c r="AN262" s="175"/>
    </row>
    <row r="263" spans="1:40" x14ac:dyDescent="0.2">
      <c r="A263" s="182" t="s">
        <v>536</v>
      </c>
      <c r="B263" s="182" t="s">
        <v>584</v>
      </c>
      <c r="C263" s="182" t="s">
        <v>585</v>
      </c>
      <c r="E263" s="182" t="s">
        <v>748</v>
      </c>
      <c r="F263" s="64">
        <v>222</v>
      </c>
      <c r="G263">
        <f t="shared" si="20"/>
        <v>2019</v>
      </c>
      <c r="H263" s="156">
        <f t="shared" si="21"/>
        <v>43617</v>
      </c>
      <c r="I263">
        <f t="shared" si="22"/>
        <v>3251</v>
      </c>
      <c r="J263" s="155">
        <f t="shared" si="23"/>
        <v>43617</v>
      </c>
      <c r="AN263" s="175"/>
    </row>
    <row r="264" spans="1:40" x14ac:dyDescent="0.2">
      <c r="A264" s="182" t="s">
        <v>536</v>
      </c>
      <c r="B264" s="182" t="s">
        <v>586</v>
      </c>
      <c r="C264" s="182" t="s">
        <v>587</v>
      </c>
      <c r="E264" s="182" t="s">
        <v>749</v>
      </c>
      <c r="F264" s="64">
        <v>223</v>
      </c>
      <c r="G264">
        <f t="shared" si="20"/>
        <v>2019</v>
      </c>
      <c r="H264" s="156">
        <f t="shared" si="21"/>
        <v>43647</v>
      </c>
      <c r="I264">
        <f t="shared" si="22"/>
        <v>3252</v>
      </c>
      <c r="J264" s="155">
        <f t="shared" si="23"/>
        <v>43647</v>
      </c>
      <c r="AN264" s="175"/>
    </row>
    <row r="265" spans="1:40" x14ac:dyDescent="0.2">
      <c r="A265" s="182" t="s">
        <v>536</v>
      </c>
      <c r="B265" s="182" t="s">
        <v>589</v>
      </c>
      <c r="C265" s="182" t="s">
        <v>590</v>
      </c>
      <c r="E265" s="182" t="s">
        <v>750</v>
      </c>
      <c r="F265" s="64">
        <v>224</v>
      </c>
      <c r="G265">
        <f t="shared" si="20"/>
        <v>2019</v>
      </c>
      <c r="H265" s="156">
        <f t="shared" si="21"/>
        <v>43678</v>
      </c>
      <c r="I265">
        <f t="shared" si="22"/>
        <v>3260</v>
      </c>
      <c r="J265" s="155">
        <f t="shared" si="23"/>
        <v>43678</v>
      </c>
      <c r="AN265" s="175"/>
    </row>
    <row r="266" spans="1:40" x14ac:dyDescent="0.2">
      <c r="A266" s="182" t="s">
        <v>536</v>
      </c>
      <c r="B266" s="182" t="s">
        <v>592</v>
      </c>
      <c r="C266" s="182" t="s">
        <v>593</v>
      </c>
      <c r="E266" s="182" t="s">
        <v>751</v>
      </c>
      <c r="F266" s="64">
        <v>225</v>
      </c>
      <c r="G266">
        <f t="shared" si="20"/>
        <v>2019</v>
      </c>
      <c r="H266" s="156">
        <f t="shared" si="21"/>
        <v>43709</v>
      </c>
      <c r="I266">
        <f t="shared" si="22"/>
        <v>3266</v>
      </c>
      <c r="J266" s="155">
        <f t="shared" si="23"/>
        <v>43709</v>
      </c>
      <c r="AN266" s="175"/>
    </row>
    <row r="267" spans="1:40" x14ac:dyDescent="0.2">
      <c r="A267" s="182" t="s">
        <v>536</v>
      </c>
      <c r="B267" s="182" t="s">
        <v>595</v>
      </c>
      <c r="C267" s="182" t="s">
        <v>596</v>
      </c>
      <c r="E267" s="182" t="s">
        <v>752</v>
      </c>
      <c r="F267" s="64">
        <v>226</v>
      </c>
      <c r="G267">
        <f t="shared" si="20"/>
        <v>2019</v>
      </c>
      <c r="H267" s="156">
        <f t="shared" si="21"/>
        <v>43739</v>
      </c>
      <c r="I267">
        <f t="shared" si="22"/>
        <v>3269</v>
      </c>
      <c r="J267" s="155">
        <f t="shared" si="23"/>
        <v>43739</v>
      </c>
      <c r="AN267" s="175"/>
    </row>
    <row r="268" spans="1:40" x14ac:dyDescent="0.2">
      <c r="A268" s="182" t="s">
        <v>536</v>
      </c>
      <c r="B268" s="182" t="s">
        <v>598</v>
      </c>
      <c r="C268" s="182" t="s">
        <v>599</v>
      </c>
      <c r="E268" s="182" t="s">
        <v>752</v>
      </c>
      <c r="F268" s="64">
        <v>227</v>
      </c>
      <c r="G268">
        <f t="shared" si="20"/>
        <v>2019</v>
      </c>
      <c r="H268" s="156">
        <f t="shared" si="21"/>
        <v>43770</v>
      </c>
      <c r="I268">
        <f t="shared" si="22"/>
        <v>3269</v>
      </c>
      <c r="J268" s="155">
        <f t="shared" si="23"/>
        <v>43770</v>
      </c>
      <c r="AN268" s="175"/>
    </row>
    <row r="269" spans="1:40" x14ac:dyDescent="0.2">
      <c r="A269" s="182" t="s">
        <v>536</v>
      </c>
      <c r="B269" s="182" t="s">
        <v>601</v>
      </c>
      <c r="C269" s="182" t="s">
        <v>602</v>
      </c>
      <c r="E269" s="182" t="s">
        <v>753</v>
      </c>
      <c r="F269" s="64">
        <v>228</v>
      </c>
      <c r="G269">
        <f t="shared" si="20"/>
        <v>2019</v>
      </c>
      <c r="H269" s="156">
        <f t="shared" si="21"/>
        <v>43800</v>
      </c>
      <c r="I269">
        <f t="shared" si="22"/>
        <v>3261</v>
      </c>
      <c r="J269" s="155">
        <f t="shared" si="23"/>
        <v>43800</v>
      </c>
      <c r="AN269" s="175"/>
    </row>
    <row r="270" spans="1:40" x14ac:dyDescent="0.2">
      <c r="A270" s="182" t="s">
        <v>540</v>
      </c>
      <c r="B270" s="182" t="s">
        <v>572</v>
      </c>
      <c r="C270" s="182" t="s">
        <v>573</v>
      </c>
      <c r="E270" s="182" t="s">
        <v>754</v>
      </c>
      <c r="F270" s="64">
        <v>229</v>
      </c>
      <c r="G270">
        <f t="shared" si="20"/>
        <v>2020</v>
      </c>
      <c r="H270" s="156">
        <f t="shared" si="21"/>
        <v>43831</v>
      </c>
      <c r="I270">
        <f t="shared" si="22"/>
        <v>3273</v>
      </c>
      <c r="J270" s="155">
        <f t="shared" si="23"/>
        <v>43831</v>
      </c>
      <c r="AN270" s="175"/>
    </row>
    <row r="271" spans="1:40" x14ac:dyDescent="0.2">
      <c r="A271" s="182" t="s">
        <v>540</v>
      </c>
      <c r="B271" s="182" t="s">
        <v>575</v>
      </c>
      <c r="C271" s="182" t="s">
        <v>454</v>
      </c>
      <c r="E271" s="182" t="s">
        <v>755</v>
      </c>
      <c r="F271" s="64">
        <v>230</v>
      </c>
      <c r="G271">
        <f t="shared" si="20"/>
        <v>2020</v>
      </c>
      <c r="H271" s="156">
        <f t="shared" si="21"/>
        <v>43862</v>
      </c>
      <c r="I271">
        <f t="shared" si="22"/>
        <v>3284</v>
      </c>
      <c r="J271" s="155">
        <f t="shared" si="23"/>
        <v>43862</v>
      </c>
      <c r="AN271" s="175"/>
    </row>
    <row r="272" spans="1:40" x14ac:dyDescent="0.2">
      <c r="A272" s="182" t="s">
        <v>540</v>
      </c>
      <c r="B272" s="182" t="s">
        <v>577</v>
      </c>
      <c r="C272" s="182" t="s">
        <v>433</v>
      </c>
      <c r="E272" s="182" t="s">
        <v>756</v>
      </c>
      <c r="F272" s="64">
        <v>231</v>
      </c>
      <c r="G272">
        <f t="shared" si="20"/>
        <v>2020</v>
      </c>
      <c r="H272" s="156">
        <f t="shared" si="21"/>
        <v>43891</v>
      </c>
      <c r="I272">
        <f t="shared" si="22"/>
        <v>3239</v>
      </c>
      <c r="J272" s="155">
        <f t="shared" si="23"/>
        <v>43891</v>
      </c>
      <c r="AN272" s="175"/>
    </row>
    <row r="273" spans="1:40" x14ac:dyDescent="0.2">
      <c r="A273" s="182" t="s">
        <v>540</v>
      </c>
      <c r="B273" s="182" t="s">
        <v>579</v>
      </c>
      <c r="C273" s="182" t="s">
        <v>580</v>
      </c>
      <c r="E273" s="182" t="s">
        <v>712</v>
      </c>
      <c r="F273" s="64">
        <v>232</v>
      </c>
      <c r="G273">
        <f t="shared" si="20"/>
        <v>2020</v>
      </c>
      <c r="H273" s="156">
        <f t="shared" si="21"/>
        <v>43922</v>
      </c>
      <c r="I273">
        <f t="shared" si="22"/>
        <v>3134</v>
      </c>
      <c r="J273" s="155">
        <f t="shared" si="23"/>
        <v>43922</v>
      </c>
      <c r="AN273" s="175"/>
    </row>
    <row r="274" spans="1:40" x14ac:dyDescent="0.2">
      <c r="A274" s="182" t="s">
        <v>540</v>
      </c>
      <c r="B274" s="182" t="s">
        <v>582</v>
      </c>
      <c r="C274" s="182" t="s">
        <v>374</v>
      </c>
      <c r="E274" s="182" t="s">
        <v>757</v>
      </c>
      <c r="F274" s="64">
        <v>233</v>
      </c>
      <c r="G274">
        <f t="shared" si="20"/>
        <v>2020</v>
      </c>
      <c r="H274" s="156">
        <f t="shared" si="21"/>
        <v>43952</v>
      </c>
      <c r="I274">
        <f t="shared" si="22"/>
        <v>3065</v>
      </c>
      <c r="J274" s="155">
        <f t="shared" si="23"/>
        <v>43952</v>
      </c>
      <c r="AN274" s="175"/>
    </row>
    <row r="275" spans="1:40" x14ac:dyDescent="0.2">
      <c r="A275" s="182" t="s">
        <v>540</v>
      </c>
      <c r="B275" s="182" t="s">
        <v>584</v>
      </c>
      <c r="C275" s="182" t="s">
        <v>585</v>
      </c>
      <c r="E275" s="182" t="s">
        <v>658</v>
      </c>
      <c r="F275" s="64">
        <v>234</v>
      </c>
      <c r="G275">
        <f t="shared" si="20"/>
        <v>2020</v>
      </c>
      <c r="H275" s="156">
        <f t="shared" si="21"/>
        <v>43983</v>
      </c>
      <c r="I275">
        <f t="shared" si="22"/>
        <v>3034</v>
      </c>
      <c r="J275" s="155">
        <f t="shared" si="23"/>
        <v>43983</v>
      </c>
      <c r="AN275" s="175"/>
    </row>
    <row r="276" spans="1:40" x14ac:dyDescent="0.2">
      <c r="A276" s="182" t="s">
        <v>540</v>
      </c>
      <c r="B276" s="182" t="s">
        <v>586</v>
      </c>
      <c r="C276" s="182" t="s">
        <v>587</v>
      </c>
      <c r="E276" s="182" t="s">
        <v>758</v>
      </c>
      <c r="F276" s="64">
        <v>235</v>
      </c>
      <c r="G276">
        <f t="shared" si="20"/>
        <v>2020</v>
      </c>
      <c r="H276" s="156">
        <f t="shared" si="21"/>
        <v>44013</v>
      </c>
      <c r="I276">
        <f t="shared" si="22"/>
        <v>3008</v>
      </c>
      <c r="J276" s="155">
        <f t="shared" si="23"/>
        <v>44013</v>
      </c>
      <c r="AN276" s="175"/>
    </row>
    <row r="277" spans="1:40" x14ac:dyDescent="0.2">
      <c r="A277" s="182" t="s">
        <v>540</v>
      </c>
      <c r="B277" s="182" t="s">
        <v>589</v>
      </c>
      <c r="C277" s="182" t="s">
        <v>590</v>
      </c>
      <c r="E277" s="182" t="s">
        <v>639</v>
      </c>
      <c r="F277" s="64">
        <v>236</v>
      </c>
      <c r="G277">
        <f t="shared" si="20"/>
        <v>2020</v>
      </c>
      <c r="H277" s="156">
        <f t="shared" si="21"/>
        <v>44044</v>
      </c>
      <c r="I277">
        <f t="shared" si="22"/>
        <v>2980</v>
      </c>
      <c r="J277" s="155">
        <f t="shared" si="23"/>
        <v>44044</v>
      </c>
      <c r="AN277" s="175"/>
    </row>
    <row r="278" spans="1:40" x14ac:dyDescent="0.2">
      <c r="A278" s="182" t="s">
        <v>540</v>
      </c>
      <c r="B278" s="182" t="s">
        <v>592</v>
      </c>
      <c r="C278" s="182" t="s">
        <v>593</v>
      </c>
      <c r="E278" s="182" t="s">
        <v>685</v>
      </c>
      <c r="F278" s="64">
        <v>237</v>
      </c>
      <c r="G278">
        <f t="shared" si="20"/>
        <v>2020</v>
      </c>
      <c r="H278" s="156">
        <f t="shared" si="21"/>
        <v>44075</v>
      </c>
      <c r="I278">
        <f t="shared" si="22"/>
        <v>2965</v>
      </c>
      <c r="J278" s="155">
        <f t="shared" si="23"/>
        <v>44075</v>
      </c>
      <c r="AN278" s="175"/>
    </row>
    <row r="279" spans="1:40" x14ac:dyDescent="0.2">
      <c r="A279" s="182" t="s">
        <v>540</v>
      </c>
      <c r="B279" s="182" t="s">
        <v>595</v>
      </c>
      <c r="C279" s="182" t="s">
        <v>596</v>
      </c>
      <c r="E279" s="182" t="s">
        <v>680</v>
      </c>
      <c r="F279" s="64">
        <v>238</v>
      </c>
      <c r="G279">
        <f t="shared" si="20"/>
        <v>2020</v>
      </c>
      <c r="H279" s="156">
        <f t="shared" si="21"/>
        <v>44105</v>
      </c>
      <c r="I279">
        <f t="shared" si="22"/>
        <v>2948</v>
      </c>
      <c r="J279" s="155">
        <f t="shared" si="23"/>
        <v>44105</v>
      </c>
      <c r="AN279" s="175"/>
    </row>
    <row r="280" spans="1:40" x14ac:dyDescent="0.2">
      <c r="A280" s="182" t="s">
        <v>540</v>
      </c>
      <c r="B280" s="182" t="s">
        <v>598</v>
      </c>
      <c r="C280" s="182" t="s">
        <v>599</v>
      </c>
      <c r="E280" s="182" t="s">
        <v>759</v>
      </c>
      <c r="F280" s="64">
        <v>239</v>
      </c>
      <c r="G280">
        <f t="shared" si="20"/>
        <v>2020</v>
      </c>
      <c r="H280" s="156">
        <f t="shared" si="21"/>
        <v>44136</v>
      </c>
      <c r="I280">
        <f t="shared" si="22"/>
        <v>2926</v>
      </c>
      <c r="J280" s="155">
        <f t="shared" si="23"/>
        <v>44136</v>
      </c>
      <c r="AN280" s="175"/>
    </row>
    <row r="281" spans="1:40" x14ac:dyDescent="0.2">
      <c r="A281" s="182" t="s">
        <v>540</v>
      </c>
      <c r="B281" s="182" t="s">
        <v>601</v>
      </c>
      <c r="C281" s="182" t="s">
        <v>602</v>
      </c>
      <c r="E281" s="182" t="s">
        <v>760</v>
      </c>
      <c r="F281" s="64">
        <v>240</v>
      </c>
      <c r="G281">
        <f t="shared" si="20"/>
        <v>2020</v>
      </c>
      <c r="H281" s="156">
        <f t="shared" si="21"/>
        <v>44166</v>
      </c>
      <c r="I281">
        <f t="shared" si="22"/>
        <v>2905</v>
      </c>
      <c r="J281" s="155">
        <f t="shared" si="23"/>
        <v>44166</v>
      </c>
      <c r="AN281" s="175"/>
    </row>
    <row r="282" spans="1:40" x14ac:dyDescent="0.2">
      <c r="A282" s="182" t="s">
        <v>544</v>
      </c>
      <c r="B282" s="182" t="s">
        <v>572</v>
      </c>
      <c r="C282" s="182" t="s">
        <v>573</v>
      </c>
      <c r="E282" s="182" t="s">
        <v>761</v>
      </c>
      <c r="F282" s="64">
        <v>241</v>
      </c>
      <c r="G282">
        <f t="shared" si="20"/>
        <v>2021</v>
      </c>
      <c r="H282" s="156">
        <f t="shared" si="21"/>
        <v>44197</v>
      </c>
      <c r="I282">
        <f t="shared" si="22"/>
        <v>2869</v>
      </c>
      <c r="J282" s="155">
        <f t="shared" si="23"/>
        <v>44197</v>
      </c>
      <c r="AN282" s="175"/>
    </row>
    <row r="283" spans="1:40" x14ac:dyDescent="0.2">
      <c r="A283" s="182" t="s">
        <v>544</v>
      </c>
      <c r="B283" s="182" t="s">
        <v>575</v>
      </c>
      <c r="C283" s="182" t="s">
        <v>454</v>
      </c>
      <c r="E283" s="182" t="s">
        <v>610</v>
      </c>
      <c r="F283" s="64">
        <v>242</v>
      </c>
      <c r="G283">
        <f t="shared" si="20"/>
        <v>2021</v>
      </c>
      <c r="H283" s="156">
        <f t="shared" si="21"/>
        <v>44228</v>
      </c>
      <c r="I283">
        <f t="shared" si="22"/>
        <v>2833</v>
      </c>
      <c r="J283" s="155">
        <f t="shared" si="23"/>
        <v>44228</v>
      </c>
      <c r="AN283" s="175"/>
    </row>
    <row r="284" spans="1:40" x14ac:dyDescent="0.2">
      <c r="A284" s="182" t="s">
        <v>544</v>
      </c>
      <c r="B284" s="182" t="s">
        <v>577</v>
      </c>
      <c r="C284" s="182" t="s">
        <v>433</v>
      </c>
      <c r="E284" s="182" t="s">
        <v>762</v>
      </c>
      <c r="F284" s="64">
        <v>243</v>
      </c>
      <c r="G284">
        <f t="shared" si="20"/>
        <v>2021</v>
      </c>
      <c r="H284" s="156">
        <f t="shared" si="21"/>
        <v>44256</v>
      </c>
      <c r="I284">
        <f t="shared" si="22"/>
        <v>2868</v>
      </c>
      <c r="J284" s="155">
        <f t="shared" si="23"/>
        <v>44256</v>
      </c>
      <c r="AN284" s="175"/>
    </row>
    <row r="285" spans="1:40" x14ac:dyDescent="0.2">
      <c r="A285" s="182" t="s">
        <v>544</v>
      </c>
      <c r="B285" s="182" t="s">
        <v>579</v>
      </c>
      <c r="C285" s="182" t="s">
        <v>580</v>
      </c>
      <c r="E285" s="182" t="s">
        <v>633</v>
      </c>
      <c r="F285" s="64">
        <v>244</v>
      </c>
      <c r="G285">
        <f t="shared" si="20"/>
        <v>2021</v>
      </c>
      <c r="H285" s="156">
        <f t="shared" si="21"/>
        <v>44287</v>
      </c>
      <c r="I285">
        <f t="shared" si="22"/>
        <v>2952</v>
      </c>
      <c r="J285" s="155">
        <f t="shared" si="23"/>
        <v>44287</v>
      </c>
      <c r="AN285" s="175"/>
    </row>
    <row r="286" spans="1:40" x14ac:dyDescent="0.2">
      <c r="A286" s="182" t="s">
        <v>544</v>
      </c>
      <c r="B286" s="182" t="s">
        <v>582</v>
      </c>
      <c r="C286" s="182" t="s">
        <v>374</v>
      </c>
      <c r="E286" s="182" t="s">
        <v>758</v>
      </c>
      <c r="F286" s="64">
        <v>245</v>
      </c>
      <c r="G286">
        <f t="shared" si="20"/>
        <v>2021</v>
      </c>
      <c r="H286" s="156">
        <f t="shared" si="21"/>
        <v>44317</v>
      </c>
      <c r="I286">
        <f t="shared" si="22"/>
        <v>3008</v>
      </c>
      <c r="J286" s="155">
        <f t="shared" si="23"/>
        <v>44317</v>
      </c>
      <c r="AN286" s="175"/>
    </row>
    <row r="287" spans="1:40" x14ac:dyDescent="0.2">
      <c r="A287" s="182" t="s">
        <v>544</v>
      </c>
      <c r="B287" s="182" t="s">
        <v>584</v>
      </c>
      <c r="C287" s="182" t="s">
        <v>585</v>
      </c>
      <c r="E287" s="182" t="s">
        <v>659</v>
      </c>
      <c r="F287" s="64">
        <v>246</v>
      </c>
      <c r="G287">
        <f t="shared" si="20"/>
        <v>2021</v>
      </c>
      <c r="H287" s="156">
        <f t="shared" si="21"/>
        <v>44348</v>
      </c>
      <c r="I287">
        <f t="shared" si="22"/>
        <v>3037</v>
      </c>
      <c r="J287" s="155">
        <f t="shared" si="23"/>
        <v>44348</v>
      </c>
      <c r="AN287" s="175"/>
    </row>
    <row r="288" spans="1:40" x14ac:dyDescent="0.2">
      <c r="A288" s="182" t="s">
        <v>544</v>
      </c>
      <c r="B288" s="182" t="s">
        <v>586</v>
      </c>
      <c r="C288" s="182" t="s">
        <v>587</v>
      </c>
      <c r="E288" s="182" t="s">
        <v>763</v>
      </c>
      <c r="F288" s="64">
        <v>247</v>
      </c>
      <c r="G288">
        <f t="shared" si="20"/>
        <v>2021</v>
      </c>
      <c r="H288" s="156">
        <f t="shared" si="21"/>
        <v>44378</v>
      </c>
      <c r="I288">
        <f t="shared" si="22"/>
        <v>3059</v>
      </c>
      <c r="J288" s="155">
        <f t="shared" si="23"/>
        <v>44378</v>
      </c>
      <c r="AN288" s="175"/>
    </row>
    <row r="289" spans="1:40" x14ac:dyDescent="0.2">
      <c r="A289" s="182" t="s">
        <v>544</v>
      </c>
      <c r="B289" s="182" t="s">
        <v>589</v>
      </c>
      <c r="C289" s="182" t="s">
        <v>590</v>
      </c>
      <c r="E289" s="182" t="s">
        <v>764</v>
      </c>
      <c r="F289" s="64">
        <v>248</v>
      </c>
      <c r="G289">
        <f t="shared" si="20"/>
        <v>2021</v>
      </c>
      <c r="H289" s="156">
        <f t="shared" si="21"/>
        <v>44409</v>
      </c>
      <c r="I289">
        <f t="shared" si="22"/>
        <v>3074</v>
      </c>
      <c r="J289" s="155">
        <f t="shared" si="23"/>
        <v>44409</v>
      </c>
      <c r="AN289" s="175"/>
    </row>
    <row r="290" spans="1:40" x14ac:dyDescent="0.2">
      <c r="A290" s="182" t="s">
        <v>544</v>
      </c>
      <c r="B290" s="182" t="s">
        <v>592</v>
      </c>
      <c r="C290" s="182" t="s">
        <v>593</v>
      </c>
      <c r="E290" s="182" t="s">
        <v>765</v>
      </c>
      <c r="F290" s="64">
        <v>249</v>
      </c>
      <c r="G290">
        <f t="shared" si="20"/>
        <v>2021</v>
      </c>
      <c r="H290" s="156">
        <f t="shared" si="21"/>
        <v>44440</v>
      </c>
      <c r="I290">
        <f t="shared" si="22"/>
        <v>3086</v>
      </c>
      <c r="J290" s="155">
        <f t="shared" si="23"/>
        <v>44440</v>
      </c>
      <c r="AN290" s="175"/>
    </row>
    <row r="291" spans="1:40" x14ac:dyDescent="0.2">
      <c r="A291" s="182" t="s">
        <v>544</v>
      </c>
      <c r="B291" s="182" t="s">
        <v>595</v>
      </c>
      <c r="C291" s="182" t="s">
        <v>596</v>
      </c>
      <c r="E291" s="182" t="s">
        <v>766</v>
      </c>
      <c r="F291" s="64">
        <v>250</v>
      </c>
      <c r="G291">
        <f t="shared" si="20"/>
        <v>2021</v>
      </c>
      <c r="H291" s="156">
        <f t="shared" si="21"/>
        <v>44470</v>
      </c>
      <c r="I291">
        <f t="shared" si="22"/>
        <v>3097</v>
      </c>
      <c r="J291" s="155">
        <f t="shared" si="23"/>
        <v>44470</v>
      </c>
      <c r="AN291" s="175"/>
    </row>
    <row r="292" spans="1:40" x14ac:dyDescent="0.2">
      <c r="A292" s="182" t="s">
        <v>544</v>
      </c>
      <c r="B292" s="182" t="s">
        <v>598</v>
      </c>
      <c r="C292" s="182" t="s">
        <v>599</v>
      </c>
      <c r="E292" s="182" t="s">
        <v>767</v>
      </c>
      <c r="F292" s="64">
        <v>251</v>
      </c>
      <c r="G292">
        <f t="shared" si="20"/>
        <v>2021</v>
      </c>
      <c r="H292" s="156">
        <f t="shared" si="21"/>
        <v>44501</v>
      </c>
      <c r="I292">
        <f t="shared" si="22"/>
        <v>3119</v>
      </c>
      <c r="J292" s="155">
        <f t="shared" si="23"/>
        <v>44501</v>
      </c>
      <c r="AN292" s="175"/>
    </row>
    <row r="293" spans="1:40" x14ac:dyDescent="0.2">
      <c r="A293" s="182" t="s">
        <v>544</v>
      </c>
      <c r="B293" s="182" t="s">
        <v>601</v>
      </c>
      <c r="C293" s="182" t="s">
        <v>602</v>
      </c>
      <c r="E293" s="182" t="s">
        <v>768</v>
      </c>
      <c r="F293" s="64">
        <v>252</v>
      </c>
      <c r="G293">
        <f t="shared" si="20"/>
        <v>2021</v>
      </c>
      <c r="H293" s="156">
        <f t="shared" si="21"/>
        <v>44531</v>
      </c>
      <c r="I293">
        <f t="shared" si="22"/>
        <v>3139</v>
      </c>
      <c r="J293" s="155">
        <f t="shared" si="23"/>
        <v>44531</v>
      </c>
      <c r="AN293" s="175"/>
    </row>
    <row r="294" spans="1:40" x14ac:dyDescent="0.2">
      <c r="A294" s="182" t="s">
        <v>548</v>
      </c>
      <c r="B294" s="182" t="s">
        <v>572</v>
      </c>
      <c r="C294" s="182" t="s">
        <v>573</v>
      </c>
      <c r="E294" s="182" t="s">
        <v>769</v>
      </c>
      <c r="F294" s="64">
        <v>253</v>
      </c>
      <c r="G294">
        <f t="shared" si="20"/>
        <v>2022</v>
      </c>
      <c r="H294" s="156">
        <f t="shared" si="21"/>
        <v>44562</v>
      </c>
      <c r="I294">
        <f t="shared" si="22"/>
        <v>3150</v>
      </c>
      <c r="J294" s="155">
        <f t="shared" si="23"/>
        <v>44562</v>
      </c>
      <c r="AN294" s="175"/>
    </row>
    <row r="295" spans="1:40" x14ac:dyDescent="0.2">
      <c r="A295" s="182" t="s">
        <v>548</v>
      </c>
      <c r="B295" s="182" t="s">
        <v>575</v>
      </c>
      <c r="C295" s="182" t="s">
        <v>454</v>
      </c>
      <c r="E295" s="182" t="s">
        <v>770</v>
      </c>
      <c r="F295" s="64">
        <v>254</v>
      </c>
      <c r="G295">
        <f t="shared" si="20"/>
        <v>2022</v>
      </c>
      <c r="H295" s="156">
        <f t="shared" si="21"/>
        <v>44593</v>
      </c>
      <c r="I295">
        <f t="shared" si="22"/>
        <v>3174</v>
      </c>
      <c r="J295" s="155">
        <f t="shared" si="23"/>
        <v>44593</v>
      </c>
      <c r="AN295" s="175"/>
    </row>
    <row r="296" spans="1:40" x14ac:dyDescent="0.2">
      <c r="A296" s="182" t="s">
        <v>548</v>
      </c>
      <c r="B296" s="182" t="s">
        <v>577</v>
      </c>
      <c r="C296" s="182" t="s">
        <v>433</v>
      </c>
      <c r="E296" s="182" t="s">
        <v>721</v>
      </c>
      <c r="F296" s="64">
        <v>255</v>
      </c>
      <c r="G296">
        <f t="shared" si="20"/>
        <v>2022</v>
      </c>
      <c r="H296" s="156">
        <f t="shared" si="21"/>
        <v>44621</v>
      </c>
      <c r="I296">
        <f t="shared" si="22"/>
        <v>3184</v>
      </c>
      <c r="J296" s="155">
        <f t="shared" si="23"/>
        <v>44621</v>
      </c>
      <c r="AN296" s="175"/>
    </row>
    <row r="297" spans="1:40" x14ac:dyDescent="0.2">
      <c r="A297" s="182" t="s">
        <v>548</v>
      </c>
      <c r="B297" s="182" t="s">
        <v>579</v>
      </c>
      <c r="C297" s="182" t="s">
        <v>580</v>
      </c>
      <c r="E297" s="182" t="s">
        <v>723</v>
      </c>
      <c r="F297" s="64">
        <v>256</v>
      </c>
      <c r="G297">
        <f t="shared" si="20"/>
        <v>2022</v>
      </c>
      <c r="H297" s="156">
        <f t="shared" si="21"/>
        <v>44652</v>
      </c>
      <c r="I297">
        <f t="shared" si="22"/>
        <v>3190</v>
      </c>
      <c r="J297" s="155">
        <f t="shared" si="23"/>
        <v>44652</v>
      </c>
      <c r="AN297" s="175"/>
    </row>
    <row r="298" spans="1:40" x14ac:dyDescent="0.2">
      <c r="A298" s="182" t="s">
        <v>548</v>
      </c>
      <c r="B298" s="182" t="s">
        <v>582</v>
      </c>
      <c r="C298" s="182" t="s">
        <v>374</v>
      </c>
      <c r="E298" s="182" t="s">
        <v>771</v>
      </c>
      <c r="F298" s="64">
        <v>257</v>
      </c>
      <c r="G298">
        <f t="shared" si="20"/>
        <v>2022</v>
      </c>
      <c r="H298" s="156">
        <f t="shared" si="21"/>
        <v>44682</v>
      </c>
      <c r="I298">
        <f t="shared" si="22"/>
        <v>3196</v>
      </c>
      <c r="J298" s="155">
        <f t="shared" si="23"/>
        <v>44682</v>
      </c>
      <c r="AN298" s="175"/>
    </row>
    <row r="299" spans="1:40" x14ac:dyDescent="0.2">
      <c r="A299" s="182" t="s">
        <v>548</v>
      </c>
      <c r="B299" s="182" t="s">
        <v>584</v>
      </c>
      <c r="C299" s="182" t="s">
        <v>585</v>
      </c>
      <c r="E299" s="182" t="s">
        <v>772</v>
      </c>
      <c r="F299" s="64">
        <v>258</v>
      </c>
      <c r="G299">
        <f t="shared" ref="G299:G353" si="24">VALUE(A299)</f>
        <v>2022</v>
      </c>
      <c r="H299" s="156">
        <f t="shared" ref="H299:H359" si="25">IF(ISBLANK(A299), "", J299)</f>
        <v>44713</v>
      </c>
      <c r="I299">
        <f t="shared" ref="I299:I359" si="26">IF(ISBLANK(E299),NA(),VALUE(E299))</f>
        <v>3194</v>
      </c>
      <c r="J299" s="155">
        <f t="shared" ref="J299:J359" si="27">DATE(G299,B299,1)</f>
        <v>44713</v>
      </c>
      <c r="AN299" s="175"/>
    </row>
    <row r="300" spans="1:40" x14ac:dyDescent="0.2">
      <c r="A300" s="182" t="s">
        <v>548</v>
      </c>
      <c r="B300" s="182" t="s">
        <v>586</v>
      </c>
      <c r="C300" s="182" t="s">
        <v>587</v>
      </c>
      <c r="E300" s="182" t="s">
        <v>773</v>
      </c>
      <c r="F300" s="64">
        <v>259</v>
      </c>
      <c r="G300">
        <f t="shared" si="24"/>
        <v>2022</v>
      </c>
      <c r="H300" s="156">
        <f t="shared" si="25"/>
        <v>44743</v>
      </c>
      <c r="I300">
        <f t="shared" si="26"/>
        <v>3188</v>
      </c>
      <c r="J300" s="155">
        <f t="shared" si="27"/>
        <v>44743</v>
      </c>
      <c r="AN300" s="175"/>
    </row>
    <row r="301" spans="1:40" x14ac:dyDescent="0.2">
      <c r="A301" s="182" t="s">
        <v>548</v>
      </c>
      <c r="B301" s="182" t="s">
        <v>589</v>
      </c>
      <c r="C301" s="182" t="s">
        <v>590</v>
      </c>
      <c r="E301" s="182" t="s">
        <v>774</v>
      </c>
      <c r="F301" s="64">
        <v>260</v>
      </c>
      <c r="G301">
        <f t="shared" si="24"/>
        <v>2022</v>
      </c>
      <c r="H301" s="156">
        <f t="shared" si="25"/>
        <v>44774</v>
      </c>
      <c r="I301">
        <f t="shared" si="26"/>
        <v>3192</v>
      </c>
      <c r="J301" s="155">
        <f t="shared" si="27"/>
        <v>44774</v>
      </c>
      <c r="AN301" s="175"/>
    </row>
    <row r="302" spans="1:40" x14ac:dyDescent="0.2">
      <c r="A302" s="182" t="s">
        <v>548</v>
      </c>
      <c r="B302" s="182" t="s">
        <v>592</v>
      </c>
      <c r="C302" s="182" t="s">
        <v>593</v>
      </c>
      <c r="E302" s="182" t="s">
        <v>775</v>
      </c>
      <c r="F302" s="64">
        <v>261</v>
      </c>
      <c r="G302">
        <f t="shared" si="24"/>
        <v>2022</v>
      </c>
      <c r="H302" s="156">
        <f t="shared" si="25"/>
        <v>44805</v>
      </c>
      <c r="I302">
        <f t="shared" si="26"/>
        <v>3198</v>
      </c>
      <c r="J302" s="155">
        <f t="shared" si="27"/>
        <v>44805</v>
      </c>
      <c r="AN302" s="175"/>
    </row>
    <row r="303" spans="1:40" x14ac:dyDescent="0.2">
      <c r="A303" s="182" t="s">
        <v>548</v>
      </c>
      <c r="B303" s="182" t="s">
        <v>595</v>
      </c>
      <c r="C303" s="182" t="s">
        <v>596</v>
      </c>
      <c r="E303" s="182" t="s">
        <v>726</v>
      </c>
      <c r="F303" s="64">
        <v>262</v>
      </c>
      <c r="G303">
        <f t="shared" si="24"/>
        <v>2022</v>
      </c>
      <c r="H303" s="156">
        <f t="shared" si="25"/>
        <v>44835</v>
      </c>
      <c r="I303">
        <f t="shared" si="26"/>
        <v>3201</v>
      </c>
      <c r="J303" s="155">
        <f t="shared" si="27"/>
        <v>44835</v>
      </c>
      <c r="AN303" s="175"/>
    </row>
    <row r="304" spans="1:40" x14ac:dyDescent="0.2">
      <c r="A304" s="182" t="s">
        <v>548</v>
      </c>
      <c r="B304" s="182" t="s">
        <v>598</v>
      </c>
      <c r="C304" s="182" t="s">
        <v>599</v>
      </c>
      <c r="E304" s="182" t="s">
        <v>776</v>
      </c>
      <c r="F304" s="64">
        <v>263</v>
      </c>
      <c r="G304">
        <f t="shared" si="24"/>
        <v>2022</v>
      </c>
      <c r="H304" s="156">
        <f t="shared" si="25"/>
        <v>44866</v>
      </c>
      <c r="I304">
        <f t="shared" si="26"/>
        <v>3200</v>
      </c>
      <c r="J304" s="155">
        <f t="shared" si="27"/>
        <v>44866</v>
      </c>
      <c r="AN304" s="175"/>
    </row>
    <row r="305" spans="1:40" x14ac:dyDescent="0.2">
      <c r="A305" s="182" t="s">
        <v>548</v>
      </c>
      <c r="B305" s="182" t="s">
        <v>601</v>
      </c>
      <c r="C305" s="182" t="s">
        <v>602</v>
      </c>
      <c r="E305" s="182" t="s">
        <v>725</v>
      </c>
      <c r="F305" s="64">
        <v>264</v>
      </c>
      <c r="G305">
        <f t="shared" si="24"/>
        <v>2022</v>
      </c>
      <c r="H305" s="156">
        <f t="shared" si="25"/>
        <v>44896</v>
      </c>
      <c r="I305">
        <f t="shared" si="26"/>
        <v>3197</v>
      </c>
      <c r="J305" s="155">
        <f t="shared" si="27"/>
        <v>44896</v>
      </c>
      <c r="AN305" s="175"/>
    </row>
    <row r="306" spans="1:40" x14ac:dyDescent="0.2">
      <c r="A306" s="182" t="s">
        <v>444</v>
      </c>
      <c r="B306" s="182" t="s">
        <v>572</v>
      </c>
      <c r="C306" s="182" t="s">
        <v>573</v>
      </c>
      <c r="E306" s="182" t="s">
        <v>729</v>
      </c>
      <c r="F306" s="64">
        <v>265</v>
      </c>
      <c r="G306">
        <f t="shared" si="24"/>
        <v>2023</v>
      </c>
      <c r="H306" s="156">
        <f t="shared" si="25"/>
        <v>44927</v>
      </c>
      <c r="I306">
        <f t="shared" si="26"/>
        <v>3210</v>
      </c>
      <c r="J306" s="155">
        <f t="shared" si="27"/>
        <v>44927</v>
      </c>
      <c r="AN306" s="175"/>
    </row>
    <row r="307" spans="1:40" x14ac:dyDescent="0.2">
      <c r="A307" s="182" t="s">
        <v>444</v>
      </c>
      <c r="B307" s="182" t="s">
        <v>575</v>
      </c>
      <c r="C307" s="182" t="s">
        <v>454</v>
      </c>
      <c r="E307" s="182" t="s">
        <v>731</v>
      </c>
      <c r="F307" s="64">
        <v>266</v>
      </c>
      <c r="G307">
        <f t="shared" si="24"/>
        <v>2023</v>
      </c>
      <c r="H307" s="156">
        <f t="shared" si="25"/>
        <v>44958</v>
      </c>
      <c r="I307">
        <f t="shared" si="26"/>
        <v>3215</v>
      </c>
      <c r="J307" s="155">
        <f t="shared" si="27"/>
        <v>44958</v>
      </c>
      <c r="AN307" s="175"/>
    </row>
    <row r="308" spans="1:40" x14ac:dyDescent="0.2">
      <c r="A308" s="182" t="s">
        <v>444</v>
      </c>
      <c r="B308" s="182" t="s">
        <v>577</v>
      </c>
      <c r="C308" s="182" t="s">
        <v>433</v>
      </c>
      <c r="E308" s="182" t="s">
        <v>777</v>
      </c>
      <c r="F308" s="64">
        <v>267</v>
      </c>
      <c r="G308">
        <f t="shared" si="24"/>
        <v>2023</v>
      </c>
      <c r="H308" s="156">
        <f t="shared" si="25"/>
        <v>44986</v>
      </c>
      <c r="I308">
        <f t="shared" si="26"/>
        <v>3216</v>
      </c>
      <c r="J308" s="155">
        <f t="shared" si="27"/>
        <v>44986</v>
      </c>
      <c r="AN308" s="175"/>
    </row>
    <row r="309" spans="1:40" x14ac:dyDescent="0.2">
      <c r="A309" s="182" t="s">
        <v>444</v>
      </c>
      <c r="B309" s="182" t="s">
        <v>579</v>
      </c>
      <c r="C309" s="182" t="s">
        <v>580</v>
      </c>
      <c r="E309" s="182" t="s">
        <v>735</v>
      </c>
      <c r="F309" s="64">
        <v>268</v>
      </c>
      <c r="G309">
        <f t="shared" si="24"/>
        <v>2023</v>
      </c>
      <c r="H309" s="156">
        <f t="shared" si="25"/>
        <v>45017</v>
      </c>
      <c r="I309">
        <f t="shared" si="26"/>
        <v>3225</v>
      </c>
      <c r="J309" s="155">
        <f t="shared" si="27"/>
        <v>45017</v>
      </c>
      <c r="AN309" s="175"/>
    </row>
    <row r="310" spans="1:40" x14ac:dyDescent="0.2">
      <c r="A310" s="182" t="s">
        <v>444</v>
      </c>
      <c r="B310" s="182" t="s">
        <v>582</v>
      </c>
      <c r="C310" s="182" t="s">
        <v>374</v>
      </c>
      <c r="E310" s="182" t="s">
        <v>778</v>
      </c>
      <c r="F310" s="64">
        <v>269</v>
      </c>
      <c r="G310">
        <f t="shared" si="24"/>
        <v>2023</v>
      </c>
      <c r="H310" s="156">
        <f t="shared" si="25"/>
        <v>45047</v>
      </c>
      <c r="I310">
        <f t="shared" si="26"/>
        <v>3231</v>
      </c>
      <c r="J310" s="155">
        <f t="shared" si="27"/>
        <v>45047</v>
      </c>
      <c r="AN310" s="175"/>
    </row>
    <row r="311" spans="1:40" x14ac:dyDescent="0.2">
      <c r="A311" s="182" t="s">
        <v>444</v>
      </c>
      <c r="B311" s="182" t="s">
        <v>584</v>
      </c>
      <c r="C311" s="182" t="s">
        <v>585</v>
      </c>
      <c r="E311" s="182" t="s">
        <v>741</v>
      </c>
      <c r="F311" s="64">
        <v>270</v>
      </c>
      <c r="G311">
        <f t="shared" si="24"/>
        <v>2023</v>
      </c>
      <c r="H311" s="156">
        <f t="shared" si="25"/>
        <v>45078</v>
      </c>
      <c r="I311">
        <f t="shared" si="26"/>
        <v>3238</v>
      </c>
      <c r="J311" s="155">
        <f t="shared" si="27"/>
        <v>45078</v>
      </c>
      <c r="AN311" s="175"/>
    </row>
    <row r="312" spans="1:40" x14ac:dyDescent="0.2">
      <c r="A312" s="182" t="s">
        <v>444</v>
      </c>
      <c r="B312" s="182" t="s">
        <v>586</v>
      </c>
      <c r="C312" s="182" t="s">
        <v>587</v>
      </c>
      <c r="E312" s="182" t="s">
        <v>743</v>
      </c>
      <c r="F312" s="64">
        <v>271</v>
      </c>
      <c r="G312">
        <f t="shared" si="24"/>
        <v>2023</v>
      </c>
      <c r="H312" s="156">
        <f t="shared" si="25"/>
        <v>45108</v>
      </c>
      <c r="I312">
        <f t="shared" si="26"/>
        <v>3244</v>
      </c>
      <c r="J312" s="155">
        <f t="shared" si="27"/>
        <v>45108</v>
      </c>
      <c r="AN312" s="175"/>
    </row>
    <row r="313" spans="1:40" x14ac:dyDescent="0.2">
      <c r="A313" s="182" t="s">
        <v>444</v>
      </c>
      <c r="B313" s="182" t="s">
        <v>589</v>
      </c>
      <c r="C313" s="182" t="s">
        <v>590</v>
      </c>
      <c r="E313" s="182" t="s">
        <v>745</v>
      </c>
      <c r="F313" s="64">
        <v>272</v>
      </c>
      <c r="G313">
        <f t="shared" si="24"/>
        <v>2023</v>
      </c>
      <c r="H313" s="156">
        <f t="shared" si="25"/>
        <v>45139</v>
      </c>
      <c r="I313">
        <f t="shared" si="26"/>
        <v>3249</v>
      </c>
      <c r="J313" s="155">
        <f t="shared" si="27"/>
        <v>45139</v>
      </c>
      <c r="AN313" s="175"/>
    </row>
    <row r="314" spans="1:40" x14ac:dyDescent="0.2">
      <c r="A314" s="182" t="s">
        <v>444</v>
      </c>
      <c r="B314" s="182" t="s">
        <v>592</v>
      </c>
      <c r="C314" s="182" t="s">
        <v>593</v>
      </c>
      <c r="E314" s="182" t="s">
        <v>779</v>
      </c>
      <c r="F314" s="64">
        <v>273</v>
      </c>
      <c r="G314">
        <f t="shared" si="24"/>
        <v>2023</v>
      </c>
      <c r="H314" s="156">
        <f t="shared" si="25"/>
        <v>45170</v>
      </c>
      <c r="I314">
        <f t="shared" si="26"/>
        <v>3246</v>
      </c>
      <c r="J314" s="155">
        <f t="shared" si="27"/>
        <v>45170</v>
      </c>
      <c r="AN314" s="175"/>
    </row>
    <row r="315" spans="1:40" x14ac:dyDescent="0.2">
      <c r="A315" s="182" t="s">
        <v>444</v>
      </c>
      <c r="B315" s="182" t="s">
        <v>595</v>
      </c>
      <c r="C315" s="182" t="s">
        <v>596</v>
      </c>
      <c r="E315" s="182" t="s">
        <v>779</v>
      </c>
      <c r="F315" s="64">
        <v>274</v>
      </c>
      <c r="G315">
        <f t="shared" si="24"/>
        <v>2023</v>
      </c>
      <c r="H315" s="156">
        <f t="shared" si="25"/>
        <v>45200</v>
      </c>
      <c r="I315">
        <f t="shared" si="26"/>
        <v>3246</v>
      </c>
      <c r="J315" s="155">
        <f t="shared" si="27"/>
        <v>45200</v>
      </c>
      <c r="AN315" s="175"/>
    </row>
    <row r="316" spans="1:40" x14ac:dyDescent="0.2">
      <c r="A316" s="182" t="s">
        <v>444</v>
      </c>
      <c r="B316" s="182" t="s">
        <v>598</v>
      </c>
      <c r="C316" s="182" t="s">
        <v>599</v>
      </c>
      <c r="E316" s="182" t="s">
        <v>746</v>
      </c>
      <c r="F316" s="64">
        <v>275</v>
      </c>
      <c r="G316">
        <f t="shared" si="24"/>
        <v>2023</v>
      </c>
      <c r="H316" s="156">
        <f t="shared" si="25"/>
        <v>45231</v>
      </c>
      <c r="I316">
        <f t="shared" si="26"/>
        <v>3247</v>
      </c>
      <c r="J316" s="155">
        <f t="shared" si="27"/>
        <v>45231</v>
      </c>
      <c r="AN316" s="175"/>
    </row>
    <row r="317" spans="1:40" x14ac:dyDescent="0.2">
      <c r="A317" s="182" t="s">
        <v>444</v>
      </c>
      <c r="B317" s="182" t="s">
        <v>601</v>
      </c>
      <c r="C317" s="182" t="s">
        <v>602</v>
      </c>
      <c r="E317" s="182" t="s">
        <v>744</v>
      </c>
      <c r="F317" s="64">
        <v>276</v>
      </c>
      <c r="G317">
        <f t="shared" si="24"/>
        <v>2023</v>
      </c>
      <c r="H317" s="156">
        <f t="shared" si="25"/>
        <v>45261</v>
      </c>
      <c r="I317">
        <f t="shared" si="26"/>
        <v>3248</v>
      </c>
      <c r="J317" s="155">
        <f t="shared" si="27"/>
        <v>45261</v>
      </c>
      <c r="AN317" s="175"/>
    </row>
    <row r="318" spans="1:40" x14ac:dyDescent="0.2">
      <c r="A318" s="182" t="s">
        <v>555</v>
      </c>
      <c r="B318" s="182" t="s">
        <v>572</v>
      </c>
      <c r="C318" s="182" t="s">
        <v>573</v>
      </c>
      <c r="E318" s="182" t="s">
        <v>780</v>
      </c>
      <c r="F318" s="64">
        <v>277</v>
      </c>
      <c r="G318">
        <f t="shared" si="24"/>
        <v>2024</v>
      </c>
      <c r="H318" s="156">
        <f t="shared" si="25"/>
        <v>45292</v>
      </c>
      <c r="I318">
        <f t="shared" si="26"/>
        <v>3245</v>
      </c>
      <c r="J318" s="155">
        <f t="shared" si="27"/>
        <v>45292</v>
      </c>
      <c r="AN318" s="175"/>
    </row>
    <row r="319" spans="1:40" x14ac:dyDescent="0.2">
      <c r="A319" s="182" t="s">
        <v>555</v>
      </c>
      <c r="B319" s="182" t="s">
        <v>575</v>
      </c>
      <c r="C319" s="182" t="s">
        <v>454</v>
      </c>
      <c r="E319" s="182" t="s">
        <v>781</v>
      </c>
      <c r="F319" s="64">
        <v>278</v>
      </c>
      <c r="G319">
        <f t="shared" si="24"/>
        <v>2024</v>
      </c>
      <c r="H319" s="156">
        <f t="shared" si="25"/>
        <v>45323</v>
      </c>
      <c r="I319">
        <f t="shared" si="26"/>
        <v>3250</v>
      </c>
      <c r="J319" s="155">
        <f t="shared" si="27"/>
        <v>45323</v>
      </c>
      <c r="AN319" s="175"/>
    </row>
    <row r="320" spans="1:40" x14ac:dyDescent="0.2">
      <c r="A320" s="182" t="s">
        <v>555</v>
      </c>
      <c r="B320" s="182" t="s">
        <v>577</v>
      </c>
      <c r="C320" s="182" t="s">
        <v>433</v>
      </c>
      <c r="E320" s="182" t="s">
        <v>749</v>
      </c>
      <c r="F320" s="64">
        <v>279</v>
      </c>
      <c r="G320">
        <f t="shared" si="24"/>
        <v>2024</v>
      </c>
      <c r="H320" s="156">
        <f t="shared" si="25"/>
        <v>45352</v>
      </c>
      <c r="I320">
        <f t="shared" si="26"/>
        <v>3252</v>
      </c>
      <c r="J320" s="155">
        <f t="shared" si="27"/>
        <v>45352</v>
      </c>
      <c r="AN320" s="175"/>
    </row>
    <row r="321" spans="1:40" x14ac:dyDescent="0.2">
      <c r="A321" s="182" t="s">
        <v>555</v>
      </c>
      <c r="B321" s="182" t="s">
        <v>579</v>
      </c>
      <c r="C321" s="182" t="s">
        <v>580</v>
      </c>
      <c r="E321" s="182" t="s">
        <v>782</v>
      </c>
      <c r="F321" s="64">
        <v>280</v>
      </c>
      <c r="G321">
        <f t="shared" si="24"/>
        <v>2024</v>
      </c>
      <c r="H321" s="156">
        <f t="shared" si="25"/>
        <v>45383</v>
      </c>
      <c r="I321">
        <f t="shared" si="26"/>
        <v>3258</v>
      </c>
      <c r="J321" s="155">
        <f t="shared" si="27"/>
        <v>45383</v>
      </c>
      <c r="AN321" s="175"/>
    </row>
    <row r="322" spans="1:40" x14ac:dyDescent="0.2">
      <c r="A322" s="182" t="s">
        <v>555</v>
      </c>
      <c r="B322" s="182" t="s">
        <v>582</v>
      </c>
      <c r="C322" s="182" t="s">
        <v>374</v>
      </c>
      <c r="E322" s="182" t="s">
        <v>783</v>
      </c>
      <c r="F322" s="64">
        <v>281</v>
      </c>
      <c r="G322">
        <f t="shared" si="24"/>
        <v>2024</v>
      </c>
      <c r="H322" s="156">
        <f t="shared" si="25"/>
        <v>45413</v>
      </c>
      <c r="I322">
        <f t="shared" si="26"/>
        <v>3262</v>
      </c>
      <c r="J322" s="155">
        <f t="shared" si="27"/>
        <v>45413</v>
      </c>
      <c r="AN322" s="175"/>
    </row>
    <row r="323" spans="1:40" x14ac:dyDescent="0.2">
      <c r="A323" s="182" t="s">
        <v>555</v>
      </c>
      <c r="B323" s="182" t="s">
        <v>584</v>
      </c>
      <c r="C323" s="182" t="s">
        <v>585</v>
      </c>
      <c r="E323" s="182" t="s">
        <v>753</v>
      </c>
      <c r="F323" s="64">
        <v>282</v>
      </c>
      <c r="G323">
        <f t="shared" si="24"/>
        <v>2024</v>
      </c>
      <c r="H323" s="156">
        <f t="shared" si="25"/>
        <v>45444</v>
      </c>
      <c r="I323">
        <f t="shared" si="26"/>
        <v>3261</v>
      </c>
      <c r="J323" s="155">
        <f t="shared" si="27"/>
        <v>45444</v>
      </c>
      <c r="AN323" s="175"/>
    </row>
    <row r="324" spans="1:40" x14ac:dyDescent="0.2">
      <c r="A324" s="182" t="s">
        <v>555</v>
      </c>
      <c r="B324" s="182" t="s">
        <v>586</v>
      </c>
      <c r="C324" s="182" t="s">
        <v>587</v>
      </c>
      <c r="E324" s="182" t="s">
        <v>784</v>
      </c>
      <c r="F324" s="64">
        <v>283</v>
      </c>
      <c r="G324">
        <f t="shared" si="24"/>
        <v>2024</v>
      </c>
      <c r="H324" s="156">
        <f t="shared" si="25"/>
        <v>45474</v>
      </c>
      <c r="I324">
        <f t="shared" si="26"/>
        <v>3264</v>
      </c>
      <c r="J324" s="155">
        <f t="shared" si="27"/>
        <v>45474</v>
      </c>
      <c r="AN324" s="175"/>
    </row>
    <row r="325" spans="1:40" x14ac:dyDescent="0.2">
      <c r="A325" s="182" t="s">
        <v>555</v>
      </c>
      <c r="B325" s="182" t="s">
        <v>589</v>
      </c>
      <c r="C325" s="182" t="s">
        <v>590</v>
      </c>
      <c r="E325" s="182" t="s">
        <v>785</v>
      </c>
      <c r="F325" s="64">
        <v>284</v>
      </c>
      <c r="G325">
        <f t="shared" si="24"/>
        <v>2024</v>
      </c>
      <c r="H325" s="156">
        <f t="shared" si="25"/>
        <v>45505</v>
      </c>
      <c r="I325">
        <f t="shared" si="26"/>
        <v>3267</v>
      </c>
      <c r="J325" s="155">
        <f t="shared" si="27"/>
        <v>45505</v>
      </c>
      <c r="AN325" s="175"/>
    </row>
    <row r="326" spans="1:40" x14ac:dyDescent="0.2">
      <c r="A326" s="182" t="s">
        <v>555</v>
      </c>
      <c r="B326" s="182" t="s">
        <v>592</v>
      </c>
      <c r="C326" s="182" t="s">
        <v>593</v>
      </c>
      <c r="E326" s="182" t="s">
        <v>785</v>
      </c>
      <c r="F326" s="64">
        <v>285</v>
      </c>
      <c r="G326">
        <f t="shared" si="24"/>
        <v>2024</v>
      </c>
      <c r="H326" s="156">
        <f t="shared" si="25"/>
        <v>45536</v>
      </c>
      <c r="I326">
        <f t="shared" si="26"/>
        <v>3267</v>
      </c>
      <c r="J326" s="155">
        <f t="shared" si="27"/>
        <v>45536</v>
      </c>
      <c r="AN326" s="175"/>
    </row>
    <row r="327" spans="1:40" x14ac:dyDescent="0.2">
      <c r="A327" s="182" t="s">
        <v>555</v>
      </c>
      <c r="B327" s="182" t="s">
        <v>595</v>
      </c>
      <c r="C327" s="182" t="s">
        <v>596</v>
      </c>
      <c r="E327" s="182" t="s">
        <v>786</v>
      </c>
      <c r="F327" s="64">
        <v>286</v>
      </c>
      <c r="G327">
        <f t="shared" si="24"/>
        <v>2024</v>
      </c>
      <c r="H327" s="156">
        <f t="shared" si="25"/>
        <v>45566</v>
      </c>
      <c r="I327">
        <f t="shared" si="26"/>
        <v>3274</v>
      </c>
      <c r="J327" s="155">
        <f t="shared" si="27"/>
        <v>45566</v>
      </c>
      <c r="AN327" s="175"/>
    </row>
    <row r="328" spans="1:40" x14ac:dyDescent="0.2">
      <c r="A328" s="182" t="s">
        <v>555</v>
      </c>
      <c r="B328" s="182" t="s">
        <v>598</v>
      </c>
      <c r="C328" s="182" t="s">
        <v>599</v>
      </c>
      <c r="E328" s="182" t="s">
        <v>787</v>
      </c>
      <c r="F328" s="64">
        <v>287</v>
      </c>
      <c r="G328">
        <f t="shared" si="24"/>
        <v>2024</v>
      </c>
      <c r="H328" s="156">
        <f t="shared" si="25"/>
        <v>45597</v>
      </c>
      <c r="I328">
        <f t="shared" si="26"/>
        <v>3275</v>
      </c>
      <c r="J328" s="155">
        <f t="shared" si="27"/>
        <v>45597</v>
      </c>
      <c r="AN328" s="175"/>
    </row>
    <row r="329" spans="1:40" x14ac:dyDescent="0.2">
      <c r="A329" s="182" t="s">
        <v>555</v>
      </c>
      <c r="B329" s="182" t="s">
        <v>601</v>
      </c>
      <c r="C329" s="182" t="s">
        <v>602</v>
      </c>
      <c r="E329" s="182" t="s">
        <v>788</v>
      </c>
      <c r="F329" s="64">
        <v>288</v>
      </c>
      <c r="G329">
        <f t="shared" si="24"/>
        <v>2024</v>
      </c>
      <c r="H329" s="156">
        <f t="shared" si="25"/>
        <v>45627</v>
      </c>
      <c r="I329">
        <f t="shared" si="26"/>
        <v>3279</v>
      </c>
      <c r="J329" s="155">
        <f t="shared" si="27"/>
        <v>45627</v>
      </c>
      <c r="AN329" s="175"/>
    </row>
    <row r="330" spans="1:40" x14ac:dyDescent="0.2">
      <c r="A330" s="182" t="s">
        <v>432</v>
      </c>
      <c r="B330" s="182" t="s">
        <v>572</v>
      </c>
      <c r="C330" s="182" t="s">
        <v>573</v>
      </c>
      <c r="E330" s="182" t="s">
        <v>755</v>
      </c>
      <c r="F330" s="64">
        <v>289</v>
      </c>
      <c r="G330">
        <f t="shared" si="24"/>
        <v>2025</v>
      </c>
      <c r="H330" s="156">
        <f t="shared" si="25"/>
        <v>45658</v>
      </c>
      <c r="I330">
        <f t="shared" si="26"/>
        <v>3284</v>
      </c>
      <c r="J330" s="155">
        <f t="shared" si="27"/>
        <v>45658</v>
      </c>
      <c r="AN330" s="175"/>
    </row>
    <row r="331" spans="1:40" x14ac:dyDescent="0.2">
      <c r="A331" s="182" t="s">
        <v>432</v>
      </c>
      <c r="B331" s="182" t="s">
        <v>575</v>
      </c>
      <c r="C331" s="182" t="s">
        <v>454</v>
      </c>
      <c r="E331" s="182" t="s">
        <v>789</v>
      </c>
      <c r="F331" s="64">
        <v>290</v>
      </c>
      <c r="G331">
        <f t="shared" si="24"/>
        <v>2025</v>
      </c>
      <c r="H331" s="156">
        <f t="shared" si="25"/>
        <v>45689</v>
      </c>
      <c r="I331">
        <f t="shared" si="26"/>
        <v>3280</v>
      </c>
      <c r="J331" s="155">
        <f t="shared" si="27"/>
        <v>45689</v>
      </c>
      <c r="AN331" s="175"/>
    </row>
    <row r="332" spans="1:40" x14ac:dyDescent="0.2">
      <c r="A332" s="182" t="s">
        <v>432</v>
      </c>
      <c r="B332" s="182" t="s">
        <v>577</v>
      </c>
      <c r="C332" s="182" t="s">
        <v>433</v>
      </c>
      <c r="E332" s="182" t="s">
        <v>790</v>
      </c>
      <c r="F332" s="64">
        <v>291</v>
      </c>
      <c r="G332">
        <f t="shared" si="24"/>
        <v>2025</v>
      </c>
      <c r="H332" s="156">
        <f t="shared" si="25"/>
        <v>45717</v>
      </c>
      <c r="I332">
        <f t="shared" si="26"/>
        <v>3283</v>
      </c>
      <c r="J332" s="155">
        <f t="shared" si="27"/>
        <v>45717</v>
      </c>
      <c r="AN332" s="175"/>
    </row>
    <row r="333" spans="1:40" x14ac:dyDescent="0.2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791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792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793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794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795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796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07"/>
  <sheetViews>
    <sheetView tabSelected="1" topLeftCell="A270" workbookViewId="0">
      <selection activeCell="B304" sqref="B304"/>
    </sheetView>
  </sheetViews>
  <sheetFormatPr defaultRowHeight="12.75" x14ac:dyDescent="0.2"/>
  <cols>
    <col min="2" max="2" width="9.140625" style="79"/>
    <col min="3" max="3" width="15.85546875" style="79" customWidth="1"/>
    <col min="5" max="5" width="9.140625" style="153"/>
  </cols>
  <sheetData>
    <row r="1" spans="1:5" x14ac:dyDescent="0.2">
      <c r="A1" s="279" t="s">
        <v>798</v>
      </c>
      <c r="B1" s="280" t="s">
        <v>799</v>
      </c>
      <c r="C1" s="280" t="s">
        <v>800</v>
      </c>
    </row>
    <row r="2" spans="1:5" x14ac:dyDescent="0.2">
      <c r="A2" s="281">
        <v>36526</v>
      </c>
      <c r="B2" s="79">
        <v>203442</v>
      </c>
      <c r="C2" s="79">
        <v>227235</v>
      </c>
      <c r="E2" s="82"/>
    </row>
    <row r="3" spans="1:5" x14ac:dyDescent="0.2">
      <c r="A3" s="281">
        <v>36557</v>
      </c>
      <c r="B3" s="79">
        <v>199261</v>
      </c>
      <c r="C3" s="79">
        <v>228727</v>
      </c>
    </row>
    <row r="4" spans="1:5" x14ac:dyDescent="0.2">
      <c r="A4" s="281">
        <v>36586</v>
      </c>
      <c r="B4" s="79">
        <v>232490</v>
      </c>
      <c r="C4" s="79">
        <v>230237</v>
      </c>
    </row>
    <row r="5" spans="1:5" x14ac:dyDescent="0.2">
      <c r="A5" s="281">
        <v>36617</v>
      </c>
      <c r="B5" s="79">
        <v>227698</v>
      </c>
      <c r="C5" s="79">
        <v>229068</v>
      </c>
    </row>
    <row r="6" spans="1:5" x14ac:dyDescent="0.2">
      <c r="A6" s="281">
        <v>36647</v>
      </c>
      <c r="B6" s="79">
        <v>242501</v>
      </c>
      <c r="C6" s="79">
        <v>229651</v>
      </c>
    </row>
    <row r="7" spans="1:5" x14ac:dyDescent="0.2">
      <c r="A7" s="281">
        <v>36678</v>
      </c>
      <c r="B7" s="79">
        <v>242963</v>
      </c>
      <c r="C7" s="79">
        <v>230024</v>
      </c>
    </row>
    <row r="8" spans="1:5" x14ac:dyDescent="0.2">
      <c r="A8" s="281">
        <v>36708</v>
      </c>
      <c r="B8" s="79">
        <v>245140</v>
      </c>
      <c r="C8" s="79">
        <v>228840</v>
      </c>
    </row>
    <row r="9" spans="1:5" x14ac:dyDescent="0.2">
      <c r="A9" s="281">
        <v>36739</v>
      </c>
      <c r="B9" s="79">
        <v>247832</v>
      </c>
      <c r="C9" s="79">
        <v>229339</v>
      </c>
    </row>
    <row r="10" spans="1:5" x14ac:dyDescent="0.2">
      <c r="A10" s="281">
        <v>36770</v>
      </c>
      <c r="B10" s="79">
        <v>227899</v>
      </c>
      <c r="C10" s="79">
        <v>231166</v>
      </c>
    </row>
    <row r="11" spans="1:5" x14ac:dyDescent="0.2">
      <c r="A11" s="281">
        <v>36800</v>
      </c>
      <c r="B11" s="79">
        <v>236491</v>
      </c>
      <c r="C11" s="79">
        <v>230372</v>
      </c>
    </row>
    <row r="12" spans="1:5" x14ac:dyDescent="0.2">
      <c r="A12" s="281">
        <v>36831</v>
      </c>
      <c r="B12" s="79">
        <v>222819</v>
      </c>
      <c r="C12" s="79">
        <v>229865</v>
      </c>
    </row>
    <row r="13" spans="1:5" x14ac:dyDescent="0.2">
      <c r="A13" s="281">
        <v>36861</v>
      </c>
      <c r="B13" s="79">
        <v>218390</v>
      </c>
      <c r="C13" s="79">
        <v>224132</v>
      </c>
    </row>
    <row r="14" spans="1:5" x14ac:dyDescent="0.2">
      <c r="A14" s="281">
        <v>36892</v>
      </c>
      <c r="B14" s="79">
        <v>209685</v>
      </c>
      <c r="C14" s="79">
        <v>231442</v>
      </c>
    </row>
    <row r="15" spans="1:5" x14ac:dyDescent="0.2">
      <c r="A15" s="281">
        <v>36923</v>
      </c>
      <c r="B15" s="79">
        <v>200876</v>
      </c>
      <c r="C15" s="79">
        <v>230672</v>
      </c>
    </row>
    <row r="16" spans="1:5" x14ac:dyDescent="0.2">
      <c r="A16" s="281">
        <v>36951</v>
      </c>
      <c r="B16" s="79">
        <v>232587</v>
      </c>
      <c r="C16" s="79">
        <v>231165</v>
      </c>
    </row>
    <row r="17" spans="1:3" x14ac:dyDescent="0.2">
      <c r="A17" s="281">
        <v>36982</v>
      </c>
      <c r="B17" s="79">
        <v>232513</v>
      </c>
      <c r="C17" s="79">
        <v>232994</v>
      </c>
    </row>
    <row r="18" spans="1:3" x14ac:dyDescent="0.2">
      <c r="A18" s="281">
        <v>37012</v>
      </c>
      <c r="B18" s="79">
        <v>245357</v>
      </c>
      <c r="C18" s="79">
        <v>232201</v>
      </c>
    </row>
    <row r="19" spans="1:3" x14ac:dyDescent="0.2">
      <c r="A19" s="281">
        <v>37043</v>
      </c>
      <c r="B19" s="79">
        <v>243498</v>
      </c>
      <c r="C19" s="79">
        <v>231645</v>
      </c>
    </row>
    <row r="20" spans="1:3" x14ac:dyDescent="0.2">
      <c r="A20" s="281">
        <v>37073</v>
      </c>
      <c r="B20" s="79">
        <v>250363</v>
      </c>
      <c r="C20" s="79">
        <v>232941</v>
      </c>
    </row>
    <row r="21" spans="1:3" x14ac:dyDescent="0.2">
      <c r="A21" s="281">
        <v>37104</v>
      </c>
      <c r="B21" s="79">
        <v>253274</v>
      </c>
      <c r="C21" s="79">
        <v>233413</v>
      </c>
    </row>
    <row r="22" spans="1:3" x14ac:dyDescent="0.2">
      <c r="A22" s="281">
        <v>37135</v>
      </c>
      <c r="B22" s="79">
        <v>226312</v>
      </c>
      <c r="C22" s="79">
        <v>232276</v>
      </c>
    </row>
    <row r="23" spans="1:3" x14ac:dyDescent="0.2">
      <c r="A23" s="281">
        <v>37165</v>
      </c>
      <c r="B23" s="79">
        <v>241050</v>
      </c>
      <c r="C23" s="79">
        <v>233772</v>
      </c>
    </row>
    <row r="24" spans="1:3" x14ac:dyDescent="0.2">
      <c r="A24" s="281">
        <v>37196</v>
      </c>
      <c r="B24" s="79">
        <v>230511</v>
      </c>
      <c r="C24" s="79">
        <v>236644</v>
      </c>
    </row>
    <row r="25" spans="1:3" x14ac:dyDescent="0.2">
      <c r="A25" s="281">
        <v>37226</v>
      </c>
      <c r="B25" s="79">
        <v>229584</v>
      </c>
      <c r="C25" s="79">
        <v>236694</v>
      </c>
    </row>
    <row r="26" spans="1:3" x14ac:dyDescent="0.2">
      <c r="A26" s="281">
        <v>37257</v>
      </c>
      <c r="B26" s="79">
        <v>215215</v>
      </c>
      <c r="C26" s="79">
        <v>236712</v>
      </c>
    </row>
    <row r="27" spans="1:3" x14ac:dyDescent="0.2">
      <c r="A27" s="281">
        <v>37288</v>
      </c>
      <c r="B27" s="79">
        <v>208237</v>
      </c>
      <c r="C27" s="79">
        <v>238125</v>
      </c>
    </row>
    <row r="28" spans="1:3" x14ac:dyDescent="0.2">
      <c r="A28" s="281">
        <v>37316</v>
      </c>
      <c r="B28" s="79">
        <v>236070</v>
      </c>
      <c r="C28" s="79">
        <v>235504</v>
      </c>
    </row>
    <row r="29" spans="1:3" x14ac:dyDescent="0.2">
      <c r="A29" s="281">
        <v>37347</v>
      </c>
      <c r="B29" s="79">
        <v>237226</v>
      </c>
      <c r="C29" s="79">
        <v>236391</v>
      </c>
    </row>
    <row r="30" spans="1:3" x14ac:dyDescent="0.2">
      <c r="A30" s="281">
        <v>37377</v>
      </c>
      <c r="B30" s="79">
        <v>251746</v>
      </c>
      <c r="C30" s="79">
        <v>237506</v>
      </c>
    </row>
    <row r="31" spans="1:3" x14ac:dyDescent="0.2">
      <c r="A31" s="281">
        <v>37408</v>
      </c>
      <c r="B31" s="79">
        <v>247868</v>
      </c>
      <c r="C31" s="79">
        <v>238073</v>
      </c>
    </row>
    <row r="32" spans="1:3" x14ac:dyDescent="0.2">
      <c r="A32" s="281">
        <v>37438</v>
      </c>
      <c r="B32" s="79">
        <v>256392</v>
      </c>
      <c r="C32" s="79">
        <v>237780</v>
      </c>
    </row>
    <row r="33" spans="1:3" x14ac:dyDescent="0.2">
      <c r="A33" s="281">
        <v>37469</v>
      </c>
      <c r="B33" s="79">
        <v>258666</v>
      </c>
      <c r="C33" s="79">
        <v>239615</v>
      </c>
    </row>
    <row r="34" spans="1:3" x14ac:dyDescent="0.2">
      <c r="A34" s="281">
        <v>37500</v>
      </c>
      <c r="B34" s="79">
        <v>233625</v>
      </c>
      <c r="C34" s="79">
        <v>239653</v>
      </c>
    </row>
    <row r="35" spans="1:3" x14ac:dyDescent="0.2">
      <c r="A35" s="281">
        <v>37530</v>
      </c>
      <c r="B35" s="79">
        <v>245556</v>
      </c>
      <c r="C35" s="79">
        <v>237938</v>
      </c>
    </row>
    <row r="36" spans="1:3" x14ac:dyDescent="0.2">
      <c r="A36" s="281">
        <v>37561</v>
      </c>
      <c r="B36" s="79">
        <v>230648</v>
      </c>
      <c r="C36" s="79">
        <v>238385</v>
      </c>
    </row>
    <row r="37" spans="1:3" x14ac:dyDescent="0.2">
      <c r="A37" s="281">
        <v>37591</v>
      </c>
      <c r="B37" s="79">
        <v>234260</v>
      </c>
      <c r="C37" s="79">
        <v>239969</v>
      </c>
    </row>
    <row r="38" spans="1:3" x14ac:dyDescent="0.2">
      <c r="A38" s="281">
        <v>37622</v>
      </c>
      <c r="B38" s="79">
        <v>218534</v>
      </c>
      <c r="C38" s="79">
        <v>239077</v>
      </c>
    </row>
    <row r="39" spans="1:3" x14ac:dyDescent="0.2">
      <c r="A39" s="281">
        <v>37653</v>
      </c>
      <c r="B39" s="79">
        <v>203677</v>
      </c>
      <c r="C39" s="79">
        <v>233578</v>
      </c>
    </row>
    <row r="40" spans="1:3" x14ac:dyDescent="0.2">
      <c r="A40" s="281">
        <v>37681</v>
      </c>
      <c r="B40" s="79">
        <v>236679</v>
      </c>
      <c r="C40" s="79">
        <v>236830</v>
      </c>
    </row>
    <row r="41" spans="1:3" x14ac:dyDescent="0.2">
      <c r="A41" s="281">
        <v>37712</v>
      </c>
      <c r="B41" s="79">
        <v>239415</v>
      </c>
      <c r="C41" s="79">
        <v>238036</v>
      </c>
    </row>
    <row r="42" spans="1:3" x14ac:dyDescent="0.2">
      <c r="A42" s="281">
        <v>37742</v>
      </c>
      <c r="B42" s="79">
        <v>253244</v>
      </c>
      <c r="C42" s="79">
        <v>239910</v>
      </c>
    </row>
    <row r="43" spans="1:3" x14ac:dyDescent="0.2">
      <c r="A43" s="281">
        <v>37773</v>
      </c>
      <c r="B43" s="79">
        <v>252145</v>
      </c>
      <c r="C43" s="79">
        <v>241491</v>
      </c>
    </row>
    <row r="44" spans="1:3" x14ac:dyDescent="0.2">
      <c r="A44" s="281">
        <v>37803</v>
      </c>
      <c r="B44" s="79">
        <v>262105</v>
      </c>
      <c r="C44" s="79">
        <v>243389</v>
      </c>
    </row>
    <row r="45" spans="1:3" x14ac:dyDescent="0.2">
      <c r="A45" s="281">
        <v>37834</v>
      </c>
      <c r="B45" s="79">
        <v>260687</v>
      </c>
      <c r="C45" s="79">
        <v>242803</v>
      </c>
    </row>
    <row r="46" spans="1:3" x14ac:dyDescent="0.2">
      <c r="A46" s="281">
        <v>37865</v>
      </c>
      <c r="B46" s="79">
        <v>237451</v>
      </c>
      <c r="C46" s="79">
        <v>243182</v>
      </c>
    </row>
    <row r="47" spans="1:3" x14ac:dyDescent="0.2">
      <c r="A47" s="281">
        <v>37895</v>
      </c>
      <c r="B47" s="79">
        <v>254048</v>
      </c>
      <c r="C47" s="79">
        <v>245423</v>
      </c>
    </row>
    <row r="48" spans="1:3" x14ac:dyDescent="0.2">
      <c r="A48" s="281">
        <v>37926</v>
      </c>
      <c r="B48" s="79">
        <v>233698</v>
      </c>
      <c r="C48" s="79">
        <v>243497</v>
      </c>
    </row>
    <row r="49" spans="1:9" x14ac:dyDescent="0.2">
      <c r="A49" s="281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">
      <c r="A50" s="281">
        <v>37987</v>
      </c>
      <c r="B50" s="79">
        <v>222450</v>
      </c>
      <c r="C50" s="79">
        <v>243817</v>
      </c>
    </row>
    <row r="51" spans="1:9" x14ac:dyDescent="0.2">
      <c r="A51" s="281">
        <v>38018</v>
      </c>
      <c r="B51" s="79">
        <v>213709</v>
      </c>
      <c r="C51" s="79">
        <v>244576</v>
      </c>
    </row>
    <row r="52" spans="1:9" x14ac:dyDescent="0.2">
      <c r="A52" s="281">
        <v>38047</v>
      </c>
      <c r="B52" s="79">
        <v>251403</v>
      </c>
      <c r="C52" s="79">
        <v>248689</v>
      </c>
    </row>
    <row r="53" spans="1:9" x14ac:dyDescent="0.2">
      <c r="A53" s="281">
        <v>38078</v>
      </c>
      <c r="B53" s="79">
        <v>250968</v>
      </c>
      <c r="C53" s="79">
        <v>248376</v>
      </c>
    </row>
    <row r="54" spans="1:9" x14ac:dyDescent="0.2">
      <c r="A54" s="281">
        <v>38108</v>
      </c>
      <c r="B54" s="79">
        <v>257235</v>
      </c>
      <c r="C54" s="79">
        <v>246159</v>
      </c>
    </row>
    <row r="55" spans="1:9" x14ac:dyDescent="0.2">
      <c r="A55" s="281">
        <v>38139</v>
      </c>
      <c r="B55" s="79">
        <v>257383</v>
      </c>
      <c r="C55" s="79">
        <v>245171</v>
      </c>
    </row>
    <row r="56" spans="1:9" x14ac:dyDescent="0.2">
      <c r="A56" s="281">
        <v>38169</v>
      </c>
      <c r="B56" s="79">
        <v>265969</v>
      </c>
      <c r="C56" s="79">
        <v>247686</v>
      </c>
    </row>
    <row r="57" spans="1:9" x14ac:dyDescent="0.2">
      <c r="A57" s="281">
        <v>38200</v>
      </c>
      <c r="B57" s="79">
        <v>262836</v>
      </c>
      <c r="C57" s="79">
        <v>247344</v>
      </c>
    </row>
    <row r="58" spans="1:9" x14ac:dyDescent="0.2">
      <c r="A58" s="281">
        <v>38231</v>
      </c>
      <c r="B58" s="79">
        <v>243515</v>
      </c>
      <c r="C58" s="79">
        <v>247916</v>
      </c>
    </row>
    <row r="59" spans="1:9" x14ac:dyDescent="0.2">
      <c r="A59" s="281">
        <v>38261</v>
      </c>
      <c r="B59" s="79">
        <v>254496</v>
      </c>
      <c r="C59" s="79">
        <v>247883</v>
      </c>
    </row>
    <row r="60" spans="1:9" x14ac:dyDescent="0.2">
      <c r="A60" s="281">
        <v>38292</v>
      </c>
      <c r="B60" s="79">
        <v>239796</v>
      </c>
      <c r="C60" s="79">
        <v>247656</v>
      </c>
    </row>
    <row r="61" spans="1:9" x14ac:dyDescent="0.2">
      <c r="A61" s="281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">
      <c r="A62" s="281">
        <v>38353</v>
      </c>
      <c r="B62" s="79">
        <v>224072</v>
      </c>
      <c r="C62" s="79">
        <v>247614</v>
      </c>
    </row>
    <row r="63" spans="1:9" x14ac:dyDescent="0.2">
      <c r="A63" s="281">
        <v>38384</v>
      </c>
      <c r="B63" s="79">
        <v>219970</v>
      </c>
      <c r="C63" s="79">
        <v>250015</v>
      </c>
    </row>
    <row r="64" spans="1:9" x14ac:dyDescent="0.2">
      <c r="A64" s="281">
        <v>38412</v>
      </c>
      <c r="B64" s="79">
        <v>253182</v>
      </c>
      <c r="C64" s="79">
        <v>249174</v>
      </c>
    </row>
    <row r="65" spans="1:9" x14ac:dyDescent="0.2">
      <c r="A65" s="281">
        <v>38443</v>
      </c>
      <c r="B65" s="79">
        <v>250860</v>
      </c>
      <c r="C65" s="79">
        <v>249024</v>
      </c>
    </row>
    <row r="66" spans="1:9" x14ac:dyDescent="0.2">
      <c r="A66" s="281">
        <v>38473</v>
      </c>
      <c r="B66" s="79">
        <v>262678</v>
      </c>
      <c r="C66" s="79">
        <v>250452</v>
      </c>
    </row>
    <row r="67" spans="1:9" x14ac:dyDescent="0.2">
      <c r="A67" s="281">
        <v>38504</v>
      </c>
      <c r="B67" s="79">
        <v>263816</v>
      </c>
      <c r="C67" s="79">
        <v>251531</v>
      </c>
    </row>
    <row r="68" spans="1:9" x14ac:dyDescent="0.2">
      <c r="A68" s="281">
        <v>38534</v>
      </c>
      <c r="B68" s="79">
        <v>267025</v>
      </c>
      <c r="C68" s="79">
        <v>250663</v>
      </c>
    </row>
    <row r="69" spans="1:9" x14ac:dyDescent="0.2">
      <c r="A69" s="281">
        <v>38565</v>
      </c>
      <c r="B69" s="79">
        <v>265323</v>
      </c>
      <c r="C69" s="79">
        <v>249458</v>
      </c>
    </row>
    <row r="70" spans="1:9" x14ac:dyDescent="0.2">
      <c r="A70" s="281">
        <v>38596</v>
      </c>
      <c r="B70" s="79">
        <v>242240</v>
      </c>
      <c r="C70" s="79">
        <v>245820</v>
      </c>
    </row>
    <row r="71" spans="1:9" x14ac:dyDescent="0.2">
      <c r="A71" s="281">
        <v>38626</v>
      </c>
      <c r="B71" s="79">
        <v>251419</v>
      </c>
      <c r="C71" s="79">
        <v>245957</v>
      </c>
    </row>
    <row r="72" spans="1:9" x14ac:dyDescent="0.2">
      <c r="A72" s="281">
        <v>38657</v>
      </c>
      <c r="B72" s="79">
        <v>243056</v>
      </c>
      <c r="C72" s="79">
        <v>250704</v>
      </c>
    </row>
    <row r="73" spans="1:9" x14ac:dyDescent="0.2">
      <c r="A73" s="281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">
      <c r="A74" s="281">
        <v>38718</v>
      </c>
      <c r="B74" s="79">
        <v>233282</v>
      </c>
      <c r="C74" s="79">
        <v>255482</v>
      </c>
    </row>
    <row r="75" spans="1:9" x14ac:dyDescent="0.2">
      <c r="A75" s="281">
        <v>38749</v>
      </c>
      <c r="B75" s="79">
        <v>220711</v>
      </c>
      <c r="C75" s="79">
        <v>250785</v>
      </c>
    </row>
    <row r="76" spans="1:9" x14ac:dyDescent="0.2">
      <c r="A76" s="281">
        <v>38777</v>
      </c>
      <c r="B76" s="79">
        <v>256623</v>
      </c>
      <c r="C76" s="79">
        <v>250866</v>
      </c>
    </row>
    <row r="77" spans="1:9" x14ac:dyDescent="0.2">
      <c r="A77" s="281">
        <v>38808</v>
      </c>
      <c r="B77" s="79">
        <v>250644</v>
      </c>
      <c r="C77" s="79">
        <v>250631</v>
      </c>
    </row>
    <row r="78" spans="1:9" x14ac:dyDescent="0.2">
      <c r="A78" s="281">
        <v>38838</v>
      </c>
      <c r="B78" s="79">
        <v>263370</v>
      </c>
      <c r="C78" s="79">
        <v>250030</v>
      </c>
    </row>
    <row r="79" spans="1:9" x14ac:dyDescent="0.2">
      <c r="A79" s="281">
        <v>38869</v>
      </c>
      <c r="B79" s="79">
        <v>263782</v>
      </c>
      <c r="C79" s="79">
        <v>250453</v>
      </c>
    </row>
    <row r="80" spans="1:9" x14ac:dyDescent="0.2">
      <c r="A80" s="281">
        <v>38899</v>
      </c>
      <c r="B80" s="79">
        <v>263421</v>
      </c>
      <c r="C80" s="79">
        <v>249092</v>
      </c>
    </row>
    <row r="81" spans="1:9" x14ac:dyDescent="0.2">
      <c r="A81" s="281">
        <v>38930</v>
      </c>
      <c r="B81" s="79">
        <v>265206</v>
      </c>
      <c r="C81" s="79">
        <v>249501</v>
      </c>
    </row>
    <row r="82" spans="1:9" x14ac:dyDescent="0.2">
      <c r="A82" s="281">
        <v>38961</v>
      </c>
      <c r="B82" s="79">
        <v>245605</v>
      </c>
      <c r="C82" s="79">
        <v>250388</v>
      </c>
    </row>
    <row r="83" spans="1:9" x14ac:dyDescent="0.2">
      <c r="A83" s="281">
        <v>38991</v>
      </c>
      <c r="B83" s="79">
        <v>257939</v>
      </c>
      <c r="C83" s="79">
        <v>251413</v>
      </c>
    </row>
    <row r="84" spans="1:9" x14ac:dyDescent="0.2">
      <c r="A84" s="281">
        <v>39022</v>
      </c>
      <c r="B84" s="79">
        <v>245346</v>
      </c>
      <c r="C84" s="79">
        <v>252836</v>
      </c>
    </row>
    <row r="85" spans="1:9" x14ac:dyDescent="0.2">
      <c r="A85" s="281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">
      <c r="A86" s="281">
        <v>39083</v>
      </c>
      <c r="B86" s="79">
        <v>233621</v>
      </c>
      <c r="C86" s="79">
        <v>254533</v>
      </c>
    </row>
    <row r="87" spans="1:9" x14ac:dyDescent="0.2">
      <c r="A87" s="281">
        <v>39114</v>
      </c>
      <c r="B87" s="79">
        <v>219232</v>
      </c>
      <c r="C87" s="79">
        <v>249391</v>
      </c>
    </row>
    <row r="88" spans="1:9" x14ac:dyDescent="0.2">
      <c r="A88" s="281">
        <v>39142</v>
      </c>
      <c r="B88" s="79">
        <v>259638</v>
      </c>
      <c r="C88" s="79">
        <v>254292</v>
      </c>
    </row>
    <row r="89" spans="1:9" x14ac:dyDescent="0.2">
      <c r="A89" s="281">
        <v>39173</v>
      </c>
      <c r="B89" s="79">
        <v>252595</v>
      </c>
      <c r="C89" s="79">
        <v>251375</v>
      </c>
    </row>
    <row r="90" spans="1:9" x14ac:dyDescent="0.2">
      <c r="A90" s="281">
        <v>39203</v>
      </c>
      <c r="B90" s="79">
        <v>267574</v>
      </c>
      <c r="C90" s="79">
        <v>254131</v>
      </c>
    </row>
    <row r="91" spans="1:9" x14ac:dyDescent="0.2">
      <c r="A91" s="281">
        <v>39234</v>
      </c>
      <c r="B91" s="79">
        <v>265374</v>
      </c>
      <c r="C91" s="79">
        <v>253200</v>
      </c>
    </row>
    <row r="92" spans="1:9" x14ac:dyDescent="0.2">
      <c r="A92" s="281">
        <v>39264</v>
      </c>
      <c r="B92" s="79">
        <v>267106</v>
      </c>
      <c r="C92" s="79">
        <v>252333</v>
      </c>
    </row>
    <row r="93" spans="1:9" x14ac:dyDescent="0.2">
      <c r="A93" s="281">
        <v>39295</v>
      </c>
      <c r="B93" s="79">
        <v>271225</v>
      </c>
      <c r="C93" s="79">
        <v>254221</v>
      </c>
    </row>
    <row r="94" spans="1:9" x14ac:dyDescent="0.2">
      <c r="A94" s="281">
        <v>39326</v>
      </c>
      <c r="B94" s="79">
        <v>245965</v>
      </c>
      <c r="C94" s="79">
        <v>253290</v>
      </c>
    </row>
    <row r="95" spans="1:9" x14ac:dyDescent="0.2">
      <c r="A95" s="281">
        <v>39356</v>
      </c>
      <c r="B95" s="79">
        <v>261423</v>
      </c>
      <c r="C95" s="79">
        <v>253767</v>
      </c>
    </row>
    <row r="96" spans="1:9" x14ac:dyDescent="0.2">
      <c r="A96" s="281">
        <v>39387</v>
      </c>
      <c r="B96" s="79">
        <v>245787</v>
      </c>
      <c r="C96" s="79">
        <v>252121</v>
      </c>
    </row>
    <row r="97" spans="1:9" x14ac:dyDescent="0.2">
      <c r="A97" s="281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">
      <c r="A98" s="281">
        <v>39448</v>
      </c>
      <c r="B98" s="79">
        <v>232920</v>
      </c>
      <c r="C98" s="79">
        <v>253376</v>
      </c>
    </row>
    <row r="99" spans="1:9" x14ac:dyDescent="0.2">
      <c r="A99" s="281">
        <v>39479</v>
      </c>
      <c r="B99" s="79">
        <v>221336</v>
      </c>
      <c r="C99" s="79">
        <v>250551</v>
      </c>
    </row>
    <row r="100" spans="1:9" x14ac:dyDescent="0.2">
      <c r="A100" s="281">
        <v>39508</v>
      </c>
      <c r="B100" s="79">
        <v>252343</v>
      </c>
      <c r="C100" s="79">
        <v>248981</v>
      </c>
    </row>
    <row r="101" spans="1:9" x14ac:dyDescent="0.2">
      <c r="A101" s="281">
        <v>39539</v>
      </c>
      <c r="B101" s="79">
        <v>252088</v>
      </c>
      <c r="C101" s="79">
        <v>249101</v>
      </c>
    </row>
    <row r="102" spans="1:9" x14ac:dyDescent="0.2">
      <c r="A102" s="281">
        <v>39569</v>
      </c>
      <c r="B102" s="79">
        <v>261466</v>
      </c>
      <c r="C102" s="79">
        <v>248415</v>
      </c>
    </row>
    <row r="103" spans="1:9" x14ac:dyDescent="0.2">
      <c r="A103" s="281">
        <v>39600</v>
      </c>
      <c r="B103" s="79">
        <v>257484</v>
      </c>
      <c r="C103" s="79">
        <v>246701</v>
      </c>
    </row>
    <row r="104" spans="1:9" x14ac:dyDescent="0.2">
      <c r="A104" s="281">
        <v>39630</v>
      </c>
      <c r="B104" s="79">
        <v>261600</v>
      </c>
      <c r="C104" s="79">
        <v>245645</v>
      </c>
    </row>
    <row r="105" spans="1:9" x14ac:dyDescent="0.2">
      <c r="A105" s="281">
        <v>39661</v>
      </c>
      <c r="B105" s="79">
        <v>260609</v>
      </c>
      <c r="C105" s="79">
        <v>244681</v>
      </c>
    </row>
    <row r="106" spans="1:9" x14ac:dyDescent="0.2">
      <c r="A106" s="281">
        <v>39692</v>
      </c>
      <c r="B106" s="79">
        <v>239607</v>
      </c>
      <c r="C106" s="79">
        <v>245948</v>
      </c>
    </row>
    <row r="107" spans="1:9" x14ac:dyDescent="0.2">
      <c r="A107" s="281">
        <v>39722</v>
      </c>
      <c r="B107" s="79">
        <v>255848</v>
      </c>
      <c r="C107" s="79">
        <v>246795</v>
      </c>
    </row>
    <row r="108" spans="1:9" x14ac:dyDescent="0.2">
      <c r="A108" s="281">
        <v>39753</v>
      </c>
      <c r="B108" s="79">
        <v>236465</v>
      </c>
      <c r="C108" s="79">
        <v>246244</v>
      </c>
    </row>
    <row r="109" spans="1:9" x14ac:dyDescent="0.2">
      <c r="A109" s="281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">
      <c r="A110" s="281">
        <v>39814</v>
      </c>
      <c r="B110" s="79">
        <v>225529</v>
      </c>
      <c r="C110" s="79">
        <v>245974</v>
      </c>
      <c r="F110" s="82"/>
    </row>
    <row r="111" spans="1:9" x14ac:dyDescent="0.2">
      <c r="A111" s="281">
        <v>39845</v>
      </c>
      <c r="B111" s="79">
        <v>217643</v>
      </c>
      <c r="C111" s="79">
        <v>248466</v>
      </c>
      <c r="F111" s="82"/>
    </row>
    <row r="112" spans="1:9" x14ac:dyDescent="0.2">
      <c r="A112" s="281">
        <v>39873</v>
      </c>
      <c r="B112" s="79">
        <v>249741</v>
      </c>
      <c r="C112" s="79">
        <v>244904</v>
      </c>
      <c r="F112" s="82"/>
    </row>
    <row r="113" spans="1:9" x14ac:dyDescent="0.2">
      <c r="A113" s="281">
        <v>39904</v>
      </c>
      <c r="B113" s="79">
        <v>251374</v>
      </c>
      <c r="C113" s="79">
        <v>247873</v>
      </c>
      <c r="F113" s="82"/>
    </row>
    <row r="114" spans="1:9" x14ac:dyDescent="0.2">
      <c r="A114" s="281">
        <v>39934</v>
      </c>
      <c r="B114" s="79">
        <v>258276</v>
      </c>
      <c r="C114" s="79">
        <v>246794</v>
      </c>
      <c r="F114" s="82"/>
    </row>
    <row r="115" spans="1:9" x14ac:dyDescent="0.2">
      <c r="A115" s="281">
        <v>39965</v>
      </c>
      <c r="B115" s="79">
        <v>258395</v>
      </c>
      <c r="C115" s="79">
        <v>246498</v>
      </c>
      <c r="F115" s="82"/>
    </row>
    <row r="116" spans="1:9" x14ac:dyDescent="0.2">
      <c r="A116" s="281">
        <v>39995</v>
      </c>
      <c r="B116" s="79">
        <v>264472</v>
      </c>
      <c r="C116" s="79">
        <v>247534</v>
      </c>
      <c r="F116" s="82"/>
    </row>
    <row r="117" spans="1:9" x14ac:dyDescent="0.2">
      <c r="A117" s="281">
        <v>40026</v>
      </c>
      <c r="B117" s="79">
        <v>260297</v>
      </c>
      <c r="C117" s="79">
        <v>246986</v>
      </c>
      <c r="F117" s="82"/>
    </row>
    <row r="118" spans="1:9" x14ac:dyDescent="0.2">
      <c r="A118" s="281">
        <v>40057</v>
      </c>
      <c r="B118" s="79">
        <v>241970</v>
      </c>
      <c r="C118" s="79">
        <v>246455</v>
      </c>
      <c r="F118" s="82"/>
    </row>
    <row r="119" spans="1:9" x14ac:dyDescent="0.2">
      <c r="A119" s="281">
        <v>40087</v>
      </c>
      <c r="B119" s="79">
        <v>252209</v>
      </c>
      <c r="C119" s="79">
        <v>244074</v>
      </c>
      <c r="F119" s="82"/>
    </row>
    <row r="120" spans="1:9" x14ac:dyDescent="0.2">
      <c r="A120" s="281">
        <v>40118</v>
      </c>
      <c r="B120" s="79">
        <v>237264</v>
      </c>
      <c r="C120" s="79">
        <v>246232</v>
      </c>
      <c r="F120" s="82"/>
    </row>
    <row r="121" spans="1:9" x14ac:dyDescent="0.2">
      <c r="A121" s="281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">
      <c r="A122" s="281">
        <v>40179</v>
      </c>
      <c r="B122" s="79">
        <v>220839</v>
      </c>
      <c r="C122" s="79">
        <v>242519</v>
      </c>
      <c r="F122" s="82"/>
    </row>
    <row r="123" spans="1:9" x14ac:dyDescent="0.2">
      <c r="A123" s="281">
        <v>40210</v>
      </c>
      <c r="B123" s="79">
        <v>210635</v>
      </c>
      <c r="C123" s="79">
        <v>241803</v>
      </c>
      <c r="F123" s="82"/>
    </row>
    <row r="124" spans="1:9" x14ac:dyDescent="0.2">
      <c r="A124" s="281">
        <v>40238</v>
      </c>
      <c r="B124" s="79">
        <v>254238</v>
      </c>
      <c r="C124" s="79">
        <v>248076</v>
      </c>
      <c r="F124" s="82"/>
    </row>
    <row r="125" spans="1:9" x14ac:dyDescent="0.2">
      <c r="A125" s="281">
        <v>40269</v>
      </c>
      <c r="B125" s="79">
        <v>253936</v>
      </c>
      <c r="C125" s="79">
        <v>249112</v>
      </c>
      <c r="F125" s="82"/>
    </row>
    <row r="126" spans="1:9" x14ac:dyDescent="0.2">
      <c r="A126" s="281">
        <v>40299</v>
      </c>
      <c r="B126" s="79">
        <v>256927</v>
      </c>
      <c r="C126" s="79">
        <v>247042</v>
      </c>
      <c r="F126" s="82"/>
    </row>
    <row r="127" spans="1:9" x14ac:dyDescent="0.2">
      <c r="A127" s="281">
        <v>40330</v>
      </c>
      <c r="B127" s="79">
        <v>260083</v>
      </c>
      <c r="C127" s="79">
        <v>247723</v>
      </c>
      <c r="F127" s="82"/>
    </row>
    <row r="128" spans="1:9" x14ac:dyDescent="0.2">
      <c r="A128" s="281">
        <v>40360</v>
      </c>
      <c r="B128" s="79">
        <v>265315</v>
      </c>
      <c r="C128" s="79">
        <v>249293</v>
      </c>
      <c r="F128" s="82"/>
    </row>
    <row r="129" spans="1:9" x14ac:dyDescent="0.2">
      <c r="A129" s="281">
        <v>40391</v>
      </c>
      <c r="B129" s="79">
        <v>263837</v>
      </c>
      <c r="C129" s="79">
        <v>249208</v>
      </c>
      <c r="F129" s="82"/>
    </row>
    <row r="130" spans="1:9" x14ac:dyDescent="0.2">
      <c r="A130" s="281">
        <v>40422</v>
      </c>
      <c r="B130" s="79">
        <v>244682</v>
      </c>
      <c r="C130" s="79">
        <v>249084</v>
      </c>
      <c r="F130" s="82"/>
    </row>
    <row r="131" spans="1:9" x14ac:dyDescent="0.2">
      <c r="A131" s="281">
        <v>40452</v>
      </c>
      <c r="B131" s="79">
        <v>256395</v>
      </c>
      <c r="C131" s="79">
        <v>249386</v>
      </c>
      <c r="F131" s="82"/>
    </row>
    <row r="132" spans="1:9" x14ac:dyDescent="0.2">
      <c r="A132" s="281">
        <v>40483</v>
      </c>
      <c r="B132" s="79">
        <v>239579</v>
      </c>
      <c r="C132" s="79">
        <v>247614</v>
      </c>
      <c r="F132" s="82"/>
    </row>
    <row r="133" spans="1:9" x14ac:dyDescent="0.2">
      <c r="A133" s="281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">
      <c r="A134" s="281">
        <v>40544</v>
      </c>
      <c r="B134" s="79">
        <v>223790</v>
      </c>
      <c r="C134" s="79">
        <v>246965</v>
      </c>
      <c r="F134" s="82"/>
    </row>
    <row r="135" spans="1:9" x14ac:dyDescent="0.2">
      <c r="A135" s="281">
        <v>40575</v>
      </c>
      <c r="B135" s="79">
        <v>213463</v>
      </c>
      <c r="C135" s="79">
        <v>245208</v>
      </c>
      <c r="F135" s="82"/>
    </row>
    <row r="136" spans="1:9" x14ac:dyDescent="0.2">
      <c r="A136" s="281">
        <v>40603</v>
      </c>
      <c r="B136" s="79">
        <v>253124</v>
      </c>
      <c r="C136" s="79">
        <v>246519</v>
      </c>
      <c r="F136" s="82"/>
    </row>
    <row r="137" spans="1:9" x14ac:dyDescent="0.2">
      <c r="A137" s="281">
        <v>40634</v>
      </c>
      <c r="B137" s="79">
        <v>249578</v>
      </c>
      <c r="C137" s="79">
        <v>245553</v>
      </c>
      <c r="F137" s="82"/>
    </row>
    <row r="138" spans="1:9" x14ac:dyDescent="0.2">
      <c r="A138" s="281">
        <v>40664</v>
      </c>
      <c r="B138" s="79">
        <v>254083</v>
      </c>
      <c r="C138" s="79">
        <v>243131</v>
      </c>
      <c r="F138" s="82"/>
    </row>
    <row r="139" spans="1:9" x14ac:dyDescent="0.2">
      <c r="A139" s="281">
        <v>40695</v>
      </c>
      <c r="B139" s="79">
        <v>258350</v>
      </c>
      <c r="C139" s="79">
        <v>245757</v>
      </c>
      <c r="F139" s="82"/>
    </row>
    <row r="140" spans="1:9" x14ac:dyDescent="0.2">
      <c r="A140" s="281">
        <v>40725</v>
      </c>
      <c r="B140" s="79">
        <v>260175</v>
      </c>
      <c r="C140" s="79">
        <v>245196</v>
      </c>
      <c r="F140" s="82"/>
    </row>
    <row r="141" spans="1:9" x14ac:dyDescent="0.2">
      <c r="A141" s="281">
        <v>40756</v>
      </c>
      <c r="B141" s="79">
        <v>260526</v>
      </c>
      <c r="C141" s="79">
        <v>244641</v>
      </c>
      <c r="F141" s="82"/>
    </row>
    <row r="142" spans="1:9" x14ac:dyDescent="0.2">
      <c r="A142" s="281">
        <v>40787</v>
      </c>
      <c r="B142" s="79">
        <v>242062</v>
      </c>
      <c r="C142" s="79">
        <v>245393</v>
      </c>
      <c r="F142" s="82"/>
    </row>
    <row r="143" spans="1:9" x14ac:dyDescent="0.2">
      <c r="A143" s="281">
        <v>40817</v>
      </c>
      <c r="B143" s="79">
        <v>251906</v>
      </c>
      <c r="C143" s="79">
        <v>245952</v>
      </c>
      <c r="F143" s="82"/>
    </row>
    <row r="144" spans="1:9" x14ac:dyDescent="0.2">
      <c r="A144" s="281">
        <v>40848</v>
      </c>
      <c r="B144" s="79">
        <v>238535</v>
      </c>
      <c r="C144" s="79">
        <v>246579</v>
      </c>
      <c r="F144" s="82"/>
    </row>
    <row r="145" spans="1:9" x14ac:dyDescent="0.2">
      <c r="A145" s="281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">
      <c r="A146" s="281">
        <v>40909</v>
      </c>
      <c r="B146" s="79">
        <v>227527</v>
      </c>
      <c r="C146" s="79">
        <v>249790</v>
      </c>
      <c r="F146" s="82"/>
    </row>
    <row r="147" spans="1:9" x14ac:dyDescent="0.2">
      <c r="A147" s="281">
        <v>40940</v>
      </c>
      <c r="B147" s="79">
        <v>218196</v>
      </c>
      <c r="C147" s="79">
        <v>250746</v>
      </c>
      <c r="F147" s="82"/>
    </row>
    <row r="148" spans="1:9" x14ac:dyDescent="0.2">
      <c r="A148" s="281">
        <v>40969</v>
      </c>
      <c r="B148" s="79">
        <v>256166</v>
      </c>
      <c r="C148" s="79">
        <v>249737</v>
      </c>
      <c r="F148" s="82"/>
    </row>
    <row r="149" spans="1:9" x14ac:dyDescent="0.2">
      <c r="A149" s="281">
        <v>41000</v>
      </c>
      <c r="B149" s="79">
        <v>249394</v>
      </c>
      <c r="C149" s="79">
        <v>246547</v>
      </c>
      <c r="F149" s="82"/>
    </row>
    <row r="150" spans="1:9" x14ac:dyDescent="0.2">
      <c r="A150" s="281">
        <v>41030</v>
      </c>
      <c r="B150" s="79">
        <v>260774</v>
      </c>
      <c r="C150" s="79">
        <v>248096</v>
      </c>
      <c r="F150" s="82"/>
    </row>
    <row r="151" spans="1:9" x14ac:dyDescent="0.2">
      <c r="A151" s="281">
        <v>41061</v>
      </c>
      <c r="B151" s="79">
        <v>260376</v>
      </c>
      <c r="C151" s="79">
        <v>247577</v>
      </c>
      <c r="F151" s="82"/>
    </row>
    <row r="152" spans="1:9" x14ac:dyDescent="0.2">
      <c r="A152" s="281">
        <v>41091</v>
      </c>
      <c r="B152" s="79">
        <v>260244</v>
      </c>
      <c r="C152" s="79">
        <v>245308</v>
      </c>
      <c r="F152" s="82"/>
    </row>
    <row r="153" spans="1:9" x14ac:dyDescent="0.2">
      <c r="A153" s="281">
        <v>41122</v>
      </c>
      <c r="B153" s="79">
        <v>264379</v>
      </c>
      <c r="C153" s="79">
        <v>246538</v>
      </c>
      <c r="F153" s="82"/>
    </row>
    <row r="154" spans="1:9" x14ac:dyDescent="0.2">
      <c r="A154" s="281">
        <v>41153</v>
      </c>
      <c r="B154" s="79">
        <v>238867</v>
      </c>
      <c r="C154" s="79">
        <v>245805</v>
      </c>
      <c r="F154" s="82"/>
    </row>
    <row r="155" spans="1:9" x14ac:dyDescent="0.2">
      <c r="A155" s="281">
        <v>41183</v>
      </c>
      <c r="B155" s="79">
        <v>253574</v>
      </c>
      <c r="C155" s="79">
        <v>245176</v>
      </c>
      <c r="F155" s="82"/>
    </row>
    <row r="156" spans="1:9" x14ac:dyDescent="0.2">
      <c r="A156" s="281">
        <v>41214</v>
      </c>
      <c r="B156" s="79">
        <v>240361</v>
      </c>
      <c r="C156" s="79">
        <v>247779</v>
      </c>
      <c r="F156" s="82"/>
    </row>
    <row r="157" spans="1:9" x14ac:dyDescent="0.2">
      <c r="A157" s="281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">
      <c r="A158" s="281">
        <v>41275</v>
      </c>
      <c r="B158" s="79">
        <v>229419</v>
      </c>
      <c r="C158" s="79">
        <v>250411</v>
      </c>
    </row>
    <row r="159" spans="1:9" x14ac:dyDescent="0.2">
      <c r="A159" s="281">
        <v>41306</v>
      </c>
      <c r="B159" s="79">
        <v>215803</v>
      </c>
      <c r="C159" s="79">
        <v>249845</v>
      </c>
    </row>
    <row r="160" spans="1:9" x14ac:dyDescent="0.2">
      <c r="A160" s="281">
        <v>41334</v>
      </c>
      <c r="B160" s="79">
        <v>253026</v>
      </c>
      <c r="C160" s="79">
        <v>248349</v>
      </c>
    </row>
    <row r="161" spans="1:3" x14ac:dyDescent="0.2">
      <c r="A161" s="281">
        <v>41365</v>
      </c>
      <c r="B161" s="79">
        <v>252064</v>
      </c>
      <c r="C161" s="79">
        <v>247844</v>
      </c>
    </row>
    <row r="162" spans="1:3" x14ac:dyDescent="0.2">
      <c r="A162" s="281">
        <v>41395</v>
      </c>
      <c r="B162" s="79">
        <v>263406</v>
      </c>
      <c r="C162" s="79">
        <v>249071</v>
      </c>
    </row>
    <row r="163" spans="1:3" x14ac:dyDescent="0.2">
      <c r="A163" s="281">
        <v>41426</v>
      </c>
      <c r="B163" s="79">
        <v>259980</v>
      </c>
      <c r="C163" s="79">
        <v>249233</v>
      </c>
    </row>
    <row r="164" spans="1:3" x14ac:dyDescent="0.2">
      <c r="A164" s="281">
        <v>41456</v>
      </c>
      <c r="B164" s="79">
        <v>263946</v>
      </c>
      <c r="C164" s="79">
        <v>247384</v>
      </c>
    </row>
    <row r="165" spans="1:3" x14ac:dyDescent="0.2">
      <c r="A165" s="281">
        <v>41487</v>
      </c>
      <c r="B165" s="79">
        <v>268061</v>
      </c>
      <c r="C165" s="79">
        <v>250869</v>
      </c>
    </row>
    <row r="166" spans="1:3" x14ac:dyDescent="0.2">
      <c r="A166" s="281">
        <v>41518</v>
      </c>
      <c r="B166" s="79">
        <v>242536</v>
      </c>
      <c r="C166" s="79">
        <v>249145</v>
      </c>
    </row>
    <row r="167" spans="1:3" x14ac:dyDescent="0.2">
      <c r="A167" s="281">
        <v>41548</v>
      </c>
      <c r="B167" s="79">
        <v>258748</v>
      </c>
      <c r="C167" s="79">
        <v>249407</v>
      </c>
    </row>
    <row r="168" spans="1:3" x14ac:dyDescent="0.2">
      <c r="A168" s="281">
        <v>41579</v>
      </c>
      <c r="B168" s="79">
        <v>240055</v>
      </c>
      <c r="C168" s="79">
        <v>249394</v>
      </c>
    </row>
    <row r="169" spans="1:3" x14ac:dyDescent="0.2">
      <c r="A169" s="281">
        <v>41609</v>
      </c>
      <c r="B169" s="79">
        <v>241237</v>
      </c>
      <c r="C169" s="79">
        <v>245957</v>
      </c>
    </row>
    <row r="170" spans="1:3" x14ac:dyDescent="0.2">
      <c r="A170" s="281">
        <v>41640</v>
      </c>
      <c r="B170" s="79">
        <v>226413</v>
      </c>
      <c r="C170" s="79">
        <v>246531</v>
      </c>
    </row>
    <row r="171" spans="1:3" x14ac:dyDescent="0.2">
      <c r="A171" s="281">
        <v>41671</v>
      </c>
      <c r="B171" s="79">
        <v>213949</v>
      </c>
      <c r="C171" s="79">
        <v>249499</v>
      </c>
    </row>
    <row r="172" spans="1:3" x14ac:dyDescent="0.2">
      <c r="A172" s="281">
        <v>41699</v>
      </c>
      <c r="B172" s="79">
        <v>253424</v>
      </c>
      <c r="C172" s="79">
        <v>251120</v>
      </c>
    </row>
    <row r="173" spans="1:3" x14ac:dyDescent="0.2">
      <c r="A173" s="281">
        <v>41730</v>
      </c>
      <c r="B173" s="79">
        <v>256736</v>
      </c>
      <c r="C173" s="79">
        <v>251959</v>
      </c>
    </row>
    <row r="174" spans="1:3" x14ac:dyDescent="0.2">
      <c r="A174" s="281">
        <v>41760</v>
      </c>
      <c r="B174" s="79">
        <v>266237</v>
      </c>
      <c r="C174" s="79">
        <v>252289</v>
      </c>
    </row>
    <row r="175" spans="1:3" x14ac:dyDescent="0.2">
      <c r="A175" s="281">
        <v>41791</v>
      </c>
      <c r="B175" s="79">
        <v>263459</v>
      </c>
      <c r="C175" s="79">
        <v>252054</v>
      </c>
    </row>
    <row r="176" spans="1:3" x14ac:dyDescent="0.2">
      <c r="A176" s="281">
        <v>41821</v>
      </c>
      <c r="B176" s="79">
        <v>270053</v>
      </c>
      <c r="C176" s="79">
        <v>252111</v>
      </c>
    </row>
    <row r="177" spans="1:3" x14ac:dyDescent="0.2">
      <c r="A177" s="281">
        <v>41852</v>
      </c>
      <c r="B177" s="79">
        <v>268831</v>
      </c>
      <c r="C177" s="79">
        <v>252472</v>
      </c>
    </row>
    <row r="178" spans="1:3" x14ac:dyDescent="0.2">
      <c r="A178" s="281">
        <v>41883</v>
      </c>
      <c r="B178" s="79">
        <v>247688</v>
      </c>
      <c r="C178" s="79">
        <v>253485</v>
      </c>
    </row>
    <row r="179" spans="1:3" x14ac:dyDescent="0.2">
      <c r="A179" s="281">
        <v>41913</v>
      </c>
      <c r="B179" s="79">
        <v>265144</v>
      </c>
      <c r="C179" s="79">
        <v>254117</v>
      </c>
    </row>
    <row r="180" spans="1:3" x14ac:dyDescent="0.2">
      <c r="A180" s="281">
        <v>41944</v>
      </c>
      <c r="B180" s="79">
        <v>241451</v>
      </c>
      <c r="C180" s="79">
        <v>253099</v>
      </c>
    </row>
    <row r="181" spans="1:3" x14ac:dyDescent="0.2">
      <c r="A181" s="281">
        <v>41974</v>
      </c>
      <c r="B181" s="79">
        <v>252271</v>
      </c>
      <c r="C181" s="79">
        <v>255291</v>
      </c>
    </row>
    <row r="182" spans="1:3" x14ac:dyDescent="0.2">
      <c r="A182" s="281">
        <v>42005</v>
      </c>
      <c r="B182" s="79">
        <v>233498</v>
      </c>
      <c r="C182" s="79">
        <v>254967</v>
      </c>
    </row>
    <row r="183" spans="1:3" x14ac:dyDescent="0.2">
      <c r="A183" s="281">
        <v>42036</v>
      </c>
      <c r="B183" s="79">
        <v>217220</v>
      </c>
      <c r="C183" s="79">
        <v>254414</v>
      </c>
    </row>
    <row r="184" spans="1:3" x14ac:dyDescent="0.2">
      <c r="A184" s="281">
        <v>42064</v>
      </c>
      <c r="B184" s="79">
        <v>258017</v>
      </c>
      <c r="C184" s="79">
        <v>255735</v>
      </c>
    </row>
    <row r="185" spans="1:3" x14ac:dyDescent="0.2">
      <c r="A185" s="281">
        <v>42095</v>
      </c>
      <c r="B185" s="79">
        <v>262817</v>
      </c>
      <c r="C185" s="79">
        <v>257796</v>
      </c>
    </row>
    <row r="186" spans="1:3" x14ac:dyDescent="0.2">
      <c r="A186" s="281">
        <v>42125</v>
      </c>
      <c r="B186" s="79">
        <v>270839</v>
      </c>
      <c r="C186" s="79">
        <v>257531</v>
      </c>
    </row>
    <row r="187" spans="1:3" x14ac:dyDescent="0.2">
      <c r="A187" s="281">
        <v>42156</v>
      </c>
      <c r="B187" s="79">
        <v>270574</v>
      </c>
      <c r="C187" s="79">
        <v>258177</v>
      </c>
    </row>
    <row r="188" spans="1:3" x14ac:dyDescent="0.2">
      <c r="A188" s="281">
        <v>42186</v>
      </c>
      <c r="B188" s="79">
        <v>278372</v>
      </c>
      <c r="C188" s="79">
        <v>258012</v>
      </c>
    </row>
    <row r="189" spans="1:3" x14ac:dyDescent="0.2">
      <c r="A189" s="281">
        <v>42217</v>
      </c>
      <c r="B189" s="79">
        <v>272209</v>
      </c>
      <c r="C189" s="79">
        <v>259020</v>
      </c>
    </row>
    <row r="190" spans="1:3" x14ac:dyDescent="0.2">
      <c r="A190" s="281">
        <v>42248</v>
      </c>
      <c r="B190" s="79">
        <v>255090</v>
      </c>
      <c r="C190" s="79">
        <v>258671</v>
      </c>
    </row>
    <row r="191" spans="1:3" x14ac:dyDescent="0.2">
      <c r="A191" s="281">
        <v>42278</v>
      </c>
      <c r="B191" s="79">
        <v>268469</v>
      </c>
      <c r="C191" s="79">
        <v>257672</v>
      </c>
    </row>
    <row r="192" spans="1:3" x14ac:dyDescent="0.2">
      <c r="A192" s="281">
        <v>42309</v>
      </c>
      <c r="B192" s="79">
        <v>248843</v>
      </c>
      <c r="C192" s="79">
        <v>260006</v>
      </c>
    </row>
    <row r="193" spans="1:3" x14ac:dyDescent="0.2">
      <c r="A193" s="281">
        <v>42339</v>
      </c>
      <c r="B193" s="79">
        <v>259424</v>
      </c>
      <c r="C193" s="79">
        <v>261788</v>
      </c>
    </row>
    <row r="194" spans="1:3" x14ac:dyDescent="0.2">
      <c r="A194" s="281">
        <v>42370</v>
      </c>
      <c r="B194" s="79">
        <v>239679</v>
      </c>
      <c r="C194" s="79">
        <v>262611</v>
      </c>
    </row>
    <row r="195" spans="1:3" x14ac:dyDescent="0.2">
      <c r="A195" s="281">
        <v>42401</v>
      </c>
      <c r="B195" s="79">
        <v>223011</v>
      </c>
      <c r="C195" s="79">
        <v>261752</v>
      </c>
    </row>
    <row r="196" spans="1:3" x14ac:dyDescent="0.2">
      <c r="A196" s="281">
        <v>42430</v>
      </c>
      <c r="B196" s="79">
        <v>265147</v>
      </c>
      <c r="C196" s="79">
        <v>262392</v>
      </c>
    </row>
    <row r="197" spans="1:3" x14ac:dyDescent="0.2">
      <c r="A197" s="281">
        <v>42461</v>
      </c>
      <c r="B197" s="79">
        <v>269653</v>
      </c>
      <c r="C197" s="79">
        <v>264735</v>
      </c>
    </row>
    <row r="198" spans="1:3" x14ac:dyDescent="0.2">
      <c r="A198" s="281">
        <v>42491</v>
      </c>
      <c r="B198" s="79">
        <v>277972</v>
      </c>
      <c r="C198" s="79">
        <v>264565</v>
      </c>
    </row>
    <row r="199" spans="1:3" x14ac:dyDescent="0.2">
      <c r="A199" s="281">
        <v>42522</v>
      </c>
      <c r="B199" s="79">
        <v>276991</v>
      </c>
      <c r="C199" s="79">
        <v>264364</v>
      </c>
    </row>
    <row r="200" spans="1:3" x14ac:dyDescent="0.2">
      <c r="A200" s="281">
        <v>42552</v>
      </c>
      <c r="B200" s="79">
        <v>285160</v>
      </c>
      <c r="C200" s="79">
        <v>265645</v>
      </c>
    </row>
    <row r="201" spans="1:3" x14ac:dyDescent="0.2">
      <c r="A201" s="281">
        <v>42583</v>
      </c>
      <c r="B201" s="79">
        <v>279213</v>
      </c>
      <c r="C201" s="79">
        <v>264145</v>
      </c>
    </row>
    <row r="202" spans="1:3" x14ac:dyDescent="0.2">
      <c r="A202" s="281">
        <v>42614</v>
      </c>
      <c r="B202" s="79">
        <v>262039</v>
      </c>
      <c r="C202" s="79">
        <v>263573</v>
      </c>
    </row>
    <row r="203" spans="1:3" x14ac:dyDescent="0.2">
      <c r="A203" s="281">
        <v>42644</v>
      </c>
      <c r="B203" s="79">
        <v>275610</v>
      </c>
      <c r="C203" s="79">
        <v>266664</v>
      </c>
    </row>
    <row r="204" spans="1:3" x14ac:dyDescent="0.2">
      <c r="A204" s="281">
        <v>42675</v>
      </c>
      <c r="B204" s="79">
        <v>255154</v>
      </c>
      <c r="C204" s="79">
        <v>265314</v>
      </c>
    </row>
    <row r="205" spans="1:3" x14ac:dyDescent="0.2">
      <c r="A205" s="281">
        <v>42705</v>
      </c>
      <c r="B205" s="79">
        <v>264778</v>
      </c>
      <c r="C205" s="79">
        <v>267135</v>
      </c>
    </row>
    <row r="206" spans="1:3" x14ac:dyDescent="0.2">
      <c r="A206" s="281">
        <v>42736</v>
      </c>
      <c r="B206" s="79">
        <v>242600</v>
      </c>
      <c r="C206" s="79">
        <v>266509</v>
      </c>
    </row>
    <row r="207" spans="1:3" x14ac:dyDescent="0.2">
      <c r="A207" s="281">
        <v>42767</v>
      </c>
      <c r="B207" s="79">
        <v>225644</v>
      </c>
      <c r="C207" s="79">
        <v>265234</v>
      </c>
    </row>
    <row r="208" spans="1:3" x14ac:dyDescent="0.2">
      <c r="A208" s="281">
        <v>42795</v>
      </c>
      <c r="B208" s="79">
        <v>268343</v>
      </c>
      <c r="C208" s="79">
        <v>265123</v>
      </c>
    </row>
    <row r="209" spans="1:3" x14ac:dyDescent="0.2">
      <c r="A209" s="281">
        <v>42826</v>
      </c>
      <c r="B209" s="79">
        <v>272864</v>
      </c>
      <c r="C209" s="79">
        <v>270670</v>
      </c>
    </row>
    <row r="210" spans="1:3" x14ac:dyDescent="0.2">
      <c r="A210" s="281">
        <v>42856</v>
      </c>
      <c r="B210" s="79">
        <v>281264</v>
      </c>
      <c r="C210" s="79">
        <v>266153</v>
      </c>
    </row>
    <row r="211" spans="1:3" x14ac:dyDescent="0.2">
      <c r="A211" s="281">
        <v>42887</v>
      </c>
      <c r="B211" s="79">
        <v>280290</v>
      </c>
      <c r="C211" s="79">
        <v>266376</v>
      </c>
    </row>
    <row r="212" spans="1:3" x14ac:dyDescent="0.2">
      <c r="A212" s="281">
        <v>42917</v>
      </c>
      <c r="B212" s="79">
        <v>288566</v>
      </c>
      <c r="C212" s="79">
        <v>269548</v>
      </c>
    </row>
    <row r="213" spans="1:3" x14ac:dyDescent="0.2">
      <c r="A213" s="281">
        <v>42948</v>
      </c>
      <c r="B213" s="79">
        <v>282558</v>
      </c>
      <c r="C213" s="79">
        <v>267211</v>
      </c>
    </row>
    <row r="214" spans="1:3" x14ac:dyDescent="0.2">
      <c r="A214" s="281">
        <v>42979</v>
      </c>
      <c r="B214" s="79">
        <v>265212</v>
      </c>
      <c r="C214" s="79">
        <v>266506</v>
      </c>
    </row>
    <row r="215" spans="1:3" x14ac:dyDescent="0.2">
      <c r="A215" s="281">
        <v>43009</v>
      </c>
      <c r="B215" s="79">
        <v>278888</v>
      </c>
      <c r="C215" s="79">
        <v>268718</v>
      </c>
    </row>
    <row r="216" spans="1:3" x14ac:dyDescent="0.2">
      <c r="A216" s="281">
        <v>43040</v>
      </c>
      <c r="B216" s="79">
        <v>258159</v>
      </c>
      <c r="C216" s="79">
        <v>268212</v>
      </c>
    </row>
    <row r="217" spans="1:3" x14ac:dyDescent="0.2">
      <c r="A217" s="281">
        <v>43070</v>
      </c>
      <c r="B217" s="79">
        <v>267958</v>
      </c>
      <c r="C217" s="79">
        <v>272319</v>
      </c>
    </row>
    <row r="218" spans="1:3" x14ac:dyDescent="0.2">
      <c r="A218" s="281">
        <v>43101</v>
      </c>
      <c r="B218" s="79">
        <v>244736</v>
      </c>
      <c r="C218" s="79">
        <v>268361</v>
      </c>
    </row>
    <row r="219" spans="1:3" x14ac:dyDescent="0.2">
      <c r="A219" s="281">
        <v>43132</v>
      </c>
      <c r="B219" s="79">
        <v>227759</v>
      </c>
      <c r="C219" s="79">
        <v>267857</v>
      </c>
    </row>
    <row r="220" spans="1:3" x14ac:dyDescent="0.2">
      <c r="A220" s="281">
        <v>43160</v>
      </c>
      <c r="B220" s="79">
        <v>270705</v>
      </c>
      <c r="C220" s="79">
        <v>268556</v>
      </c>
    </row>
    <row r="221" spans="1:3" x14ac:dyDescent="0.2">
      <c r="A221" s="281">
        <v>43191</v>
      </c>
      <c r="B221" s="79">
        <v>275127</v>
      </c>
      <c r="C221" s="79">
        <v>273320</v>
      </c>
    </row>
    <row r="222" spans="1:3" x14ac:dyDescent="0.2">
      <c r="A222" s="281">
        <v>43221</v>
      </c>
      <c r="B222" s="79">
        <v>283713</v>
      </c>
      <c r="C222" s="79">
        <v>267556</v>
      </c>
    </row>
    <row r="223" spans="1:3" x14ac:dyDescent="0.2">
      <c r="A223" s="281">
        <v>43252</v>
      </c>
      <c r="B223" s="79">
        <v>282648</v>
      </c>
      <c r="C223" s="79">
        <v>269325</v>
      </c>
    </row>
    <row r="224" spans="1:3" x14ac:dyDescent="0.2">
      <c r="A224" s="281">
        <v>43282</v>
      </c>
      <c r="B224" s="79">
        <v>290989</v>
      </c>
      <c r="C224" s="79">
        <v>270452</v>
      </c>
    </row>
    <row r="225" spans="1:3" x14ac:dyDescent="0.2">
      <c r="A225" s="281">
        <v>43313</v>
      </c>
      <c r="B225" s="79">
        <v>284989</v>
      </c>
      <c r="C225" s="79">
        <v>267900</v>
      </c>
    </row>
    <row r="226" spans="1:3" x14ac:dyDescent="0.2">
      <c r="A226" s="281">
        <v>43344</v>
      </c>
      <c r="B226" s="79">
        <v>267434</v>
      </c>
      <c r="C226" s="79">
        <v>269877</v>
      </c>
    </row>
    <row r="227" spans="1:3" x14ac:dyDescent="0.2">
      <c r="A227" s="281">
        <v>43374</v>
      </c>
      <c r="B227" s="79">
        <v>281382</v>
      </c>
      <c r="C227" s="79">
        <v>270155</v>
      </c>
    </row>
    <row r="228" spans="1:3" x14ac:dyDescent="0.2">
      <c r="A228" s="281">
        <v>43405</v>
      </c>
      <c r="B228" s="79">
        <v>260473</v>
      </c>
      <c r="C228" s="79">
        <v>269052</v>
      </c>
    </row>
    <row r="229" spans="1:3" x14ac:dyDescent="0.2">
      <c r="A229" s="281">
        <v>43435</v>
      </c>
      <c r="B229" s="79">
        <v>270370</v>
      </c>
      <c r="C229" s="79">
        <v>277525</v>
      </c>
    </row>
    <row r="230" spans="1:3" x14ac:dyDescent="0.2">
      <c r="A230" s="281">
        <v>43466</v>
      </c>
      <c r="B230" s="79">
        <v>248927</v>
      </c>
      <c r="C230" s="79">
        <v>273421</v>
      </c>
    </row>
    <row r="231" spans="1:3" x14ac:dyDescent="0.2">
      <c r="A231" s="281">
        <v>43497</v>
      </c>
      <c r="B231" s="79">
        <v>231791</v>
      </c>
      <c r="C231" s="79">
        <v>272141</v>
      </c>
    </row>
    <row r="232" spans="1:3" x14ac:dyDescent="0.2">
      <c r="A232" s="281">
        <v>43525</v>
      </c>
      <c r="B232" s="79">
        <v>272379</v>
      </c>
      <c r="C232" s="79">
        <v>270920</v>
      </c>
    </row>
    <row r="233" spans="1:3" x14ac:dyDescent="0.2">
      <c r="A233" s="281">
        <v>43556</v>
      </c>
      <c r="B233" s="79">
        <v>273413</v>
      </c>
      <c r="C233" s="79">
        <v>271928</v>
      </c>
    </row>
    <row r="234" spans="1:3" x14ac:dyDescent="0.2">
      <c r="A234" s="281">
        <v>43586</v>
      </c>
      <c r="B234" s="79">
        <v>289711</v>
      </c>
      <c r="C234" s="79">
        <v>271676</v>
      </c>
    </row>
    <row r="235" spans="1:3" x14ac:dyDescent="0.2">
      <c r="A235" s="281">
        <v>43617</v>
      </c>
      <c r="B235" s="79">
        <v>281359</v>
      </c>
      <c r="C235" s="79">
        <v>269353</v>
      </c>
    </row>
    <row r="236" spans="1:3" x14ac:dyDescent="0.2">
      <c r="A236" s="281">
        <v>43647</v>
      </c>
      <c r="B236" s="79">
        <v>291520</v>
      </c>
      <c r="C236" s="79">
        <v>269606</v>
      </c>
    </row>
    <row r="237" spans="1:3" x14ac:dyDescent="0.2">
      <c r="A237" s="281">
        <v>43678</v>
      </c>
      <c r="B237" s="79">
        <v>293308</v>
      </c>
      <c r="C237" s="79">
        <v>276508</v>
      </c>
    </row>
    <row r="238" spans="1:3" x14ac:dyDescent="0.2">
      <c r="A238" s="281">
        <v>43709</v>
      </c>
      <c r="B238" s="79">
        <v>273319</v>
      </c>
      <c r="C238" s="79">
        <v>274195</v>
      </c>
    </row>
    <row r="239" spans="1:3" x14ac:dyDescent="0.2">
      <c r="A239" s="281">
        <v>43739</v>
      </c>
      <c r="B239" s="79">
        <v>283961</v>
      </c>
      <c r="C239" s="79">
        <v>272669</v>
      </c>
    </row>
    <row r="240" spans="1:3" x14ac:dyDescent="0.2">
      <c r="A240" s="281">
        <v>43770</v>
      </c>
      <c r="B240" s="79">
        <v>260326</v>
      </c>
      <c r="C240" s="79">
        <v>269800</v>
      </c>
    </row>
    <row r="241" spans="1:3" x14ac:dyDescent="0.2">
      <c r="A241" s="281">
        <v>43800</v>
      </c>
      <c r="B241" s="79">
        <v>261757</v>
      </c>
      <c r="C241" s="79">
        <v>269023</v>
      </c>
    </row>
    <row r="242" spans="1:3" x14ac:dyDescent="0.2">
      <c r="A242" s="281">
        <v>43831</v>
      </c>
      <c r="B242" s="79">
        <v>260847</v>
      </c>
      <c r="C242" s="79">
        <v>285452</v>
      </c>
    </row>
    <row r="243" spans="1:3" x14ac:dyDescent="0.2">
      <c r="A243" s="281">
        <v>43862</v>
      </c>
      <c r="B243" s="79">
        <v>242695</v>
      </c>
      <c r="C243" s="79">
        <v>284040</v>
      </c>
    </row>
    <row r="244" spans="1:3" x14ac:dyDescent="0.2">
      <c r="A244" s="281">
        <v>43891</v>
      </c>
      <c r="B244" s="79">
        <v>226638</v>
      </c>
      <c r="C244" s="79">
        <v>224870</v>
      </c>
    </row>
    <row r="245" spans="1:3" x14ac:dyDescent="0.2">
      <c r="A245" s="281">
        <v>43922</v>
      </c>
      <c r="B245" s="79">
        <v>167617</v>
      </c>
      <c r="C245" s="79">
        <v>167174</v>
      </c>
    </row>
    <row r="246" spans="1:3" x14ac:dyDescent="0.2">
      <c r="A246" s="281">
        <v>43952</v>
      </c>
      <c r="B246" s="79">
        <v>221006</v>
      </c>
      <c r="C246" s="79">
        <v>204304</v>
      </c>
    </row>
    <row r="247" spans="1:3" x14ac:dyDescent="0.2">
      <c r="A247" s="281">
        <v>43983</v>
      </c>
      <c r="B247" s="79">
        <v>250330</v>
      </c>
      <c r="C247" s="79">
        <v>235771</v>
      </c>
    </row>
    <row r="248" spans="1:3" x14ac:dyDescent="0.2">
      <c r="A248" s="281">
        <v>44013</v>
      </c>
      <c r="B248" s="79">
        <v>265550</v>
      </c>
      <c r="C248" s="79">
        <v>242159</v>
      </c>
    </row>
    <row r="249" spans="1:3" x14ac:dyDescent="0.2">
      <c r="A249" s="281">
        <v>44044</v>
      </c>
      <c r="B249" s="79">
        <v>265060</v>
      </c>
      <c r="C249" s="79">
        <v>251358</v>
      </c>
    </row>
    <row r="250" spans="1:3" x14ac:dyDescent="0.2">
      <c r="A250" s="281">
        <v>44075</v>
      </c>
      <c r="B250" s="79">
        <v>257531</v>
      </c>
      <c r="C250" s="79">
        <v>254995</v>
      </c>
    </row>
    <row r="251" spans="1:3" x14ac:dyDescent="0.2">
      <c r="A251" s="281">
        <v>44105</v>
      </c>
      <c r="B251" s="79">
        <v>266596</v>
      </c>
      <c r="C251" s="79">
        <v>255505</v>
      </c>
    </row>
    <row r="252" spans="1:3" x14ac:dyDescent="0.2">
      <c r="A252" s="281">
        <v>44136</v>
      </c>
      <c r="B252" s="79">
        <v>238300</v>
      </c>
      <c r="C252" s="79">
        <v>248198</v>
      </c>
    </row>
    <row r="253" spans="1:3" x14ac:dyDescent="0.2">
      <c r="A253" s="281">
        <v>44166</v>
      </c>
      <c r="B253" s="79">
        <v>241451</v>
      </c>
      <c r="C253" s="79">
        <v>249061</v>
      </c>
    </row>
    <row r="254" spans="1:3" x14ac:dyDescent="0.2">
      <c r="A254" s="281">
        <v>44197</v>
      </c>
      <c r="B254" s="79">
        <v>224959</v>
      </c>
      <c r="C254" s="79">
        <v>252702</v>
      </c>
    </row>
    <row r="255" spans="1:3" x14ac:dyDescent="0.2">
      <c r="A255" s="281">
        <v>44228</v>
      </c>
      <c r="B255" s="79">
        <v>207160</v>
      </c>
      <c r="C255" s="79">
        <v>245840</v>
      </c>
    </row>
    <row r="256" spans="1:3" x14ac:dyDescent="0.2">
      <c r="A256" s="281">
        <v>44256</v>
      </c>
      <c r="B256" s="79">
        <v>262065</v>
      </c>
      <c r="C256" s="79">
        <v>258686</v>
      </c>
    </row>
    <row r="257" spans="1:3" x14ac:dyDescent="0.2">
      <c r="A257" s="281">
        <v>44287</v>
      </c>
      <c r="B257" s="79">
        <v>252218</v>
      </c>
      <c r="C257" s="79">
        <v>256647</v>
      </c>
    </row>
    <row r="258" spans="1:3" x14ac:dyDescent="0.2">
      <c r="A258" s="281">
        <v>44317</v>
      </c>
      <c r="B258" s="79">
        <v>276639</v>
      </c>
      <c r="C258" s="79">
        <v>261366</v>
      </c>
    </row>
    <row r="259" spans="1:3" x14ac:dyDescent="0.2">
      <c r="A259" s="281">
        <v>44348</v>
      </c>
      <c r="B259" s="79">
        <v>279209</v>
      </c>
      <c r="C259" s="79">
        <v>265907</v>
      </c>
    </row>
    <row r="260" spans="1:3" x14ac:dyDescent="0.2">
      <c r="A260" s="281">
        <v>44378</v>
      </c>
      <c r="B260" s="79">
        <v>288443</v>
      </c>
      <c r="C260" s="79">
        <v>268899</v>
      </c>
    </row>
    <row r="261" spans="1:3" x14ac:dyDescent="0.2">
      <c r="A261" s="281">
        <v>44409</v>
      </c>
      <c r="B261" s="79">
        <v>279596</v>
      </c>
      <c r="C261" s="79">
        <v>263810</v>
      </c>
    </row>
    <row r="262" spans="1:3" x14ac:dyDescent="0.2">
      <c r="A262" s="281">
        <v>44440</v>
      </c>
      <c r="B262" s="79">
        <v>270461</v>
      </c>
      <c r="C262" s="79">
        <v>265052</v>
      </c>
    </row>
    <row r="263" spans="1:3" x14ac:dyDescent="0.2">
      <c r="A263" s="281">
        <v>44470</v>
      </c>
      <c r="B263" s="79">
        <v>277877</v>
      </c>
      <c r="C263" s="79">
        <v>265589</v>
      </c>
    </row>
    <row r="264" spans="1:3" x14ac:dyDescent="0.2">
      <c r="A264" s="281">
        <v>44501</v>
      </c>
      <c r="B264" s="79">
        <v>260433</v>
      </c>
      <c r="C264" s="79">
        <v>267303</v>
      </c>
    </row>
    <row r="265" spans="1:3" x14ac:dyDescent="0.2">
      <c r="A265" s="281">
        <v>44531</v>
      </c>
      <c r="B265" s="79">
        <v>261028</v>
      </c>
      <c r="C265" s="79">
        <v>266539</v>
      </c>
    </row>
    <row r="266" spans="1:3" x14ac:dyDescent="0.2">
      <c r="A266" s="281">
        <v>44562</v>
      </c>
      <c r="B266" s="79">
        <v>236055</v>
      </c>
      <c r="C266" s="79">
        <v>262682</v>
      </c>
    </row>
    <row r="267" spans="1:3" x14ac:dyDescent="0.2">
      <c r="A267" s="281">
        <v>44593</v>
      </c>
      <c r="B267" s="79">
        <v>231137</v>
      </c>
      <c r="C267" s="79">
        <v>267848</v>
      </c>
    </row>
    <row r="268" spans="1:3" x14ac:dyDescent="0.2">
      <c r="A268" s="281">
        <v>44621</v>
      </c>
      <c r="B268" s="79">
        <v>271869</v>
      </c>
      <c r="C268" s="79">
        <v>268103</v>
      </c>
    </row>
    <row r="269" spans="1:3" x14ac:dyDescent="0.2">
      <c r="A269" s="281">
        <v>44652</v>
      </c>
      <c r="B269" s="79">
        <v>258001</v>
      </c>
      <c r="C269" s="79">
        <v>266100</v>
      </c>
    </row>
    <row r="270" spans="1:3" x14ac:dyDescent="0.2">
      <c r="A270" s="281">
        <v>44682</v>
      </c>
      <c r="B270" s="79">
        <v>282678</v>
      </c>
      <c r="C270" s="79">
        <v>265748</v>
      </c>
    </row>
    <row r="271" spans="1:3" x14ac:dyDescent="0.2">
      <c r="A271" s="281">
        <v>44713</v>
      </c>
      <c r="B271" s="79">
        <v>277059</v>
      </c>
      <c r="C271" s="79">
        <v>263849</v>
      </c>
    </row>
    <row r="272" spans="1:3" x14ac:dyDescent="0.2">
      <c r="A272" s="281">
        <v>44743</v>
      </c>
      <c r="B272" s="79">
        <v>281976</v>
      </c>
      <c r="C272" s="79">
        <v>263304</v>
      </c>
    </row>
    <row r="273" spans="1:3" x14ac:dyDescent="0.2">
      <c r="A273" s="281">
        <v>44774</v>
      </c>
      <c r="B273" s="79">
        <v>284347</v>
      </c>
      <c r="C273" s="79">
        <v>267354</v>
      </c>
    </row>
    <row r="274" spans="1:3" x14ac:dyDescent="0.2">
      <c r="A274" s="281">
        <v>44805</v>
      </c>
      <c r="B274" s="79">
        <v>275638</v>
      </c>
      <c r="C274" s="79">
        <v>269221</v>
      </c>
    </row>
    <row r="275" spans="1:3" x14ac:dyDescent="0.2">
      <c r="A275" s="281">
        <v>44835</v>
      </c>
      <c r="B275" s="79">
        <v>280673</v>
      </c>
      <c r="C275" s="79">
        <v>270175</v>
      </c>
    </row>
    <row r="276" spans="1:3" x14ac:dyDescent="0.2">
      <c r="A276" s="281">
        <v>44866</v>
      </c>
      <c r="B276" s="79">
        <v>258728</v>
      </c>
      <c r="C276" s="79">
        <v>267155</v>
      </c>
    </row>
    <row r="277" spans="1:3" x14ac:dyDescent="0.2">
      <c r="A277" s="281">
        <v>44896</v>
      </c>
      <c r="B277" s="79">
        <v>258030</v>
      </c>
      <c r="C277" s="79">
        <v>265697</v>
      </c>
    </row>
    <row r="278" spans="1:3" x14ac:dyDescent="0.2">
      <c r="A278" s="281">
        <v>44927</v>
      </c>
      <c r="B278" s="79">
        <v>248718</v>
      </c>
      <c r="C278" s="79">
        <v>275775</v>
      </c>
    </row>
    <row r="279" spans="1:3" x14ac:dyDescent="0.2">
      <c r="A279" s="281">
        <v>44958</v>
      </c>
      <c r="B279" s="79">
        <v>236170</v>
      </c>
      <c r="C279" s="79">
        <v>270918</v>
      </c>
    </row>
    <row r="280" spans="1:3" x14ac:dyDescent="0.2">
      <c r="A280" s="281">
        <v>44986</v>
      </c>
      <c r="B280" s="79">
        <v>272758</v>
      </c>
      <c r="C280" s="79">
        <v>268528</v>
      </c>
    </row>
    <row r="281" spans="1:3" x14ac:dyDescent="0.2">
      <c r="A281" s="281">
        <v>45017</v>
      </c>
      <c r="B281" s="79">
        <v>267308</v>
      </c>
      <c r="C281" s="79">
        <v>270814</v>
      </c>
    </row>
    <row r="282" spans="1:3" x14ac:dyDescent="0.2">
      <c r="A282" s="281">
        <v>45047</v>
      </c>
      <c r="B282" s="79">
        <v>288661</v>
      </c>
      <c r="C282" s="79">
        <v>270548</v>
      </c>
    </row>
    <row r="283" spans="1:3" x14ac:dyDescent="0.2">
      <c r="A283" s="281">
        <v>45078</v>
      </c>
      <c r="B283" s="79">
        <v>284123</v>
      </c>
      <c r="C283" s="79">
        <v>270301</v>
      </c>
    </row>
    <row r="284" spans="1:3" x14ac:dyDescent="0.2">
      <c r="A284" s="281">
        <v>45108</v>
      </c>
      <c r="B284" s="79">
        <v>287583</v>
      </c>
      <c r="C284" s="79">
        <v>270863</v>
      </c>
    </row>
    <row r="285" spans="1:3" x14ac:dyDescent="0.2">
      <c r="A285" s="281">
        <v>45139</v>
      </c>
      <c r="B285" s="79">
        <v>288849</v>
      </c>
      <c r="C285" s="79">
        <v>271249</v>
      </c>
    </row>
    <row r="286" spans="1:3" x14ac:dyDescent="0.2">
      <c r="A286" s="281">
        <v>45170</v>
      </c>
      <c r="B286" s="79">
        <v>273125</v>
      </c>
      <c r="C286" s="79">
        <v>269771</v>
      </c>
    </row>
    <row r="287" spans="1:3" x14ac:dyDescent="0.2">
      <c r="A287" s="281">
        <v>45200</v>
      </c>
      <c r="B287" s="79">
        <v>280549</v>
      </c>
      <c r="C287" s="79">
        <v>268783</v>
      </c>
    </row>
    <row r="288" spans="1:3" x14ac:dyDescent="0.2">
      <c r="A288" s="281">
        <v>45231</v>
      </c>
      <c r="B288" s="79">
        <v>260292</v>
      </c>
      <c r="C288" s="79">
        <v>270657</v>
      </c>
    </row>
    <row r="289" spans="1:3" x14ac:dyDescent="0.2">
      <c r="A289" s="281">
        <v>45261</v>
      </c>
      <c r="B289" s="79">
        <v>258680</v>
      </c>
      <c r="C289" s="79">
        <v>270471</v>
      </c>
    </row>
    <row r="290" spans="1:3" x14ac:dyDescent="0.2">
      <c r="A290" s="281">
        <v>45292</v>
      </c>
      <c r="B290" s="79">
        <v>246434</v>
      </c>
      <c r="C290" s="79">
        <v>271864</v>
      </c>
    </row>
    <row r="291" spans="1:3" x14ac:dyDescent="0.2">
      <c r="A291" s="281">
        <v>45323</v>
      </c>
      <c r="B291" s="79">
        <v>241002</v>
      </c>
      <c r="C291" s="79">
        <v>274374</v>
      </c>
    </row>
    <row r="292" spans="1:3" x14ac:dyDescent="0.2">
      <c r="A292" s="281">
        <v>45352</v>
      </c>
      <c r="B292" s="79">
        <v>274585</v>
      </c>
      <c r="C292" s="282">
        <v>272046</v>
      </c>
    </row>
    <row r="293" spans="1:3" x14ac:dyDescent="0.2">
      <c r="A293" s="281">
        <v>45383</v>
      </c>
      <c r="B293" s="79">
        <v>273208</v>
      </c>
      <c r="C293" s="282">
        <v>274415</v>
      </c>
    </row>
    <row r="294" spans="1:3" x14ac:dyDescent="0.2">
      <c r="A294" s="281">
        <v>45413</v>
      </c>
      <c r="B294" s="79">
        <v>292503</v>
      </c>
      <c r="C294" s="282">
        <v>273227</v>
      </c>
    </row>
    <row r="295" spans="1:3" x14ac:dyDescent="0.2">
      <c r="A295" s="281">
        <v>45444</v>
      </c>
      <c r="B295" s="79">
        <v>283036</v>
      </c>
      <c r="C295" s="282">
        <v>272763</v>
      </c>
    </row>
    <row r="296" spans="1:3" x14ac:dyDescent="0.2">
      <c r="A296" s="281">
        <v>45474</v>
      </c>
      <c r="B296" s="79">
        <v>291010</v>
      </c>
      <c r="C296" s="282">
        <v>272492</v>
      </c>
    </row>
    <row r="297" spans="1:3" x14ac:dyDescent="0.2">
      <c r="A297" s="281">
        <v>45505</v>
      </c>
      <c r="B297" s="79">
        <v>292096</v>
      </c>
      <c r="C297" s="282">
        <v>273188</v>
      </c>
    </row>
    <row r="298" spans="1:3" x14ac:dyDescent="0.2">
      <c r="A298" s="281">
        <v>45536</v>
      </c>
      <c r="B298" s="79">
        <v>272896</v>
      </c>
      <c r="C298" s="282">
        <v>272096</v>
      </c>
    </row>
    <row r="299" spans="1:3" x14ac:dyDescent="0.2">
      <c r="A299" s="281">
        <v>45566</v>
      </c>
      <c r="B299" s="79">
        <v>288167</v>
      </c>
      <c r="C299" s="282">
        <v>274781</v>
      </c>
    </row>
    <row r="300" spans="1:3" x14ac:dyDescent="0.2">
      <c r="A300" s="281">
        <v>45597</v>
      </c>
      <c r="B300" s="79">
        <v>261116</v>
      </c>
      <c r="C300" s="282">
        <v>272695</v>
      </c>
    </row>
    <row r="301" spans="1:3" x14ac:dyDescent="0.2">
      <c r="A301" s="281">
        <v>45627</v>
      </c>
      <c r="B301" s="79">
        <v>262998</v>
      </c>
      <c r="C301" s="282">
        <v>274353</v>
      </c>
    </row>
    <row r="302" spans="1:3" x14ac:dyDescent="0.2">
      <c r="A302" s="281">
        <v>45658</v>
      </c>
      <c r="B302" s="79">
        <v>251206</v>
      </c>
      <c r="C302" s="282">
        <v>274865</v>
      </c>
    </row>
    <row r="303" spans="1:3" x14ac:dyDescent="0.2">
      <c r="A303" s="281">
        <v>45689</v>
      </c>
      <c r="B303" s="79">
        <v>237486</v>
      </c>
      <c r="C303" s="282">
        <v>272586</v>
      </c>
    </row>
    <row r="304" spans="1:3" x14ac:dyDescent="0.2">
      <c r="A304" s="281">
        <v>45717</v>
      </c>
      <c r="B304" s="79">
        <v>277632</v>
      </c>
      <c r="C304" s="282">
        <v>275841</v>
      </c>
    </row>
    <row r="305" spans="1:1" x14ac:dyDescent="0.2">
      <c r="A305" s="281"/>
    </row>
    <row r="306" spans="1:1" x14ac:dyDescent="0.2">
      <c r="A306" s="281"/>
    </row>
    <row r="307" spans="1:1" x14ac:dyDescent="0.2">
      <c r="A307" s="2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18" zoomScaleNormal="100" workbookViewId="0">
      <selection activeCell="B54" sqref="B54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3" t="str">
        <f>"Traffic Volume Trends - "&amp;Page1!E10</f>
        <v>Traffic Volume Trends - March 2025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23"/>
      <c r="M1" s="23"/>
      <c r="N1" s="23"/>
      <c r="O1" s="23"/>
      <c r="P1" s="23"/>
    </row>
    <row r="2" spans="1:16" ht="13.5" customHeight="1" x14ac:dyDescent="0.2">
      <c r="A2" s="198" t="str">
        <f>"Based on preliminary reports from the State Highway Agencies, travel during "&amp;Page1!E10&amp;" on all roads and streets"</f>
        <v>Based on preliminary reports from the State Highway Agencies, travel during March 2025 on all roads and streets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24"/>
      <c r="M2" s="24"/>
      <c r="N2" s="23"/>
      <c r="O2" s="23"/>
      <c r="P2" s="23"/>
    </row>
    <row r="3" spans="1:16" ht="18.75" customHeight="1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4"/>
      <c r="M3" s="24"/>
      <c r="N3" s="23"/>
      <c r="O3" s="23"/>
      <c r="P3" s="23"/>
    </row>
    <row r="4" spans="1:16" x14ac:dyDescent="0.2">
      <c r="A4" s="19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1.1%</v>
      </c>
      <c r="F5" s="36" t="str">
        <f>"("</f>
        <v>(</v>
      </c>
      <c r="G5" s="164" t="str">
        <f>Data!Y4</f>
        <v>3.0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277.6**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5" t="str">
        <f>"This total includes " &amp;Data!I4&amp;" billion vehicle-miles on rural roads and " &amp; Data!J4&amp;" billion vehicle-miles on urban roads and streets."</f>
        <v>This total includes 84.4 billion vehicle-miles on rural roads and 193.2 billion vehicle-miles on urban roads and streets.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0.6%</v>
      </c>
      <c r="F9" s="24" t="s">
        <v>9</v>
      </c>
      <c r="G9" s="166" t="str">
        <f>Data!Z4</f>
        <v>4.3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5" t="s">
        <v>33</v>
      </c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23"/>
      <c r="M16" s="23"/>
      <c r="N16" s="23"/>
      <c r="O16" s="23"/>
      <c r="P16" s="23"/>
    </row>
    <row r="17" spans="1:16" x14ac:dyDescent="0.2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2000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7" t="s">
        <v>34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7" t="s">
        <v>35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20"/>
    </row>
    <row r="23" spans="1:16" ht="12.75" customHeight="1" x14ac:dyDescent="0.2"/>
    <row r="24" spans="1:16" ht="25.5" x14ac:dyDescent="0.2">
      <c r="E24" s="27" t="s">
        <v>36</v>
      </c>
      <c r="F24" s="199" t="str">
        <f>Data!B4</f>
        <v>March</v>
      </c>
      <c r="G24" s="200"/>
      <c r="H24" s="27" t="s">
        <v>37</v>
      </c>
      <c r="I24" s="27" t="s">
        <v>38</v>
      </c>
    </row>
    <row r="25" spans="1:16" x14ac:dyDescent="0.2">
      <c r="E25" s="28">
        <f>VALUE(Data!A9)</f>
        <v>2000</v>
      </c>
      <c r="F25" s="201">
        <f>VALUE(Data!B9)</f>
        <v>232490</v>
      </c>
      <c r="G25" s="202"/>
      <c r="H25" s="29">
        <f>VALUE(Data!C9)</f>
        <v>635193</v>
      </c>
      <c r="I25" s="29">
        <f>VALUE(Data!D9)</f>
        <v>2708822</v>
      </c>
    </row>
    <row r="26" spans="1:16" x14ac:dyDescent="0.2">
      <c r="E26" s="28">
        <f>VALUE(Data!A10)</f>
        <v>2001</v>
      </c>
      <c r="F26" s="201">
        <f>VALUE(Data!B10)</f>
        <v>232587</v>
      </c>
      <c r="G26" s="202"/>
      <c r="H26" s="29">
        <f>VALUE(Data!C10)</f>
        <v>643149</v>
      </c>
      <c r="I26" s="29">
        <f>VALUE(Data!D10)</f>
        <v>2754882</v>
      </c>
    </row>
    <row r="27" spans="1:16" x14ac:dyDescent="0.2">
      <c r="E27" s="28">
        <f>VALUE(Data!A11)</f>
        <v>2002</v>
      </c>
      <c r="F27" s="201">
        <f>VALUE(Data!B11)</f>
        <v>236070</v>
      </c>
      <c r="G27" s="202"/>
      <c r="H27" s="29">
        <f>VALUE(Data!C11)</f>
        <v>659522</v>
      </c>
      <c r="I27" s="29">
        <f>VALUE(Data!D11)</f>
        <v>2811984</v>
      </c>
    </row>
    <row r="28" spans="1:16" x14ac:dyDescent="0.2">
      <c r="E28" s="28">
        <f>VALUE(Data!A12)</f>
        <v>2003</v>
      </c>
      <c r="F28" s="201">
        <f>VALUE(Data!B12)</f>
        <v>236679</v>
      </c>
      <c r="G28" s="202"/>
      <c r="H28" s="29">
        <f>VALUE(Data!C12)</f>
        <v>658890</v>
      </c>
      <c r="I28" s="29">
        <f>VALUE(Data!D12)</f>
        <v>2854878</v>
      </c>
    </row>
    <row r="29" spans="1:16" x14ac:dyDescent="0.2">
      <c r="E29" s="28">
        <f>VALUE(Data!A13)</f>
        <v>2004</v>
      </c>
      <c r="F29" s="201">
        <f>VALUE(Data!B13)</f>
        <v>251403</v>
      </c>
      <c r="G29" s="202"/>
      <c r="H29" s="29">
        <f>VALUE(Data!C13)</f>
        <v>687562</v>
      </c>
      <c r="I29" s="29">
        <f>VALUE(Data!D13)</f>
        <v>2918894</v>
      </c>
    </row>
    <row r="30" spans="1:16" x14ac:dyDescent="0.2">
      <c r="E30" s="28">
        <f>VALUE(Data!A14)</f>
        <v>2005</v>
      </c>
      <c r="F30" s="201">
        <f>VALUE(Data!B14)</f>
        <v>253182</v>
      </c>
      <c r="G30" s="202"/>
      <c r="H30" s="29">
        <f>VALUE(Data!C14)</f>
        <v>697225</v>
      </c>
      <c r="I30" s="29">
        <f>VALUE(Data!D14)</f>
        <v>2974451</v>
      </c>
    </row>
    <row r="31" spans="1:16" x14ac:dyDescent="0.2">
      <c r="E31" s="28">
        <f>VALUE(Data!A15)</f>
        <v>2006</v>
      </c>
      <c r="F31" s="201">
        <f>VALUE(Data!B15)</f>
        <v>256623</v>
      </c>
      <c r="G31" s="202"/>
      <c r="H31" s="29">
        <f>VALUE(Data!C15)</f>
        <v>710616</v>
      </c>
      <c r="I31" s="29">
        <f>VALUE(Data!D15)</f>
        <v>3002821</v>
      </c>
    </row>
    <row r="32" spans="1:16" x14ac:dyDescent="0.2">
      <c r="E32" s="28">
        <f>VALUE(Data!A16)</f>
        <v>2007</v>
      </c>
      <c r="F32" s="201">
        <f>VALUE(Data!B16)</f>
        <v>259638</v>
      </c>
      <c r="G32" s="202"/>
      <c r="H32" s="29">
        <f>VALUE(Data!C16)</f>
        <v>712492</v>
      </c>
      <c r="I32" s="29">
        <f>VALUE(Data!D16)</f>
        <v>3015992</v>
      </c>
    </row>
    <row r="33" spans="5:9" x14ac:dyDescent="0.2">
      <c r="E33" s="28">
        <f>VALUE(Data!A17)</f>
        <v>2008</v>
      </c>
      <c r="F33" s="201">
        <f>VALUE(Data!B17)</f>
        <v>252343</v>
      </c>
      <c r="G33" s="202"/>
      <c r="H33" s="29">
        <f>VALUE(Data!C17)</f>
        <v>706599</v>
      </c>
      <c r="I33" s="29">
        <f>VALUE(Data!D17)</f>
        <v>3023929</v>
      </c>
    </row>
    <row r="34" spans="5:9" x14ac:dyDescent="0.2">
      <c r="E34" s="28">
        <f>VALUE(Data!A18)</f>
        <v>2009</v>
      </c>
      <c r="F34" s="201">
        <f>VALUE(Data!B18)</f>
        <v>249741</v>
      </c>
      <c r="G34" s="202"/>
      <c r="H34" s="29">
        <f>VALUE(Data!C18)</f>
        <v>692914</v>
      </c>
      <c r="I34" s="29">
        <f>VALUE(Data!D18)</f>
        <v>2959824</v>
      </c>
    </row>
    <row r="35" spans="5:9" x14ac:dyDescent="0.2">
      <c r="E35" s="28">
        <f>VALUE(Data!A19)</f>
        <v>2010</v>
      </c>
      <c r="F35" s="201">
        <f>VALUE(Data!B19)</f>
        <v>254238</v>
      </c>
      <c r="G35" s="202"/>
      <c r="H35" s="29">
        <f>VALUE(Data!C19)</f>
        <v>685711</v>
      </c>
      <c r="I35" s="29">
        <f>VALUE(Data!D19)</f>
        <v>2949561</v>
      </c>
    </row>
    <row r="36" spans="5:9" x14ac:dyDescent="0.2">
      <c r="E36" s="28">
        <f>VALUE(Data!A20)</f>
        <v>2011</v>
      </c>
      <c r="F36" s="201">
        <f>VALUE(Data!B20)</f>
        <v>253124</v>
      </c>
      <c r="G36" s="202"/>
      <c r="H36" s="29">
        <f>VALUE(Data!C20)</f>
        <v>690378</v>
      </c>
      <c r="I36" s="29">
        <f>VALUE(Data!D20)</f>
        <v>2971933</v>
      </c>
    </row>
    <row r="37" spans="5:9" x14ac:dyDescent="0.2">
      <c r="E37" s="28">
        <f>VALUE(Data!A21)</f>
        <v>2012</v>
      </c>
      <c r="F37" s="201">
        <f>VALUE(Data!B21)</f>
        <v>256166</v>
      </c>
      <c r="G37" s="202"/>
      <c r="H37" s="29">
        <f>VALUE(Data!C21)</f>
        <v>701890</v>
      </c>
      <c r="I37" s="29">
        <f>VALUE(Data!D21)</f>
        <v>2961914</v>
      </c>
    </row>
    <row r="38" spans="5:9" x14ac:dyDescent="0.2">
      <c r="E38" s="28">
        <f>VALUE(Data!A22)</f>
        <v>2013</v>
      </c>
      <c r="F38" s="201">
        <f>VALUE(Data!B22)</f>
        <v>253026</v>
      </c>
      <c r="G38" s="202"/>
      <c r="H38" s="29">
        <f>VALUE(Data!C22)</f>
        <v>698248</v>
      </c>
      <c r="I38" s="29">
        <f>VALUE(Data!D22)</f>
        <v>2964927</v>
      </c>
    </row>
    <row r="39" spans="5:9" x14ac:dyDescent="0.2">
      <c r="E39" s="28">
        <f>VALUE(Data!A23)</f>
        <v>2014</v>
      </c>
      <c r="F39" s="201">
        <f>VALUE(Data!B23)</f>
        <v>253424</v>
      </c>
      <c r="G39" s="202"/>
      <c r="H39" s="29">
        <f>VALUE(Data!C23)</f>
        <v>693785</v>
      </c>
      <c r="I39" s="29">
        <f>VALUE(Data!D23)</f>
        <v>2983818</v>
      </c>
    </row>
    <row r="40" spans="5:9" x14ac:dyDescent="0.2">
      <c r="E40" s="28">
        <f>VALUE(Data!A24)</f>
        <v>2015</v>
      </c>
      <c r="F40" s="201">
        <f>VALUE(Data!B24)</f>
        <v>258017</v>
      </c>
      <c r="G40" s="202"/>
      <c r="H40" s="29">
        <f>VALUE(Data!C24)</f>
        <v>708735</v>
      </c>
      <c r="I40" s="29">
        <f>VALUE(Data!D24)</f>
        <v>3040755</v>
      </c>
    </row>
    <row r="41" spans="5:9" x14ac:dyDescent="0.2">
      <c r="E41" s="28">
        <f>VALUE(Data!A25)</f>
        <v>2016</v>
      </c>
      <c r="F41" s="201">
        <f>VALUE(Data!B25)</f>
        <v>265147</v>
      </c>
      <c r="G41" s="202"/>
      <c r="H41" s="29">
        <f>VALUE(Data!C25)</f>
        <v>727837</v>
      </c>
      <c r="I41" s="29">
        <f>VALUE(Data!D25)</f>
        <v>3114474</v>
      </c>
    </row>
    <row r="42" spans="5:9" x14ac:dyDescent="0.2">
      <c r="E42" s="28">
        <f>VALUE(Data!A26)</f>
        <v>2017</v>
      </c>
      <c r="F42" s="201">
        <f>VALUE(Data!B26)</f>
        <v>268343</v>
      </c>
      <c r="G42" s="202"/>
      <c r="H42" s="29">
        <f>VALUE(Data!C26)</f>
        <v>736587</v>
      </c>
      <c r="I42" s="29">
        <f>VALUE(Data!D26)</f>
        <v>3183158</v>
      </c>
    </row>
    <row r="43" spans="5:9" x14ac:dyDescent="0.2">
      <c r="E43" s="28">
        <f>VALUE(Data!A27)</f>
        <v>2018</v>
      </c>
      <c r="F43" s="201">
        <f>VALUE(Data!B27)</f>
        <v>270705</v>
      </c>
      <c r="G43" s="202"/>
      <c r="H43" s="29">
        <f>VALUE(Data!C27)</f>
        <v>743201</v>
      </c>
      <c r="I43" s="29">
        <f>VALUE(Data!D27)</f>
        <v>3218961</v>
      </c>
    </row>
    <row r="44" spans="5:9" x14ac:dyDescent="0.2">
      <c r="E44" s="28">
        <f>VALUE(Data!A28)</f>
        <v>2019</v>
      </c>
      <c r="F44" s="201">
        <f>VALUE(Data!B28)</f>
        <v>272379</v>
      </c>
      <c r="G44" s="202"/>
      <c r="H44" s="29">
        <f>VALUE(Data!C28)</f>
        <v>753097</v>
      </c>
      <c r="I44" s="29">
        <f>VALUE(Data!D28)</f>
        <v>3250222</v>
      </c>
    </row>
    <row r="45" spans="5:9" x14ac:dyDescent="0.2">
      <c r="E45" s="28">
        <f>VALUE(Data!A29)</f>
        <v>2020</v>
      </c>
      <c r="F45" s="201">
        <f>VALUE(Data!B29)</f>
        <v>226638</v>
      </c>
      <c r="G45" s="202"/>
      <c r="H45" s="29">
        <f>VALUE(Data!C29)</f>
        <v>730180</v>
      </c>
      <c r="I45" s="29">
        <f>VALUE(Data!D29)</f>
        <v>3238854</v>
      </c>
    </row>
    <row r="46" spans="5:9" x14ac:dyDescent="0.2">
      <c r="E46" s="28">
        <f>VALUE(Data!A30)</f>
        <v>2021</v>
      </c>
      <c r="F46" s="201">
        <f>VALUE(Data!B30)</f>
        <v>262065</v>
      </c>
      <c r="G46" s="202"/>
      <c r="H46" s="29">
        <f>VALUE(Data!C30)</f>
        <v>694185</v>
      </c>
      <c r="I46" s="29">
        <f>VALUE(Data!D30)</f>
        <v>2867627</v>
      </c>
    </row>
    <row r="47" spans="5:9" x14ac:dyDescent="0.2">
      <c r="E47" s="28">
        <f>VALUE(Data!A31)</f>
        <v>2022</v>
      </c>
      <c r="F47" s="201">
        <f>VALUE(Data!B31)</f>
        <v>271869</v>
      </c>
      <c r="G47" s="202"/>
      <c r="H47" s="29">
        <f>VALUE(Data!C31)</f>
        <v>739062</v>
      </c>
      <c r="I47" s="29">
        <f>VALUE(Data!D31)</f>
        <v>3184965</v>
      </c>
    </row>
    <row r="48" spans="5:9" x14ac:dyDescent="0.2">
      <c r="E48" s="28">
        <f>VALUE(Data!A32)</f>
        <v>2023</v>
      </c>
      <c r="F48" s="201">
        <f>VALUE(Data!B32)</f>
        <v>272758</v>
      </c>
      <c r="G48" s="202"/>
      <c r="H48" s="29">
        <f>VALUE(Data!C32)</f>
        <v>757647</v>
      </c>
      <c r="I48" s="29">
        <f>VALUE(Data!D32)</f>
        <v>3214777</v>
      </c>
    </row>
    <row r="49" spans="1:16" x14ac:dyDescent="0.2">
      <c r="E49" s="28">
        <f>VALUE(Data!A33)</f>
        <v>2024</v>
      </c>
      <c r="F49" s="201">
        <f>VALUE(Data!B33)</f>
        <v>274585</v>
      </c>
      <c r="G49" s="202"/>
      <c r="H49" s="29">
        <f>VALUE(Data!C33)</f>
        <v>762034</v>
      </c>
      <c r="I49" s="29">
        <f>VALUE(Data!D33)</f>
        <v>3251204</v>
      </c>
    </row>
    <row r="50" spans="1:16" x14ac:dyDescent="0.2">
      <c r="E50" s="28">
        <f>VALUE(Data!A34)</f>
        <v>2025</v>
      </c>
      <c r="F50" s="201">
        <f>VALUE(Data!B34)</f>
        <v>277632</v>
      </c>
      <c r="G50" s="202"/>
      <c r="H50" s="29">
        <f>VALUE(Data!C34)</f>
        <v>766324</v>
      </c>
      <c r="I50" s="29">
        <f>VALUE(Data!D34)</f>
        <v>3283354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4" t="s">
        <v>45</v>
      </c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4"/>
      <c r="N61" s="14"/>
      <c r="O61" s="14"/>
      <c r="P61" s="14"/>
    </row>
    <row r="63" spans="1:16" ht="12" customHeight="1" x14ac:dyDescent="0.2"/>
  </sheetData>
  <mergeCells count="34"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17" priority="4" stopIfTrue="1">
      <formula>VALUE($E$5)&lt;0</formula>
    </cfRule>
  </conditionalFormatting>
  <conditionalFormatting sqref="E9">
    <cfRule type="expression" dxfId="16" priority="3" stopIfTrue="1">
      <formula>VALUE($E$9)&lt;0</formula>
    </cfRule>
  </conditionalFormatting>
  <conditionalFormatting sqref="G5">
    <cfRule type="expression" dxfId="15" priority="2" stopIfTrue="1">
      <formula>VALUE($G$5)&lt;0</formula>
    </cfRule>
  </conditionalFormatting>
  <conditionalFormatting sqref="G9">
    <cfRule type="expression" dxfId="14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9"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03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12.75" customHeight="1" x14ac:dyDescent="0.2">
      <c r="A2" s="220" t="s">
        <v>47</v>
      </c>
      <c r="B2" s="221"/>
      <c r="C2" s="222"/>
      <c r="D2" s="226" t="s">
        <v>48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8"/>
    </row>
    <row r="3" spans="1:16" x14ac:dyDescent="0.2">
      <c r="A3" s="223"/>
      <c r="B3" s="224"/>
      <c r="C3" s="225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5" t="s">
        <v>63</v>
      </c>
      <c r="B6" s="206"/>
      <c r="C6" s="207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5" t="s">
        <v>76</v>
      </c>
      <c r="B7" s="206"/>
      <c r="C7" s="207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5" t="s">
        <v>89</v>
      </c>
      <c r="B8" s="206"/>
      <c r="C8" s="207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87</v>
      </c>
      <c r="K8" s="99" t="s">
        <v>94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">
      <c r="A9" s="205" t="s">
        <v>100</v>
      </c>
      <c r="B9" s="206"/>
      <c r="C9" s="207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">
      <c r="A10" s="205" t="s">
        <v>113</v>
      </c>
      <c r="B10" s="206"/>
      <c r="C10" s="207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25">
      <c r="A11" s="205" t="s">
        <v>126</v>
      </c>
      <c r="B11" s="206"/>
      <c r="C11" s="207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131</v>
      </c>
      <c r="I11" s="129" t="s">
        <v>132</v>
      </c>
      <c r="J11" s="129" t="s">
        <v>133</v>
      </c>
      <c r="K11" s="129" t="s">
        <v>134</v>
      </c>
      <c r="L11" s="129" t="s">
        <v>101</v>
      </c>
      <c r="M11" s="129" t="s">
        <v>135</v>
      </c>
      <c r="N11" s="129" t="s">
        <v>136</v>
      </c>
      <c r="O11" s="129" t="s">
        <v>137</v>
      </c>
      <c r="P11" s="41">
        <v>6</v>
      </c>
    </row>
    <row r="12" spans="1:16" ht="12.75" customHeight="1" x14ac:dyDescent="0.2">
      <c r="A12" s="205" t="s">
        <v>138</v>
      </c>
      <c r="B12" s="206"/>
      <c r="C12" s="207"/>
      <c r="D12" s="130" t="s">
        <v>139</v>
      </c>
      <c r="E12" s="130" t="s">
        <v>140</v>
      </c>
      <c r="F12" s="130" t="s">
        <v>141</v>
      </c>
      <c r="G12" s="130" t="s">
        <v>142</v>
      </c>
      <c r="H12" s="130" t="s">
        <v>143</v>
      </c>
      <c r="I12" s="130" t="s">
        <v>144</v>
      </c>
      <c r="J12" s="130" t="s">
        <v>145</v>
      </c>
      <c r="K12" s="130" t="s">
        <v>146</v>
      </c>
      <c r="L12" s="130" t="s">
        <v>147</v>
      </c>
      <c r="M12" s="130" t="s">
        <v>148</v>
      </c>
      <c r="N12" s="130" t="s">
        <v>149</v>
      </c>
      <c r="O12" s="130" t="s">
        <v>150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151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5" t="s">
        <v>63</v>
      </c>
      <c r="B14" s="206"/>
      <c r="C14" s="207"/>
      <c r="D14" s="99" t="s">
        <v>152</v>
      </c>
      <c r="E14" s="99" t="s">
        <v>153</v>
      </c>
      <c r="F14" s="99" t="s">
        <v>154</v>
      </c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">
      <c r="A15" s="205" t="s">
        <v>76</v>
      </c>
      <c r="B15" s="206"/>
      <c r="C15" s="207"/>
      <c r="D15" s="99" t="s">
        <v>155</v>
      </c>
      <c r="E15" s="99" t="s">
        <v>156</v>
      </c>
      <c r="F15" s="99" t="s">
        <v>157</v>
      </c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">
      <c r="A16" s="205" t="s">
        <v>89</v>
      </c>
      <c r="B16" s="206"/>
      <c r="C16" s="207"/>
      <c r="D16" s="99" t="s">
        <v>158</v>
      </c>
      <c r="E16" s="99" t="s">
        <v>68</v>
      </c>
      <c r="F16" s="99" t="s">
        <v>159</v>
      </c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">
      <c r="A17" s="205" t="s">
        <v>100</v>
      </c>
      <c r="B17" s="206"/>
      <c r="C17" s="207"/>
      <c r="D17" s="99" t="s">
        <v>132</v>
      </c>
      <c r="E17" s="99" t="s">
        <v>160</v>
      </c>
      <c r="F17" s="99" t="s">
        <v>110</v>
      </c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">
      <c r="A18" s="205" t="s">
        <v>113</v>
      </c>
      <c r="B18" s="206"/>
      <c r="C18" s="207"/>
      <c r="D18" s="99" t="s">
        <v>161</v>
      </c>
      <c r="E18" s="99" t="s">
        <v>162</v>
      </c>
      <c r="F18" s="99" t="s">
        <v>163</v>
      </c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25">
      <c r="A19" s="205" t="s">
        <v>126</v>
      </c>
      <c r="B19" s="206"/>
      <c r="C19" s="207"/>
      <c r="D19" s="99" t="s">
        <v>164</v>
      </c>
      <c r="E19" s="99" t="s">
        <v>165</v>
      </c>
      <c r="F19" s="99" t="s">
        <v>166</v>
      </c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">
      <c r="A20" s="205" t="s">
        <v>138</v>
      </c>
      <c r="B20" s="206"/>
      <c r="C20" s="207"/>
      <c r="D20" s="130" t="s">
        <v>167</v>
      </c>
      <c r="E20" s="130" t="s">
        <v>168</v>
      </c>
      <c r="F20" s="130" t="s">
        <v>169</v>
      </c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">
      <c r="A21" s="127"/>
      <c r="B21" s="128"/>
      <c r="C21" s="128"/>
      <c r="D21" s="74" t="s">
        <v>170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5" t="s">
        <v>63</v>
      </c>
      <c r="B22" s="206"/>
      <c r="C22" s="207"/>
      <c r="D22" s="99" t="s">
        <v>171</v>
      </c>
      <c r="E22" s="99" t="s">
        <v>172</v>
      </c>
      <c r="F22" s="99" t="s">
        <v>173</v>
      </c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">
      <c r="A23" s="205" t="s">
        <v>76</v>
      </c>
      <c r="B23" s="206"/>
      <c r="C23" s="207"/>
      <c r="D23" s="99" t="s">
        <v>174</v>
      </c>
      <c r="E23" s="99" t="s">
        <v>175</v>
      </c>
      <c r="F23" s="99" t="s">
        <v>176</v>
      </c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">
      <c r="A24" s="205" t="s">
        <v>89</v>
      </c>
      <c r="B24" s="206"/>
      <c r="C24" s="207"/>
      <c r="D24" s="99" t="s">
        <v>177</v>
      </c>
      <c r="E24" s="99" t="s">
        <v>178</v>
      </c>
      <c r="F24" s="99" t="s">
        <v>179</v>
      </c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">
      <c r="A25" s="205" t="s">
        <v>100</v>
      </c>
      <c r="B25" s="206"/>
      <c r="C25" s="207"/>
      <c r="D25" s="99" t="s">
        <v>180</v>
      </c>
      <c r="E25" s="99" t="s">
        <v>181</v>
      </c>
      <c r="F25" s="99" t="s">
        <v>179</v>
      </c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">
      <c r="A26" s="205" t="s">
        <v>113</v>
      </c>
      <c r="B26" s="206"/>
      <c r="C26" s="207"/>
      <c r="D26" s="99" t="s">
        <v>182</v>
      </c>
      <c r="E26" s="99" t="s">
        <v>183</v>
      </c>
      <c r="F26" s="99" t="s">
        <v>184</v>
      </c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25">
      <c r="A27" s="205" t="s">
        <v>126</v>
      </c>
      <c r="B27" s="206"/>
      <c r="C27" s="207"/>
      <c r="D27" s="129" t="s">
        <v>185</v>
      </c>
      <c r="E27" s="129" t="s">
        <v>186</v>
      </c>
      <c r="F27" s="129" t="s">
        <v>187</v>
      </c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">
      <c r="A28" s="205" t="s">
        <v>138</v>
      </c>
      <c r="B28" s="206"/>
      <c r="C28" s="207"/>
      <c r="D28" s="130" t="s">
        <v>188</v>
      </c>
      <c r="E28" s="130" t="s">
        <v>189</v>
      </c>
      <c r="F28" s="130" t="s">
        <v>176</v>
      </c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03" t="s">
        <v>190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1:16" ht="12.75" customHeight="1" x14ac:dyDescent="0.2">
      <c r="A31" s="214" t="s">
        <v>47</v>
      </c>
      <c r="B31" s="215"/>
      <c r="C31" s="216"/>
      <c r="D31" s="210" t="s">
        <v>48</v>
      </c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2"/>
    </row>
    <row r="32" spans="1:16" x14ac:dyDescent="0.2">
      <c r="A32" s="217"/>
      <c r="B32" s="218"/>
      <c r="C32" s="219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191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5" t="s">
        <v>63</v>
      </c>
      <c r="B34" s="206"/>
      <c r="C34" s="207"/>
      <c r="D34" s="99" t="s">
        <v>64</v>
      </c>
      <c r="E34" s="99" t="s">
        <v>192</v>
      </c>
      <c r="F34" s="99" t="s">
        <v>193</v>
      </c>
      <c r="G34" s="99" t="s">
        <v>194</v>
      </c>
      <c r="H34" s="99" t="s">
        <v>195</v>
      </c>
      <c r="I34" s="99" t="s">
        <v>196</v>
      </c>
      <c r="J34" s="99" t="s">
        <v>197</v>
      </c>
      <c r="K34" s="99" t="s">
        <v>198</v>
      </c>
      <c r="L34" s="99" t="s">
        <v>199</v>
      </c>
      <c r="M34" s="99" t="s">
        <v>200</v>
      </c>
      <c r="N34" s="99" t="s">
        <v>201</v>
      </c>
      <c r="O34" s="99" t="s">
        <v>202</v>
      </c>
      <c r="P34">
        <v>22</v>
      </c>
    </row>
    <row r="35" spans="1:16" ht="12.75" customHeight="1" x14ac:dyDescent="0.2">
      <c r="A35" s="205" t="s">
        <v>76</v>
      </c>
      <c r="B35" s="206"/>
      <c r="C35" s="207"/>
      <c r="D35" s="99" t="s">
        <v>77</v>
      </c>
      <c r="E35" s="99" t="s">
        <v>203</v>
      </c>
      <c r="F35" s="99" t="s">
        <v>204</v>
      </c>
      <c r="G35" s="99" t="s">
        <v>205</v>
      </c>
      <c r="H35" s="99" t="s">
        <v>206</v>
      </c>
      <c r="I35" s="99" t="s">
        <v>207</v>
      </c>
      <c r="J35" s="99" t="s">
        <v>208</v>
      </c>
      <c r="K35" s="99" t="s">
        <v>209</v>
      </c>
      <c r="L35" s="99" t="s">
        <v>210</v>
      </c>
      <c r="M35" s="99" t="s">
        <v>211</v>
      </c>
      <c r="N35" s="99" t="s">
        <v>212</v>
      </c>
      <c r="O35" s="99" t="s">
        <v>213</v>
      </c>
      <c r="P35">
        <v>23</v>
      </c>
    </row>
    <row r="36" spans="1:16" ht="12.75" customHeight="1" x14ac:dyDescent="0.2">
      <c r="A36" s="205" t="s">
        <v>89</v>
      </c>
      <c r="B36" s="206"/>
      <c r="C36" s="207"/>
      <c r="D36" s="99" t="s">
        <v>90</v>
      </c>
      <c r="E36" s="99" t="s">
        <v>103</v>
      </c>
      <c r="F36" s="99" t="s">
        <v>214</v>
      </c>
      <c r="G36" s="99" t="s">
        <v>215</v>
      </c>
      <c r="H36" s="99" t="s">
        <v>216</v>
      </c>
      <c r="I36" s="99" t="s">
        <v>217</v>
      </c>
      <c r="J36" s="99" t="s">
        <v>218</v>
      </c>
      <c r="K36" s="99" t="s">
        <v>219</v>
      </c>
      <c r="L36" s="99" t="s">
        <v>220</v>
      </c>
      <c r="M36" s="99" t="s">
        <v>221</v>
      </c>
      <c r="N36" s="99" t="s">
        <v>222</v>
      </c>
      <c r="O36" s="99" t="s">
        <v>223</v>
      </c>
      <c r="P36">
        <v>24</v>
      </c>
    </row>
    <row r="37" spans="1:16" ht="12.75" customHeight="1" x14ac:dyDescent="0.2">
      <c r="A37" s="205" t="s">
        <v>100</v>
      </c>
      <c r="B37" s="206"/>
      <c r="C37" s="207"/>
      <c r="D37" s="99" t="s">
        <v>101</v>
      </c>
      <c r="E37" s="99" t="s">
        <v>224</v>
      </c>
      <c r="F37" s="99" t="s">
        <v>225</v>
      </c>
      <c r="G37" s="99" t="s">
        <v>226</v>
      </c>
      <c r="H37" s="99" t="s">
        <v>168</v>
      </c>
      <c r="I37" s="99" t="s">
        <v>227</v>
      </c>
      <c r="J37" s="99" t="s">
        <v>228</v>
      </c>
      <c r="K37" s="99" t="s">
        <v>229</v>
      </c>
      <c r="L37" s="99" t="s">
        <v>230</v>
      </c>
      <c r="M37" s="99" t="s">
        <v>231</v>
      </c>
      <c r="N37" s="99" t="s">
        <v>232</v>
      </c>
      <c r="O37" s="99" t="s">
        <v>233</v>
      </c>
      <c r="P37">
        <v>25</v>
      </c>
    </row>
    <row r="38" spans="1:16" ht="12.75" customHeight="1" x14ac:dyDescent="0.2">
      <c r="A38" s="205" t="s">
        <v>113</v>
      </c>
      <c r="B38" s="206"/>
      <c r="C38" s="207"/>
      <c r="D38" s="99" t="s">
        <v>114</v>
      </c>
      <c r="E38" s="99" t="s">
        <v>234</v>
      </c>
      <c r="F38" s="99" t="s">
        <v>235</v>
      </c>
      <c r="G38" s="99" t="s">
        <v>236</v>
      </c>
      <c r="H38" s="99" t="s">
        <v>237</v>
      </c>
      <c r="I38" s="99" t="s">
        <v>238</v>
      </c>
      <c r="J38" s="99" t="s">
        <v>239</v>
      </c>
      <c r="K38" s="99" t="s">
        <v>240</v>
      </c>
      <c r="L38" s="99" t="s">
        <v>241</v>
      </c>
      <c r="M38" s="99" t="s">
        <v>242</v>
      </c>
      <c r="N38" s="99" t="s">
        <v>243</v>
      </c>
      <c r="O38" s="99" t="s">
        <v>244</v>
      </c>
      <c r="P38">
        <v>26</v>
      </c>
    </row>
    <row r="39" spans="1:16" ht="12.75" customHeight="1" thickBot="1" x14ac:dyDescent="0.25">
      <c r="A39" s="205" t="s">
        <v>126</v>
      </c>
      <c r="B39" s="206"/>
      <c r="C39" s="207"/>
      <c r="D39" s="99" t="s">
        <v>127</v>
      </c>
      <c r="E39" s="99" t="s">
        <v>194</v>
      </c>
      <c r="F39" s="99" t="s">
        <v>245</v>
      </c>
      <c r="G39" s="99" t="s">
        <v>246</v>
      </c>
      <c r="H39" s="99" t="s">
        <v>247</v>
      </c>
      <c r="I39" s="99" t="s">
        <v>248</v>
      </c>
      <c r="J39" s="99" t="s">
        <v>249</v>
      </c>
      <c r="K39" s="99" t="s">
        <v>250</v>
      </c>
      <c r="L39" s="99" t="s">
        <v>251</v>
      </c>
      <c r="M39" s="99" t="s">
        <v>252</v>
      </c>
      <c r="N39" s="99" t="s">
        <v>253</v>
      </c>
      <c r="O39" s="99" t="s">
        <v>254</v>
      </c>
      <c r="P39">
        <v>27</v>
      </c>
    </row>
    <row r="40" spans="1:16" ht="12.75" customHeight="1" x14ac:dyDescent="0.2">
      <c r="A40" s="205" t="s">
        <v>138</v>
      </c>
      <c r="B40" s="206"/>
      <c r="C40" s="207"/>
      <c r="D40" s="130" t="s">
        <v>139</v>
      </c>
      <c r="E40" s="130" t="s">
        <v>255</v>
      </c>
      <c r="F40" s="130" t="s">
        <v>256</v>
      </c>
      <c r="G40" s="130" t="s">
        <v>257</v>
      </c>
      <c r="H40" s="130" t="s">
        <v>258</v>
      </c>
      <c r="I40" s="130" t="s">
        <v>259</v>
      </c>
      <c r="J40" s="130" t="s">
        <v>260</v>
      </c>
      <c r="K40" s="130" t="s">
        <v>261</v>
      </c>
      <c r="L40" s="130" t="s">
        <v>262</v>
      </c>
      <c r="M40" s="130" t="s">
        <v>263</v>
      </c>
      <c r="N40" s="130" t="s">
        <v>264</v>
      </c>
      <c r="O40" s="130" t="s">
        <v>265</v>
      </c>
      <c r="P40">
        <v>28</v>
      </c>
    </row>
    <row r="41" spans="1:16" ht="12.75" customHeight="1" x14ac:dyDescent="0.2">
      <c r="A41" s="42"/>
      <c r="B41" s="43"/>
      <c r="C41" s="43"/>
      <c r="D41" s="74" t="s">
        <v>266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5" t="s">
        <v>63</v>
      </c>
      <c r="B42" s="206"/>
      <c r="C42" s="207"/>
      <c r="D42" s="99" t="s">
        <v>152</v>
      </c>
      <c r="E42" s="99" t="s">
        <v>267</v>
      </c>
      <c r="F42" s="99" t="s">
        <v>268</v>
      </c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">
      <c r="A43" s="205" t="s">
        <v>76</v>
      </c>
      <c r="B43" s="206"/>
      <c r="C43" s="207"/>
      <c r="D43" s="99" t="s">
        <v>155</v>
      </c>
      <c r="E43" s="99" t="s">
        <v>203</v>
      </c>
      <c r="F43" s="99" t="s">
        <v>269</v>
      </c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">
      <c r="A44" s="205" t="s">
        <v>89</v>
      </c>
      <c r="B44" s="206"/>
      <c r="C44" s="207"/>
      <c r="D44" s="99" t="s">
        <v>158</v>
      </c>
      <c r="E44" s="99" t="s">
        <v>270</v>
      </c>
      <c r="F44" s="99" t="s">
        <v>271</v>
      </c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">
      <c r="A45" s="205" t="s">
        <v>100</v>
      </c>
      <c r="B45" s="206"/>
      <c r="C45" s="207"/>
      <c r="D45" s="99" t="s">
        <v>132</v>
      </c>
      <c r="E45" s="99" t="s">
        <v>272</v>
      </c>
      <c r="F45" s="99" t="s">
        <v>273</v>
      </c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">
      <c r="A46" s="205" t="s">
        <v>113</v>
      </c>
      <c r="B46" s="206"/>
      <c r="C46" s="207"/>
      <c r="D46" s="99" t="s">
        <v>161</v>
      </c>
      <c r="E46" s="99" t="s">
        <v>274</v>
      </c>
      <c r="F46" s="99" t="s">
        <v>275</v>
      </c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25">
      <c r="A47" s="205" t="s">
        <v>126</v>
      </c>
      <c r="B47" s="206"/>
      <c r="C47" s="207"/>
      <c r="D47" s="99" t="s">
        <v>164</v>
      </c>
      <c r="E47" s="99" t="s">
        <v>276</v>
      </c>
      <c r="F47" s="99" t="s">
        <v>277</v>
      </c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">
      <c r="A48" s="205" t="s">
        <v>138</v>
      </c>
      <c r="B48" s="206"/>
      <c r="C48" s="207"/>
      <c r="D48" s="130" t="s">
        <v>167</v>
      </c>
      <c r="E48" s="130" t="s">
        <v>278</v>
      </c>
      <c r="F48" s="130" t="s">
        <v>279</v>
      </c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">
      <c r="A49" s="42"/>
      <c r="B49" s="43"/>
      <c r="C49" s="43"/>
      <c r="D49" s="74" t="s">
        <v>280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5" t="s">
        <v>63</v>
      </c>
      <c r="B50" s="206"/>
      <c r="C50" s="207"/>
      <c r="D50" s="99" t="s">
        <v>171</v>
      </c>
      <c r="E50" s="99" t="s">
        <v>281</v>
      </c>
      <c r="F50" s="99" t="s">
        <v>282</v>
      </c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">
      <c r="A51" s="205" t="s">
        <v>76</v>
      </c>
      <c r="B51" s="206"/>
      <c r="C51" s="207"/>
      <c r="D51" s="99" t="s">
        <v>174</v>
      </c>
      <c r="E51" s="99" t="s">
        <v>283</v>
      </c>
      <c r="F51" s="99" t="s">
        <v>284</v>
      </c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">
      <c r="A52" s="205" t="s">
        <v>89</v>
      </c>
      <c r="B52" s="206"/>
      <c r="C52" s="207"/>
      <c r="D52" s="99" t="s">
        <v>177</v>
      </c>
      <c r="E52" s="99" t="s">
        <v>283</v>
      </c>
      <c r="F52" s="99" t="s">
        <v>282</v>
      </c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">
      <c r="A53" s="205" t="s">
        <v>100</v>
      </c>
      <c r="B53" s="206"/>
      <c r="C53" s="207"/>
      <c r="D53" s="99" t="s">
        <v>180</v>
      </c>
      <c r="E53" s="99" t="s">
        <v>173</v>
      </c>
      <c r="F53" s="99" t="s">
        <v>281</v>
      </c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">
      <c r="A54" s="205" t="s">
        <v>113</v>
      </c>
      <c r="B54" s="206"/>
      <c r="C54" s="207"/>
      <c r="D54" s="99" t="s">
        <v>182</v>
      </c>
      <c r="E54" s="99" t="s">
        <v>283</v>
      </c>
      <c r="F54" s="99" t="s">
        <v>284</v>
      </c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25">
      <c r="A55" s="205" t="s">
        <v>126</v>
      </c>
      <c r="B55" s="206"/>
      <c r="C55" s="207"/>
      <c r="D55" s="129" t="s">
        <v>185</v>
      </c>
      <c r="E55" s="129" t="s">
        <v>173</v>
      </c>
      <c r="F55" s="129" t="s">
        <v>282</v>
      </c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">
      <c r="A56" s="205" t="s">
        <v>138</v>
      </c>
      <c r="B56" s="206"/>
      <c r="C56" s="207"/>
      <c r="D56" s="130" t="s">
        <v>188</v>
      </c>
      <c r="E56" s="130" t="s">
        <v>285</v>
      </c>
      <c r="F56" s="130" t="s">
        <v>282</v>
      </c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">
      <c r="A57" s="208" t="s">
        <v>286</v>
      </c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</row>
    <row r="58" spans="1:16" x14ac:dyDescent="0.2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</row>
    <row r="59" spans="1:16" x14ac:dyDescent="0.2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3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9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7" t="s">
        <v>287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288</v>
      </c>
      <c r="B3" s="239"/>
      <c r="C3" s="240"/>
      <c r="D3" s="247" t="str">
        <f>Data!B4</f>
        <v>March</v>
      </c>
      <c r="E3" s="248"/>
      <c r="F3" s="248"/>
      <c r="G3" s="249"/>
      <c r="H3" s="247">
        <f>Data!B6</f>
        <v>45323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289</v>
      </c>
      <c r="E4" s="199" t="s">
        <v>290</v>
      </c>
      <c r="F4" s="200"/>
      <c r="G4" s="250" t="s">
        <v>291</v>
      </c>
      <c r="H4" s="250" t="s">
        <v>289</v>
      </c>
      <c r="I4" s="199" t="s">
        <v>290</v>
      </c>
      <c r="J4" s="200"/>
      <c r="K4" s="250" t="s">
        <v>291</v>
      </c>
    </row>
    <row r="5" spans="1:12" ht="25.5" x14ac:dyDescent="0.2">
      <c r="A5" s="244"/>
      <c r="B5" s="245"/>
      <c r="C5" s="246"/>
      <c r="D5" s="251"/>
      <c r="E5" s="27" t="str">
        <f xml:space="preserve"> CONCATENATE(Data!A4,"   (Preliminary)")</f>
        <v>2025   (Preliminary)</v>
      </c>
      <c r="F5" s="27">
        <f>Data!A4-1</f>
        <v>2024</v>
      </c>
      <c r="G5" s="251"/>
      <c r="H5" s="251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51"/>
    </row>
    <row r="6" spans="1:12" x14ac:dyDescent="0.2">
      <c r="A6" s="252"/>
      <c r="B6" s="253"/>
      <c r="C6" s="254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292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293</v>
      </c>
      <c r="E8" s="56" t="s">
        <v>294</v>
      </c>
      <c r="F8" s="56" t="s">
        <v>295</v>
      </c>
      <c r="G8" s="56" t="s">
        <v>296</v>
      </c>
      <c r="H8" s="56" t="s">
        <v>297</v>
      </c>
      <c r="I8" s="56" t="s">
        <v>298</v>
      </c>
      <c r="J8" s="56" t="s">
        <v>299</v>
      </c>
      <c r="K8" s="57" t="s">
        <v>300</v>
      </c>
      <c r="L8" s="60" t="s">
        <v>62</v>
      </c>
    </row>
    <row r="9" spans="1:12" ht="12.75" customHeight="1" x14ac:dyDescent="0.2">
      <c r="A9" s="229" t="s">
        <v>301</v>
      </c>
      <c r="B9" s="230"/>
      <c r="C9" s="231"/>
      <c r="D9" s="120">
        <v>3</v>
      </c>
      <c r="E9" s="70">
        <v>123</v>
      </c>
      <c r="F9" s="96">
        <v>123</v>
      </c>
      <c r="G9" s="147">
        <v>0</v>
      </c>
      <c r="H9" s="120">
        <v>3</v>
      </c>
      <c r="I9" s="70">
        <v>106</v>
      </c>
      <c r="J9" s="70">
        <v>112</v>
      </c>
      <c r="K9" s="147">
        <v>-5.2</v>
      </c>
      <c r="L9">
        <v>1</v>
      </c>
    </row>
    <row r="10" spans="1:12" ht="12.75" customHeight="1" x14ac:dyDescent="0.2">
      <c r="A10" s="229" t="s">
        <v>302</v>
      </c>
      <c r="B10" s="230"/>
      <c r="C10" s="231"/>
      <c r="D10" s="120">
        <v>71</v>
      </c>
      <c r="E10" s="70">
        <v>424</v>
      </c>
      <c r="F10" s="96">
        <v>425</v>
      </c>
      <c r="G10" s="147">
        <v>-0.3</v>
      </c>
      <c r="H10" s="120">
        <v>72</v>
      </c>
      <c r="I10" s="70">
        <v>359</v>
      </c>
      <c r="J10" s="70">
        <v>387</v>
      </c>
      <c r="K10" s="147">
        <v>-7.4</v>
      </c>
      <c r="L10">
        <v>2</v>
      </c>
    </row>
    <row r="11" spans="1:12" ht="12.75" customHeight="1" x14ac:dyDescent="0.2">
      <c r="A11" s="229" t="s">
        <v>303</v>
      </c>
      <c r="B11" s="230"/>
      <c r="C11" s="231"/>
      <c r="D11" s="120">
        <v>14</v>
      </c>
      <c r="E11" s="70">
        <v>124</v>
      </c>
      <c r="F11" s="96">
        <v>127</v>
      </c>
      <c r="G11" s="147">
        <v>-2.1</v>
      </c>
      <c r="H11" s="120">
        <v>15</v>
      </c>
      <c r="I11" s="70">
        <v>107</v>
      </c>
      <c r="J11" s="70">
        <v>113</v>
      </c>
      <c r="K11" s="147">
        <v>-5.5</v>
      </c>
      <c r="L11">
        <v>3</v>
      </c>
    </row>
    <row r="12" spans="1:12" ht="12.75" customHeight="1" x14ac:dyDescent="0.2">
      <c r="A12" s="229" t="s">
        <v>304</v>
      </c>
      <c r="B12" s="230"/>
      <c r="C12" s="231"/>
      <c r="D12" s="120">
        <v>37</v>
      </c>
      <c r="E12" s="70">
        <v>264</v>
      </c>
      <c r="F12" s="96">
        <v>263</v>
      </c>
      <c r="G12" s="147">
        <v>0.3</v>
      </c>
      <c r="H12" s="120">
        <v>31</v>
      </c>
      <c r="I12" s="70">
        <v>227</v>
      </c>
      <c r="J12" s="70">
        <v>246</v>
      </c>
      <c r="K12" s="147">
        <v>-8.1</v>
      </c>
      <c r="L12">
        <v>4</v>
      </c>
    </row>
    <row r="13" spans="1:12" ht="12.75" customHeight="1" x14ac:dyDescent="0.2">
      <c r="A13" s="229" t="s">
        <v>305</v>
      </c>
      <c r="B13" s="230"/>
      <c r="C13" s="231"/>
      <c r="D13" s="120">
        <v>5</v>
      </c>
      <c r="E13" s="70">
        <v>250</v>
      </c>
      <c r="F13" s="96">
        <v>249</v>
      </c>
      <c r="G13" s="147">
        <v>0.2</v>
      </c>
      <c r="H13" s="120">
        <v>18</v>
      </c>
      <c r="I13" s="70">
        <v>234</v>
      </c>
      <c r="J13" s="70">
        <v>244</v>
      </c>
      <c r="K13" s="147">
        <v>-4.4000000000000004</v>
      </c>
      <c r="L13">
        <v>5</v>
      </c>
    </row>
    <row r="14" spans="1:12" ht="12.75" customHeight="1" x14ac:dyDescent="0.2">
      <c r="A14" s="229" t="s">
        <v>306</v>
      </c>
      <c r="B14" s="230"/>
      <c r="C14" s="231"/>
      <c r="D14" s="120">
        <v>41</v>
      </c>
      <c r="E14" s="70">
        <v>1085</v>
      </c>
      <c r="F14" s="96">
        <v>1087</v>
      </c>
      <c r="G14" s="147">
        <v>-0.2</v>
      </c>
      <c r="H14" s="120">
        <v>37</v>
      </c>
      <c r="I14" s="70">
        <v>913</v>
      </c>
      <c r="J14" s="70">
        <v>965</v>
      </c>
      <c r="K14" s="147">
        <v>-5.4</v>
      </c>
      <c r="L14">
        <v>6</v>
      </c>
    </row>
    <row r="15" spans="1:12" ht="12.75" customHeight="1" x14ac:dyDescent="0.2">
      <c r="A15" s="229" t="s">
        <v>307</v>
      </c>
      <c r="B15" s="230"/>
      <c r="C15" s="231"/>
      <c r="D15" s="120">
        <v>47</v>
      </c>
      <c r="E15" s="70">
        <v>1792</v>
      </c>
      <c r="F15" s="96">
        <v>1792</v>
      </c>
      <c r="G15" s="147">
        <v>0</v>
      </c>
      <c r="H15" s="120">
        <v>48</v>
      </c>
      <c r="I15" s="70">
        <v>1449</v>
      </c>
      <c r="J15" s="70">
        <v>1516</v>
      </c>
      <c r="K15" s="147">
        <v>-4.4000000000000004</v>
      </c>
      <c r="L15">
        <v>7</v>
      </c>
    </row>
    <row r="16" spans="1:12" ht="12.75" customHeight="1" x14ac:dyDescent="0.2">
      <c r="A16" s="229" t="s">
        <v>308</v>
      </c>
      <c r="B16" s="230"/>
      <c r="C16" s="231"/>
      <c r="D16" s="120">
        <v>3</v>
      </c>
      <c r="E16" s="70">
        <v>55</v>
      </c>
      <c r="F16" s="96">
        <v>54</v>
      </c>
      <c r="G16" s="147">
        <v>2.5</v>
      </c>
      <c r="H16" s="120">
        <v>3</v>
      </c>
      <c r="I16" s="70">
        <v>48</v>
      </c>
      <c r="J16" s="70">
        <v>47</v>
      </c>
      <c r="K16" s="147">
        <v>2.7</v>
      </c>
      <c r="L16">
        <v>8</v>
      </c>
    </row>
    <row r="17" spans="1:12" ht="12.75" customHeight="1" x14ac:dyDescent="0.2">
      <c r="A17" s="229" t="s">
        <v>309</v>
      </c>
      <c r="B17" s="230"/>
      <c r="C17" s="231"/>
      <c r="D17" s="120">
        <v>21</v>
      </c>
      <c r="E17" s="70">
        <v>221</v>
      </c>
      <c r="F17" s="96">
        <v>221</v>
      </c>
      <c r="G17" s="147">
        <v>-0.2</v>
      </c>
      <c r="H17" s="120">
        <v>18</v>
      </c>
      <c r="I17" s="70">
        <v>197</v>
      </c>
      <c r="J17" s="70">
        <v>212</v>
      </c>
      <c r="K17" s="147">
        <v>-7.2</v>
      </c>
      <c r="L17">
        <v>9</v>
      </c>
    </row>
    <row r="18" spans="1:12" ht="12.75" customHeight="1" x14ac:dyDescent="0.2">
      <c r="A18" s="229" t="s">
        <v>310</v>
      </c>
      <c r="B18" s="230"/>
      <c r="C18" s="231"/>
      <c r="D18" s="121"/>
      <c r="E18" s="71">
        <f>SUM(E9:E17)</f>
        <v>4338</v>
      </c>
      <c r="F18" s="31">
        <f>SUM(F9:F17)</f>
        <v>4341</v>
      </c>
      <c r="G18" s="147">
        <f>((E18-F18)/F18)*100</f>
        <v>-6.9108500345542501E-2</v>
      </c>
      <c r="H18" s="121"/>
      <c r="I18" s="71">
        <f>SUM(I9:I17)</f>
        <v>3640</v>
      </c>
      <c r="J18" s="71">
        <f>SUM(J9:J17)</f>
        <v>3842</v>
      </c>
      <c r="K18" s="147">
        <f>((I18-J18)/J18)*100</f>
        <v>-5.2576782925559602</v>
      </c>
    </row>
    <row r="19" spans="1:12" ht="12.75" customHeight="1" x14ac:dyDescent="0.2">
      <c r="A19" s="50" t="s">
        <v>311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29" t="s">
        <v>312</v>
      </c>
      <c r="B20" s="230"/>
      <c r="C20" s="231"/>
      <c r="D20" s="120">
        <v>9</v>
      </c>
      <c r="E20" s="70">
        <v>105</v>
      </c>
      <c r="F20" s="96">
        <v>107</v>
      </c>
      <c r="G20" s="147">
        <v>-1.8</v>
      </c>
      <c r="H20" s="120">
        <v>9</v>
      </c>
      <c r="I20" s="70">
        <v>86</v>
      </c>
      <c r="J20" s="70">
        <v>91</v>
      </c>
      <c r="K20" s="147">
        <v>-5.2</v>
      </c>
      <c r="L20">
        <v>10</v>
      </c>
    </row>
    <row r="21" spans="1:12" ht="12.75" customHeight="1" x14ac:dyDescent="0.2">
      <c r="A21" s="229" t="s">
        <v>313</v>
      </c>
      <c r="B21" s="230"/>
      <c r="C21" s="231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29" t="s">
        <v>314</v>
      </c>
      <c r="B22" s="230"/>
      <c r="C22" s="231"/>
      <c r="D22" s="120">
        <v>100</v>
      </c>
      <c r="E22" s="70">
        <v>2773</v>
      </c>
      <c r="F22" s="96">
        <v>2734</v>
      </c>
      <c r="G22" s="147">
        <v>1.4</v>
      </c>
      <c r="H22" s="120">
        <v>98</v>
      </c>
      <c r="I22" s="70">
        <v>2236</v>
      </c>
      <c r="J22" s="70">
        <v>2212</v>
      </c>
      <c r="K22" s="147">
        <v>1.1000000000000001</v>
      </c>
      <c r="L22">
        <v>12</v>
      </c>
    </row>
    <row r="23" spans="1:12" ht="12.75" customHeight="1" x14ac:dyDescent="0.2">
      <c r="A23" s="229" t="s">
        <v>315</v>
      </c>
      <c r="B23" s="230"/>
      <c r="C23" s="231"/>
      <c r="D23" s="120">
        <v>57</v>
      </c>
      <c r="E23" s="70">
        <v>1808</v>
      </c>
      <c r="F23" s="96">
        <v>1768</v>
      </c>
      <c r="G23" s="147">
        <v>2.2999999999999998</v>
      </c>
      <c r="H23" s="120">
        <v>56</v>
      </c>
      <c r="I23" s="70">
        <v>1818</v>
      </c>
      <c r="J23" s="70">
        <v>1783</v>
      </c>
      <c r="K23" s="147">
        <v>2</v>
      </c>
      <c r="L23">
        <v>13</v>
      </c>
    </row>
    <row r="24" spans="1:12" ht="12.75" customHeight="1" x14ac:dyDescent="0.2">
      <c r="A24" s="229" t="s">
        <v>316</v>
      </c>
      <c r="B24" s="230"/>
      <c r="C24" s="231"/>
      <c r="D24" s="120">
        <v>7</v>
      </c>
      <c r="E24" s="70">
        <v>495</v>
      </c>
      <c r="F24" s="96">
        <v>482</v>
      </c>
      <c r="G24" s="147">
        <v>2.8</v>
      </c>
      <c r="H24" s="120">
        <v>6</v>
      </c>
      <c r="I24" s="70">
        <v>394</v>
      </c>
      <c r="J24" s="70">
        <v>411</v>
      </c>
      <c r="K24" s="147">
        <v>-4.2</v>
      </c>
      <c r="L24">
        <v>14</v>
      </c>
    </row>
    <row r="25" spans="1:12" ht="12.75" customHeight="1" x14ac:dyDescent="0.2">
      <c r="A25" s="229" t="s">
        <v>317</v>
      </c>
      <c r="B25" s="230"/>
      <c r="C25" s="231"/>
      <c r="D25" s="120">
        <v>57</v>
      </c>
      <c r="E25" s="70">
        <v>2636</v>
      </c>
      <c r="F25" s="96">
        <v>2593</v>
      </c>
      <c r="G25" s="147">
        <v>1.7</v>
      </c>
      <c r="H25" s="120">
        <v>56</v>
      </c>
      <c r="I25" s="70">
        <v>2121</v>
      </c>
      <c r="J25" s="70">
        <v>2196</v>
      </c>
      <c r="K25" s="147">
        <v>-3.4</v>
      </c>
      <c r="L25">
        <v>15</v>
      </c>
    </row>
    <row r="26" spans="1:12" ht="12.75" customHeight="1" x14ac:dyDescent="0.2">
      <c r="A26" s="229" t="s">
        <v>318</v>
      </c>
      <c r="B26" s="230"/>
      <c r="C26" s="231"/>
      <c r="D26" s="120">
        <v>59</v>
      </c>
      <c r="E26" s="70">
        <v>1375</v>
      </c>
      <c r="F26" s="96">
        <v>1348</v>
      </c>
      <c r="G26" s="147">
        <v>2</v>
      </c>
      <c r="H26" s="120">
        <v>56</v>
      </c>
      <c r="I26" s="70">
        <v>1158</v>
      </c>
      <c r="J26" s="70">
        <v>1143</v>
      </c>
      <c r="K26" s="147">
        <v>1.3</v>
      </c>
      <c r="L26">
        <v>16</v>
      </c>
    </row>
    <row r="27" spans="1:12" ht="12.75" customHeight="1" x14ac:dyDescent="0.2">
      <c r="A27" s="229" t="s">
        <v>319</v>
      </c>
      <c r="B27" s="230"/>
      <c r="C27" s="231"/>
      <c r="D27" s="120">
        <v>329</v>
      </c>
      <c r="E27" s="70">
        <v>1676</v>
      </c>
      <c r="F27" s="96">
        <v>1657</v>
      </c>
      <c r="G27" s="147">
        <v>1.2</v>
      </c>
      <c r="H27" s="120">
        <v>332</v>
      </c>
      <c r="I27" s="70">
        <v>1322</v>
      </c>
      <c r="J27" s="70">
        <v>1394</v>
      </c>
      <c r="K27" s="147">
        <v>-5.0999999999999996</v>
      </c>
      <c r="L27">
        <v>17</v>
      </c>
    </row>
    <row r="28" spans="1:12" ht="12.75" customHeight="1" x14ac:dyDescent="0.2">
      <c r="A28" s="229" t="s">
        <v>320</v>
      </c>
      <c r="B28" s="230"/>
      <c r="C28" s="231"/>
      <c r="D28" s="120">
        <v>18</v>
      </c>
      <c r="E28" s="70">
        <v>414</v>
      </c>
      <c r="F28" s="96">
        <v>413</v>
      </c>
      <c r="G28" s="147">
        <v>0.1</v>
      </c>
      <c r="H28" s="120">
        <v>18</v>
      </c>
      <c r="I28" s="70">
        <v>335</v>
      </c>
      <c r="J28" s="70">
        <v>358</v>
      </c>
      <c r="K28" s="147">
        <v>-6.2</v>
      </c>
      <c r="L28">
        <v>18</v>
      </c>
    </row>
    <row r="29" spans="1:12" ht="12.75" customHeight="1" x14ac:dyDescent="0.2">
      <c r="A29" s="229" t="s">
        <v>310</v>
      </c>
      <c r="B29" s="230"/>
      <c r="C29" s="231"/>
      <c r="D29" s="121"/>
      <c r="E29" s="71">
        <f>SUM(E20:E28)</f>
        <v>11282</v>
      </c>
      <c r="F29" s="31">
        <f>SUM(F20:F28)</f>
        <v>11102</v>
      </c>
      <c r="G29" s="147">
        <f>((E29-F29)/F29)*100</f>
        <v>1.6213294901819493</v>
      </c>
      <c r="H29" s="121"/>
      <c r="I29" s="71">
        <f>SUM(I20:I28)</f>
        <v>9470</v>
      </c>
      <c r="J29" s="71">
        <f>SUM(J20:J28)</f>
        <v>9588</v>
      </c>
      <c r="K29" s="147">
        <f>((I29-J29)/J29)*100</f>
        <v>-1.2307050479766375</v>
      </c>
    </row>
    <row r="30" spans="1:12" ht="12.75" customHeight="1" x14ac:dyDescent="0.2">
      <c r="A30" s="50" t="s">
        <v>321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29" t="s">
        <v>322</v>
      </c>
      <c r="B31" s="230"/>
      <c r="C31" s="231"/>
      <c r="D31" s="120">
        <v>25</v>
      </c>
      <c r="E31" s="70">
        <v>1442</v>
      </c>
      <c r="F31" s="96">
        <v>1444</v>
      </c>
      <c r="G31" s="147">
        <v>-0.1</v>
      </c>
      <c r="H31" s="120">
        <v>23</v>
      </c>
      <c r="I31" s="70">
        <v>1143</v>
      </c>
      <c r="J31" s="70">
        <v>1202</v>
      </c>
      <c r="K31" s="147">
        <v>-4.9000000000000004</v>
      </c>
      <c r="L31">
        <v>19</v>
      </c>
    </row>
    <row r="32" spans="1:12" ht="12.75" customHeight="1" x14ac:dyDescent="0.2">
      <c r="A32" s="229" t="s">
        <v>323</v>
      </c>
      <c r="B32" s="230"/>
      <c r="C32" s="231"/>
      <c r="D32" s="120">
        <v>27</v>
      </c>
      <c r="E32" s="70">
        <v>1506</v>
      </c>
      <c r="F32" s="96">
        <v>1499</v>
      </c>
      <c r="G32" s="147">
        <v>0.5</v>
      </c>
      <c r="H32" s="120">
        <v>25</v>
      </c>
      <c r="I32" s="70">
        <v>1243</v>
      </c>
      <c r="J32" s="70">
        <v>1285</v>
      </c>
      <c r="K32" s="147">
        <v>-3.2</v>
      </c>
      <c r="L32">
        <v>20</v>
      </c>
    </row>
    <row r="33" spans="1:12" ht="12.75" customHeight="1" x14ac:dyDescent="0.2">
      <c r="A33" s="229" t="s">
        <v>324</v>
      </c>
      <c r="B33" s="230"/>
      <c r="C33" s="231"/>
      <c r="D33" s="120">
        <v>76</v>
      </c>
      <c r="E33" s="70">
        <v>1166</v>
      </c>
      <c r="F33" s="96">
        <v>1167</v>
      </c>
      <c r="G33" s="147">
        <v>0</v>
      </c>
      <c r="H33" s="120">
        <v>62</v>
      </c>
      <c r="I33" s="70">
        <v>917</v>
      </c>
      <c r="J33" s="70">
        <v>991</v>
      </c>
      <c r="K33" s="147">
        <v>-7.4</v>
      </c>
      <c r="L33">
        <v>21</v>
      </c>
    </row>
    <row r="34" spans="1:12" ht="12.75" customHeight="1" x14ac:dyDescent="0.2">
      <c r="A34" s="229" t="s">
        <v>325</v>
      </c>
      <c r="B34" s="230"/>
      <c r="C34" s="231"/>
      <c r="D34" s="120">
        <v>68</v>
      </c>
      <c r="E34" s="70">
        <v>928</v>
      </c>
      <c r="F34" s="96">
        <v>926</v>
      </c>
      <c r="G34" s="147">
        <v>0.2</v>
      </c>
      <c r="H34" s="120">
        <v>68</v>
      </c>
      <c r="I34" s="70">
        <v>726</v>
      </c>
      <c r="J34" s="70">
        <v>791</v>
      </c>
      <c r="K34" s="147">
        <v>-8.3000000000000007</v>
      </c>
      <c r="L34">
        <v>22</v>
      </c>
    </row>
    <row r="35" spans="1:12" ht="12.75" customHeight="1" x14ac:dyDescent="0.2">
      <c r="A35" s="229" t="s">
        <v>326</v>
      </c>
      <c r="B35" s="230"/>
      <c r="C35" s="231"/>
      <c r="D35" s="120">
        <v>60</v>
      </c>
      <c r="E35" s="70">
        <v>1460</v>
      </c>
      <c r="F35" s="96">
        <v>1471</v>
      </c>
      <c r="G35" s="147">
        <v>-0.7</v>
      </c>
      <c r="H35" s="120">
        <v>51</v>
      </c>
      <c r="I35" s="70">
        <v>1235</v>
      </c>
      <c r="J35" s="70">
        <v>1289</v>
      </c>
      <c r="K35" s="147">
        <v>-4.2</v>
      </c>
      <c r="L35">
        <v>23</v>
      </c>
    </row>
    <row r="36" spans="1:12" ht="12.75" customHeight="1" x14ac:dyDescent="0.2">
      <c r="A36" s="229" t="s">
        <v>327</v>
      </c>
      <c r="B36" s="230"/>
      <c r="C36" s="231"/>
      <c r="D36" s="120">
        <v>58</v>
      </c>
      <c r="E36" s="70">
        <v>1164</v>
      </c>
      <c r="F36" s="96">
        <v>1139</v>
      </c>
      <c r="G36" s="147">
        <v>2.2000000000000002</v>
      </c>
      <c r="H36" s="120">
        <v>55</v>
      </c>
      <c r="I36" s="70">
        <v>1019</v>
      </c>
      <c r="J36" s="70">
        <v>1045</v>
      </c>
      <c r="K36" s="147">
        <v>-2.5</v>
      </c>
      <c r="L36">
        <v>24</v>
      </c>
    </row>
    <row r="37" spans="1:12" ht="12.75" customHeight="1" x14ac:dyDescent="0.2">
      <c r="A37" s="229" t="s">
        <v>328</v>
      </c>
      <c r="B37" s="230"/>
      <c r="C37" s="231"/>
      <c r="D37" s="120">
        <v>90</v>
      </c>
      <c r="E37" s="70">
        <v>1760</v>
      </c>
      <c r="F37" s="96">
        <v>1749</v>
      </c>
      <c r="G37" s="147">
        <v>0.6</v>
      </c>
      <c r="H37" s="120">
        <v>87</v>
      </c>
      <c r="I37" s="70">
        <v>1411</v>
      </c>
      <c r="J37" s="70">
        <v>1440</v>
      </c>
      <c r="K37" s="147">
        <v>-2</v>
      </c>
      <c r="L37">
        <v>25</v>
      </c>
    </row>
    <row r="38" spans="1:12" ht="12.75" customHeight="1" x14ac:dyDescent="0.2">
      <c r="A38" s="229" t="s">
        <v>329</v>
      </c>
      <c r="B38" s="230"/>
      <c r="C38" s="231"/>
      <c r="D38" s="120">
        <v>34</v>
      </c>
      <c r="E38" s="70">
        <v>709</v>
      </c>
      <c r="F38" s="96">
        <v>707</v>
      </c>
      <c r="G38" s="147">
        <v>0.2</v>
      </c>
      <c r="H38" s="120">
        <v>34</v>
      </c>
      <c r="I38" s="70">
        <v>553</v>
      </c>
      <c r="J38" s="70">
        <v>600</v>
      </c>
      <c r="K38" s="147">
        <v>-7.8</v>
      </c>
      <c r="L38">
        <v>26</v>
      </c>
    </row>
    <row r="39" spans="1:12" ht="12.75" customHeight="1" x14ac:dyDescent="0.2">
      <c r="A39" s="229" t="s">
        <v>330</v>
      </c>
      <c r="B39" s="230"/>
      <c r="C39" s="231"/>
      <c r="D39" s="120">
        <v>50</v>
      </c>
      <c r="E39" s="70">
        <v>407</v>
      </c>
      <c r="F39" s="96">
        <v>377</v>
      </c>
      <c r="G39" s="147">
        <v>8.1</v>
      </c>
      <c r="H39" s="120">
        <v>51</v>
      </c>
      <c r="I39" s="70">
        <v>337</v>
      </c>
      <c r="J39" s="70">
        <v>350</v>
      </c>
      <c r="K39" s="147">
        <v>-3.6</v>
      </c>
      <c r="L39">
        <v>27</v>
      </c>
    </row>
    <row r="40" spans="1:12" ht="12.75" customHeight="1" x14ac:dyDescent="0.2">
      <c r="A40" s="229" t="s">
        <v>331</v>
      </c>
      <c r="B40" s="230"/>
      <c r="C40" s="231"/>
      <c r="D40" s="120">
        <v>48</v>
      </c>
      <c r="E40" s="70">
        <v>1679</v>
      </c>
      <c r="F40" s="96">
        <v>1663</v>
      </c>
      <c r="G40" s="147">
        <v>1</v>
      </c>
      <c r="H40" s="120">
        <v>48</v>
      </c>
      <c r="I40" s="70">
        <v>1382</v>
      </c>
      <c r="J40" s="70">
        <v>1422</v>
      </c>
      <c r="K40" s="147">
        <v>-2.8</v>
      </c>
      <c r="L40">
        <v>28</v>
      </c>
    </row>
    <row r="41" spans="1:12" ht="12.75" customHeight="1" x14ac:dyDescent="0.2">
      <c r="A41" s="229" t="s">
        <v>332</v>
      </c>
      <c r="B41" s="230"/>
      <c r="C41" s="231"/>
      <c r="D41" s="120">
        <v>34</v>
      </c>
      <c r="E41" s="70">
        <v>424</v>
      </c>
      <c r="F41" s="96">
        <v>416</v>
      </c>
      <c r="G41" s="147">
        <v>1.9</v>
      </c>
      <c r="H41" s="120">
        <v>36</v>
      </c>
      <c r="I41" s="70">
        <v>345</v>
      </c>
      <c r="J41" s="70">
        <v>365</v>
      </c>
      <c r="K41" s="147">
        <v>-5.4</v>
      </c>
      <c r="L41">
        <v>29</v>
      </c>
    </row>
    <row r="42" spans="1:12" ht="12.75" customHeight="1" x14ac:dyDescent="0.2">
      <c r="A42" s="229" t="s">
        <v>333</v>
      </c>
      <c r="B42" s="230"/>
      <c r="C42" s="231"/>
      <c r="D42" s="120">
        <v>138</v>
      </c>
      <c r="E42" s="70">
        <v>1511</v>
      </c>
      <c r="F42" s="96">
        <v>1527</v>
      </c>
      <c r="G42" s="147">
        <v>-1</v>
      </c>
      <c r="H42" s="120">
        <v>123</v>
      </c>
      <c r="I42" s="70">
        <v>1319</v>
      </c>
      <c r="J42" s="70">
        <v>1346</v>
      </c>
      <c r="K42" s="147">
        <v>-2</v>
      </c>
      <c r="L42">
        <v>30</v>
      </c>
    </row>
    <row r="43" spans="1:12" ht="12.75" customHeight="1" x14ac:dyDescent="0.2">
      <c r="A43" s="229" t="s">
        <v>310</v>
      </c>
      <c r="B43" s="230"/>
      <c r="C43" s="231"/>
      <c r="D43" s="121"/>
      <c r="E43" s="71">
        <f>SUM(E31:E42)</f>
        <v>14156</v>
      </c>
      <c r="F43" s="31">
        <f>SUM(F31:F42)</f>
        <v>14085</v>
      </c>
      <c r="G43" s="147">
        <f>((E43-F43)/F43)*100</f>
        <v>0.50408235711750093</v>
      </c>
      <c r="H43" s="121"/>
      <c r="I43" s="71">
        <f>SUM(I31:I42)</f>
        <v>11630</v>
      </c>
      <c r="J43" s="71">
        <f>SUM(J31:J42)</f>
        <v>12126</v>
      </c>
      <c r="K43" s="147">
        <f>((I43-J43)/J43)*100</f>
        <v>-4.0903842982022098</v>
      </c>
    </row>
    <row r="44" spans="1:12" ht="12.75" customHeight="1" x14ac:dyDescent="0.2">
      <c r="A44" s="50" t="s">
        <v>334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29" t="s">
        <v>335</v>
      </c>
      <c r="B45" s="230"/>
      <c r="C45" s="231"/>
      <c r="D45" s="120">
        <v>74</v>
      </c>
      <c r="E45" s="70">
        <v>1506</v>
      </c>
      <c r="F45" s="96">
        <v>1498</v>
      </c>
      <c r="G45" s="147">
        <v>0.5</v>
      </c>
      <c r="H45" s="120">
        <v>78</v>
      </c>
      <c r="I45" s="70">
        <v>1293</v>
      </c>
      <c r="J45" s="70">
        <v>1293</v>
      </c>
      <c r="K45" s="147">
        <v>0</v>
      </c>
      <c r="L45">
        <v>31</v>
      </c>
    </row>
    <row r="46" spans="1:12" ht="12.75" customHeight="1" x14ac:dyDescent="0.2">
      <c r="A46" s="229" t="s">
        <v>336</v>
      </c>
      <c r="B46" s="230"/>
      <c r="C46" s="231"/>
      <c r="D46" s="120">
        <v>5</v>
      </c>
      <c r="E46" s="70">
        <v>1041</v>
      </c>
      <c r="F46" s="96">
        <v>1025</v>
      </c>
      <c r="G46" s="147">
        <v>1.5</v>
      </c>
      <c r="H46" s="120">
        <v>7</v>
      </c>
      <c r="I46" s="70">
        <v>758</v>
      </c>
      <c r="J46" s="70">
        <v>783</v>
      </c>
      <c r="K46" s="147">
        <v>-3.2</v>
      </c>
      <c r="L46">
        <v>32</v>
      </c>
    </row>
    <row r="47" spans="1:12" ht="12.75" customHeight="1" x14ac:dyDescent="0.2">
      <c r="A47" s="229" t="s">
        <v>337</v>
      </c>
      <c r="B47" s="230"/>
      <c r="C47" s="231"/>
      <c r="D47" s="120">
        <v>31</v>
      </c>
      <c r="E47" s="70">
        <v>1481</v>
      </c>
      <c r="F47" s="96">
        <v>1484</v>
      </c>
      <c r="G47" s="147">
        <v>-0.2</v>
      </c>
      <c r="H47" s="120">
        <v>32</v>
      </c>
      <c r="I47" s="70">
        <v>1157</v>
      </c>
      <c r="J47" s="70">
        <v>1228</v>
      </c>
      <c r="K47" s="147">
        <v>-5.8</v>
      </c>
      <c r="L47">
        <v>33</v>
      </c>
    </row>
    <row r="48" spans="1:12" ht="12.75" customHeight="1" x14ac:dyDescent="0.2">
      <c r="A48" s="229" t="s">
        <v>338</v>
      </c>
      <c r="B48" s="230"/>
      <c r="C48" s="231"/>
      <c r="D48" s="120">
        <v>23</v>
      </c>
      <c r="E48" s="70">
        <v>1135</v>
      </c>
      <c r="F48" s="96">
        <v>1140</v>
      </c>
      <c r="G48" s="147">
        <v>-0.5</v>
      </c>
      <c r="H48" s="120">
        <v>23</v>
      </c>
      <c r="I48" s="70">
        <v>973</v>
      </c>
      <c r="J48" s="70">
        <v>977</v>
      </c>
      <c r="K48" s="147">
        <v>-0.5</v>
      </c>
      <c r="L48">
        <v>34</v>
      </c>
    </row>
    <row r="49" spans="1:23" ht="12.75" customHeight="1" x14ac:dyDescent="0.2">
      <c r="A49" s="229" t="s">
        <v>339</v>
      </c>
      <c r="B49" s="230"/>
      <c r="C49" s="231"/>
      <c r="D49" s="120">
        <v>42</v>
      </c>
      <c r="E49" s="70">
        <v>1230</v>
      </c>
      <c r="F49" s="96">
        <v>1234</v>
      </c>
      <c r="G49" s="147">
        <v>-0.3</v>
      </c>
      <c r="H49" s="120">
        <v>44</v>
      </c>
      <c r="I49" s="70">
        <v>1041</v>
      </c>
      <c r="J49" s="70">
        <v>1061</v>
      </c>
      <c r="K49" s="147">
        <v>-1.9</v>
      </c>
      <c r="L49">
        <v>35</v>
      </c>
    </row>
    <row r="50" spans="1:23" ht="12.75" customHeight="1" x14ac:dyDescent="0.2">
      <c r="A50" s="229" t="s">
        <v>340</v>
      </c>
      <c r="B50" s="230"/>
      <c r="C50" s="231"/>
      <c r="D50" s="120">
        <v>37</v>
      </c>
      <c r="E50" s="70">
        <v>1327</v>
      </c>
      <c r="F50" s="96">
        <v>1309</v>
      </c>
      <c r="G50" s="147">
        <v>1.3</v>
      </c>
      <c r="H50" s="120">
        <v>37</v>
      </c>
      <c r="I50" s="70">
        <v>1043</v>
      </c>
      <c r="J50" s="70">
        <v>1086</v>
      </c>
      <c r="K50" s="147">
        <v>-4</v>
      </c>
      <c r="L50">
        <v>36</v>
      </c>
    </row>
    <row r="51" spans="1:23" ht="12.75" customHeight="1" x14ac:dyDescent="0.2">
      <c r="A51" s="229" t="s">
        <v>341</v>
      </c>
      <c r="B51" s="230"/>
      <c r="C51" s="231"/>
      <c r="D51" s="120">
        <v>33</v>
      </c>
      <c r="E51" s="70">
        <v>1670</v>
      </c>
      <c r="F51" s="96">
        <v>1676</v>
      </c>
      <c r="G51" s="147">
        <v>-0.3</v>
      </c>
      <c r="H51" s="120">
        <v>22</v>
      </c>
      <c r="I51" s="70">
        <v>1366</v>
      </c>
      <c r="J51" s="70">
        <v>1416</v>
      </c>
      <c r="K51" s="147">
        <v>-3.5</v>
      </c>
      <c r="L51">
        <v>37</v>
      </c>
    </row>
    <row r="52" spans="1:23" ht="12.75" customHeight="1" x14ac:dyDescent="0.2">
      <c r="A52" s="229" t="s">
        <v>342</v>
      </c>
      <c r="B52" s="230"/>
      <c r="C52" s="231"/>
      <c r="D52" s="120">
        <v>87</v>
      </c>
      <c r="E52" s="70">
        <v>5193</v>
      </c>
      <c r="F52" s="96">
        <v>5148</v>
      </c>
      <c r="G52" s="147">
        <v>0.9</v>
      </c>
      <c r="H52" s="120">
        <v>104</v>
      </c>
      <c r="I52" s="70">
        <v>4284</v>
      </c>
      <c r="J52" s="70">
        <v>4293</v>
      </c>
      <c r="K52" s="147">
        <v>-0.2</v>
      </c>
      <c r="L52">
        <v>38</v>
      </c>
    </row>
    <row r="53" spans="1:23" ht="12.75" customHeight="1" x14ac:dyDescent="0.2">
      <c r="A53" s="229" t="s">
        <v>310</v>
      </c>
      <c r="B53" s="230"/>
      <c r="C53" s="231"/>
      <c r="D53" s="121"/>
      <c r="E53" s="71">
        <f>SUM(E45:E52)</f>
        <v>14583</v>
      </c>
      <c r="F53" s="31">
        <f>SUM(F45:F52)</f>
        <v>14514</v>
      </c>
      <c r="G53" s="147">
        <f>((E53-F53)/F53)*100</f>
        <v>0.47540305911533698</v>
      </c>
      <c r="H53" s="121"/>
      <c r="I53" s="71">
        <f>SUM(I45:I52)</f>
        <v>11915</v>
      </c>
      <c r="J53" s="71">
        <f>SUM(J45:J52)</f>
        <v>12137</v>
      </c>
      <c r="K53" s="147">
        <f>((I53-J53)/J53)*100</f>
        <v>-1.8291175743593968</v>
      </c>
    </row>
    <row r="54" spans="1:23" ht="12.75" customHeight="1" x14ac:dyDescent="0.2">
      <c r="A54" s="50" t="s">
        <v>343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29" t="s">
        <v>344</v>
      </c>
      <c r="B55" s="230"/>
      <c r="C55" s="231"/>
      <c r="D55" s="120">
        <v>37</v>
      </c>
      <c r="E55" s="70">
        <v>119</v>
      </c>
      <c r="F55" s="96">
        <v>115</v>
      </c>
      <c r="G55" s="147">
        <v>3.8</v>
      </c>
      <c r="H55" s="120">
        <v>35</v>
      </c>
      <c r="I55" s="70">
        <v>105</v>
      </c>
      <c r="J55" s="70">
        <v>98</v>
      </c>
      <c r="K55" s="147">
        <v>6.7</v>
      </c>
      <c r="L55">
        <v>39</v>
      </c>
    </row>
    <row r="56" spans="1:23" ht="12.75" customHeight="1" x14ac:dyDescent="0.2">
      <c r="A56" s="229" t="s">
        <v>345</v>
      </c>
      <c r="B56" s="230"/>
      <c r="C56" s="231"/>
      <c r="D56" s="120">
        <v>78</v>
      </c>
      <c r="E56" s="70">
        <v>1309</v>
      </c>
      <c r="F56" s="96">
        <v>1314</v>
      </c>
      <c r="G56" s="147">
        <v>-0.4</v>
      </c>
      <c r="H56" s="120">
        <v>80</v>
      </c>
      <c r="I56" s="70">
        <v>1114</v>
      </c>
      <c r="J56" s="70">
        <v>1075</v>
      </c>
      <c r="K56" s="147">
        <v>3.6</v>
      </c>
      <c r="L56">
        <v>40</v>
      </c>
    </row>
    <row r="57" spans="1:23" ht="12.75" customHeight="1" x14ac:dyDescent="0.2">
      <c r="A57" s="229" t="s">
        <v>346</v>
      </c>
      <c r="B57" s="230"/>
      <c r="C57" s="231"/>
      <c r="D57" s="120">
        <v>58</v>
      </c>
      <c r="E57" s="70">
        <v>3552</v>
      </c>
      <c r="F57" s="96">
        <v>3542</v>
      </c>
      <c r="G57" s="147">
        <v>0.3</v>
      </c>
      <c r="H57" s="120">
        <v>50</v>
      </c>
      <c r="I57" s="70">
        <v>3150</v>
      </c>
      <c r="J57" s="70">
        <v>3081</v>
      </c>
      <c r="K57" s="147">
        <v>2.2000000000000002</v>
      </c>
      <c r="L57">
        <v>41</v>
      </c>
    </row>
    <row r="58" spans="1:23" ht="12.75" customHeight="1" x14ac:dyDescent="0.2">
      <c r="A58" s="229" t="s">
        <v>347</v>
      </c>
      <c r="B58" s="230"/>
      <c r="C58" s="231"/>
      <c r="D58" s="120">
        <v>71</v>
      </c>
      <c r="E58" s="70">
        <v>1046</v>
      </c>
      <c r="F58" s="96">
        <v>1014</v>
      </c>
      <c r="G58" s="147">
        <v>3.2</v>
      </c>
      <c r="H58" s="120">
        <v>71</v>
      </c>
      <c r="I58" s="70">
        <v>886</v>
      </c>
      <c r="J58" s="70">
        <v>881</v>
      </c>
      <c r="K58" s="147">
        <v>0.6</v>
      </c>
      <c r="L58">
        <v>42</v>
      </c>
    </row>
    <row r="59" spans="1:23" ht="12.75" customHeight="1" x14ac:dyDescent="0.2">
      <c r="A59" s="229" t="s">
        <v>348</v>
      </c>
      <c r="B59" s="230"/>
      <c r="C59" s="231"/>
      <c r="D59" s="120">
        <v>10</v>
      </c>
      <c r="E59" s="70">
        <v>81</v>
      </c>
      <c r="F59" s="96">
        <v>79</v>
      </c>
      <c r="G59" s="147">
        <v>2.8</v>
      </c>
      <c r="H59" s="120">
        <v>12</v>
      </c>
      <c r="I59" s="70">
        <v>72</v>
      </c>
      <c r="J59" s="70">
        <v>70</v>
      </c>
      <c r="K59" s="147">
        <v>3.3</v>
      </c>
      <c r="L59">
        <v>43</v>
      </c>
      <c r="P59" s="95"/>
      <c r="Q59" s="95" t="s">
        <v>294</v>
      </c>
      <c r="R59" s="95" t="s">
        <v>295</v>
      </c>
      <c r="S59" s="86" t="s">
        <v>296</v>
      </c>
      <c r="T59" s="95" t="s">
        <v>298</v>
      </c>
      <c r="U59" s="95" t="s">
        <v>299</v>
      </c>
      <c r="V59" s="88" t="s">
        <v>300</v>
      </c>
      <c r="W59" s="60" t="s">
        <v>62</v>
      </c>
    </row>
    <row r="60" spans="1:23" ht="12.75" customHeight="1" x14ac:dyDescent="0.2">
      <c r="A60" s="229" t="s">
        <v>349</v>
      </c>
      <c r="B60" s="230"/>
      <c r="C60" s="231"/>
      <c r="D60" s="120">
        <v>124</v>
      </c>
      <c r="E60" s="70">
        <v>604</v>
      </c>
      <c r="F60" s="96">
        <v>584</v>
      </c>
      <c r="G60" s="147">
        <v>3.4</v>
      </c>
      <c r="H60" s="120">
        <v>117</v>
      </c>
      <c r="I60" s="70">
        <v>485</v>
      </c>
      <c r="J60" s="70">
        <v>498</v>
      </c>
      <c r="K60" s="147">
        <v>-2.4</v>
      </c>
      <c r="L60">
        <v>44</v>
      </c>
      <c r="P60" s="118"/>
      <c r="Q60" s="118">
        <v>55701</v>
      </c>
      <c r="R60" s="118">
        <v>55246</v>
      </c>
      <c r="S60" s="119">
        <v>0.8</v>
      </c>
      <c r="T60" s="118">
        <v>46183</v>
      </c>
      <c r="U60" s="118">
        <v>47170</v>
      </c>
      <c r="V60" s="119">
        <v>-2.1</v>
      </c>
      <c r="W60">
        <v>1</v>
      </c>
    </row>
    <row r="61" spans="1:23" ht="12.75" customHeight="1" x14ac:dyDescent="0.2">
      <c r="A61" s="229" t="s">
        <v>350</v>
      </c>
      <c r="B61" s="230"/>
      <c r="C61" s="231"/>
      <c r="D61" s="120">
        <v>57</v>
      </c>
      <c r="E61" s="70">
        <v>527</v>
      </c>
      <c r="F61" s="96">
        <v>518</v>
      </c>
      <c r="G61" s="147">
        <v>1.7</v>
      </c>
      <c r="H61" s="120">
        <v>58</v>
      </c>
      <c r="I61" s="70">
        <v>384</v>
      </c>
      <c r="J61" s="70">
        <v>417</v>
      </c>
      <c r="K61" s="147">
        <v>-7.9</v>
      </c>
      <c r="L61">
        <v>45</v>
      </c>
    </row>
    <row r="62" spans="1:23" ht="12.75" customHeight="1" x14ac:dyDescent="0.2">
      <c r="A62" s="229" t="s">
        <v>351</v>
      </c>
      <c r="B62" s="230"/>
      <c r="C62" s="231"/>
      <c r="D62" s="120">
        <v>40</v>
      </c>
      <c r="E62" s="70">
        <v>390</v>
      </c>
      <c r="F62" s="96">
        <v>375</v>
      </c>
      <c r="G62" s="147">
        <v>3.9</v>
      </c>
      <c r="H62" s="120">
        <v>42</v>
      </c>
      <c r="I62" s="70">
        <v>337</v>
      </c>
      <c r="J62" s="70">
        <v>328</v>
      </c>
      <c r="K62" s="147">
        <v>2.7</v>
      </c>
      <c r="L62">
        <v>46</v>
      </c>
    </row>
    <row r="63" spans="1:23" ht="12.75" customHeight="1" x14ac:dyDescent="0.2">
      <c r="A63" s="229" t="s">
        <v>352</v>
      </c>
      <c r="B63" s="230"/>
      <c r="C63" s="231"/>
      <c r="D63" s="120">
        <v>12</v>
      </c>
      <c r="E63" s="70">
        <v>936</v>
      </c>
      <c r="F63" s="96">
        <v>909</v>
      </c>
      <c r="G63" s="147">
        <v>3</v>
      </c>
      <c r="H63" s="120">
        <v>15</v>
      </c>
      <c r="I63" s="70">
        <v>781</v>
      </c>
      <c r="J63" s="70">
        <v>756</v>
      </c>
      <c r="K63" s="147">
        <v>3.4</v>
      </c>
      <c r="L63">
        <v>47</v>
      </c>
    </row>
    <row r="64" spans="1:23" ht="12.75" customHeight="1" x14ac:dyDescent="0.2">
      <c r="A64" s="229" t="s">
        <v>353</v>
      </c>
      <c r="B64" s="230"/>
      <c r="C64" s="231"/>
      <c r="D64" s="120">
        <v>101</v>
      </c>
      <c r="E64" s="70">
        <v>852</v>
      </c>
      <c r="F64" s="96">
        <v>847</v>
      </c>
      <c r="G64" s="147">
        <v>0.5</v>
      </c>
      <c r="H64" s="120">
        <v>98</v>
      </c>
      <c r="I64" s="70">
        <v>683</v>
      </c>
      <c r="J64" s="70">
        <v>711</v>
      </c>
      <c r="K64" s="147">
        <v>-3.9</v>
      </c>
      <c r="L64">
        <v>48</v>
      </c>
    </row>
    <row r="65" spans="1:12" ht="12.75" customHeight="1" x14ac:dyDescent="0.2">
      <c r="A65" s="229" t="s">
        <v>354</v>
      </c>
      <c r="B65" s="230"/>
      <c r="C65" s="231"/>
      <c r="D65" s="120">
        <v>29</v>
      </c>
      <c r="E65" s="70">
        <v>627</v>
      </c>
      <c r="F65" s="96">
        <v>610</v>
      </c>
      <c r="G65" s="147">
        <v>2.8</v>
      </c>
      <c r="H65" s="120">
        <v>0</v>
      </c>
      <c r="I65" s="70">
        <v>478</v>
      </c>
      <c r="J65" s="70">
        <v>471</v>
      </c>
      <c r="K65" s="147">
        <v>1.5</v>
      </c>
      <c r="L65">
        <v>49</v>
      </c>
    </row>
    <row r="66" spans="1:12" ht="12.75" customHeight="1" x14ac:dyDescent="0.2">
      <c r="A66" s="229" t="s">
        <v>355</v>
      </c>
      <c r="B66" s="230"/>
      <c r="C66" s="231"/>
      <c r="D66" s="120">
        <v>81</v>
      </c>
      <c r="E66" s="70">
        <v>932</v>
      </c>
      <c r="F66" s="96">
        <v>941</v>
      </c>
      <c r="G66" s="147">
        <v>-1</v>
      </c>
      <c r="H66" s="120">
        <v>81</v>
      </c>
      <c r="I66" s="70">
        <v>741</v>
      </c>
      <c r="J66" s="70">
        <v>784</v>
      </c>
      <c r="K66" s="147">
        <v>-5.5</v>
      </c>
      <c r="L66">
        <v>50</v>
      </c>
    </row>
    <row r="67" spans="1:12" ht="12.75" customHeight="1" x14ac:dyDescent="0.2">
      <c r="A67" s="229" t="s">
        <v>356</v>
      </c>
      <c r="B67" s="230"/>
      <c r="C67" s="231"/>
      <c r="D67" s="120">
        <v>74</v>
      </c>
      <c r="E67" s="70">
        <v>368</v>
      </c>
      <c r="F67" s="96">
        <v>356</v>
      </c>
      <c r="G67" s="147">
        <v>3.3</v>
      </c>
      <c r="H67" s="120">
        <v>70</v>
      </c>
      <c r="I67" s="70">
        <v>309</v>
      </c>
      <c r="J67" s="70">
        <v>307</v>
      </c>
      <c r="K67" s="147">
        <v>0.9</v>
      </c>
      <c r="L67">
        <v>51</v>
      </c>
    </row>
    <row r="68" spans="1:12" ht="12.75" customHeight="1" x14ac:dyDescent="0.2">
      <c r="A68" s="229" t="s">
        <v>310</v>
      </c>
      <c r="B68" s="230"/>
      <c r="C68" s="231"/>
      <c r="D68" s="61"/>
      <c r="E68" s="71">
        <f>SUM(E55:E67)</f>
        <v>11343</v>
      </c>
      <c r="F68" s="31">
        <f>SUM(F55:F67)</f>
        <v>11204</v>
      </c>
      <c r="G68" s="147">
        <f>((E68-F68)/F68)*100</f>
        <v>1.2406283470189219</v>
      </c>
      <c r="H68" s="72"/>
      <c r="I68" s="71">
        <f>SUM(I55:I67)</f>
        <v>9525</v>
      </c>
      <c r="J68" s="71">
        <f>SUM(J55:J67)</f>
        <v>9477</v>
      </c>
      <c r="K68" s="147">
        <f>((I68-J68)/J68)*100</f>
        <v>0.5064893953782843</v>
      </c>
    </row>
    <row r="69" spans="1:12" ht="12.75" customHeight="1" x14ac:dyDescent="0.2">
      <c r="A69" s="232" t="s">
        <v>357</v>
      </c>
      <c r="B69" s="233"/>
      <c r="C69" s="234"/>
      <c r="D69" s="71">
        <f>SUM(D6:D68)</f>
        <v>2690</v>
      </c>
      <c r="E69" s="71">
        <f>Q60</f>
        <v>55701</v>
      </c>
      <c r="F69" s="31">
        <f>R60</f>
        <v>55246</v>
      </c>
      <c r="G69" s="147">
        <f>S60</f>
        <v>0.8</v>
      </c>
      <c r="H69" s="71">
        <f>SUM(H6:H68)</f>
        <v>2615</v>
      </c>
      <c r="I69" s="71">
        <f>T60</f>
        <v>46183</v>
      </c>
      <c r="J69" s="71">
        <f>U60</f>
        <v>47170</v>
      </c>
      <c r="K69" s="147">
        <f>V60</f>
        <v>-2.1</v>
      </c>
    </row>
    <row r="70" spans="1:12" x14ac:dyDescent="0.2">
      <c r="A70" s="235" t="s">
        <v>358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36:C36"/>
    <mergeCell ref="A28:C28"/>
    <mergeCell ref="A29:C29"/>
    <mergeCell ref="A31:C31"/>
    <mergeCell ref="A32:C32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2" priority="2" stopIfTrue="1" operator="lessThan">
      <formula>0</formula>
    </cfRule>
  </conditionalFormatting>
  <conditionalFormatting sqref="V60 S60">
    <cfRule type="cellIs" dxfId="1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6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7" t="s">
        <v>359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">
      <c r="A3" s="238" t="s">
        <v>288</v>
      </c>
      <c r="B3" s="239"/>
      <c r="C3" s="240"/>
      <c r="D3" s="247" t="str">
        <f>Data!B4</f>
        <v>March</v>
      </c>
      <c r="E3" s="248"/>
      <c r="F3" s="248"/>
      <c r="G3" s="249"/>
      <c r="H3" s="247">
        <f>Data!B6</f>
        <v>45323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50" t="s">
        <v>289</v>
      </c>
      <c r="E4" s="199" t="s">
        <v>290</v>
      </c>
      <c r="F4" s="200"/>
      <c r="G4" s="255" t="s">
        <v>291</v>
      </c>
      <c r="H4" s="250" t="s">
        <v>289</v>
      </c>
      <c r="I4" s="199" t="s">
        <v>290</v>
      </c>
      <c r="J4" s="200"/>
      <c r="K4" s="255" t="s">
        <v>291</v>
      </c>
    </row>
    <row r="5" spans="1:12" ht="25.5" x14ac:dyDescent="0.2">
      <c r="A5" s="244"/>
      <c r="B5" s="245"/>
      <c r="C5" s="246"/>
      <c r="D5" s="251"/>
      <c r="E5" s="27" t="str">
        <f>CONCATENATE(Data!A4,"   (Preliminary)")</f>
        <v>2025   (Preliminary)</v>
      </c>
      <c r="F5" s="27">
        <f>Data!A4-1</f>
        <v>2024</v>
      </c>
      <c r="G5" s="256"/>
      <c r="H5" s="251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56"/>
    </row>
    <row r="6" spans="1:12" x14ac:dyDescent="0.2">
      <c r="A6" s="252"/>
      <c r="B6" s="253"/>
      <c r="C6" s="254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292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293</v>
      </c>
      <c r="E8" s="56" t="s">
        <v>294</v>
      </c>
      <c r="F8" s="56" t="s">
        <v>295</v>
      </c>
      <c r="G8" s="112" t="s">
        <v>296</v>
      </c>
      <c r="H8" s="56" t="s">
        <v>297</v>
      </c>
      <c r="I8" s="56" t="s">
        <v>298</v>
      </c>
      <c r="J8" s="56" t="s">
        <v>299</v>
      </c>
      <c r="K8" s="113" t="s">
        <v>300</v>
      </c>
      <c r="L8" s="60" t="s">
        <v>62</v>
      </c>
    </row>
    <row r="9" spans="1:12" ht="12.75" customHeight="1" x14ac:dyDescent="0.2">
      <c r="A9" s="229" t="s">
        <v>301</v>
      </c>
      <c r="B9" s="230"/>
      <c r="C9" s="231"/>
      <c r="D9" s="120">
        <v>20</v>
      </c>
      <c r="E9" s="70">
        <v>1993</v>
      </c>
      <c r="F9" s="70">
        <v>1953</v>
      </c>
      <c r="G9" s="147">
        <v>2</v>
      </c>
      <c r="H9" s="120">
        <v>18</v>
      </c>
      <c r="I9" s="70">
        <v>1626</v>
      </c>
      <c r="J9" s="70">
        <v>1651</v>
      </c>
      <c r="K9" s="147">
        <v>-1.5</v>
      </c>
      <c r="L9">
        <v>1</v>
      </c>
    </row>
    <row r="10" spans="1:12" ht="12.75" customHeight="1" x14ac:dyDescent="0.2">
      <c r="A10" s="229" t="s">
        <v>302</v>
      </c>
      <c r="B10" s="230"/>
      <c r="C10" s="231"/>
      <c r="D10" s="120">
        <v>27</v>
      </c>
      <c r="E10" s="70">
        <v>240</v>
      </c>
      <c r="F10" s="70">
        <v>242</v>
      </c>
      <c r="G10" s="147">
        <v>-0.7</v>
      </c>
      <c r="H10" s="120">
        <v>27</v>
      </c>
      <c r="I10" s="70">
        <v>204</v>
      </c>
      <c r="J10" s="70">
        <v>219</v>
      </c>
      <c r="K10" s="147">
        <v>-6.7</v>
      </c>
      <c r="L10">
        <v>2</v>
      </c>
    </row>
    <row r="11" spans="1:12" ht="12.75" customHeight="1" x14ac:dyDescent="0.2">
      <c r="A11" s="229" t="s">
        <v>303</v>
      </c>
      <c r="B11" s="230"/>
      <c r="C11" s="231"/>
      <c r="D11" s="120">
        <v>188</v>
      </c>
      <c r="E11" s="70">
        <v>3711</v>
      </c>
      <c r="F11" s="70">
        <v>3713</v>
      </c>
      <c r="G11" s="147">
        <v>0</v>
      </c>
      <c r="H11" s="120">
        <v>186</v>
      </c>
      <c r="I11" s="70">
        <v>3212</v>
      </c>
      <c r="J11" s="70">
        <v>3347</v>
      </c>
      <c r="K11" s="147">
        <v>-4</v>
      </c>
      <c r="L11">
        <v>3</v>
      </c>
    </row>
    <row r="12" spans="1:12" ht="12.75" customHeight="1" x14ac:dyDescent="0.2">
      <c r="A12" s="229" t="s">
        <v>304</v>
      </c>
      <c r="B12" s="230"/>
      <c r="C12" s="231"/>
      <c r="D12" s="120">
        <v>24</v>
      </c>
      <c r="E12" s="70">
        <v>504</v>
      </c>
      <c r="F12" s="70">
        <v>501</v>
      </c>
      <c r="G12" s="147">
        <v>0.6</v>
      </c>
      <c r="H12" s="120">
        <v>23</v>
      </c>
      <c r="I12" s="70">
        <v>436</v>
      </c>
      <c r="J12" s="70">
        <v>456</v>
      </c>
      <c r="K12" s="147">
        <v>-4.3</v>
      </c>
      <c r="L12">
        <v>4</v>
      </c>
    </row>
    <row r="13" spans="1:12" ht="12.75" customHeight="1" x14ac:dyDescent="0.2">
      <c r="A13" s="229" t="s">
        <v>305</v>
      </c>
      <c r="B13" s="230"/>
      <c r="C13" s="231"/>
      <c r="D13" s="120">
        <v>57</v>
      </c>
      <c r="E13" s="70">
        <v>4925</v>
      </c>
      <c r="F13" s="70">
        <v>4863</v>
      </c>
      <c r="G13" s="147">
        <v>1.3</v>
      </c>
      <c r="H13" s="120">
        <v>97</v>
      </c>
      <c r="I13" s="70">
        <v>4003</v>
      </c>
      <c r="J13" s="70">
        <v>4069</v>
      </c>
      <c r="K13" s="147">
        <v>-1.6</v>
      </c>
      <c r="L13">
        <v>5</v>
      </c>
    </row>
    <row r="14" spans="1:12" ht="12.75" customHeight="1" x14ac:dyDescent="0.2">
      <c r="A14" s="229" t="s">
        <v>306</v>
      </c>
      <c r="B14" s="230"/>
      <c r="C14" s="231"/>
      <c r="D14" s="120">
        <v>62</v>
      </c>
      <c r="E14" s="70">
        <v>5840</v>
      </c>
      <c r="F14" s="70">
        <v>5804</v>
      </c>
      <c r="G14" s="147">
        <v>0.6</v>
      </c>
      <c r="H14" s="120">
        <v>61</v>
      </c>
      <c r="I14" s="70">
        <v>5017</v>
      </c>
      <c r="J14" s="70">
        <v>5144</v>
      </c>
      <c r="K14" s="147">
        <v>-2.5</v>
      </c>
      <c r="L14">
        <v>6</v>
      </c>
    </row>
    <row r="15" spans="1:12" ht="12.75" customHeight="1" x14ac:dyDescent="0.2">
      <c r="A15" s="229" t="s">
        <v>307</v>
      </c>
      <c r="B15" s="230"/>
      <c r="C15" s="231"/>
      <c r="D15" s="120">
        <v>43</v>
      </c>
      <c r="E15" s="70">
        <v>4395</v>
      </c>
      <c r="F15" s="70">
        <v>4340</v>
      </c>
      <c r="G15" s="147">
        <v>1.3</v>
      </c>
      <c r="H15" s="120">
        <v>42</v>
      </c>
      <c r="I15" s="70">
        <v>3754</v>
      </c>
      <c r="J15" s="70">
        <v>3872</v>
      </c>
      <c r="K15" s="147">
        <v>-3</v>
      </c>
      <c r="L15">
        <v>7</v>
      </c>
    </row>
    <row r="16" spans="1:12" ht="12.75" customHeight="1" x14ac:dyDescent="0.2">
      <c r="A16" s="229" t="s">
        <v>308</v>
      </c>
      <c r="B16" s="230"/>
      <c r="C16" s="231"/>
      <c r="D16" s="120">
        <v>54</v>
      </c>
      <c r="E16" s="70">
        <v>469</v>
      </c>
      <c r="F16" s="70">
        <v>467</v>
      </c>
      <c r="G16" s="147">
        <v>0.4</v>
      </c>
      <c r="H16" s="120">
        <v>60</v>
      </c>
      <c r="I16" s="70">
        <v>405</v>
      </c>
      <c r="J16" s="70">
        <v>412</v>
      </c>
      <c r="K16" s="147">
        <v>-1.5</v>
      </c>
      <c r="L16">
        <v>8</v>
      </c>
    </row>
    <row r="17" spans="1:12" ht="12.75" customHeight="1" x14ac:dyDescent="0.2">
      <c r="A17" s="229" t="s">
        <v>309</v>
      </c>
      <c r="B17" s="230"/>
      <c r="C17" s="231"/>
      <c r="D17" s="120">
        <v>15</v>
      </c>
      <c r="E17" s="70">
        <v>117</v>
      </c>
      <c r="F17" s="70">
        <v>116</v>
      </c>
      <c r="G17" s="147">
        <v>1.1000000000000001</v>
      </c>
      <c r="H17" s="120">
        <v>10</v>
      </c>
      <c r="I17" s="70">
        <v>100</v>
      </c>
      <c r="J17" s="70">
        <v>107</v>
      </c>
      <c r="K17" s="147">
        <v>-6.3</v>
      </c>
      <c r="L17">
        <v>9</v>
      </c>
    </row>
    <row r="18" spans="1:12" ht="12.75" customHeight="1" x14ac:dyDescent="0.2">
      <c r="A18" s="229" t="s">
        <v>310</v>
      </c>
      <c r="B18" s="230"/>
      <c r="C18" s="231"/>
      <c r="D18" s="121"/>
      <c r="E18" s="71">
        <f>SUM(E9:E17)</f>
        <v>22194</v>
      </c>
      <c r="F18" s="71">
        <f>SUM(F9:F17)</f>
        <v>21999</v>
      </c>
      <c r="G18" s="147">
        <f>((E18-F18)/F18)*100</f>
        <v>0.88640392745124774</v>
      </c>
      <c r="H18" s="121"/>
      <c r="I18" s="71">
        <f>SUM(I9:I17)</f>
        <v>18757</v>
      </c>
      <c r="J18" s="71">
        <f>SUM(J9:J17)</f>
        <v>19277</v>
      </c>
      <c r="K18" s="147">
        <f>((I18-J18)/J18)*100</f>
        <v>-2.6975151735228509</v>
      </c>
    </row>
    <row r="19" spans="1:12" ht="12.75" customHeight="1" x14ac:dyDescent="0.2">
      <c r="A19" s="50" t="s">
        <v>311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29" t="s">
        <v>312</v>
      </c>
      <c r="B20" s="230"/>
      <c r="C20" s="231"/>
      <c r="D20" s="120">
        <v>42</v>
      </c>
      <c r="E20" s="70">
        <v>430</v>
      </c>
      <c r="F20" s="70">
        <v>446</v>
      </c>
      <c r="G20" s="147">
        <v>-3.6</v>
      </c>
      <c r="H20" s="120">
        <v>42</v>
      </c>
      <c r="I20" s="70">
        <v>376</v>
      </c>
      <c r="J20" s="70">
        <v>401</v>
      </c>
      <c r="K20" s="147">
        <v>-6.3</v>
      </c>
      <c r="L20">
        <v>10</v>
      </c>
    </row>
    <row r="21" spans="1:12" ht="12.75" customHeight="1" x14ac:dyDescent="0.2">
      <c r="A21" s="229" t="s">
        <v>313</v>
      </c>
      <c r="B21" s="230"/>
      <c r="C21" s="231"/>
      <c r="D21" s="120">
        <v>0</v>
      </c>
      <c r="E21" s="70">
        <v>217</v>
      </c>
      <c r="F21" s="70">
        <v>211</v>
      </c>
      <c r="G21" s="147">
        <v>2.7</v>
      </c>
      <c r="H21" s="120">
        <v>0</v>
      </c>
      <c r="I21" s="70">
        <v>181</v>
      </c>
      <c r="J21" s="70">
        <v>189</v>
      </c>
      <c r="K21" s="147">
        <v>-4.3</v>
      </c>
      <c r="L21">
        <v>11</v>
      </c>
    </row>
    <row r="22" spans="1:12" ht="12.75" customHeight="1" x14ac:dyDescent="0.2">
      <c r="A22" s="229" t="s">
        <v>314</v>
      </c>
      <c r="B22" s="230"/>
      <c r="C22" s="231"/>
      <c r="D22" s="120">
        <v>145</v>
      </c>
      <c r="E22" s="70">
        <v>11601</v>
      </c>
      <c r="F22" s="70">
        <v>11586</v>
      </c>
      <c r="G22" s="147">
        <v>0.1</v>
      </c>
      <c r="H22" s="120">
        <v>146</v>
      </c>
      <c r="I22" s="70">
        <v>10318</v>
      </c>
      <c r="J22" s="70">
        <v>10305</v>
      </c>
      <c r="K22" s="147">
        <v>0.1</v>
      </c>
      <c r="L22">
        <v>12</v>
      </c>
    </row>
    <row r="23" spans="1:12" ht="12.75" customHeight="1" x14ac:dyDescent="0.2">
      <c r="A23" s="229" t="s">
        <v>315</v>
      </c>
      <c r="B23" s="230"/>
      <c r="C23" s="231"/>
      <c r="D23" s="120">
        <v>113</v>
      </c>
      <c r="E23" s="70">
        <v>5752</v>
      </c>
      <c r="F23" s="70">
        <v>5704</v>
      </c>
      <c r="G23" s="147">
        <v>0.9</v>
      </c>
      <c r="H23" s="120">
        <v>108</v>
      </c>
      <c r="I23" s="70">
        <v>4929</v>
      </c>
      <c r="J23" s="70">
        <v>4927</v>
      </c>
      <c r="K23" s="147">
        <v>0</v>
      </c>
      <c r="L23">
        <v>13</v>
      </c>
    </row>
    <row r="24" spans="1:12" ht="12.75" customHeight="1" x14ac:dyDescent="0.2">
      <c r="A24" s="229" t="s">
        <v>316</v>
      </c>
      <c r="B24" s="230"/>
      <c r="C24" s="231"/>
      <c r="D24" s="120">
        <v>36</v>
      </c>
      <c r="E24" s="70">
        <v>3298</v>
      </c>
      <c r="F24" s="70">
        <v>3220</v>
      </c>
      <c r="G24" s="147">
        <v>2.4</v>
      </c>
      <c r="H24" s="120">
        <v>34</v>
      </c>
      <c r="I24" s="70">
        <v>2760</v>
      </c>
      <c r="J24" s="70">
        <v>2871</v>
      </c>
      <c r="K24" s="147">
        <v>-3.9</v>
      </c>
      <c r="L24">
        <v>14</v>
      </c>
    </row>
    <row r="25" spans="1:12" ht="12.75" customHeight="1" x14ac:dyDescent="0.2">
      <c r="A25" s="229" t="s">
        <v>317</v>
      </c>
      <c r="B25" s="230"/>
      <c r="C25" s="231"/>
      <c r="D25" s="120">
        <v>60</v>
      </c>
      <c r="E25" s="70">
        <v>3942</v>
      </c>
      <c r="F25" s="70">
        <v>3889</v>
      </c>
      <c r="G25" s="147">
        <v>1.4</v>
      </c>
      <c r="H25" s="120">
        <v>57</v>
      </c>
      <c r="I25" s="70">
        <v>3236</v>
      </c>
      <c r="J25" s="70">
        <v>3330</v>
      </c>
      <c r="K25" s="147">
        <v>-2.8</v>
      </c>
      <c r="L25">
        <v>15</v>
      </c>
    </row>
    <row r="26" spans="1:12" ht="12.75" customHeight="1" x14ac:dyDescent="0.2">
      <c r="A26" s="229" t="s">
        <v>318</v>
      </c>
      <c r="B26" s="230"/>
      <c r="C26" s="231"/>
      <c r="D26" s="120">
        <v>60</v>
      </c>
      <c r="E26" s="70">
        <v>2563</v>
      </c>
      <c r="F26" s="70">
        <v>2540</v>
      </c>
      <c r="G26" s="147">
        <v>0.9</v>
      </c>
      <c r="H26" s="120">
        <v>56</v>
      </c>
      <c r="I26" s="70">
        <v>2251</v>
      </c>
      <c r="J26" s="70">
        <v>2234</v>
      </c>
      <c r="K26" s="147">
        <v>0.8</v>
      </c>
      <c r="L26">
        <v>16</v>
      </c>
    </row>
    <row r="27" spans="1:12" ht="12.75" customHeight="1" x14ac:dyDescent="0.2">
      <c r="A27" s="229" t="s">
        <v>319</v>
      </c>
      <c r="B27" s="230"/>
      <c r="C27" s="231"/>
      <c r="D27" s="120">
        <v>348</v>
      </c>
      <c r="E27" s="70">
        <v>4223</v>
      </c>
      <c r="F27" s="70">
        <v>4102</v>
      </c>
      <c r="G27" s="147">
        <v>3</v>
      </c>
      <c r="H27" s="120">
        <v>346</v>
      </c>
      <c r="I27" s="70">
        <v>3427</v>
      </c>
      <c r="J27" s="70">
        <v>3593</v>
      </c>
      <c r="K27" s="147">
        <v>-4.5999999999999996</v>
      </c>
      <c r="L27">
        <v>17</v>
      </c>
    </row>
    <row r="28" spans="1:12" ht="12.75" customHeight="1" x14ac:dyDescent="0.2">
      <c r="A28" s="229" t="s">
        <v>320</v>
      </c>
      <c r="B28" s="230"/>
      <c r="C28" s="231"/>
      <c r="D28" s="120">
        <v>6</v>
      </c>
      <c r="E28" s="70">
        <v>539</v>
      </c>
      <c r="F28" s="70">
        <v>532</v>
      </c>
      <c r="G28" s="147">
        <v>1.3</v>
      </c>
      <c r="H28" s="120">
        <v>6</v>
      </c>
      <c r="I28" s="70">
        <v>451</v>
      </c>
      <c r="J28" s="70">
        <v>472</v>
      </c>
      <c r="K28" s="147">
        <v>-4.3</v>
      </c>
      <c r="L28">
        <v>18</v>
      </c>
    </row>
    <row r="29" spans="1:12" ht="12.75" customHeight="1" x14ac:dyDescent="0.2">
      <c r="A29" s="229" t="s">
        <v>310</v>
      </c>
      <c r="B29" s="230"/>
      <c r="C29" s="231"/>
      <c r="D29" s="121"/>
      <c r="E29" s="71">
        <f>SUM(E20:E28)</f>
        <v>32565</v>
      </c>
      <c r="F29" s="71">
        <f>SUM(F20:F28)</f>
        <v>32230</v>
      </c>
      <c r="G29" s="147">
        <f>((E29-F29)/F29)*100</f>
        <v>1.0394042817251008</v>
      </c>
      <c r="H29" s="121"/>
      <c r="I29" s="71">
        <f>SUM(I20:I28)</f>
        <v>27929</v>
      </c>
      <c r="J29" s="71">
        <f>SUM(J20:J28)</f>
        <v>28322</v>
      </c>
      <c r="K29" s="147">
        <f>((I29-J29)/J29)*100</f>
        <v>-1.3876138690770428</v>
      </c>
    </row>
    <row r="30" spans="1:12" ht="12.75" customHeight="1" x14ac:dyDescent="0.2">
      <c r="A30" s="50" t="s">
        <v>321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29" t="s">
        <v>322</v>
      </c>
      <c r="B31" s="230"/>
      <c r="C31" s="231"/>
      <c r="D31" s="120">
        <v>41</v>
      </c>
      <c r="E31" s="70">
        <v>5125</v>
      </c>
      <c r="F31" s="70">
        <v>4983</v>
      </c>
      <c r="G31" s="147">
        <v>2.9</v>
      </c>
      <c r="H31" s="120">
        <v>18</v>
      </c>
      <c r="I31" s="70">
        <v>4439</v>
      </c>
      <c r="J31" s="70">
        <v>4410</v>
      </c>
      <c r="K31" s="147">
        <v>0.6</v>
      </c>
      <c r="L31">
        <v>19</v>
      </c>
    </row>
    <row r="32" spans="1:12" ht="12.75" customHeight="1" x14ac:dyDescent="0.2">
      <c r="A32" s="229" t="s">
        <v>323</v>
      </c>
      <c r="B32" s="230"/>
      <c r="C32" s="231"/>
      <c r="D32" s="120">
        <v>32</v>
      </c>
      <c r="E32" s="70">
        <v>2711</v>
      </c>
      <c r="F32" s="70">
        <v>2707</v>
      </c>
      <c r="G32" s="147">
        <v>0.1</v>
      </c>
      <c r="H32" s="120">
        <v>33</v>
      </c>
      <c r="I32" s="70">
        <v>2355</v>
      </c>
      <c r="J32" s="70">
        <v>2408</v>
      </c>
      <c r="K32" s="147">
        <v>-2.2000000000000002</v>
      </c>
      <c r="L32">
        <v>20</v>
      </c>
    </row>
    <row r="33" spans="1:12" ht="12.75" customHeight="1" x14ac:dyDescent="0.2">
      <c r="A33" s="229" t="s">
        <v>324</v>
      </c>
      <c r="B33" s="230"/>
      <c r="C33" s="231"/>
      <c r="D33" s="120">
        <v>29</v>
      </c>
      <c r="E33" s="70">
        <v>830</v>
      </c>
      <c r="F33" s="70">
        <v>826</v>
      </c>
      <c r="G33" s="147">
        <v>0.5</v>
      </c>
      <c r="H33" s="120">
        <v>15</v>
      </c>
      <c r="I33" s="70">
        <v>686</v>
      </c>
      <c r="J33" s="70">
        <v>718</v>
      </c>
      <c r="K33" s="147">
        <v>-4.5999999999999996</v>
      </c>
      <c r="L33">
        <v>21</v>
      </c>
    </row>
    <row r="34" spans="1:12" ht="12.75" customHeight="1" x14ac:dyDescent="0.2">
      <c r="A34" s="229" t="s">
        <v>325</v>
      </c>
      <c r="B34" s="230"/>
      <c r="C34" s="231"/>
      <c r="D34" s="120">
        <v>18</v>
      </c>
      <c r="E34" s="70">
        <v>999</v>
      </c>
      <c r="F34" s="70">
        <v>992</v>
      </c>
      <c r="G34" s="147">
        <v>0.8</v>
      </c>
      <c r="H34" s="120">
        <v>19</v>
      </c>
      <c r="I34" s="70">
        <v>797</v>
      </c>
      <c r="J34" s="70">
        <v>892</v>
      </c>
      <c r="K34" s="147">
        <v>-10.7</v>
      </c>
      <c r="L34">
        <v>22</v>
      </c>
    </row>
    <row r="35" spans="1:12" ht="12.75" customHeight="1" x14ac:dyDescent="0.2">
      <c r="A35" s="229" t="s">
        <v>326</v>
      </c>
      <c r="B35" s="230"/>
      <c r="C35" s="231"/>
      <c r="D35" s="120">
        <v>49</v>
      </c>
      <c r="E35" s="70">
        <v>4647</v>
      </c>
      <c r="F35" s="70">
        <v>4608</v>
      </c>
      <c r="G35" s="147">
        <v>0.8</v>
      </c>
      <c r="H35" s="120">
        <v>52</v>
      </c>
      <c r="I35" s="70">
        <v>3942</v>
      </c>
      <c r="J35" s="70">
        <v>4051</v>
      </c>
      <c r="K35" s="147">
        <v>-2.7</v>
      </c>
      <c r="L35">
        <v>23</v>
      </c>
    </row>
    <row r="36" spans="1:12" ht="12.75" customHeight="1" x14ac:dyDescent="0.2">
      <c r="A36" s="229" t="s">
        <v>327</v>
      </c>
      <c r="B36" s="230"/>
      <c r="C36" s="231"/>
      <c r="D36" s="120">
        <v>48</v>
      </c>
      <c r="E36" s="70">
        <v>2146</v>
      </c>
      <c r="F36" s="70">
        <v>2052</v>
      </c>
      <c r="G36" s="147">
        <v>4.5</v>
      </c>
      <c r="H36" s="120">
        <v>49</v>
      </c>
      <c r="I36" s="70">
        <v>1883</v>
      </c>
      <c r="J36" s="70">
        <v>1897</v>
      </c>
      <c r="K36" s="147">
        <v>-0.7</v>
      </c>
      <c r="L36">
        <v>24</v>
      </c>
    </row>
    <row r="37" spans="1:12" ht="12.75" customHeight="1" x14ac:dyDescent="0.2">
      <c r="A37" s="229" t="s">
        <v>328</v>
      </c>
      <c r="B37" s="230"/>
      <c r="C37" s="231"/>
      <c r="D37" s="120">
        <v>62</v>
      </c>
      <c r="E37" s="70">
        <v>2826</v>
      </c>
      <c r="F37" s="70">
        <v>2759</v>
      </c>
      <c r="G37" s="147">
        <v>2.4</v>
      </c>
      <c r="H37" s="120">
        <v>61</v>
      </c>
      <c r="I37" s="70">
        <v>2364</v>
      </c>
      <c r="J37" s="70">
        <v>2378</v>
      </c>
      <c r="K37" s="147">
        <v>-0.6</v>
      </c>
      <c r="L37">
        <v>25</v>
      </c>
    </row>
    <row r="38" spans="1:12" ht="12.75" customHeight="1" x14ac:dyDescent="0.2">
      <c r="A38" s="229" t="s">
        <v>329</v>
      </c>
      <c r="B38" s="230"/>
      <c r="C38" s="231"/>
      <c r="D38" s="120">
        <v>19</v>
      </c>
      <c r="E38" s="70">
        <v>619</v>
      </c>
      <c r="F38" s="70">
        <v>635</v>
      </c>
      <c r="G38" s="147">
        <v>-2.5</v>
      </c>
      <c r="H38" s="120">
        <v>17</v>
      </c>
      <c r="I38" s="70">
        <v>536</v>
      </c>
      <c r="J38" s="70">
        <v>576</v>
      </c>
      <c r="K38" s="147">
        <v>-6.8</v>
      </c>
      <c r="L38">
        <v>26</v>
      </c>
    </row>
    <row r="39" spans="1:12" ht="12.75" customHeight="1" x14ac:dyDescent="0.2">
      <c r="A39" s="229" t="s">
        <v>330</v>
      </c>
      <c r="B39" s="230"/>
      <c r="C39" s="231"/>
      <c r="D39" s="120">
        <v>8</v>
      </c>
      <c r="E39" s="70">
        <v>176</v>
      </c>
      <c r="F39" s="70">
        <v>170</v>
      </c>
      <c r="G39" s="147">
        <v>3.5</v>
      </c>
      <c r="H39" s="120">
        <v>8</v>
      </c>
      <c r="I39" s="70">
        <v>154</v>
      </c>
      <c r="J39" s="70">
        <v>161</v>
      </c>
      <c r="K39" s="147">
        <v>-4.4000000000000004</v>
      </c>
      <c r="L39">
        <v>27</v>
      </c>
    </row>
    <row r="40" spans="1:12" ht="12.75" customHeight="1" x14ac:dyDescent="0.2">
      <c r="A40" s="229" t="s">
        <v>331</v>
      </c>
      <c r="B40" s="230"/>
      <c r="C40" s="231"/>
      <c r="D40" s="120">
        <v>89</v>
      </c>
      <c r="E40" s="70">
        <v>4753</v>
      </c>
      <c r="F40" s="70">
        <v>4726</v>
      </c>
      <c r="G40" s="147">
        <v>0.6</v>
      </c>
      <c r="H40" s="120">
        <v>91</v>
      </c>
      <c r="I40" s="70">
        <v>4004</v>
      </c>
      <c r="J40" s="70">
        <v>4130</v>
      </c>
      <c r="K40" s="147">
        <v>-3.1</v>
      </c>
      <c r="L40">
        <v>28</v>
      </c>
    </row>
    <row r="41" spans="1:12" ht="12.75" customHeight="1" x14ac:dyDescent="0.2">
      <c r="A41" s="229" t="s">
        <v>332</v>
      </c>
      <c r="B41" s="230"/>
      <c r="C41" s="231"/>
      <c r="D41" s="120">
        <v>3</v>
      </c>
      <c r="E41" s="70">
        <v>205</v>
      </c>
      <c r="F41" s="70">
        <v>200</v>
      </c>
      <c r="G41" s="147">
        <v>2.6</v>
      </c>
      <c r="H41" s="120">
        <v>2</v>
      </c>
      <c r="I41" s="70">
        <v>174</v>
      </c>
      <c r="J41" s="70">
        <v>182</v>
      </c>
      <c r="K41" s="147">
        <v>-4.3</v>
      </c>
      <c r="L41">
        <v>29</v>
      </c>
    </row>
    <row r="42" spans="1:12" ht="12.75" customHeight="1" x14ac:dyDescent="0.2">
      <c r="A42" s="229" t="s">
        <v>333</v>
      </c>
      <c r="B42" s="230"/>
      <c r="C42" s="231"/>
      <c r="D42" s="120">
        <v>151</v>
      </c>
      <c r="E42" s="70">
        <v>2236</v>
      </c>
      <c r="F42" s="70">
        <v>2230</v>
      </c>
      <c r="G42" s="147">
        <v>0.3</v>
      </c>
      <c r="H42" s="120">
        <v>149</v>
      </c>
      <c r="I42" s="70">
        <v>1985</v>
      </c>
      <c r="J42" s="70">
        <v>2031</v>
      </c>
      <c r="K42" s="147">
        <v>-2.2999999999999998</v>
      </c>
      <c r="L42">
        <v>30</v>
      </c>
    </row>
    <row r="43" spans="1:12" ht="12.75" customHeight="1" x14ac:dyDescent="0.2">
      <c r="A43" s="229" t="s">
        <v>310</v>
      </c>
      <c r="B43" s="230"/>
      <c r="C43" s="231"/>
      <c r="D43" s="121"/>
      <c r="E43" s="71">
        <f>SUM(E31:E42)</f>
        <v>27273</v>
      </c>
      <c r="F43" s="71">
        <f>SUM(F31:F42)</f>
        <v>26888</v>
      </c>
      <c r="G43" s="147">
        <f>((E43-F43)/F43)*100</f>
        <v>1.4318655162154121</v>
      </c>
      <c r="H43" s="121"/>
      <c r="I43" s="71">
        <f>SUM(I31:I42)</f>
        <v>23319</v>
      </c>
      <c r="J43" s="71">
        <f>SUM(J31:J42)</f>
        <v>23834</v>
      </c>
      <c r="K43" s="147">
        <f>((I43-J43)/J43)*100</f>
        <v>-2.1607787194763781</v>
      </c>
    </row>
    <row r="44" spans="1:12" ht="12.75" customHeight="1" x14ac:dyDescent="0.2">
      <c r="A44" s="50" t="s">
        <v>334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29" t="s">
        <v>335</v>
      </c>
      <c r="B45" s="230"/>
      <c r="C45" s="231"/>
      <c r="D45" s="120">
        <v>170</v>
      </c>
      <c r="E45" s="70">
        <v>2331</v>
      </c>
      <c r="F45" s="70">
        <v>2334</v>
      </c>
      <c r="G45" s="147">
        <v>-0.1</v>
      </c>
      <c r="H45" s="120">
        <v>169</v>
      </c>
      <c r="I45" s="70">
        <v>2059</v>
      </c>
      <c r="J45" s="70">
        <v>2073</v>
      </c>
      <c r="K45" s="147">
        <v>-0.7</v>
      </c>
      <c r="L45">
        <v>31</v>
      </c>
    </row>
    <row r="46" spans="1:12" ht="12.75" customHeight="1" x14ac:dyDescent="0.2">
      <c r="A46" s="229" t="s">
        <v>336</v>
      </c>
      <c r="B46" s="230"/>
      <c r="C46" s="231"/>
      <c r="D46" s="120">
        <v>1</v>
      </c>
      <c r="E46" s="70">
        <v>1390</v>
      </c>
      <c r="F46" s="70">
        <v>1387</v>
      </c>
      <c r="G46" s="147">
        <v>0.2</v>
      </c>
      <c r="H46" s="120">
        <v>1</v>
      </c>
      <c r="I46" s="70">
        <v>1144</v>
      </c>
      <c r="J46" s="70">
        <v>1200</v>
      </c>
      <c r="K46" s="147">
        <v>-4.7</v>
      </c>
      <c r="L46">
        <v>32</v>
      </c>
    </row>
    <row r="47" spans="1:12" ht="12.75" customHeight="1" x14ac:dyDescent="0.2">
      <c r="A47" s="229" t="s">
        <v>337</v>
      </c>
      <c r="B47" s="230"/>
      <c r="C47" s="231"/>
      <c r="D47" s="120">
        <v>26</v>
      </c>
      <c r="E47" s="70">
        <v>1498</v>
      </c>
      <c r="F47" s="70">
        <v>1504</v>
      </c>
      <c r="G47" s="147">
        <v>-0.4</v>
      </c>
      <c r="H47" s="120">
        <v>27</v>
      </c>
      <c r="I47" s="70">
        <v>1238</v>
      </c>
      <c r="J47" s="70">
        <v>1311</v>
      </c>
      <c r="K47" s="147">
        <v>-5.6</v>
      </c>
      <c r="L47">
        <v>33</v>
      </c>
    </row>
    <row r="48" spans="1:12" ht="12.75" customHeight="1" x14ac:dyDescent="0.2">
      <c r="A48" s="229" t="s">
        <v>338</v>
      </c>
      <c r="B48" s="230"/>
      <c r="C48" s="231"/>
      <c r="D48" s="120">
        <v>20</v>
      </c>
      <c r="E48" s="70">
        <v>2308</v>
      </c>
      <c r="F48" s="70">
        <v>2274</v>
      </c>
      <c r="G48" s="147">
        <v>1.5</v>
      </c>
      <c r="H48" s="120">
        <v>18</v>
      </c>
      <c r="I48" s="70">
        <v>2038</v>
      </c>
      <c r="J48" s="70">
        <v>2018</v>
      </c>
      <c r="K48" s="147">
        <v>1</v>
      </c>
      <c r="L48">
        <v>34</v>
      </c>
    </row>
    <row r="49" spans="1:23" ht="12.75" customHeight="1" x14ac:dyDescent="0.2">
      <c r="A49" s="229" t="s">
        <v>339</v>
      </c>
      <c r="B49" s="230"/>
      <c r="C49" s="231"/>
      <c r="D49" s="120">
        <v>26</v>
      </c>
      <c r="E49" s="70">
        <v>1068</v>
      </c>
      <c r="F49" s="70">
        <v>1065</v>
      </c>
      <c r="G49" s="147">
        <v>0.2</v>
      </c>
      <c r="H49" s="120">
        <v>27</v>
      </c>
      <c r="I49" s="70">
        <v>935</v>
      </c>
      <c r="J49" s="70">
        <v>938</v>
      </c>
      <c r="K49" s="147">
        <v>-0.3</v>
      </c>
      <c r="L49">
        <v>35</v>
      </c>
    </row>
    <row r="50" spans="1:23" ht="12.75" customHeight="1" x14ac:dyDescent="0.2">
      <c r="A50" s="229" t="s">
        <v>340</v>
      </c>
      <c r="B50" s="230"/>
      <c r="C50" s="231"/>
      <c r="D50" s="120">
        <v>25</v>
      </c>
      <c r="E50" s="70">
        <v>1731</v>
      </c>
      <c r="F50" s="70">
        <v>1650</v>
      </c>
      <c r="G50" s="147">
        <v>4.9000000000000004</v>
      </c>
      <c r="H50" s="120">
        <v>27</v>
      </c>
      <c r="I50" s="70">
        <v>1400</v>
      </c>
      <c r="J50" s="70">
        <v>1475</v>
      </c>
      <c r="K50" s="147">
        <v>-5.0999999999999996</v>
      </c>
      <c r="L50">
        <v>36</v>
      </c>
    </row>
    <row r="51" spans="1:23" ht="12.75" customHeight="1" x14ac:dyDescent="0.2">
      <c r="A51" s="229" t="s">
        <v>341</v>
      </c>
      <c r="B51" s="230"/>
      <c r="C51" s="231"/>
      <c r="D51" s="120">
        <v>34</v>
      </c>
      <c r="E51" s="70">
        <v>3517</v>
      </c>
      <c r="F51" s="70">
        <v>3519</v>
      </c>
      <c r="G51" s="147">
        <v>-0.1</v>
      </c>
      <c r="H51" s="120">
        <v>27</v>
      </c>
      <c r="I51" s="70">
        <v>3015</v>
      </c>
      <c r="J51" s="70">
        <v>3133</v>
      </c>
      <c r="K51" s="147">
        <v>-3.8</v>
      </c>
      <c r="L51">
        <v>37</v>
      </c>
    </row>
    <row r="52" spans="1:23" ht="12.75" customHeight="1" x14ac:dyDescent="0.2">
      <c r="A52" s="229" t="s">
        <v>342</v>
      </c>
      <c r="B52" s="230"/>
      <c r="C52" s="231"/>
      <c r="D52" s="120">
        <v>61</v>
      </c>
      <c r="E52" s="70">
        <v>15720</v>
      </c>
      <c r="F52" s="70">
        <v>15486</v>
      </c>
      <c r="G52" s="147">
        <v>1.5</v>
      </c>
      <c r="H52" s="120">
        <v>73</v>
      </c>
      <c r="I52" s="70">
        <v>13760</v>
      </c>
      <c r="J52" s="70">
        <v>13849</v>
      </c>
      <c r="K52" s="147">
        <v>-0.6</v>
      </c>
      <c r="L52">
        <v>38</v>
      </c>
    </row>
    <row r="53" spans="1:23" ht="12.75" customHeight="1" x14ac:dyDescent="0.2">
      <c r="A53" s="229" t="s">
        <v>310</v>
      </c>
      <c r="B53" s="230"/>
      <c r="C53" s="231"/>
      <c r="D53" s="121"/>
      <c r="E53" s="71">
        <f>SUM(E45:E52)</f>
        <v>29563</v>
      </c>
      <c r="F53" s="71">
        <f>SUM(F45:F52)</f>
        <v>29219</v>
      </c>
      <c r="G53" s="147">
        <f>((E53-F53)/F53)*100</f>
        <v>1.177316129915466</v>
      </c>
      <c r="H53" s="121"/>
      <c r="I53" s="71">
        <f>SUM(I45:I52)</f>
        <v>25589</v>
      </c>
      <c r="J53" s="71">
        <f>SUM(J45:J52)</f>
        <v>25997</v>
      </c>
      <c r="K53" s="147">
        <f>((I53-J53)/J53)*100</f>
        <v>-1.5694118552140632</v>
      </c>
    </row>
    <row r="54" spans="1:23" ht="12.75" customHeight="1" x14ac:dyDescent="0.2">
      <c r="A54" s="50" t="s">
        <v>343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29" t="s">
        <v>344</v>
      </c>
      <c r="B55" s="230"/>
      <c r="C55" s="231"/>
      <c r="D55" s="120">
        <v>49</v>
      </c>
      <c r="E55" s="70">
        <v>175</v>
      </c>
      <c r="F55" s="70">
        <v>171</v>
      </c>
      <c r="G55" s="147">
        <v>2.1</v>
      </c>
      <c r="H55" s="120">
        <v>47</v>
      </c>
      <c r="I55" s="70">
        <v>154</v>
      </c>
      <c r="J55" s="70">
        <v>149</v>
      </c>
      <c r="K55" s="147">
        <v>3.4</v>
      </c>
      <c r="L55">
        <v>39</v>
      </c>
    </row>
    <row r="56" spans="1:23" ht="12.75" customHeight="1" x14ac:dyDescent="0.2">
      <c r="A56" s="229" t="s">
        <v>345</v>
      </c>
      <c r="B56" s="230"/>
      <c r="C56" s="231"/>
      <c r="D56" s="120">
        <v>89</v>
      </c>
      <c r="E56" s="70">
        <v>4043</v>
      </c>
      <c r="F56" s="70">
        <v>3981</v>
      </c>
      <c r="G56" s="147">
        <v>1.5</v>
      </c>
      <c r="H56" s="120">
        <v>94</v>
      </c>
      <c r="I56" s="70">
        <v>3575</v>
      </c>
      <c r="J56" s="70">
        <v>3458</v>
      </c>
      <c r="K56" s="147">
        <v>3.4</v>
      </c>
      <c r="L56">
        <v>40</v>
      </c>
    </row>
    <row r="57" spans="1:23" ht="12.75" customHeight="1" x14ac:dyDescent="0.2">
      <c r="A57" s="229" t="s">
        <v>346</v>
      </c>
      <c r="B57" s="230"/>
      <c r="C57" s="231"/>
      <c r="D57" s="120">
        <v>69</v>
      </c>
      <c r="E57" s="70">
        <v>18868</v>
      </c>
      <c r="F57" s="70">
        <v>18621</v>
      </c>
      <c r="G57" s="147">
        <v>1.3</v>
      </c>
      <c r="H57" s="120">
        <v>76</v>
      </c>
      <c r="I57" s="70">
        <v>17284</v>
      </c>
      <c r="J57" s="70">
        <v>16979</v>
      </c>
      <c r="K57" s="147">
        <v>1.8</v>
      </c>
      <c r="L57">
        <v>41</v>
      </c>
    </row>
    <row r="58" spans="1:23" ht="12.75" customHeight="1" x14ac:dyDescent="0.2">
      <c r="A58" s="229" t="s">
        <v>347</v>
      </c>
      <c r="B58" s="230"/>
      <c r="C58" s="231"/>
      <c r="D58" s="120">
        <v>42</v>
      </c>
      <c r="E58" s="70">
        <v>2679</v>
      </c>
      <c r="F58" s="70">
        <v>2566</v>
      </c>
      <c r="G58" s="147">
        <v>4.4000000000000004</v>
      </c>
      <c r="H58" s="120">
        <v>41</v>
      </c>
      <c r="I58" s="70">
        <v>2310</v>
      </c>
      <c r="J58" s="70">
        <v>2304</v>
      </c>
      <c r="K58" s="147">
        <v>0.2</v>
      </c>
      <c r="L58">
        <v>42</v>
      </c>
    </row>
    <row r="59" spans="1:23" ht="12.75" customHeight="1" x14ac:dyDescent="0.2">
      <c r="A59" s="229" t="s">
        <v>348</v>
      </c>
      <c r="B59" s="230"/>
      <c r="C59" s="231"/>
      <c r="D59" s="120">
        <v>54</v>
      </c>
      <c r="E59" s="70">
        <v>469</v>
      </c>
      <c r="F59" s="70">
        <v>459</v>
      </c>
      <c r="G59" s="147">
        <v>2</v>
      </c>
      <c r="H59" s="120">
        <v>54</v>
      </c>
      <c r="I59" s="70">
        <v>423</v>
      </c>
      <c r="J59" s="70">
        <v>416</v>
      </c>
      <c r="K59" s="147">
        <v>1.7</v>
      </c>
      <c r="L59">
        <v>43</v>
      </c>
      <c r="P59" s="95"/>
      <c r="Q59" s="95" t="s">
        <v>294</v>
      </c>
      <c r="R59" s="95" t="s">
        <v>295</v>
      </c>
      <c r="S59" s="86" t="s">
        <v>296</v>
      </c>
      <c r="T59" s="95" t="s">
        <v>298</v>
      </c>
      <c r="U59" s="95" t="s">
        <v>299</v>
      </c>
      <c r="V59" s="88" t="s">
        <v>300</v>
      </c>
      <c r="W59" s="60" t="s">
        <v>62</v>
      </c>
    </row>
    <row r="60" spans="1:23" ht="12.75" customHeight="1" x14ac:dyDescent="0.2">
      <c r="A60" s="229" t="s">
        <v>349</v>
      </c>
      <c r="B60" s="230"/>
      <c r="C60" s="231"/>
      <c r="D60" s="120">
        <v>67</v>
      </c>
      <c r="E60" s="70">
        <v>543</v>
      </c>
      <c r="F60" s="70">
        <v>528</v>
      </c>
      <c r="G60" s="147">
        <v>2.9</v>
      </c>
      <c r="H60" s="120">
        <v>65</v>
      </c>
      <c r="I60" s="70">
        <v>465</v>
      </c>
      <c r="J60" s="70">
        <v>472</v>
      </c>
      <c r="K60" s="147">
        <v>-1.5</v>
      </c>
      <c r="L60">
        <v>44</v>
      </c>
      <c r="P60" s="118"/>
      <c r="Q60" s="118">
        <v>146689</v>
      </c>
      <c r="R60" s="118">
        <v>144916</v>
      </c>
      <c r="S60" s="119">
        <v>1.2</v>
      </c>
      <c r="T60" s="118">
        <v>126903</v>
      </c>
      <c r="U60" s="118">
        <v>128422</v>
      </c>
      <c r="V60" s="119">
        <v>-1.2</v>
      </c>
      <c r="W60">
        <v>1</v>
      </c>
    </row>
    <row r="61" spans="1:23" ht="12.75" customHeight="1" x14ac:dyDescent="0.2">
      <c r="A61" s="229" t="s">
        <v>350</v>
      </c>
      <c r="B61" s="230"/>
      <c r="C61" s="231"/>
      <c r="D61" s="120">
        <v>14</v>
      </c>
      <c r="E61" s="70">
        <v>204</v>
      </c>
      <c r="F61" s="70">
        <v>200</v>
      </c>
      <c r="G61" s="147">
        <v>2.1</v>
      </c>
      <c r="H61" s="120">
        <v>14</v>
      </c>
      <c r="I61" s="70">
        <v>166</v>
      </c>
      <c r="J61" s="70">
        <v>175</v>
      </c>
      <c r="K61" s="147">
        <v>-5.4</v>
      </c>
      <c r="L61">
        <v>45</v>
      </c>
    </row>
    <row r="62" spans="1:23" ht="12.75" customHeight="1" x14ac:dyDescent="0.2">
      <c r="A62" s="229" t="s">
        <v>351</v>
      </c>
      <c r="B62" s="230"/>
      <c r="C62" s="231"/>
      <c r="D62" s="120">
        <v>32</v>
      </c>
      <c r="E62" s="70">
        <v>1271</v>
      </c>
      <c r="F62" s="70">
        <v>1247</v>
      </c>
      <c r="G62" s="147">
        <v>1.9</v>
      </c>
      <c r="H62" s="120">
        <v>33</v>
      </c>
      <c r="I62" s="70">
        <v>1134</v>
      </c>
      <c r="J62" s="70">
        <v>1119</v>
      </c>
      <c r="K62" s="147">
        <v>1.3</v>
      </c>
      <c r="L62">
        <v>46</v>
      </c>
    </row>
    <row r="63" spans="1:23" ht="12.75" customHeight="1" x14ac:dyDescent="0.2">
      <c r="A63" s="229" t="s">
        <v>352</v>
      </c>
      <c r="B63" s="230"/>
      <c r="C63" s="231"/>
      <c r="D63" s="120">
        <v>25</v>
      </c>
      <c r="E63" s="70">
        <v>751</v>
      </c>
      <c r="F63" s="70">
        <v>762</v>
      </c>
      <c r="G63" s="147">
        <v>-1.5</v>
      </c>
      <c r="H63" s="120">
        <v>24</v>
      </c>
      <c r="I63" s="70">
        <v>642</v>
      </c>
      <c r="J63" s="70">
        <v>647</v>
      </c>
      <c r="K63" s="147">
        <v>-0.7</v>
      </c>
      <c r="L63">
        <v>47</v>
      </c>
    </row>
    <row r="64" spans="1:23" ht="12.75" customHeight="1" x14ac:dyDescent="0.2">
      <c r="A64" s="229" t="s">
        <v>353</v>
      </c>
      <c r="B64" s="230"/>
      <c r="C64" s="231"/>
      <c r="D64" s="120">
        <v>46</v>
      </c>
      <c r="E64" s="70">
        <v>1442</v>
      </c>
      <c r="F64" s="70">
        <v>1425</v>
      </c>
      <c r="G64" s="147">
        <v>1.2</v>
      </c>
      <c r="H64" s="120">
        <v>43</v>
      </c>
      <c r="I64" s="70">
        <v>1233</v>
      </c>
      <c r="J64" s="70">
        <v>1253</v>
      </c>
      <c r="K64" s="147">
        <v>-1.6</v>
      </c>
      <c r="L64">
        <v>48</v>
      </c>
    </row>
    <row r="65" spans="1:12" ht="12.75" customHeight="1" x14ac:dyDescent="0.2">
      <c r="A65" s="229" t="s">
        <v>354</v>
      </c>
      <c r="B65" s="230"/>
      <c r="C65" s="231"/>
      <c r="D65" s="120">
        <v>62</v>
      </c>
      <c r="E65" s="70">
        <v>1597</v>
      </c>
      <c r="F65" s="70">
        <v>1556</v>
      </c>
      <c r="G65" s="147">
        <v>2.6</v>
      </c>
      <c r="H65" s="120">
        <v>0</v>
      </c>
      <c r="I65" s="70">
        <v>1355</v>
      </c>
      <c r="J65" s="70">
        <v>1337</v>
      </c>
      <c r="K65" s="147">
        <v>1.4</v>
      </c>
      <c r="L65">
        <v>49</v>
      </c>
    </row>
    <row r="66" spans="1:12" ht="12.75" customHeight="1" x14ac:dyDescent="0.2">
      <c r="A66" s="229" t="s">
        <v>355</v>
      </c>
      <c r="B66" s="230"/>
      <c r="C66" s="231"/>
      <c r="D66" s="120">
        <v>94</v>
      </c>
      <c r="E66" s="70">
        <v>2900</v>
      </c>
      <c r="F66" s="70">
        <v>2914</v>
      </c>
      <c r="G66" s="147">
        <v>-0.5</v>
      </c>
      <c r="H66" s="120">
        <v>94</v>
      </c>
      <c r="I66" s="70">
        <v>2440</v>
      </c>
      <c r="J66" s="70">
        <v>2552</v>
      </c>
      <c r="K66" s="147">
        <v>-4.4000000000000004</v>
      </c>
      <c r="L66">
        <v>50</v>
      </c>
    </row>
    <row r="67" spans="1:12" ht="12.75" customHeight="1" x14ac:dyDescent="0.2">
      <c r="A67" s="229" t="s">
        <v>356</v>
      </c>
      <c r="B67" s="230"/>
      <c r="C67" s="231"/>
      <c r="D67" s="120">
        <v>25</v>
      </c>
      <c r="E67" s="70">
        <v>150</v>
      </c>
      <c r="F67" s="70">
        <v>148</v>
      </c>
      <c r="G67" s="147">
        <v>1.5</v>
      </c>
      <c r="H67" s="120">
        <v>24</v>
      </c>
      <c r="I67" s="70">
        <v>130</v>
      </c>
      <c r="J67" s="70">
        <v>131</v>
      </c>
      <c r="K67" s="147">
        <v>-1</v>
      </c>
      <c r="L67">
        <v>51</v>
      </c>
    </row>
    <row r="68" spans="1:12" ht="12.75" customHeight="1" x14ac:dyDescent="0.2">
      <c r="A68" s="229" t="s">
        <v>310</v>
      </c>
      <c r="B68" s="230"/>
      <c r="C68" s="231"/>
      <c r="D68" s="28"/>
      <c r="E68" s="71">
        <f>SUM(E55:E67)</f>
        <v>35092</v>
      </c>
      <c r="F68" s="71">
        <f>SUM(F55:F67)</f>
        <v>34578</v>
      </c>
      <c r="G68" s="147">
        <f>((E68-F68)/F68)*100</f>
        <v>1.4864943027358435</v>
      </c>
      <c r="H68" s="72"/>
      <c r="I68" s="71">
        <f>SUM(I55:I67)</f>
        <v>31311</v>
      </c>
      <c r="J68" s="71">
        <f>SUM(J55:J67)</f>
        <v>30992</v>
      </c>
      <c r="K68" s="147">
        <f>((I68-J68)/J68)*100</f>
        <v>1.029297883324729</v>
      </c>
    </row>
    <row r="69" spans="1:12" ht="12.75" customHeight="1" x14ac:dyDescent="0.2">
      <c r="A69" s="232" t="s">
        <v>357</v>
      </c>
      <c r="B69" s="233"/>
      <c r="C69" s="234"/>
      <c r="D69" s="31">
        <f>SUM(D6:D68)</f>
        <v>2880</v>
      </c>
      <c r="E69" s="71">
        <f>Q60</f>
        <v>146689</v>
      </c>
      <c r="F69" s="71">
        <f>R60</f>
        <v>144916</v>
      </c>
      <c r="G69" s="147">
        <f>S60</f>
        <v>1.2</v>
      </c>
      <c r="H69" s="31">
        <f>SUM(H6:H68)</f>
        <v>2811</v>
      </c>
      <c r="I69" s="71">
        <f>T60</f>
        <v>126903</v>
      </c>
      <c r="J69" s="71">
        <f>U60</f>
        <v>128422</v>
      </c>
      <c r="K69" s="147">
        <f>V60</f>
        <v>-1.2</v>
      </c>
    </row>
    <row r="70" spans="1:12" x14ac:dyDescent="0.2">
      <c r="A70" s="235" t="s">
        <v>358</v>
      </c>
      <c r="B70" s="235"/>
      <c r="C70" s="235"/>
      <c r="D70" s="235"/>
      <c r="E70" s="235"/>
      <c r="F70" s="235"/>
      <c r="G70" s="235"/>
      <c r="H70" s="235"/>
      <c r="I70" s="235"/>
      <c r="J70" s="235"/>
      <c r="K70" s="235"/>
    </row>
    <row r="71" spans="1:12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0" priority="3" stopIfTrue="1" operator="lessThan">
      <formula>0</formula>
    </cfRule>
  </conditionalFormatting>
  <conditionalFormatting sqref="V60 S60">
    <cfRule type="cellIs" dxfId="9" priority="2" stopIfTrue="1" operator="lessThan">
      <formula>0</formula>
    </cfRule>
  </conditionalFormatting>
  <conditionalFormatting sqref="G69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9" zoomScaleNormal="100" workbookViewId="0">
      <selection activeCell="G75" sqref="G75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04" t="s">
        <v>360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12" ht="12.75" customHeight="1" x14ac:dyDescent="0.2">
      <c r="A3" s="238" t="s">
        <v>288</v>
      </c>
      <c r="B3" s="239"/>
      <c r="C3" s="240"/>
      <c r="D3" s="247" t="str">
        <f>Data!B4</f>
        <v>March</v>
      </c>
      <c r="E3" s="248"/>
      <c r="F3" s="248"/>
      <c r="G3" s="249"/>
      <c r="H3" s="247">
        <f>Data!B6</f>
        <v>45323</v>
      </c>
      <c r="I3" s="248"/>
      <c r="J3" s="248"/>
      <c r="K3" s="249"/>
    </row>
    <row r="4" spans="1:12" ht="25.5" customHeight="1" x14ac:dyDescent="0.2">
      <c r="A4" s="241"/>
      <c r="B4" s="242"/>
      <c r="C4" s="243"/>
      <c r="D4" s="261" t="s">
        <v>289</v>
      </c>
      <c r="E4" s="257" t="s">
        <v>290</v>
      </c>
      <c r="F4" s="258"/>
      <c r="G4" s="259" t="s">
        <v>291</v>
      </c>
      <c r="H4" s="261" t="s">
        <v>289</v>
      </c>
      <c r="I4" s="257" t="s">
        <v>290</v>
      </c>
      <c r="J4" s="258"/>
      <c r="K4" s="259" t="s">
        <v>291</v>
      </c>
    </row>
    <row r="5" spans="1:12" ht="25.5" x14ac:dyDescent="0.2">
      <c r="A5" s="244"/>
      <c r="B5" s="245"/>
      <c r="C5" s="246"/>
      <c r="D5" s="262"/>
      <c r="E5" s="94" t="str">
        <f>CONCATENATE(Data!A4,"   (Preliminary)")</f>
        <v>2025   (Preliminary)</v>
      </c>
      <c r="F5" s="114">
        <f>Data!A4-1</f>
        <v>2024</v>
      </c>
      <c r="G5" s="260"/>
      <c r="H5" s="262"/>
      <c r="I5" s="27" t="str">
        <f xml:space="preserve"> CONCATENATE(IF(MONTH(Data!A6)=1, Data!A4-1, Data!A4),"   (Revised)")</f>
        <v>2025   (Revised)</v>
      </c>
      <c r="J5" s="27">
        <f>IF(MONTH(Data!A6)=1, F5-1, F5)</f>
        <v>2024</v>
      </c>
      <c r="K5" s="260"/>
    </row>
    <row r="6" spans="1:12" x14ac:dyDescent="0.2">
      <c r="A6" s="252"/>
      <c r="B6" s="253"/>
      <c r="C6" s="254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292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293</v>
      </c>
      <c r="E8" s="95" t="s">
        <v>294</v>
      </c>
      <c r="F8" s="95" t="s">
        <v>295</v>
      </c>
      <c r="G8" s="86" t="s">
        <v>296</v>
      </c>
      <c r="H8" s="95" t="s">
        <v>297</v>
      </c>
      <c r="I8" s="95" t="s">
        <v>298</v>
      </c>
      <c r="J8" s="95" t="s">
        <v>299</v>
      </c>
      <c r="K8" s="88" t="s">
        <v>300</v>
      </c>
      <c r="L8" s="60" t="s">
        <v>62</v>
      </c>
    </row>
    <row r="9" spans="1:12" ht="12.75" customHeight="1" x14ac:dyDescent="0.2">
      <c r="A9" s="229" t="s">
        <v>301</v>
      </c>
      <c r="B9" s="230"/>
      <c r="C9" s="231"/>
      <c r="D9" s="120">
        <v>28</v>
      </c>
      <c r="E9" s="96">
        <v>2686</v>
      </c>
      <c r="F9" s="96">
        <v>2619</v>
      </c>
      <c r="G9" s="147">
        <v>2.6</v>
      </c>
      <c r="H9" s="120">
        <v>25</v>
      </c>
      <c r="I9" s="96">
        <v>2202</v>
      </c>
      <c r="J9" s="96">
        <v>2232</v>
      </c>
      <c r="K9" s="147">
        <v>-1.3</v>
      </c>
      <c r="L9">
        <v>1</v>
      </c>
    </row>
    <row r="10" spans="1:12" ht="12.75" customHeight="1" x14ac:dyDescent="0.2">
      <c r="A10" s="229" t="s">
        <v>302</v>
      </c>
      <c r="B10" s="230"/>
      <c r="C10" s="231"/>
      <c r="D10" s="120">
        <v>125</v>
      </c>
      <c r="E10" s="96">
        <v>1122</v>
      </c>
      <c r="F10" s="96">
        <v>1129</v>
      </c>
      <c r="G10" s="147">
        <v>-0.6</v>
      </c>
      <c r="H10" s="120">
        <v>128</v>
      </c>
      <c r="I10" s="96">
        <v>950</v>
      </c>
      <c r="J10" s="96">
        <v>1022</v>
      </c>
      <c r="K10" s="147">
        <v>-7</v>
      </c>
      <c r="L10">
        <v>2</v>
      </c>
    </row>
    <row r="11" spans="1:12" ht="12.75" customHeight="1" x14ac:dyDescent="0.2">
      <c r="A11" s="229" t="s">
        <v>303</v>
      </c>
      <c r="B11" s="230"/>
      <c r="C11" s="231"/>
      <c r="D11" s="120">
        <v>214</v>
      </c>
      <c r="E11" s="96">
        <v>4962</v>
      </c>
      <c r="F11" s="96">
        <v>4972</v>
      </c>
      <c r="G11" s="147">
        <v>-0.2</v>
      </c>
      <c r="H11" s="120">
        <v>213</v>
      </c>
      <c r="I11" s="96">
        <v>4222</v>
      </c>
      <c r="J11" s="96">
        <v>4422</v>
      </c>
      <c r="K11" s="147">
        <v>-4.5</v>
      </c>
      <c r="L11">
        <v>3</v>
      </c>
    </row>
    <row r="12" spans="1:12" ht="12.75" customHeight="1" x14ac:dyDescent="0.2">
      <c r="A12" s="229" t="s">
        <v>304</v>
      </c>
      <c r="B12" s="230"/>
      <c r="C12" s="231"/>
      <c r="D12" s="120">
        <v>64</v>
      </c>
      <c r="E12" s="96">
        <v>1063</v>
      </c>
      <c r="F12" s="96">
        <v>1057</v>
      </c>
      <c r="G12" s="147">
        <v>0.6</v>
      </c>
      <c r="H12" s="120">
        <v>57</v>
      </c>
      <c r="I12" s="96">
        <v>910</v>
      </c>
      <c r="J12" s="96">
        <v>966</v>
      </c>
      <c r="K12" s="147">
        <v>-5.9</v>
      </c>
      <c r="L12">
        <v>4</v>
      </c>
    </row>
    <row r="13" spans="1:12" ht="12.75" customHeight="1" x14ac:dyDescent="0.2">
      <c r="A13" s="229" t="s">
        <v>305</v>
      </c>
      <c r="B13" s="230"/>
      <c r="C13" s="231"/>
      <c r="D13" s="120">
        <v>66</v>
      </c>
      <c r="E13" s="96">
        <v>6608</v>
      </c>
      <c r="F13" s="96">
        <v>6519</v>
      </c>
      <c r="G13" s="147">
        <v>1.4</v>
      </c>
      <c r="H13" s="120">
        <v>120</v>
      </c>
      <c r="I13" s="96">
        <v>5419</v>
      </c>
      <c r="J13" s="96">
        <v>5524</v>
      </c>
      <c r="K13" s="147">
        <v>-1.9</v>
      </c>
      <c r="L13">
        <v>5</v>
      </c>
    </row>
    <row r="14" spans="1:12" ht="12.75" customHeight="1" x14ac:dyDescent="0.2">
      <c r="A14" s="229" t="s">
        <v>306</v>
      </c>
      <c r="B14" s="230"/>
      <c r="C14" s="231"/>
      <c r="D14" s="120">
        <v>118</v>
      </c>
      <c r="E14" s="96">
        <v>9603</v>
      </c>
      <c r="F14" s="96">
        <v>9553</v>
      </c>
      <c r="G14" s="147">
        <v>0.5</v>
      </c>
      <c r="H14" s="120">
        <v>112</v>
      </c>
      <c r="I14" s="96">
        <v>8117</v>
      </c>
      <c r="J14" s="96">
        <v>8381</v>
      </c>
      <c r="K14" s="147">
        <v>-3.1</v>
      </c>
      <c r="L14">
        <v>6</v>
      </c>
    </row>
    <row r="15" spans="1:12" ht="12.75" customHeight="1" x14ac:dyDescent="0.2">
      <c r="A15" s="229" t="s">
        <v>307</v>
      </c>
      <c r="B15" s="230"/>
      <c r="C15" s="231"/>
      <c r="D15" s="120">
        <v>103</v>
      </c>
      <c r="E15" s="96">
        <v>8292</v>
      </c>
      <c r="F15" s="96">
        <v>8186</v>
      </c>
      <c r="G15" s="147">
        <v>1.3</v>
      </c>
      <c r="H15" s="120">
        <v>102</v>
      </c>
      <c r="I15" s="96">
        <v>6846</v>
      </c>
      <c r="J15" s="96">
        <v>7091</v>
      </c>
      <c r="K15" s="147">
        <v>-3.4</v>
      </c>
      <c r="L15">
        <v>7</v>
      </c>
    </row>
    <row r="16" spans="1:12" ht="12.75" customHeight="1" x14ac:dyDescent="0.2">
      <c r="A16" s="229" t="s">
        <v>308</v>
      </c>
      <c r="B16" s="230"/>
      <c r="C16" s="231"/>
      <c r="D16" s="120">
        <v>58</v>
      </c>
      <c r="E16" s="96">
        <v>624</v>
      </c>
      <c r="F16" s="96">
        <v>619</v>
      </c>
      <c r="G16" s="147">
        <v>0.9</v>
      </c>
      <c r="H16" s="120">
        <v>64</v>
      </c>
      <c r="I16" s="96">
        <v>538</v>
      </c>
      <c r="J16" s="96">
        <v>543</v>
      </c>
      <c r="K16" s="147">
        <v>-0.9</v>
      </c>
      <c r="L16">
        <v>8</v>
      </c>
    </row>
    <row r="17" spans="1:12" ht="12.75" customHeight="1" x14ac:dyDescent="0.2">
      <c r="A17" s="229" t="s">
        <v>309</v>
      </c>
      <c r="B17" s="230"/>
      <c r="C17" s="231"/>
      <c r="D17" s="120">
        <v>45</v>
      </c>
      <c r="E17" s="96">
        <v>567</v>
      </c>
      <c r="F17" s="96">
        <v>570</v>
      </c>
      <c r="G17" s="147">
        <v>-0.6</v>
      </c>
      <c r="H17" s="120">
        <v>40</v>
      </c>
      <c r="I17" s="96">
        <v>493</v>
      </c>
      <c r="J17" s="96">
        <v>525</v>
      </c>
      <c r="K17" s="147">
        <v>-6.2</v>
      </c>
      <c r="L17">
        <v>9</v>
      </c>
    </row>
    <row r="18" spans="1:12" ht="12.75" customHeight="1" x14ac:dyDescent="0.2">
      <c r="A18" s="229" t="s">
        <v>310</v>
      </c>
      <c r="B18" s="230"/>
      <c r="C18" s="231"/>
      <c r="D18" s="121"/>
      <c r="E18" s="31">
        <f>SUM(E9:E17)</f>
        <v>35527</v>
      </c>
      <c r="F18" s="31">
        <f>SUM(F9:F17)</f>
        <v>35224</v>
      </c>
      <c r="G18" s="147">
        <f>((E18-F18)/F18)*100</f>
        <v>0.86020894844424256</v>
      </c>
      <c r="H18" s="121"/>
      <c r="I18" s="31">
        <f>SUM(I9:I17)</f>
        <v>29697</v>
      </c>
      <c r="J18" s="31">
        <f>SUM(J9:J17)</f>
        <v>30706</v>
      </c>
      <c r="K18" s="147">
        <f>((I18-J18)/J18)*100</f>
        <v>-3.286002735621703</v>
      </c>
    </row>
    <row r="19" spans="1:12" ht="12.75" customHeight="1" x14ac:dyDescent="0.2">
      <c r="A19" s="50" t="s">
        <v>311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29" t="s">
        <v>312</v>
      </c>
      <c r="B20" s="230"/>
      <c r="C20" s="231"/>
      <c r="D20" s="120">
        <v>55</v>
      </c>
      <c r="E20" s="96">
        <v>788</v>
      </c>
      <c r="F20" s="96">
        <v>814</v>
      </c>
      <c r="G20" s="147">
        <v>-3.2</v>
      </c>
      <c r="H20" s="120">
        <v>56</v>
      </c>
      <c r="I20" s="96">
        <v>677</v>
      </c>
      <c r="J20" s="96">
        <v>722</v>
      </c>
      <c r="K20" s="147">
        <v>-6.3</v>
      </c>
      <c r="L20">
        <v>10</v>
      </c>
    </row>
    <row r="21" spans="1:12" ht="12.75" customHeight="1" x14ac:dyDescent="0.2">
      <c r="A21" s="229" t="s">
        <v>313</v>
      </c>
      <c r="B21" s="230"/>
      <c r="C21" s="231"/>
      <c r="D21" s="120">
        <v>0</v>
      </c>
      <c r="E21" s="96">
        <v>309</v>
      </c>
      <c r="F21" s="96">
        <v>301</v>
      </c>
      <c r="G21" s="147">
        <v>2.6</v>
      </c>
      <c r="H21" s="120">
        <v>0</v>
      </c>
      <c r="I21" s="96">
        <v>257</v>
      </c>
      <c r="J21" s="96">
        <v>269</v>
      </c>
      <c r="K21" s="147">
        <v>-4.4000000000000004</v>
      </c>
      <c r="L21">
        <v>11</v>
      </c>
    </row>
    <row r="22" spans="1:12" ht="12.75" customHeight="1" x14ac:dyDescent="0.2">
      <c r="A22" s="229" t="s">
        <v>314</v>
      </c>
      <c r="B22" s="230"/>
      <c r="C22" s="231"/>
      <c r="D22" s="120">
        <v>250</v>
      </c>
      <c r="E22" s="96">
        <v>21973</v>
      </c>
      <c r="F22" s="96">
        <v>21878</v>
      </c>
      <c r="G22" s="147">
        <v>0.4</v>
      </c>
      <c r="H22" s="120">
        <v>249</v>
      </c>
      <c r="I22" s="96">
        <v>19466</v>
      </c>
      <c r="J22" s="96">
        <v>19406</v>
      </c>
      <c r="K22" s="147">
        <v>0.3</v>
      </c>
      <c r="L22">
        <v>12</v>
      </c>
    </row>
    <row r="23" spans="1:12" ht="12.75" customHeight="1" x14ac:dyDescent="0.2">
      <c r="A23" s="229" t="s">
        <v>315</v>
      </c>
      <c r="B23" s="230"/>
      <c r="C23" s="231"/>
      <c r="D23" s="120">
        <v>197</v>
      </c>
      <c r="E23" s="96">
        <v>11089</v>
      </c>
      <c r="F23" s="96">
        <v>10951</v>
      </c>
      <c r="G23" s="147">
        <v>1.3</v>
      </c>
      <c r="H23" s="120">
        <v>190</v>
      </c>
      <c r="I23" s="96">
        <v>9852</v>
      </c>
      <c r="J23" s="96">
        <v>9801</v>
      </c>
      <c r="K23" s="147">
        <v>0.5</v>
      </c>
      <c r="L23">
        <v>13</v>
      </c>
    </row>
    <row r="24" spans="1:12" ht="12.75" customHeight="1" x14ac:dyDescent="0.2">
      <c r="A24" s="229" t="s">
        <v>316</v>
      </c>
      <c r="B24" s="230"/>
      <c r="C24" s="231"/>
      <c r="D24" s="120">
        <v>53</v>
      </c>
      <c r="E24" s="96">
        <v>4804</v>
      </c>
      <c r="F24" s="96">
        <v>4696</v>
      </c>
      <c r="G24" s="147">
        <v>2.2999999999999998</v>
      </c>
      <c r="H24" s="120">
        <v>50</v>
      </c>
      <c r="I24" s="96">
        <v>3982</v>
      </c>
      <c r="J24" s="96">
        <v>4153</v>
      </c>
      <c r="K24" s="147">
        <v>-4.0999999999999996</v>
      </c>
      <c r="L24">
        <v>14</v>
      </c>
    </row>
    <row r="25" spans="1:12" ht="12.75" customHeight="1" x14ac:dyDescent="0.2">
      <c r="A25" s="229" t="s">
        <v>317</v>
      </c>
      <c r="B25" s="230"/>
      <c r="C25" s="231"/>
      <c r="D25" s="120">
        <v>133</v>
      </c>
      <c r="E25" s="96">
        <v>10316</v>
      </c>
      <c r="F25" s="96">
        <v>10188</v>
      </c>
      <c r="G25" s="147">
        <v>1.3</v>
      </c>
      <c r="H25" s="120">
        <v>128</v>
      </c>
      <c r="I25" s="96">
        <v>8475</v>
      </c>
      <c r="J25" s="96">
        <v>8815</v>
      </c>
      <c r="K25" s="147">
        <v>-3.9</v>
      </c>
      <c r="L25">
        <v>15</v>
      </c>
    </row>
    <row r="26" spans="1:12" ht="12.75" customHeight="1" x14ac:dyDescent="0.2">
      <c r="A26" s="229" t="s">
        <v>318</v>
      </c>
      <c r="B26" s="230"/>
      <c r="C26" s="231"/>
      <c r="D26" s="120">
        <v>140</v>
      </c>
      <c r="E26" s="96">
        <v>5377</v>
      </c>
      <c r="F26" s="96">
        <v>5275</v>
      </c>
      <c r="G26" s="147">
        <v>1.9</v>
      </c>
      <c r="H26" s="120">
        <v>131</v>
      </c>
      <c r="I26" s="96">
        <v>4642</v>
      </c>
      <c r="J26" s="96">
        <v>4597</v>
      </c>
      <c r="K26" s="147">
        <v>1</v>
      </c>
      <c r="L26">
        <v>16</v>
      </c>
    </row>
    <row r="27" spans="1:12" ht="12.75" customHeight="1" x14ac:dyDescent="0.2">
      <c r="A27" s="229" t="s">
        <v>319</v>
      </c>
      <c r="B27" s="230"/>
      <c r="C27" s="231"/>
      <c r="D27" s="120">
        <v>691</v>
      </c>
      <c r="E27" s="96">
        <v>7627</v>
      </c>
      <c r="F27" s="96">
        <v>7426</v>
      </c>
      <c r="G27" s="147">
        <v>2.7</v>
      </c>
      <c r="H27" s="120">
        <v>691</v>
      </c>
      <c r="I27" s="96">
        <v>6184</v>
      </c>
      <c r="J27" s="96">
        <v>6481</v>
      </c>
      <c r="K27" s="147">
        <v>-4.5999999999999996</v>
      </c>
      <c r="L27">
        <v>17</v>
      </c>
    </row>
    <row r="28" spans="1:12" ht="12.75" customHeight="1" x14ac:dyDescent="0.2">
      <c r="A28" s="229" t="s">
        <v>320</v>
      </c>
      <c r="B28" s="230"/>
      <c r="C28" s="231"/>
      <c r="D28" s="120">
        <v>27</v>
      </c>
      <c r="E28" s="96">
        <v>1361</v>
      </c>
      <c r="F28" s="96">
        <v>1353</v>
      </c>
      <c r="G28" s="147">
        <v>0.6</v>
      </c>
      <c r="H28" s="120">
        <v>27</v>
      </c>
      <c r="I28" s="96">
        <v>1119</v>
      </c>
      <c r="J28" s="96">
        <v>1183</v>
      </c>
      <c r="K28" s="147">
        <v>-5.4</v>
      </c>
      <c r="L28">
        <v>18</v>
      </c>
    </row>
    <row r="29" spans="1:12" ht="12.75" customHeight="1" x14ac:dyDescent="0.2">
      <c r="A29" s="229" t="s">
        <v>310</v>
      </c>
      <c r="B29" s="230"/>
      <c r="C29" s="231"/>
      <c r="D29" s="121"/>
      <c r="E29" s="31">
        <f>SUM(E20:E28)</f>
        <v>63644</v>
      </c>
      <c r="F29" s="31">
        <f>SUM(F20:F28)</f>
        <v>62882</v>
      </c>
      <c r="G29" s="147">
        <f>((E29-F29)/F29)*100</f>
        <v>1.2117935180178747</v>
      </c>
      <c r="H29" s="121"/>
      <c r="I29" s="31">
        <f>SUM(I20:I28)</f>
        <v>54654</v>
      </c>
      <c r="J29" s="31">
        <f>SUM(J20:J28)</f>
        <v>55427</v>
      </c>
      <c r="K29" s="147">
        <f>((I29-J29)/J29)*100</f>
        <v>-1.3946271672650512</v>
      </c>
    </row>
    <row r="30" spans="1:12" ht="12.75" customHeight="1" x14ac:dyDescent="0.2">
      <c r="A30" s="50" t="s">
        <v>321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29" t="s">
        <v>322</v>
      </c>
      <c r="B31" s="230"/>
      <c r="C31" s="231"/>
      <c r="D31" s="120">
        <v>72</v>
      </c>
      <c r="E31" s="96">
        <v>8752</v>
      </c>
      <c r="F31" s="96">
        <v>8554</v>
      </c>
      <c r="G31" s="147">
        <v>2.2999999999999998</v>
      </c>
      <c r="H31" s="120">
        <v>42</v>
      </c>
      <c r="I31" s="96">
        <v>7469</v>
      </c>
      <c r="J31" s="96">
        <v>7524</v>
      </c>
      <c r="K31" s="147">
        <v>-0.7</v>
      </c>
      <c r="L31">
        <v>19</v>
      </c>
    </row>
    <row r="32" spans="1:12" ht="12.75" customHeight="1" x14ac:dyDescent="0.2">
      <c r="A32" s="229" t="s">
        <v>323</v>
      </c>
      <c r="B32" s="230"/>
      <c r="C32" s="231"/>
      <c r="D32" s="120">
        <v>64</v>
      </c>
      <c r="E32" s="96">
        <v>7192</v>
      </c>
      <c r="F32" s="96">
        <v>7138</v>
      </c>
      <c r="G32" s="147">
        <v>0.7</v>
      </c>
      <c r="H32" s="120">
        <v>63</v>
      </c>
      <c r="I32" s="96">
        <v>6103</v>
      </c>
      <c r="J32" s="96">
        <v>6266</v>
      </c>
      <c r="K32" s="147">
        <v>-2.6</v>
      </c>
      <c r="L32">
        <v>20</v>
      </c>
    </row>
    <row r="33" spans="1:12" ht="12.75" customHeight="1" x14ac:dyDescent="0.2">
      <c r="A33" s="229" t="s">
        <v>324</v>
      </c>
      <c r="B33" s="230"/>
      <c r="C33" s="231"/>
      <c r="D33" s="120">
        <v>131</v>
      </c>
      <c r="E33" s="96">
        <v>2672</v>
      </c>
      <c r="F33" s="96">
        <v>2673</v>
      </c>
      <c r="G33" s="147">
        <v>0</v>
      </c>
      <c r="H33" s="120">
        <v>88</v>
      </c>
      <c r="I33" s="96">
        <v>2150</v>
      </c>
      <c r="J33" s="96">
        <v>2312</v>
      </c>
      <c r="K33" s="147">
        <v>-7</v>
      </c>
      <c r="L33">
        <v>21</v>
      </c>
    </row>
    <row r="34" spans="1:12" ht="12.75" customHeight="1" x14ac:dyDescent="0.2">
      <c r="A34" s="229" t="s">
        <v>325</v>
      </c>
      <c r="B34" s="230"/>
      <c r="C34" s="231"/>
      <c r="D34" s="120">
        <v>93</v>
      </c>
      <c r="E34" s="96">
        <v>2693</v>
      </c>
      <c r="F34" s="96">
        <v>2670</v>
      </c>
      <c r="G34" s="147">
        <v>0.9</v>
      </c>
      <c r="H34" s="120">
        <v>94</v>
      </c>
      <c r="I34" s="96">
        <v>2127</v>
      </c>
      <c r="J34" s="96">
        <v>2353</v>
      </c>
      <c r="K34" s="147">
        <v>-9.6</v>
      </c>
      <c r="L34">
        <v>22</v>
      </c>
    </row>
    <row r="35" spans="1:12" ht="12.75" customHeight="1" x14ac:dyDescent="0.2">
      <c r="A35" s="229" t="s">
        <v>326</v>
      </c>
      <c r="B35" s="230"/>
      <c r="C35" s="231"/>
      <c r="D35" s="120">
        <v>109</v>
      </c>
      <c r="E35" s="96">
        <v>8007</v>
      </c>
      <c r="F35" s="96">
        <v>7970</v>
      </c>
      <c r="G35" s="147">
        <v>0.5</v>
      </c>
      <c r="H35" s="120">
        <v>103</v>
      </c>
      <c r="I35" s="96">
        <v>6773</v>
      </c>
      <c r="J35" s="96">
        <v>6987</v>
      </c>
      <c r="K35" s="147">
        <v>-3.1</v>
      </c>
      <c r="L35">
        <v>23</v>
      </c>
    </row>
    <row r="36" spans="1:12" ht="12.75" customHeight="1" x14ac:dyDescent="0.2">
      <c r="A36" s="229" t="s">
        <v>327</v>
      </c>
      <c r="B36" s="230"/>
      <c r="C36" s="231"/>
      <c r="D36" s="120">
        <v>111</v>
      </c>
      <c r="E36" s="96">
        <v>4597</v>
      </c>
      <c r="F36" s="96">
        <v>4445</v>
      </c>
      <c r="G36" s="147">
        <v>3.4</v>
      </c>
      <c r="H36" s="120">
        <v>109</v>
      </c>
      <c r="I36" s="96">
        <v>4058</v>
      </c>
      <c r="J36" s="96">
        <v>4114</v>
      </c>
      <c r="K36" s="147">
        <v>-1.3</v>
      </c>
      <c r="L36">
        <v>24</v>
      </c>
    </row>
    <row r="37" spans="1:12" ht="12.75" customHeight="1" x14ac:dyDescent="0.2">
      <c r="A37" s="229" t="s">
        <v>328</v>
      </c>
      <c r="B37" s="230"/>
      <c r="C37" s="231"/>
      <c r="D37" s="120">
        <v>165</v>
      </c>
      <c r="E37" s="96">
        <v>6907</v>
      </c>
      <c r="F37" s="96">
        <v>6812</v>
      </c>
      <c r="G37" s="147">
        <v>1.4</v>
      </c>
      <c r="H37" s="120">
        <v>161</v>
      </c>
      <c r="I37" s="96">
        <v>5554</v>
      </c>
      <c r="J37" s="96">
        <v>5651</v>
      </c>
      <c r="K37" s="147">
        <v>-1.7</v>
      </c>
      <c r="L37">
        <v>25</v>
      </c>
    </row>
    <row r="38" spans="1:12" ht="12.75" customHeight="1" x14ac:dyDescent="0.2">
      <c r="A38" s="229" t="s">
        <v>329</v>
      </c>
      <c r="B38" s="230"/>
      <c r="C38" s="231"/>
      <c r="D38" s="120">
        <v>63</v>
      </c>
      <c r="E38" s="96">
        <v>1731</v>
      </c>
      <c r="F38" s="96">
        <v>1745</v>
      </c>
      <c r="G38" s="147">
        <v>-0.8</v>
      </c>
      <c r="H38" s="120">
        <v>61</v>
      </c>
      <c r="I38" s="96">
        <v>1425</v>
      </c>
      <c r="J38" s="96">
        <v>1537</v>
      </c>
      <c r="K38" s="147">
        <v>-7.2</v>
      </c>
      <c r="L38">
        <v>26</v>
      </c>
    </row>
    <row r="39" spans="1:12" ht="12.75" customHeight="1" x14ac:dyDescent="0.2">
      <c r="A39" s="229" t="s">
        <v>330</v>
      </c>
      <c r="B39" s="230"/>
      <c r="C39" s="231"/>
      <c r="D39" s="120">
        <v>66</v>
      </c>
      <c r="E39" s="96">
        <v>838</v>
      </c>
      <c r="F39" s="96">
        <v>783</v>
      </c>
      <c r="G39" s="147">
        <v>7</v>
      </c>
      <c r="H39" s="120">
        <v>66</v>
      </c>
      <c r="I39" s="96">
        <v>713</v>
      </c>
      <c r="J39" s="96">
        <v>739</v>
      </c>
      <c r="K39" s="147">
        <v>-3.6</v>
      </c>
      <c r="L39">
        <v>27</v>
      </c>
    </row>
    <row r="40" spans="1:12" ht="12.75" customHeight="1" x14ac:dyDescent="0.2">
      <c r="A40" s="229" t="s">
        <v>331</v>
      </c>
      <c r="B40" s="230"/>
      <c r="C40" s="231"/>
      <c r="D40" s="120">
        <v>148</v>
      </c>
      <c r="E40" s="96">
        <v>9366</v>
      </c>
      <c r="F40" s="96">
        <v>9334</v>
      </c>
      <c r="G40" s="147">
        <v>0.4</v>
      </c>
      <c r="H40" s="120">
        <v>152</v>
      </c>
      <c r="I40" s="96">
        <v>7848</v>
      </c>
      <c r="J40" s="96">
        <v>8155</v>
      </c>
      <c r="K40" s="147">
        <v>-3.8</v>
      </c>
      <c r="L40">
        <v>28</v>
      </c>
    </row>
    <row r="41" spans="1:12" ht="12.75" customHeight="1" x14ac:dyDescent="0.2">
      <c r="A41" s="229" t="s">
        <v>332</v>
      </c>
      <c r="B41" s="230"/>
      <c r="C41" s="231"/>
      <c r="D41" s="120">
        <v>40</v>
      </c>
      <c r="E41" s="96">
        <v>823</v>
      </c>
      <c r="F41" s="96">
        <v>802</v>
      </c>
      <c r="G41" s="147">
        <v>2.7</v>
      </c>
      <c r="H41" s="120">
        <v>40</v>
      </c>
      <c r="I41" s="96">
        <v>678</v>
      </c>
      <c r="J41" s="96">
        <v>703</v>
      </c>
      <c r="K41" s="147">
        <v>-3.7</v>
      </c>
      <c r="L41">
        <v>29</v>
      </c>
    </row>
    <row r="42" spans="1:12" ht="12.75" customHeight="1" x14ac:dyDescent="0.2">
      <c r="A42" s="229" t="s">
        <v>333</v>
      </c>
      <c r="B42" s="230"/>
      <c r="C42" s="231"/>
      <c r="D42" s="120">
        <v>300</v>
      </c>
      <c r="E42" s="96">
        <v>5271</v>
      </c>
      <c r="F42" s="96">
        <v>5323</v>
      </c>
      <c r="G42" s="147">
        <v>-1</v>
      </c>
      <c r="H42" s="120">
        <v>283</v>
      </c>
      <c r="I42" s="96">
        <v>4664</v>
      </c>
      <c r="J42" s="96">
        <v>4784</v>
      </c>
      <c r="K42" s="147">
        <v>-2.5</v>
      </c>
      <c r="L42">
        <v>30</v>
      </c>
    </row>
    <row r="43" spans="1:12" ht="12.75" customHeight="1" x14ac:dyDescent="0.2">
      <c r="A43" s="229" t="s">
        <v>310</v>
      </c>
      <c r="B43" s="230"/>
      <c r="C43" s="231"/>
      <c r="D43" s="121"/>
      <c r="E43" s="31">
        <f>SUM(E31:E42)</f>
        <v>58849</v>
      </c>
      <c r="F43" s="31">
        <f>SUM(F31:F42)</f>
        <v>58249</v>
      </c>
      <c r="G43" s="147">
        <f>((E43-F43)/F43)*100</f>
        <v>1.030060601898745</v>
      </c>
      <c r="H43" s="121"/>
      <c r="I43" s="31">
        <f>SUM(I31:I42)</f>
        <v>49562</v>
      </c>
      <c r="J43" s="31">
        <f>SUM(J31:J42)</f>
        <v>51125</v>
      </c>
      <c r="K43" s="147">
        <f>((I43-J43)/J43)*100</f>
        <v>-3.0572127139364302</v>
      </c>
    </row>
    <row r="44" spans="1:12" ht="12.75" customHeight="1" x14ac:dyDescent="0.2">
      <c r="A44" s="50" t="s">
        <v>334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29" t="s">
        <v>335</v>
      </c>
      <c r="B45" s="230"/>
      <c r="C45" s="231"/>
      <c r="D45" s="120">
        <v>253</v>
      </c>
      <c r="E45" s="96">
        <v>6182</v>
      </c>
      <c r="F45" s="96">
        <v>6229</v>
      </c>
      <c r="G45" s="147">
        <v>-0.8</v>
      </c>
      <c r="H45" s="120">
        <v>256</v>
      </c>
      <c r="I45" s="96">
        <v>5455</v>
      </c>
      <c r="J45" s="96">
        <v>5521</v>
      </c>
      <c r="K45" s="147">
        <v>-1.2</v>
      </c>
      <c r="L45">
        <v>31</v>
      </c>
    </row>
    <row r="46" spans="1:12" ht="12.75" customHeight="1" x14ac:dyDescent="0.2">
      <c r="A46" s="229" t="s">
        <v>336</v>
      </c>
      <c r="B46" s="230"/>
      <c r="C46" s="231"/>
      <c r="D46" s="120">
        <v>7</v>
      </c>
      <c r="E46" s="96">
        <v>3460</v>
      </c>
      <c r="F46" s="96">
        <v>3426</v>
      </c>
      <c r="G46" s="147">
        <v>1</v>
      </c>
      <c r="H46" s="120">
        <v>10</v>
      </c>
      <c r="I46" s="96">
        <v>2727</v>
      </c>
      <c r="J46" s="96">
        <v>2822</v>
      </c>
      <c r="K46" s="147">
        <v>-3.3</v>
      </c>
      <c r="L46">
        <v>32</v>
      </c>
    </row>
    <row r="47" spans="1:12" ht="12.75" customHeight="1" x14ac:dyDescent="0.2">
      <c r="A47" s="229" t="s">
        <v>337</v>
      </c>
      <c r="B47" s="230"/>
      <c r="C47" s="231"/>
      <c r="D47" s="120">
        <v>79</v>
      </c>
      <c r="E47" s="96">
        <v>4147</v>
      </c>
      <c r="F47" s="96">
        <v>4167</v>
      </c>
      <c r="G47" s="147">
        <v>-0.5</v>
      </c>
      <c r="H47" s="120">
        <v>81</v>
      </c>
      <c r="I47" s="96">
        <v>3345</v>
      </c>
      <c r="J47" s="96">
        <v>3556</v>
      </c>
      <c r="K47" s="147">
        <v>-5.9</v>
      </c>
      <c r="L47">
        <v>33</v>
      </c>
    </row>
    <row r="48" spans="1:12" ht="12.75" customHeight="1" x14ac:dyDescent="0.2">
      <c r="A48" s="229" t="s">
        <v>338</v>
      </c>
      <c r="B48" s="230"/>
      <c r="C48" s="231"/>
      <c r="D48" s="120">
        <v>45</v>
      </c>
      <c r="E48" s="96">
        <v>4854</v>
      </c>
      <c r="F48" s="96">
        <v>4823</v>
      </c>
      <c r="G48" s="147">
        <v>0.6</v>
      </c>
      <c r="H48" s="120">
        <v>45</v>
      </c>
      <c r="I48" s="96">
        <v>4243</v>
      </c>
      <c r="J48" s="96">
        <v>4213</v>
      </c>
      <c r="K48" s="147">
        <v>0.7</v>
      </c>
      <c r="L48">
        <v>34</v>
      </c>
    </row>
    <row r="49" spans="1:23" ht="12.75" customHeight="1" x14ac:dyDescent="0.2">
      <c r="A49" s="229" t="s">
        <v>339</v>
      </c>
      <c r="B49" s="230"/>
      <c r="C49" s="231"/>
      <c r="D49" s="120">
        <v>79</v>
      </c>
      <c r="E49" s="96">
        <v>3555</v>
      </c>
      <c r="F49" s="96">
        <v>3527</v>
      </c>
      <c r="G49" s="147">
        <v>0.8</v>
      </c>
      <c r="H49" s="120">
        <v>79</v>
      </c>
      <c r="I49" s="96">
        <v>3027</v>
      </c>
      <c r="J49" s="96">
        <v>3055</v>
      </c>
      <c r="K49" s="147">
        <v>-0.9</v>
      </c>
      <c r="L49">
        <v>35</v>
      </c>
    </row>
    <row r="50" spans="1:23" ht="12.75" customHeight="1" x14ac:dyDescent="0.2">
      <c r="A50" s="229" t="s">
        <v>340</v>
      </c>
      <c r="B50" s="230"/>
      <c r="C50" s="231"/>
      <c r="D50" s="120">
        <v>71</v>
      </c>
      <c r="E50" s="96">
        <v>4083</v>
      </c>
      <c r="F50" s="96">
        <v>3954</v>
      </c>
      <c r="G50" s="147">
        <v>3.3</v>
      </c>
      <c r="H50" s="120">
        <v>73</v>
      </c>
      <c r="I50" s="96">
        <v>3268</v>
      </c>
      <c r="J50" s="96">
        <v>3444</v>
      </c>
      <c r="K50" s="147">
        <v>-5.0999999999999996</v>
      </c>
      <c r="L50">
        <v>36</v>
      </c>
    </row>
    <row r="51" spans="1:23" ht="12.75" customHeight="1" x14ac:dyDescent="0.2">
      <c r="A51" s="229" t="s">
        <v>341</v>
      </c>
      <c r="B51" s="230"/>
      <c r="C51" s="231"/>
      <c r="D51" s="120">
        <v>77</v>
      </c>
      <c r="E51" s="96">
        <v>7280</v>
      </c>
      <c r="F51" s="96">
        <v>7279</v>
      </c>
      <c r="G51" s="147">
        <v>0</v>
      </c>
      <c r="H51" s="120">
        <v>55</v>
      </c>
      <c r="I51" s="96">
        <v>6157</v>
      </c>
      <c r="J51" s="96">
        <v>6391</v>
      </c>
      <c r="K51" s="147">
        <v>-3.7</v>
      </c>
      <c r="L51">
        <v>37</v>
      </c>
    </row>
    <row r="52" spans="1:23" ht="12.75" customHeight="1" x14ac:dyDescent="0.2">
      <c r="A52" s="229" t="s">
        <v>342</v>
      </c>
      <c r="B52" s="230"/>
      <c r="C52" s="231"/>
      <c r="D52" s="120">
        <v>155</v>
      </c>
      <c r="E52" s="96">
        <v>27017</v>
      </c>
      <c r="F52" s="96">
        <v>26691</v>
      </c>
      <c r="G52" s="147">
        <v>1.2</v>
      </c>
      <c r="H52" s="120">
        <v>192</v>
      </c>
      <c r="I52" s="96">
        <v>23682</v>
      </c>
      <c r="J52" s="96">
        <v>23608</v>
      </c>
      <c r="K52" s="147">
        <v>0.3</v>
      </c>
      <c r="L52">
        <v>38</v>
      </c>
    </row>
    <row r="53" spans="1:23" ht="12.75" customHeight="1" x14ac:dyDescent="0.2">
      <c r="A53" s="229" t="s">
        <v>310</v>
      </c>
      <c r="B53" s="230"/>
      <c r="C53" s="231"/>
      <c r="D53" s="121"/>
      <c r="E53" s="31">
        <f>SUM(E45:E52)</f>
        <v>60578</v>
      </c>
      <c r="F53" s="31">
        <f>SUM(F45:F52)</f>
        <v>60096</v>
      </c>
      <c r="G53" s="147">
        <f>((E53-F53)/F53)*100</f>
        <v>0.80205005324813627</v>
      </c>
      <c r="H53" s="121"/>
      <c r="I53" s="31">
        <f>SUM(I45:I52)</f>
        <v>51904</v>
      </c>
      <c r="J53" s="31">
        <f>SUM(J45:J52)</f>
        <v>52610</v>
      </c>
      <c r="K53" s="147">
        <f>((I53-J53)/J53)*100</f>
        <v>-1.3419501995818286</v>
      </c>
    </row>
    <row r="54" spans="1:23" ht="12.75" customHeight="1" x14ac:dyDescent="0.2">
      <c r="A54" s="50" t="s">
        <v>343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29" t="s">
        <v>344</v>
      </c>
      <c r="B55" s="230"/>
      <c r="C55" s="231"/>
      <c r="D55" s="120">
        <v>101</v>
      </c>
      <c r="E55" s="96">
        <v>506</v>
      </c>
      <c r="F55" s="96">
        <v>492</v>
      </c>
      <c r="G55" s="147">
        <v>2.7</v>
      </c>
      <c r="H55" s="120">
        <v>96</v>
      </c>
      <c r="I55" s="96">
        <v>448</v>
      </c>
      <c r="J55" s="96">
        <v>430</v>
      </c>
      <c r="K55" s="147">
        <v>4.3</v>
      </c>
      <c r="L55">
        <v>39</v>
      </c>
    </row>
    <row r="56" spans="1:23" ht="12.75" customHeight="1" x14ac:dyDescent="0.2">
      <c r="A56" s="229" t="s">
        <v>345</v>
      </c>
      <c r="B56" s="230"/>
      <c r="C56" s="231"/>
      <c r="D56" s="120">
        <v>196</v>
      </c>
      <c r="E56" s="96">
        <v>6861</v>
      </c>
      <c r="F56" s="96">
        <v>6761</v>
      </c>
      <c r="G56" s="147">
        <v>1.5</v>
      </c>
      <c r="H56" s="120">
        <v>199</v>
      </c>
      <c r="I56" s="96">
        <v>6003</v>
      </c>
      <c r="J56" s="96">
        <v>5787</v>
      </c>
      <c r="K56" s="147">
        <v>3.7</v>
      </c>
      <c r="L56">
        <v>40</v>
      </c>
    </row>
    <row r="57" spans="1:23" ht="12.75" customHeight="1" x14ac:dyDescent="0.2">
      <c r="A57" s="229" t="s">
        <v>346</v>
      </c>
      <c r="B57" s="230"/>
      <c r="C57" s="231"/>
      <c r="D57" s="120">
        <v>127</v>
      </c>
      <c r="E57" s="96">
        <v>26898</v>
      </c>
      <c r="F57" s="96">
        <v>26588</v>
      </c>
      <c r="G57" s="147">
        <v>1.2</v>
      </c>
      <c r="H57" s="120">
        <v>127</v>
      </c>
      <c r="I57" s="96">
        <v>24403</v>
      </c>
      <c r="J57" s="96">
        <v>23872</v>
      </c>
      <c r="K57" s="147">
        <v>2.2000000000000002</v>
      </c>
      <c r="L57">
        <v>41</v>
      </c>
    </row>
    <row r="58" spans="1:23" ht="12.75" customHeight="1" x14ac:dyDescent="0.2">
      <c r="A58" s="229" t="s">
        <v>347</v>
      </c>
      <c r="B58" s="230"/>
      <c r="C58" s="231"/>
      <c r="D58" s="120">
        <v>116</v>
      </c>
      <c r="E58" s="96">
        <v>4712</v>
      </c>
      <c r="F58" s="96">
        <v>4511</v>
      </c>
      <c r="G58" s="147">
        <v>4.5</v>
      </c>
      <c r="H58" s="120">
        <v>115</v>
      </c>
      <c r="I58" s="96">
        <v>4031</v>
      </c>
      <c r="J58" s="96">
        <v>4014</v>
      </c>
      <c r="K58" s="147">
        <v>0.4</v>
      </c>
      <c r="L58">
        <v>42</v>
      </c>
    </row>
    <row r="59" spans="1:23" ht="12.75" customHeight="1" x14ac:dyDescent="0.2">
      <c r="A59" s="229" t="s">
        <v>348</v>
      </c>
      <c r="B59" s="230"/>
      <c r="C59" s="231"/>
      <c r="D59" s="120">
        <v>72</v>
      </c>
      <c r="E59" s="96">
        <v>899</v>
      </c>
      <c r="F59" s="96">
        <v>882</v>
      </c>
      <c r="G59" s="147">
        <v>1.9</v>
      </c>
      <c r="H59" s="120">
        <v>74</v>
      </c>
      <c r="I59" s="96">
        <v>811</v>
      </c>
      <c r="J59" s="96">
        <v>799</v>
      </c>
      <c r="K59" s="147">
        <v>1.5</v>
      </c>
      <c r="L59">
        <v>43</v>
      </c>
      <c r="P59" s="95"/>
      <c r="Q59" s="95" t="s">
        <v>294</v>
      </c>
      <c r="R59" s="95" t="s">
        <v>295</v>
      </c>
      <c r="S59" s="86" t="s">
        <v>296</v>
      </c>
      <c r="T59" s="95" t="s">
        <v>298</v>
      </c>
      <c r="U59" s="95" t="s">
        <v>299</v>
      </c>
      <c r="V59" s="88" t="s">
        <v>300</v>
      </c>
      <c r="W59" s="60" t="s">
        <v>62</v>
      </c>
    </row>
    <row r="60" spans="1:23" ht="12.75" customHeight="1" x14ac:dyDescent="0.2">
      <c r="A60" s="229" t="s">
        <v>349</v>
      </c>
      <c r="B60" s="230"/>
      <c r="C60" s="231"/>
      <c r="D60" s="120">
        <v>203</v>
      </c>
      <c r="E60" s="96">
        <v>1640</v>
      </c>
      <c r="F60" s="96">
        <v>1589</v>
      </c>
      <c r="G60" s="147">
        <v>3.2</v>
      </c>
      <c r="H60" s="120">
        <v>194</v>
      </c>
      <c r="I60" s="96">
        <v>1361</v>
      </c>
      <c r="J60" s="96">
        <v>1387</v>
      </c>
      <c r="K60" s="147">
        <v>-1.9</v>
      </c>
      <c r="L60">
        <v>44</v>
      </c>
      <c r="P60" s="118"/>
      <c r="Q60" s="118">
        <v>277632</v>
      </c>
      <c r="R60" s="118">
        <v>274585</v>
      </c>
      <c r="S60" s="119">
        <v>1.1000000000000001</v>
      </c>
      <c r="T60" s="118">
        <v>237486</v>
      </c>
      <c r="U60" s="118">
        <v>241014</v>
      </c>
      <c r="V60" s="119">
        <v>-1.5</v>
      </c>
      <c r="W60">
        <v>1</v>
      </c>
    </row>
    <row r="61" spans="1:23" ht="12.75" customHeight="1" x14ac:dyDescent="0.2">
      <c r="A61" s="229" t="s">
        <v>350</v>
      </c>
      <c r="B61" s="230"/>
      <c r="C61" s="231"/>
      <c r="D61" s="120">
        <v>80</v>
      </c>
      <c r="E61" s="96">
        <v>1078</v>
      </c>
      <c r="F61" s="96">
        <v>1067</v>
      </c>
      <c r="G61" s="147">
        <v>1</v>
      </c>
      <c r="H61" s="120">
        <v>80</v>
      </c>
      <c r="I61" s="96">
        <v>828</v>
      </c>
      <c r="J61" s="96">
        <v>901</v>
      </c>
      <c r="K61" s="147">
        <v>-8</v>
      </c>
      <c r="L61">
        <v>45</v>
      </c>
    </row>
    <row r="62" spans="1:23" ht="12.75" customHeight="1" x14ac:dyDescent="0.2">
      <c r="A62" s="229" t="s">
        <v>351</v>
      </c>
      <c r="B62" s="230"/>
      <c r="C62" s="231"/>
      <c r="D62" s="120">
        <v>83</v>
      </c>
      <c r="E62" s="96">
        <v>2374</v>
      </c>
      <c r="F62" s="96">
        <v>2314</v>
      </c>
      <c r="G62" s="147">
        <v>2.6</v>
      </c>
      <c r="H62" s="120">
        <v>88</v>
      </c>
      <c r="I62" s="96">
        <v>2079</v>
      </c>
      <c r="J62" s="96">
        <v>2043</v>
      </c>
      <c r="K62" s="147">
        <v>1.8</v>
      </c>
      <c r="L62">
        <v>46</v>
      </c>
    </row>
    <row r="63" spans="1:23" ht="12.75" customHeight="1" x14ac:dyDescent="0.2">
      <c r="A63" s="229" t="s">
        <v>352</v>
      </c>
      <c r="B63" s="230"/>
      <c r="C63" s="231"/>
      <c r="D63" s="120">
        <v>42</v>
      </c>
      <c r="E63" s="96">
        <v>2401</v>
      </c>
      <c r="F63" s="96">
        <v>2373</v>
      </c>
      <c r="G63" s="147">
        <v>1.2</v>
      </c>
      <c r="H63" s="120">
        <v>43</v>
      </c>
      <c r="I63" s="96">
        <v>2027</v>
      </c>
      <c r="J63" s="96">
        <v>2003</v>
      </c>
      <c r="K63" s="147">
        <v>1.2</v>
      </c>
      <c r="L63">
        <v>47</v>
      </c>
    </row>
    <row r="64" spans="1:23" ht="12.75" customHeight="1" x14ac:dyDescent="0.2">
      <c r="A64" s="229" t="s">
        <v>353</v>
      </c>
      <c r="B64" s="230"/>
      <c r="C64" s="231"/>
      <c r="D64" s="120">
        <v>154</v>
      </c>
      <c r="E64" s="96">
        <v>3027</v>
      </c>
      <c r="F64" s="96">
        <v>3007</v>
      </c>
      <c r="G64" s="147">
        <v>0.7</v>
      </c>
      <c r="H64" s="120">
        <v>148</v>
      </c>
      <c r="I64" s="96">
        <v>2556</v>
      </c>
      <c r="J64" s="96">
        <v>2635</v>
      </c>
      <c r="K64" s="147">
        <v>-3</v>
      </c>
      <c r="L64">
        <v>48</v>
      </c>
    </row>
    <row r="65" spans="1:12" ht="12.75" customHeight="1" x14ac:dyDescent="0.2">
      <c r="A65" s="229" t="s">
        <v>354</v>
      </c>
      <c r="B65" s="230"/>
      <c r="C65" s="231"/>
      <c r="D65" s="120">
        <v>92</v>
      </c>
      <c r="E65" s="96">
        <v>3107</v>
      </c>
      <c r="F65" s="96">
        <v>3011</v>
      </c>
      <c r="G65" s="147">
        <v>3.2</v>
      </c>
      <c r="H65" s="120">
        <v>0</v>
      </c>
      <c r="I65" s="96">
        <v>2545</v>
      </c>
      <c r="J65" s="96">
        <v>2504</v>
      </c>
      <c r="K65" s="147">
        <v>1.7</v>
      </c>
      <c r="L65">
        <v>49</v>
      </c>
    </row>
    <row r="66" spans="1:12" ht="12.75" customHeight="1" x14ac:dyDescent="0.2">
      <c r="A66" s="229" t="s">
        <v>355</v>
      </c>
      <c r="B66" s="230"/>
      <c r="C66" s="231"/>
      <c r="D66" s="120">
        <v>179</v>
      </c>
      <c r="E66" s="96">
        <v>4816</v>
      </c>
      <c r="F66" s="96">
        <v>4844</v>
      </c>
      <c r="G66" s="147">
        <v>-0.6</v>
      </c>
      <c r="H66" s="120">
        <v>179</v>
      </c>
      <c r="I66" s="96">
        <v>3961</v>
      </c>
      <c r="J66" s="96">
        <v>4160</v>
      </c>
      <c r="K66" s="147">
        <v>-4.8</v>
      </c>
      <c r="L66">
        <v>50</v>
      </c>
    </row>
    <row r="67" spans="1:12" ht="12.75" customHeight="1" x14ac:dyDescent="0.2">
      <c r="A67" s="229" t="s">
        <v>356</v>
      </c>
      <c r="B67" s="230"/>
      <c r="C67" s="231"/>
      <c r="D67" s="120">
        <v>124</v>
      </c>
      <c r="E67" s="96">
        <v>715</v>
      </c>
      <c r="F67" s="96">
        <v>698</v>
      </c>
      <c r="G67" s="147">
        <v>2.5</v>
      </c>
      <c r="H67" s="120">
        <v>116</v>
      </c>
      <c r="I67" s="96">
        <v>615</v>
      </c>
      <c r="J67" s="96">
        <v>611</v>
      </c>
      <c r="K67" s="147">
        <v>0.6</v>
      </c>
      <c r="L67">
        <v>51</v>
      </c>
    </row>
    <row r="68" spans="1:12" ht="12.75" customHeight="1" x14ac:dyDescent="0.2">
      <c r="A68" s="229" t="s">
        <v>310</v>
      </c>
      <c r="B68" s="230"/>
      <c r="C68" s="231"/>
      <c r="D68" s="29"/>
      <c r="E68" s="31">
        <f>SUM(E55:E67)</f>
        <v>59034</v>
      </c>
      <c r="F68" s="31">
        <f>SUM(F55:F67)</f>
        <v>58137</v>
      </c>
      <c r="G68" s="147">
        <f>((E68-F68)/F68)*100</f>
        <v>1.5429072707570051</v>
      </c>
      <c r="H68" s="29"/>
      <c r="I68" s="31">
        <f>SUM(I55:I67)</f>
        <v>51668</v>
      </c>
      <c r="J68" s="31">
        <f>SUM(J55:J67)</f>
        <v>51146</v>
      </c>
      <c r="K68" s="147">
        <f>((I68-J68)/J68)*100</f>
        <v>1.0206076721542252</v>
      </c>
    </row>
    <row r="69" spans="1:12" ht="12.75" hidden="1" customHeight="1" x14ac:dyDescent="0.2">
      <c r="A69" s="45"/>
      <c r="B69" s="116"/>
      <c r="C69" s="117"/>
      <c r="D69" s="95" t="s">
        <v>293</v>
      </c>
      <c r="E69" s="95" t="s">
        <v>294</v>
      </c>
      <c r="F69" s="95" t="s">
        <v>295</v>
      </c>
      <c r="G69" s="148" t="s">
        <v>296</v>
      </c>
      <c r="H69" s="95" t="s">
        <v>297</v>
      </c>
      <c r="I69" s="95" t="s">
        <v>298</v>
      </c>
      <c r="J69" s="95" t="s">
        <v>299</v>
      </c>
      <c r="K69" s="149" t="s">
        <v>300</v>
      </c>
      <c r="L69" s="60" t="s">
        <v>62</v>
      </c>
    </row>
    <row r="70" spans="1:12" ht="12.75" customHeight="1" x14ac:dyDescent="0.2">
      <c r="A70" s="232" t="s">
        <v>357</v>
      </c>
      <c r="B70" s="233"/>
      <c r="C70" s="234"/>
      <c r="D70" s="31">
        <f>SUM(D9:D68)</f>
        <v>6064</v>
      </c>
      <c r="E70" s="31">
        <f>Q60</f>
        <v>277632</v>
      </c>
      <c r="F70" s="31">
        <f>R60</f>
        <v>274585</v>
      </c>
      <c r="G70" s="147">
        <f>S60</f>
        <v>1.1000000000000001</v>
      </c>
      <c r="H70" s="31">
        <f>SUM(H9:H68)</f>
        <v>5895</v>
      </c>
      <c r="I70" s="31">
        <f>T60</f>
        <v>237486</v>
      </c>
      <c r="J70" s="31">
        <f>U60</f>
        <v>241014</v>
      </c>
      <c r="K70" s="147">
        <f>V60</f>
        <v>-1.5</v>
      </c>
      <c r="L70">
        <v>1</v>
      </c>
    </row>
    <row r="71" spans="1:12" ht="12.75" customHeight="1" x14ac:dyDescent="0.2">
      <c r="A71" s="283" t="s">
        <v>361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</row>
    <row r="72" spans="1:12" x14ac:dyDescent="0.2">
      <c r="A72" s="284"/>
      <c r="B72" s="284"/>
      <c r="C72" s="284"/>
      <c r="D72" s="284"/>
      <c r="E72" s="284"/>
      <c r="F72" s="284"/>
      <c r="G72" s="284"/>
      <c r="H72" s="284"/>
      <c r="I72" s="284"/>
      <c r="J72" s="284"/>
      <c r="K72" s="284"/>
    </row>
    <row r="73" spans="1:12" x14ac:dyDescent="0.2">
      <c r="A73" s="23" t="s">
        <v>362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43:C43"/>
    <mergeCell ref="A45:C45"/>
    <mergeCell ref="A46:C46"/>
    <mergeCell ref="A41:C41"/>
    <mergeCell ref="A42:C42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7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34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363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3" t="s">
        <v>364</v>
      </c>
      <c r="B2" s="264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5" t="s">
        <v>63</v>
      </c>
      <c r="B3" s="266"/>
      <c r="C3" s="103" t="s">
        <v>365</v>
      </c>
      <c r="D3" s="45"/>
      <c r="E3" s="265" t="s">
        <v>76</v>
      </c>
      <c r="F3" s="266"/>
      <c r="G3" s="103" t="s">
        <v>365</v>
      </c>
      <c r="H3" s="45"/>
      <c r="I3" s="265" t="s">
        <v>89</v>
      </c>
      <c r="J3" s="266"/>
      <c r="K3" s="103" t="s">
        <v>365</v>
      </c>
      <c r="L3" s="45"/>
      <c r="M3" s="265" t="s">
        <v>366</v>
      </c>
      <c r="N3" s="266"/>
      <c r="O3" s="103" t="s">
        <v>365</v>
      </c>
      <c r="P3" s="45"/>
      <c r="Q3" s="265" t="s">
        <v>138</v>
      </c>
      <c r="R3" s="266"/>
      <c r="S3" s="103" t="s">
        <v>365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367</v>
      </c>
      <c r="C5" s="104" t="s">
        <v>368</v>
      </c>
      <c r="D5" s="28" t="s">
        <v>62</v>
      </c>
      <c r="E5" s="28"/>
      <c r="F5" s="28" t="s">
        <v>367</v>
      </c>
      <c r="G5" s="104" t="s">
        <v>368</v>
      </c>
      <c r="H5" s="28" t="s">
        <v>62</v>
      </c>
      <c r="I5" s="28"/>
      <c r="J5" s="28" t="s">
        <v>367</v>
      </c>
      <c r="K5" s="104" t="s">
        <v>368</v>
      </c>
      <c r="L5" s="28" t="s">
        <v>62</v>
      </c>
      <c r="M5" s="28"/>
      <c r="N5" s="28" t="s">
        <v>367</v>
      </c>
      <c r="O5" s="104" t="s">
        <v>368</v>
      </c>
      <c r="P5" s="28" t="s">
        <v>62</v>
      </c>
      <c r="Q5" s="28"/>
      <c r="R5" s="28" t="s">
        <v>367</v>
      </c>
      <c r="S5" s="104" t="s">
        <v>368</v>
      </c>
      <c r="T5" s="54" t="s">
        <v>62</v>
      </c>
    </row>
    <row r="6" spans="1:20" x14ac:dyDescent="0.2">
      <c r="A6" s="28" t="s">
        <v>369</v>
      </c>
      <c r="B6" s="29">
        <v>19058</v>
      </c>
      <c r="C6" s="104">
        <v>-3</v>
      </c>
      <c r="D6" s="28">
        <v>1</v>
      </c>
      <c r="E6" s="28" t="s">
        <v>369</v>
      </c>
      <c r="F6" s="29">
        <v>28618</v>
      </c>
      <c r="G6" s="104">
        <v>-1.6</v>
      </c>
      <c r="H6" s="28">
        <v>1</v>
      </c>
      <c r="I6" s="28" t="s">
        <v>369</v>
      </c>
      <c r="J6" s="29">
        <v>24754</v>
      </c>
      <c r="K6" s="104">
        <v>-1.8</v>
      </c>
      <c r="L6" s="28">
        <v>1</v>
      </c>
      <c r="M6" s="28" t="s">
        <v>369</v>
      </c>
      <c r="N6" s="29">
        <v>72431</v>
      </c>
      <c r="O6" s="104">
        <v>-2</v>
      </c>
      <c r="P6" s="28">
        <v>1</v>
      </c>
      <c r="Q6" s="28" t="s">
        <v>369</v>
      </c>
      <c r="R6" s="29">
        <v>246434</v>
      </c>
      <c r="S6" s="104">
        <v>-0.9</v>
      </c>
      <c r="T6" s="28">
        <v>1</v>
      </c>
    </row>
    <row r="7" spans="1:20" x14ac:dyDescent="0.2">
      <c r="A7" s="28" t="s">
        <v>370</v>
      </c>
      <c r="B7" s="29">
        <v>18722</v>
      </c>
      <c r="C7" s="104">
        <v>1.8</v>
      </c>
      <c r="D7" s="28">
        <v>2</v>
      </c>
      <c r="E7" s="28" t="s">
        <v>370</v>
      </c>
      <c r="F7" s="29">
        <v>28447</v>
      </c>
      <c r="G7" s="104">
        <v>2.8</v>
      </c>
      <c r="H7" s="28">
        <v>2</v>
      </c>
      <c r="I7" s="28" t="s">
        <v>370</v>
      </c>
      <c r="J7" s="29">
        <v>24642</v>
      </c>
      <c r="K7" s="104">
        <v>2.7</v>
      </c>
      <c r="L7" s="28">
        <v>2</v>
      </c>
      <c r="M7" s="28" t="s">
        <v>370</v>
      </c>
      <c r="N7" s="29">
        <v>71812</v>
      </c>
      <c r="O7" s="104">
        <v>2.5</v>
      </c>
      <c r="P7" s="28">
        <v>2</v>
      </c>
      <c r="Q7" s="28" t="s">
        <v>370</v>
      </c>
      <c r="R7" s="29">
        <v>241014</v>
      </c>
      <c r="S7" s="104">
        <v>2.1</v>
      </c>
      <c r="T7" s="28">
        <v>2</v>
      </c>
    </row>
    <row r="8" spans="1:20" ht="13.5" thickBot="1" x14ac:dyDescent="0.25">
      <c r="A8" s="131" t="s">
        <v>371</v>
      </c>
      <c r="B8" s="132">
        <v>22600</v>
      </c>
      <c r="C8" s="133">
        <v>1.9</v>
      </c>
      <c r="D8" s="131">
        <v>3</v>
      </c>
      <c r="E8" s="131" t="s">
        <v>371</v>
      </c>
      <c r="F8" s="132">
        <v>32646</v>
      </c>
      <c r="G8" s="133">
        <v>1.4</v>
      </c>
      <c r="H8" s="131">
        <v>3</v>
      </c>
      <c r="I8" s="131" t="s">
        <v>371</v>
      </c>
      <c r="J8" s="132">
        <v>28314</v>
      </c>
      <c r="K8" s="133">
        <v>1.1000000000000001</v>
      </c>
      <c r="L8" s="131">
        <v>3</v>
      </c>
      <c r="M8" s="131" t="s">
        <v>371</v>
      </c>
      <c r="N8" s="132">
        <v>83559</v>
      </c>
      <c r="O8" s="133">
        <v>1.4</v>
      </c>
      <c r="P8" s="131">
        <v>3</v>
      </c>
      <c r="Q8" s="131" t="s">
        <v>371</v>
      </c>
      <c r="R8" s="132">
        <v>274585</v>
      </c>
      <c r="S8" s="133">
        <v>0.7</v>
      </c>
      <c r="T8" s="28">
        <v>3</v>
      </c>
    </row>
    <row r="9" spans="1:20" x14ac:dyDescent="0.2">
      <c r="A9" s="134" t="s">
        <v>372</v>
      </c>
      <c r="B9" s="135">
        <v>60381</v>
      </c>
      <c r="C9" s="136">
        <v>0.3</v>
      </c>
      <c r="D9" s="134">
        <v>4</v>
      </c>
      <c r="E9" s="134" t="s">
        <v>372</v>
      </c>
      <c r="F9" s="135">
        <v>89711</v>
      </c>
      <c r="G9" s="136">
        <v>0.9</v>
      </c>
      <c r="H9" s="134">
        <v>4</v>
      </c>
      <c r="I9" s="134" t="s">
        <v>372</v>
      </c>
      <c r="J9" s="135">
        <v>77710</v>
      </c>
      <c r="K9" s="136">
        <v>0.6</v>
      </c>
      <c r="L9" s="134">
        <v>4</v>
      </c>
      <c r="M9" s="134" t="s">
        <v>372</v>
      </c>
      <c r="N9" s="135">
        <v>227802</v>
      </c>
      <c r="O9" s="136">
        <v>0.6</v>
      </c>
      <c r="P9" s="134">
        <v>4</v>
      </c>
      <c r="Q9" s="134" t="s">
        <v>372</v>
      </c>
      <c r="R9" s="135">
        <v>762034</v>
      </c>
      <c r="S9" s="136">
        <v>0.6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373</v>
      </c>
      <c r="B12" s="29">
        <v>22115</v>
      </c>
      <c r="C12" s="104">
        <v>0.8</v>
      </c>
      <c r="D12" s="28">
        <v>5</v>
      </c>
      <c r="E12" s="28" t="s">
        <v>373</v>
      </c>
      <c r="F12" s="29">
        <v>33244</v>
      </c>
      <c r="G12" s="104">
        <v>2.2000000000000002</v>
      </c>
      <c r="H12" s="28">
        <v>5</v>
      </c>
      <c r="I12" s="28" t="s">
        <v>373</v>
      </c>
      <c r="J12" s="29">
        <v>29013</v>
      </c>
      <c r="K12" s="104">
        <v>2.5</v>
      </c>
      <c r="L12" s="28">
        <v>5</v>
      </c>
      <c r="M12" s="28" t="s">
        <v>373</v>
      </c>
      <c r="N12" s="29">
        <v>84372</v>
      </c>
      <c r="O12" s="104">
        <v>2</v>
      </c>
      <c r="P12" s="28">
        <v>5</v>
      </c>
      <c r="Q12" s="28" t="s">
        <v>373</v>
      </c>
      <c r="R12" s="29">
        <v>273208</v>
      </c>
      <c r="S12" s="104">
        <v>2.2000000000000002</v>
      </c>
      <c r="T12" s="28">
        <v>5</v>
      </c>
    </row>
    <row r="13" spans="1:20" x14ac:dyDescent="0.2">
      <c r="A13" s="28" t="s">
        <v>374</v>
      </c>
      <c r="B13" s="29">
        <v>24084</v>
      </c>
      <c r="C13" s="104">
        <v>2</v>
      </c>
      <c r="D13" s="28">
        <v>6</v>
      </c>
      <c r="E13" s="28" t="s">
        <v>374</v>
      </c>
      <c r="F13" s="29">
        <v>35678</v>
      </c>
      <c r="G13" s="104">
        <v>1.3</v>
      </c>
      <c r="H13" s="28">
        <v>6</v>
      </c>
      <c r="I13" s="28" t="s">
        <v>374</v>
      </c>
      <c r="J13" s="29">
        <v>31899</v>
      </c>
      <c r="K13" s="104">
        <v>0.9</v>
      </c>
      <c r="L13" s="28">
        <v>6</v>
      </c>
      <c r="M13" s="28" t="s">
        <v>374</v>
      </c>
      <c r="N13" s="29">
        <v>91661</v>
      </c>
      <c r="O13" s="104">
        <v>1.3</v>
      </c>
      <c r="P13" s="28">
        <v>6</v>
      </c>
      <c r="Q13" s="28" t="s">
        <v>374</v>
      </c>
      <c r="R13" s="29">
        <v>292503</v>
      </c>
      <c r="S13" s="104">
        <v>1.3</v>
      </c>
      <c r="T13" s="28">
        <v>6</v>
      </c>
    </row>
    <row r="14" spans="1:20" ht="13.5" thickBot="1" x14ac:dyDescent="0.25">
      <c r="A14" s="131" t="s">
        <v>375</v>
      </c>
      <c r="B14" s="132">
        <v>24186</v>
      </c>
      <c r="C14" s="133">
        <v>-0.3</v>
      </c>
      <c r="D14" s="131">
        <v>7</v>
      </c>
      <c r="E14" s="131" t="s">
        <v>375</v>
      </c>
      <c r="F14" s="132">
        <v>35245</v>
      </c>
      <c r="G14" s="133">
        <v>-0.5</v>
      </c>
      <c r="H14" s="131">
        <v>7</v>
      </c>
      <c r="I14" s="131" t="s">
        <v>375</v>
      </c>
      <c r="J14" s="132">
        <v>30754</v>
      </c>
      <c r="K14" s="133">
        <v>-0.3</v>
      </c>
      <c r="L14" s="131">
        <v>7</v>
      </c>
      <c r="M14" s="131" t="s">
        <v>375</v>
      </c>
      <c r="N14" s="132">
        <v>90184</v>
      </c>
      <c r="O14" s="133">
        <v>-0.4</v>
      </c>
      <c r="P14" s="131">
        <v>7</v>
      </c>
      <c r="Q14" s="131" t="s">
        <v>375</v>
      </c>
      <c r="R14" s="132">
        <v>283036</v>
      </c>
      <c r="S14" s="133">
        <v>-0.4</v>
      </c>
      <c r="T14" s="28">
        <v>7</v>
      </c>
    </row>
    <row r="15" spans="1:20" x14ac:dyDescent="0.2">
      <c r="A15" s="134" t="s">
        <v>376</v>
      </c>
      <c r="B15" s="135">
        <v>70386</v>
      </c>
      <c r="C15" s="136">
        <v>0.8</v>
      </c>
      <c r="D15" s="134">
        <v>8</v>
      </c>
      <c r="E15" s="134" t="s">
        <v>376</v>
      </c>
      <c r="F15" s="135">
        <v>104166</v>
      </c>
      <c r="G15" s="136">
        <v>1</v>
      </c>
      <c r="H15" s="134">
        <v>8</v>
      </c>
      <c r="I15" s="134" t="s">
        <v>376</v>
      </c>
      <c r="J15" s="135">
        <v>91665</v>
      </c>
      <c r="K15" s="136">
        <v>1</v>
      </c>
      <c r="L15" s="134">
        <v>8</v>
      </c>
      <c r="M15" s="134" t="s">
        <v>376</v>
      </c>
      <c r="N15" s="135">
        <v>266217</v>
      </c>
      <c r="O15" s="136">
        <v>0.9</v>
      </c>
      <c r="P15" s="134">
        <v>8</v>
      </c>
      <c r="Q15" s="134" t="s">
        <v>376</v>
      </c>
      <c r="R15" s="135">
        <v>848747</v>
      </c>
      <c r="S15" s="136">
        <v>1</v>
      </c>
      <c r="T15" s="32">
        <v>8</v>
      </c>
    </row>
    <row r="16" spans="1:20" x14ac:dyDescent="0.2">
      <c r="A16" s="28" t="s">
        <v>377</v>
      </c>
      <c r="B16" s="29">
        <v>130766</v>
      </c>
      <c r="C16" s="104">
        <v>0.6</v>
      </c>
      <c r="D16" s="28">
        <v>9</v>
      </c>
      <c r="E16" s="28" t="s">
        <v>377</v>
      </c>
      <c r="F16" s="29">
        <v>193877</v>
      </c>
      <c r="G16" s="104">
        <v>0.9</v>
      </c>
      <c r="H16" s="28">
        <v>9</v>
      </c>
      <c r="I16" s="28" t="s">
        <v>377</v>
      </c>
      <c r="J16" s="29">
        <v>169376</v>
      </c>
      <c r="K16" s="104">
        <v>0.8</v>
      </c>
      <c r="L16" s="28">
        <v>9</v>
      </c>
      <c r="M16" s="28" t="s">
        <v>377</v>
      </c>
      <c r="N16" s="29">
        <v>494019</v>
      </c>
      <c r="O16" s="104">
        <v>0.8</v>
      </c>
      <c r="P16" s="28">
        <v>9</v>
      </c>
      <c r="Q16" s="28" t="s">
        <v>377</v>
      </c>
      <c r="R16" s="29">
        <v>1610781</v>
      </c>
      <c r="S16" s="104">
        <v>0.8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378</v>
      </c>
      <c r="B19" s="29">
        <v>24998</v>
      </c>
      <c r="C19" s="104">
        <v>-0.2</v>
      </c>
      <c r="D19" s="28">
        <v>10</v>
      </c>
      <c r="E19" s="28" t="s">
        <v>378</v>
      </c>
      <c r="F19" s="29">
        <v>36490</v>
      </c>
      <c r="G19" s="104">
        <v>0.8</v>
      </c>
      <c r="H19" s="28">
        <v>10</v>
      </c>
      <c r="I19" s="28" t="s">
        <v>378</v>
      </c>
      <c r="J19" s="29">
        <v>31693</v>
      </c>
      <c r="K19" s="104">
        <v>1</v>
      </c>
      <c r="L19" s="28">
        <v>10</v>
      </c>
      <c r="M19" s="28" t="s">
        <v>378</v>
      </c>
      <c r="N19" s="29">
        <v>93181</v>
      </c>
      <c r="O19" s="104">
        <v>0.6</v>
      </c>
      <c r="P19" s="28">
        <v>10</v>
      </c>
      <c r="Q19" s="28" t="s">
        <v>378</v>
      </c>
      <c r="R19" s="29">
        <v>291010</v>
      </c>
      <c r="S19" s="104">
        <v>1.2</v>
      </c>
      <c r="T19" s="28">
        <v>10</v>
      </c>
    </row>
    <row r="20" spans="1:20" x14ac:dyDescent="0.2">
      <c r="A20" s="28" t="s">
        <v>379</v>
      </c>
      <c r="B20" s="29">
        <v>24496</v>
      </c>
      <c r="C20" s="104">
        <v>2</v>
      </c>
      <c r="D20" s="28">
        <v>11</v>
      </c>
      <c r="E20" s="28" t="s">
        <v>379</v>
      </c>
      <c r="F20" s="29">
        <v>36445</v>
      </c>
      <c r="G20" s="104">
        <v>1.7</v>
      </c>
      <c r="H20" s="28">
        <v>11</v>
      </c>
      <c r="I20" s="28" t="s">
        <v>379</v>
      </c>
      <c r="J20" s="29">
        <v>31893</v>
      </c>
      <c r="K20" s="104">
        <v>1.8</v>
      </c>
      <c r="L20" s="28">
        <v>11</v>
      </c>
      <c r="M20" s="28" t="s">
        <v>379</v>
      </c>
      <c r="N20" s="29">
        <v>92834</v>
      </c>
      <c r="O20" s="104">
        <v>1.8</v>
      </c>
      <c r="P20" s="28">
        <v>11</v>
      </c>
      <c r="Q20" s="28" t="s">
        <v>379</v>
      </c>
      <c r="R20" s="29">
        <v>292096</v>
      </c>
      <c r="S20" s="104">
        <v>1.1000000000000001</v>
      </c>
      <c r="T20" s="28">
        <v>11</v>
      </c>
    </row>
    <row r="21" spans="1:20" ht="13.5" thickBot="1" x14ac:dyDescent="0.25">
      <c r="A21" s="131" t="s">
        <v>380</v>
      </c>
      <c r="B21" s="132">
        <v>22397</v>
      </c>
      <c r="C21" s="133">
        <v>-0.6</v>
      </c>
      <c r="D21" s="131">
        <v>12</v>
      </c>
      <c r="E21" s="131" t="s">
        <v>380</v>
      </c>
      <c r="F21" s="132">
        <v>33736</v>
      </c>
      <c r="G21" s="133">
        <v>-0.5</v>
      </c>
      <c r="H21" s="131">
        <v>12</v>
      </c>
      <c r="I21" s="131" t="s">
        <v>380</v>
      </c>
      <c r="J21" s="132">
        <v>29794</v>
      </c>
      <c r="K21" s="133">
        <v>-0.3</v>
      </c>
      <c r="L21" s="131">
        <v>12</v>
      </c>
      <c r="M21" s="131" t="s">
        <v>380</v>
      </c>
      <c r="N21" s="132">
        <v>85927</v>
      </c>
      <c r="O21" s="133">
        <v>-0.5</v>
      </c>
      <c r="P21" s="131">
        <v>12</v>
      </c>
      <c r="Q21" s="131" t="s">
        <v>380</v>
      </c>
      <c r="R21" s="132">
        <v>272896</v>
      </c>
      <c r="S21" s="133">
        <v>-0.1</v>
      </c>
      <c r="T21" s="28">
        <v>12</v>
      </c>
    </row>
    <row r="22" spans="1:20" x14ac:dyDescent="0.2">
      <c r="A22" s="134" t="s">
        <v>381</v>
      </c>
      <c r="B22" s="135">
        <v>71890</v>
      </c>
      <c r="C22" s="136">
        <v>0.4</v>
      </c>
      <c r="D22" s="134">
        <v>13</v>
      </c>
      <c r="E22" s="134" t="s">
        <v>381</v>
      </c>
      <c r="F22" s="135">
        <v>106671</v>
      </c>
      <c r="G22" s="136">
        <v>0.7</v>
      </c>
      <c r="H22" s="134">
        <v>13</v>
      </c>
      <c r="I22" s="134" t="s">
        <v>381</v>
      </c>
      <c r="J22" s="135">
        <v>93380</v>
      </c>
      <c r="K22" s="136">
        <v>0.8</v>
      </c>
      <c r="L22" s="134">
        <v>13</v>
      </c>
      <c r="M22" s="134" t="s">
        <v>381</v>
      </c>
      <c r="N22" s="135">
        <v>271941</v>
      </c>
      <c r="O22" s="136">
        <v>0.7</v>
      </c>
      <c r="P22" s="134">
        <v>13</v>
      </c>
      <c r="Q22" s="134" t="s">
        <v>381</v>
      </c>
      <c r="R22" s="135">
        <v>856001</v>
      </c>
      <c r="S22" s="136">
        <v>0.8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382</v>
      </c>
      <c r="B25" s="29">
        <v>23875</v>
      </c>
      <c r="C25" s="104">
        <v>2.4</v>
      </c>
      <c r="D25" s="28">
        <v>14</v>
      </c>
      <c r="E25" s="28" t="s">
        <v>382</v>
      </c>
      <c r="F25" s="29">
        <v>35464</v>
      </c>
      <c r="G25" s="104">
        <v>3.1</v>
      </c>
      <c r="H25" s="28">
        <v>14</v>
      </c>
      <c r="I25" s="28" t="s">
        <v>382</v>
      </c>
      <c r="J25" s="29">
        <v>31037</v>
      </c>
      <c r="K25" s="104">
        <v>3.1</v>
      </c>
      <c r="L25" s="28">
        <v>14</v>
      </c>
      <c r="M25" s="28" t="s">
        <v>382</v>
      </c>
      <c r="N25" s="29">
        <v>90376</v>
      </c>
      <c r="O25" s="104">
        <v>2.9</v>
      </c>
      <c r="P25" s="28">
        <v>14</v>
      </c>
      <c r="Q25" s="28" t="s">
        <v>382</v>
      </c>
      <c r="R25" s="29">
        <v>288167</v>
      </c>
      <c r="S25" s="104">
        <v>2.7</v>
      </c>
      <c r="T25" s="28">
        <v>14</v>
      </c>
    </row>
    <row r="26" spans="1:20" x14ac:dyDescent="0.2">
      <c r="A26" s="28" t="s">
        <v>383</v>
      </c>
      <c r="B26" s="29">
        <v>22019</v>
      </c>
      <c r="C26" s="104">
        <v>-0.6</v>
      </c>
      <c r="D26" s="28">
        <v>15</v>
      </c>
      <c r="E26" s="28" t="s">
        <v>383</v>
      </c>
      <c r="F26" s="29">
        <v>31709</v>
      </c>
      <c r="G26" s="104">
        <v>0.2</v>
      </c>
      <c r="H26" s="28">
        <v>15</v>
      </c>
      <c r="I26" s="28" t="s">
        <v>383</v>
      </c>
      <c r="J26" s="29">
        <v>27395</v>
      </c>
      <c r="K26" s="104">
        <v>0.4</v>
      </c>
      <c r="L26" s="28">
        <v>15</v>
      </c>
      <c r="M26" s="28" t="s">
        <v>383</v>
      </c>
      <c r="N26" s="29">
        <v>81123</v>
      </c>
      <c r="O26" s="104">
        <v>0</v>
      </c>
      <c r="P26" s="28">
        <v>15</v>
      </c>
      <c r="Q26" s="28" t="s">
        <v>383</v>
      </c>
      <c r="R26" s="29">
        <v>261116</v>
      </c>
      <c r="S26" s="104">
        <v>0.3</v>
      </c>
      <c r="T26" s="28">
        <v>15</v>
      </c>
    </row>
    <row r="27" spans="1:20" ht="13.5" thickBot="1" x14ac:dyDescent="0.25">
      <c r="A27" s="131" t="s">
        <v>384</v>
      </c>
      <c r="B27" s="132">
        <v>22307</v>
      </c>
      <c r="C27" s="133">
        <v>3.1</v>
      </c>
      <c r="D27" s="131">
        <v>16</v>
      </c>
      <c r="E27" s="131" t="s">
        <v>384</v>
      </c>
      <c r="F27" s="132">
        <v>31472</v>
      </c>
      <c r="G27" s="133">
        <v>1.7</v>
      </c>
      <c r="H27" s="131">
        <v>16</v>
      </c>
      <c r="I27" s="131" t="s">
        <v>384</v>
      </c>
      <c r="J27" s="132">
        <v>27186</v>
      </c>
      <c r="K27" s="133">
        <v>1.4</v>
      </c>
      <c r="L27" s="131">
        <v>16</v>
      </c>
      <c r="M27" s="131" t="s">
        <v>384</v>
      </c>
      <c r="N27" s="132">
        <v>80964</v>
      </c>
      <c r="O27" s="133">
        <v>2</v>
      </c>
      <c r="P27" s="131">
        <v>16</v>
      </c>
      <c r="Q27" s="131" t="s">
        <v>384</v>
      </c>
      <c r="R27" s="132">
        <v>262998</v>
      </c>
      <c r="S27" s="133">
        <v>1.7</v>
      </c>
      <c r="T27" s="28">
        <v>16</v>
      </c>
    </row>
    <row r="28" spans="1:20" x14ac:dyDescent="0.2">
      <c r="A28" s="134" t="s">
        <v>385</v>
      </c>
      <c r="B28" s="135">
        <v>68201</v>
      </c>
      <c r="C28" s="136">
        <v>1.7</v>
      </c>
      <c r="D28" s="134">
        <v>17</v>
      </c>
      <c r="E28" s="134" t="s">
        <v>385</v>
      </c>
      <c r="F28" s="135">
        <v>98645</v>
      </c>
      <c r="G28" s="136">
        <v>1.7</v>
      </c>
      <c r="H28" s="134">
        <v>17</v>
      </c>
      <c r="I28" s="134" t="s">
        <v>385</v>
      </c>
      <c r="J28" s="135">
        <v>85617</v>
      </c>
      <c r="K28" s="136">
        <v>1.7</v>
      </c>
      <c r="L28" s="134">
        <v>17</v>
      </c>
      <c r="M28" s="134" t="s">
        <v>385</v>
      </c>
      <c r="N28" s="135">
        <v>252463</v>
      </c>
      <c r="O28" s="136">
        <v>1.7</v>
      </c>
      <c r="P28" s="134">
        <v>17</v>
      </c>
      <c r="Q28" s="134" t="s">
        <v>385</v>
      </c>
      <c r="R28" s="135">
        <v>812282</v>
      </c>
      <c r="S28" s="136">
        <v>1.6</v>
      </c>
      <c r="T28" s="32">
        <v>17</v>
      </c>
    </row>
    <row r="29" spans="1:20" x14ac:dyDescent="0.2">
      <c r="A29" s="28" t="s">
        <v>386</v>
      </c>
      <c r="B29" s="29">
        <v>140091</v>
      </c>
      <c r="C29" s="104">
        <v>1</v>
      </c>
      <c r="D29" s="28">
        <v>18</v>
      </c>
      <c r="E29" s="28" t="s">
        <v>386</v>
      </c>
      <c r="F29" s="29">
        <v>205316</v>
      </c>
      <c r="G29" s="104">
        <v>1.2</v>
      </c>
      <c r="H29" s="28">
        <v>18</v>
      </c>
      <c r="I29" s="28" t="s">
        <v>386</v>
      </c>
      <c r="J29" s="29">
        <v>178997</v>
      </c>
      <c r="K29" s="104">
        <v>1.2</v>
      </c>
      <c r="L29" s="28">
        <v>18</v>
      </c>
      <c r="M29" s="28" t="s">
        <v>386</v>
      </c>
      <c r="N29" s="29">
        <v>524404</v>
      </c>
      <c r="O29" s="104">
        <v>1.2</v>
      </c>
      <c r="P29" s="28">
        <v>18</v>
      </c>
      <c r="Q29" s="28" t="s">
        <v>386</v>
      </c>
      <c r="R29" s="29">
        <v>1668283</v>
      </c>
      <c r="S29" s="104">
        <v>1.2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270857</v>
      </c>
      <c r="C32" s="139">
        <v>0.8</v>
      </c>
      <c r="D32" s="137">
        <v>19</v>
      </c>
      <c r="E32" s="137" t="s">
        <v>36</v>
      </c>
      <c r="F32" s="138">
        <v>399193</v>
      </c>
      <c r="G32" s="139">
        <v>1</v>
      </c>
      <c r="H32" s="137">
        <v>19</v>
      </c>
      <c r="I32" s="137" t="s">
        <v>36</v>
      </c>
      <c r="J32" s="138">
        <v>348373</v>
      </c>
      <c r="K32" s="139">
        <v>1</v>
      </c>
      <c r="L32" s="137">
        <v>19</v>
      </c>
      <c r="M32" s="137" t="s">
        <v>36</v>
      </c>
      <c r="N32" s="138">
        <v>1018423</v>
      </c>
      <c r="O32" s="139">
        <v>1</v>
      </c>
      <c r="P32" s="137">
        <v>19</v>
      </c>
      <c r="Q32" s="137" t="s">
        <v>36</v>
      </c>
      <c r="R32" s="138">
        <v>3279064</v>
      </c>
      <c r="S32" s="139">
        <v>1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387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5" t="s">
        <v>63</v>
      </c>
      <c r="B35" s="266"/>
      <c r="C35" s="103" t="s">
        <v>365</v>
      </c>
      <c r="D35" s="45"/>
      <c r="E35" s="267" t="s">
        <v>76</v>
      </c>
      <c r="F35" s="268"/>
      <c r="G35" s="103" t="s">
        <v>365</v>
      </c>
      <c r="H35" s="45"/>
      <c r="I35" s="267" t="s">
        <v>89</v>
      </c>
      <c r="J35" s="268"/>
      <c r="K35" s="103" t="s">
        <v>365</v>
      </c>
      <c r="L35" s="45"/>
      <c r="M35" s="267" t="s">
        <v>366</v>
      </c>
      <c r="N35" s="268"/>
      <c r="O35" s="103" t="s">
        <v>365</v>
      </c>
      <c r="P35" s="45"/>
      <c r="Q35" s="267" t="s">
        <v>138</v>
      </c>
      <c r="R35" s="268"/>
      <c r="S35" s="103" t="s">
        <v>365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369</v>
      </c>
      <c r="B37" s="29">
        <v>19644</v>
      </c>
      <c r="C37" s="104">
        <v>3.1</v>
      </c>
      <c r="D37" s="28">
        <v>20</v>
      </c>
      <c r="E37" s="28" t="s">
        <v>369</v>
      </c>
      <c r="F37" s="29">
        <v>29344</v>
      </c>
      <c r="G37" s="104">
        <v>2.5</v>
      </c>
      <c r="H37" s="28">
        <v>20</v>
      </c>
      <c r="I37" s="28" t="s">
        <v>369</v>
      </c>
      <c r="J37" s="29">
        <v>25355</v>
      </c>
      <c r="K37" s="104">
        <v>2.4</v>
      </c>
      <c r="L37" s="28">
        <v>20</v>
      </c>
      <c r="M37" s="28" t="s">
        <v>369</v>
      </c>
      <c r="N37" s="29">
        <v>74342</v>
      </c>
      <c r="O37" s="104">
        <v>2.6</v>
      </c>
      <c r="P37" s="28">
        <v>20</v>
      </c>
      <c r="Q37" s="28" t="s">
        <v>369</v>
      </c>
      <c r="R37" s="29">
        <v>251206</v>
      </c>
      <c r="S37" s="104">
        <v>1.9</v>
      </c>
      <c r="T37" s="28">
        <v>20</v>
      </c>
    </row>
    <row r="38" spans="1:20" x14ac:dyDescent="0.2">
      <c r="A38" s="28" t="s">
        <v>370</v>
      </c>
      <c r="B38" s="29">
        <v>18396</v>
      </c>
      <c r="C38" s="104">
        <v>-1.7</v>
      </c>
      <c r="D38" s="28">
        <v>21</v>
      </c>
      <c r="E38" s="28" t="s">
        <v>370</v>
      </c>
      <c r="F38" s="29">
        <v>27787</v>
      </c>
      <c r="G38" s="104">
        <v>-2.2999999999999998</v>
      </c>
      <c r="H38" s="28">
        <v>21</v>
      </c>
      <c r="I38" s="28" t="s">
        <v>370</v>
      </c>
      <c r="J38" s="29">
        <v>24099</v>
      </c>
      <c r="K38" s="104">
        <v>-2.2000000000000002</v>
      </c>
      <c r="L38" s="28">
        <v>21</v>
      </c>
      <c r="M38" s="28" t="s">
        <v>370</v>
      </c>
      <c r="N38" s="29">
        <v>70282</v>
      </c>
      <c r="O38" s="104">
        <v>-2.1</v>
      </c>
      <c r="P38" s="28">
        <v>21</v>
      </c>
      <c r="Q38" s="28" t="s">
        <v>370</v>
      </c>
      <c r="R38" s="29">
        <v>237486</v>
      </c>
      <c r="S38" s="104">
        <v>-1.5</v>
      </c>
      <c r="T38" s="28">
        <v>21</v>
      </c>
    </row>
    <row r="39" spans="1:20" ht="13.5" thickBot="1" x14ac:dyDescent="0.25">
      <c r="A39" s="131" t="s">
        <v>371</v>
      </c>
      <c r="B39" s="132">
        <v>22696</v>
      </c>
      <c r="C39" s="133">
        <v>0.4</v>
      </c>
      <c r="D39" s="131">
        <v>22</v>
      </c>
      <c r="E39" s="131" t="s">
        <v>371</v>
      </c>
      <c r="F39" s="132">
        <v>33004</v>
      </c>
      <c r="G39" s="133">
        <v>1.1000000000000001</v>
      </c>
      <c r="H39" s="131">
        <v>22</v>
      </c>
      <c r="I39" s="131" t="s">
        <v>371</v>
      </c>
      <c r="J39" s="132">
        <v>28690</v>
      </c>
      <c r="K39" s="133">
        <v>1.3</v>
      </c>
      <c r="L39" s="131">
        <v>22</v>
      </c>
      <c r="M39" s="131" t="s">
        <v>371</v>
      </c>
      <c r="N39" s="132">
        <v>84391</v>
      </c>
      <c r="O39" s="133">
        <v>1</v>
      </c>
      <c r="P39" s="131">
        <v>22</v>
      </c>
      <c r="Q39" s="131" t="s">
        <v>371</v>
      </c>
      <c r="R39" s="132">
        <v>277632</v>
      </c>
      <c r="S39" s="133">
        <v>1.1000000000000001</v>
      </c>
      <c r="T39" s="28">
        <v>22</v>
      </c>
    </row>
    <row r="40" spans="1:20" x14ac:dyDescent="0.2">
      <c r="A40" s="134" t="s">
        <v>372</v>
      </c>
      <c r="B40" s="135">
        <v>60736</v>
      </c>
      <c r="C40" s="136">
        <v>0.6</v>
      </c>
      <c r="D40" s="134">
        <v>23</v>
      </c>
      <c r="E40" s="134" t="s">
        <v>372</v>
      </c>
      <c r="F40" s="135">
        <v>90136</v>
      </c>
      <c r="G40" s="136">
        <v>0.5</v>
      </c>
      <c r="H40" s="134">
        <v>23</v>
      </c>
      <c r="I40" s="134" t="s">
        <v>372</v>
      </c>
      <c r="J40" s="135">
        <v>78144</v>
      </c>
      <c r="K40" s="136">
        <v>0.6</v>
      </c>
      <c r="L40" s="134">
        <v>23</v>
      </c>
      <c r="M40" s="134" t="s">
        <v>372</v>
      </c>
      <c r="N40" s="135">
        <v>229015</v>
      </c>
      <c r="O40" s="136">
        <v>0.5</v>
      </c>
      <c r="P40" s="134">
        <v>23</v>
      </c>
      <c r="Q40" s="134" t="s">
        <v>372</v>
      </c>
      <c r="R40" s="135">
        <v>766324</v>
      </c>
      <c r="S40" s="136">
        <v>0.6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373</v>
      </c>
      <c r="B43" s="29"/>
      <c r="C43" s="104"/>
      <c r="D43" s="28">
        <v>24</v>
      </c>
      <c r="E43" s="28" t="s">
        <v>373</v>
      </c>
      <c r="F43" s="29"/>
      <c r="G43" s="104"/>
      <c r="H43" s="28">
        <v>24</v>
      </c>
      <c r="I43" s="28" t="s">
        <v>373</v>
      </c>
      <c r="J43" s="29"/>
      <c r="K43" s="104"/>
      <c r="L43" s="28">
        <v>24</v>
      </c>
      <c r="M43" s="28" t="s">
        <v>373</v>
      </c>
      <c r="N43" s="29"/>
      <c r="O43" s="104"/>
      <c r="P43" s="28">
        <v>24</v>
      </c>
      <c r="Q43" s="28" t="s">
        <v>373</v>
      </c>
      <c r="R43" s="29"/>
      <c r="S43" s="104"/>
      <c r="T43" s="28">
        <v>24</v>
      </c>
    </row>
    <row r="44" spans="1:20" x14ac:dyDescent="0.2">
      <c r="A44" s="28" t="s">
        <v>374</v>
      </c>
      <c r="B44" s="29"/>
      <c r="C44" s="104"/>
      <c r="D44" s="28">
        <v>25</v>
      </c>
      <c r="E44" s="28" t="s">
        <v>374</v>
      </c>
      <c r="F44" s="29"/>
      <c r="G44" s="104"/>
      <c r="H44" s="28">
        <v>25</v>
      </c>
      <c r="I44" s="28" t="s">
        <v>374</v>
      </c>
      <c r="J44" s="29"/>
      <c r="K44" s="104"/>
      <c r="L44" s="28">
        <v>25</v>
      </c>
      <c r="M44" s="28" t="s">
        <v>374</v>
      </c>
      <c r="N44" s="29"/>
      <c r="O44" s="104"/>
      <c r="P44" s="28">
        <v>25</v>
      </c>
      <c r="Q44" s="28" t="s">
        <v>374</v>
      </c>
      <c r="R44" s="29"/>
      <c r="S44" s="104"/>
      <c r="T44" s="28">
        <v>25</v>
      </c>
    </row>
    <row r="45" spans="1:20" ht="13.5" thickBot="1" x14ac:dyDescent="0.25">
      <c r="A45" s="131" t="s">
        <v>375</v>
      </c>
      <c r="B45" s="132"/>
      <c r="C45" s="133"/>
      <c r="D45" s="131">
        <v>26</v>
      </c>
      <c r="E45" s="131" t="s">
        <v>375</v>
      </c>
      <c r="F45" s="132"/>
      <c r="G45" s="133"/>
      <c r="H45" s="131">
        <v>26</v>
      </c>
      <c r="I45" s="131" t="s">
        <v>375</v>
      </c>
      <c r="J45" s="132"/>
      <c r="K45" s="133"/>
      <c r="L45" s="131">
        <v>26</v>
      </c>
      <c r="M45" s="131" t="s">
        <v>375</v>
      </c>
      <c r="N45" s="132"/>
      <c r="O45" s="133"/>
      <c r="P45" s="131">
        <v>26</v>
      </c>
      <c r="Q45" s="131" t="s">
        <v>375</v>
      </c>
      <c r="R45" s="132"/>
      <c r="S45" s="133"/>
      <c r="T45" s="28">
        <v>26</v>
      </c>
    </row>
    <row r="46" spans="1:20" x14ac:dyDescent="0.2">
      <c r="A46" s="134" t="s">
        <v>376</v>
      </c>
      <c r="B46" s="135">
        <v>0</v>
      </c>
      <c r="C46" s="136"/>
      <c r="D46" s="134">
        <v>27</v>
      </c>
      <c r="E46" s="134" t="s">
        <v>376</v>
      </c>
      <c r="F46" s="135">
        <v>0</v>
      </c>
      <c r="G46" s="136"/>
      <c r="H46" s="134">
        <v>27</v>
      </c>
      <c r="I46" s="134" t="s">
        <v>376</v>
      </c>
      <c r="J46" s="135">
        <v>0</v>
      </c>
      <c r="K46" s="136"/>
      <c r="L46" s="134">
        <v>27</v>
      </c>
      <c r="M46" s="134" t="s">
        <v>376</v>
      </c>
      <c r="N46" s="135">
        <v>0</v>
      </c>
      <c r="O46" s="136"/>
      <c r="P46" s="134">
        <v>27</v>
      </c>
      <c r="Q46" s="134" t="s">
        <v>376</v>
      </c>
      <c r="R46" s="135">
        <v>0</v>
      </c>
      <c r="S46" s="136"/>
      <c r="T46" s="32">
        <v>27</v>
      </c>
    </row>
    <row r="47" spans="1:20" x14ac:dyDescent="0.2">
      <c r="A47" s="28" t="s">
        <v>377</v>
      </c>
      <c r="B47" s="29">
        <v>60736</v>
      </c>
      <c r="C47" s="104">
        <v>0.6</v>
      </c>
      <c r="D47" s="28">
        <v>28</v>
      </c>
      <c r="E47" s="28" t="s">
        <v>377</v>
      </c>
      <c r="F47" s="29">
        <v>90136</v>
      </c>
      <c r="G47" s="104">
        <v>0.5</v>
      </c>
      <c r="H47" s="28">
        <v>28</v>
      </c>
      <c r="I47" s="28" t="s">
        <v>377</v>
      </c>
      <c r="J47" s="29">
        <v>78144</v>
      </c>
      <c r="K47" s="104">
        <v>0.6</v>
      </c>
      <c r="L47" s="28">
        <v>28</v>
      </c>
      <c r="M47" s="28" t="s">
        <v>377</v>
      </c>
      <c r="N47" s="29">
        <v>229015</v>
      </c>
      <c r="O47" s="104">
        <v>0.5</v>
      </c>
      <c r="P47" s="28">
        <v>28</v>
      </c>
      <c r="Q47" s="28" t="s">
        <v>377</v>
      </c>
      <c r="R47" s="29">
        <v>766324</v>
      </c>
      <c r="S47" s="104">
        <v>0.6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378</v>
      </c>
      <c r="B50" s="29"/>
      <c r="C50" s="104"/>
      <c r="D50" s="28">
        <v>29</v>
      </c>
      <c r="E50" s="28" t="s">
        <v>378</v>
      </c>
      <c r="F50" s="29"/>
      <c r="G50" s="104"/>
      <c r="H50" s="28">
        <v>29</v>
      </c>
      <c r="I50" s="28" t="s">
        <v>378</v>
      </c>
      <c r="J50" s="29"/>
      <c r="K50" s="104"/>
      <c r="L50" s="28">
        <v>29</v>
      </c>
      <c r="M50" s="28" t="s">
        <v>378</v>
      </c>
      <c r="N50" s="29"/>
      <c r="O50" s="104"/>
      <c r="P50" s="28">
        <v>29</v>
      </c>
      <c r="Q50" s="28" t="s">
        <v>378</v>
      </c>
      <c r="R50" s="29"/>
      <c r="S50" s="104"/>
      <c r="T50" s="28">
        <v>29</v>
      </c>
    </row>
    <row r="51" spans="1:20" x14ac:dyDescent="0.2">
      <c r="A51" s="28" t="s">
        <v>379</v>
      </c>
      <c r="B51" s="29"/>
      <c r="C51" s="104"/>
      <c r="D51" s="28">
        <v>30</v>
      </c>
      <c r="E51" s="28" t="s">
        <v>379</v>
      </c>
      <c r="F51" s="29"/>
      <c r="G51" s="104"/>
      <c r="H51" s="28">
        <v>30</v>
      </c>
      <c r="I51" s="28" t="s">
        <v>379</v>
      </c>
      <c r="J51" s="29"/>
      <c r="K51" s="104"/>
      <c r="L51" s="28">
        <v>30</v>
      </c>
      <c r="M51" s="28" t="s">
        <v>379</v>
      </c>
      <c r="N51" s="29"/>
      <c r="O51" s="104"/>
      <c r="P51" s="28">
        <v>30</v>
      </c>
      <c r="Q51" s="28" t="s">
        <v>379</v>
      </c>
      <c r="R51" s="29"/>
      <c r="S51" s="104"/>
      <c r="T51" s="28">
        <v>30</v>
      </c>
    </row>
    <row r="52" spans="1:20" ht="13.5" thickBot="1" x14ac:dyDescent="0.25">
      <c r="A52" s="131" t="s">
        <v>380</v>
      </c>
      <c r="B52" s="132"/>
      <c r="C52" s="133"/>
      <c r="D52" s="131">
        <v>31</v>
      </c>
      <c r="E52" s="131" t="s">
        <v>380</v>
      </c>
      <c r="F52" s="132"/>
      <c r="G52" s="133"/>
      <c r="H52" s="131">
        <v>31</v>
      </c>
      <c r="I52" s="131" t="s">
        <v>380</v>
      </c>
      <c r="J52" s="132"/>
      <c r="K52" s="133"/>
      <c r="L52" s="131">
        <v>31</v>
      </c>
      <c r="M52" s="131" t="s">
        <v>380</v>
      </c>
      <c r="N52" s="132"/>
      <c r="O52" s="133"/>
      <c r="P52" s="131">
        <v>31</v>
      </c>
      <c r="Q52" s="131" t="s">
        <v>380</v>
      </c>
      <c r="R52" s="132"/>
      <c r="S52" s="133"/>
      <c r="T52" s="28">
        <v>31</v>
      </c>
    </row>
    <row r="53" spans="1:20" x14ac:dyDescent="0.2">
      <c r="A53" s="134" t="s">
        <v>381</v>
      </c>
      <c r="B53" s="135">
        <v>0</v>
      </c>
      <c r="C53" s="136"/>
      <c r="D53" s="134">
        <v>32</v>
      </c>
      <c r="E53" s="134" t="s">
        <v>381</v>
      </c>
      <c r="F53" s="135">
        <v>0</v>
      </c>
      <c r="G53" s="136"/>
      <c r="H53" s="134">
        <v>32</v>
      </c>
      <c r="I53" s="134" t="s">
        <v>381</v>
      </c>
      <c r="J53" s="135">
        <v>0</v>
      </c>
      <c r="K53" s="136"/>
      <c r="L53" s="134">
        <v>32</v>
      </c>
      <c r="M53" s="134" t="s">
        <v>381</v>
      </c>
      <c r="N53" s="135">
        <v>0</v>
      </c>
      <c r="O53" s="136"/>
      <c r="P53" s="134">
        <v>32</v>
      </c>
      <c r="Q53" s="134" t="s">
        <v>381</v>
      </c>
      <c r="R53" s="135">
        <v>0</v>
      </c>
      <c r="S53" s="136"/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382</v>
      </c>
      <c r="B56" s="29"/>
      <c r="C56" s="104"/>
      <c r="D56" s="28">
        <v>33</v>
      </c>
      <c r="E56" s="28" t="s">
        <v>382</v>
      </c>
      <c r="F56" s="29"/>
      <c r="G56" s="104"/>
      <c r="H56" s="28">
        <v>33</v>
      </c>
      <c r="I56" s="28" t="s">
        <v>382</v>
      </c>
      <c r="J56" s="29"/>
      <c r="K56" s="104"/>
      <c r="L56" s="28">
        <v>33</v>
      </c>
      <c r="M56" s="28" t="s">
        <v>382</v>
      </c>
      <c r="N56" s="29"/>
      <c r="O56" s="104"/>
      <c r="P56" s="28">
        <v>33</v>
      </c>
      <c r="Q56" s="28" t="s">
        <v>382</v>
      </c>
      <c r="R56" s="29"/>
      <c r="S56" s="104"/>
      <c r="T56" s="28">
        <v>33</v>
      </c>
    </row>
    <row r="57" spans="1:20" x14ac:dyDescent="0.2">
      <c r="A57" s="28" t="s">
        <v>383</v>
      </c>
      <c r="B57" s="29"/>
      <c r="C57" s="104"/>
      <c r="D57" s="28">
        <v>34</v>
      </c>
      <c r="E57" s="28" t="s">
        <v>383</v>
      </c>
      <c r="F57" s="29"/>
      <c r="G57" s="104"/>
      <c r="H57" s="28">
        <v>34</v>
      </c>
      <c r="I57" s="28" t="s">
        <v>383</v>
      </c>
      <c r="J57" s="29"/>
      <c r="K57" s="104"/>
      <c r="L57" s="28">
        <v>34</v>
      </c>
      <c r="M57" s="28" t="s">
        <v>383</v>
      </c>
      <c r="N57" s="29"/>
      <c r="O57" s="104"/>
      <c r="P57" s="28">
        <v>34</v>
      </c>
      <c r="Q57" s="28" t="s">
        <v>383</v>
      </c>
      <c r="R57" s="29"/>
      <c r="S57" s="104"/>
      <c r="T57" s="28">
        <v>34</v>
      </c>
    </row>
    <row r="58" spans="1:20" ht="13.5" thickBot="1" x14ac:dyDescent="0.25">
      <c r="A58" s="131" t="s">
        <v>384</v>
      </c>
      <c r="B58" s="132"/>
      <c r="C58" s="133"/>
      <c r="D58" s="131">
        <v>35</v>
      </c>
      <c r="E58" s="131" t="s">
        <v>384</v>
      </c>
      <c r="F58" s="132"/>
      <c r="G58" s="133"/>
      <c r="H58" s="131">
        <v>35</v>
      </c>
      <c r="I58" s="131" t="s">
        <v>384</v>
      </c>
      <c r="J58" s="132"/>
      <c r="K58" s="133"/>
      <c r="L58" s="131">
        <v>35</v>
      </c>
      <c r="M58" s="131" t="s">
        <v>384</v>
      </c>
      <c r="N58" s="132"/>
      <c r="O58" s="133"/>
      <c r="P58" s="131">
        <v>35</v>
      </c>
      <c r="Q58" s="131" t="s">
        <v>384</v>
      </c>
      <c r="R58" s="132"/>
      <c r="S58" s="133"/>
      <c r="T58" s="28">
        <v>35</v>
      </c>
    </row>
    <row r="59" spans="1:20" x14ac:dyDescent="0.2">
      <c r="A59" s="134" t="s">
        <v>385</v>
      </c>
      <c r="B59" s="135">
        <v>0</v>
      </c>
      <c r="C59" s="136"/>
      <c r="D59" s="134">
        <v>36</v>
      </c>
      <c r="E59" s="134" t="s">
        <v>385</v>
      </c>
      <c r="F59" s="135">
        <v>0</v>
      </c>
      <c r="G59" s="136"/>
      <c r="H59" s="134">
        <v>36</v>
      </c>
      <c r="I59" s="134" t="s">
        <v>385</v>
      </c>
      <c r="J59" s="135">
        <v>0</v>
      </c>
      <c r="K59" s="136"/>
      <c r="L59" s="134">
        <v>36</v>
      </c>
      <c r="M59" s="134" t="s">
        <v>385</v>
      </c>
      <c r="N59" s="135">
        <v>0</v>
      </c>
      <c r="O59" s="136"/>
      <c r="P59" s="134">
        <v>36</v>
      </c>
      <c r="Q59" s="134" t="s">
        <v>385</v>
      </c>
      <c r="R59" s="135">
        <v>0</v>
      </c>
      <c r="S59" s="136"/>
      <c r="T59" s="32">
        <v>36</v>
      </c>
    </row>
    <row r="60" spans="1:20" x14ac:dyDescent="0.2">
      <c r="A60" s="28" t="s">
        <v>386</v>
      </c>
      <c r="B60" s="29">
        <v>0</v>
      </c>
      <c r="C60" s="104"/>
      <c r="D60" s="28">
        <v>37</v>
      </c>
      <c r="E60" s="28" t="s">
        <v>386</v>
      </c>
      <c r="F60" s="29">
        <v>0</v>
      </c>
      <c r="G60" s="104"/>
      <c r="H60" s="28">
        <v>37</v>
      </c>
      <c r="I60" s="28" t="s">
        <v>386</v>
      </c>
      <c r="J60" s="29">
        <v>0</v>
      </c>
      <c r="K60" s="104"/>
      <c r="L60" s="28">
        <v>37</v>
      </c>
      <c r="M60" s="28" t="s">
        <v>386</v>
      </c>
      <c r="N60" s="29">
        <v>0</v>
      </c>
      <c r="O60" s="104"/>
      <c r="P60" s="28">
        <v>37</v>
      </c>
      <c r="Q60" s="28" t="s">
        <v>386</v>
      </c>
      <c r="R60" s="29">
        <v>0</v>
      </c>
      <c r="S60" s="104"/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60736</v>
      </c>
      <c r="C63" s="139">
        <v>0.6</v>
      </c>
      <c r="D63" s="137">
        <v>38</v>
      </c>
      <c r="E63" s="137" t="s">
        <v>36</v>
      </c>
      <c r="F63" s="138">
        <v>90136</v>
      </c>
      <c r="G63" s="139">
        <v>0.5</v>
      </c>
      <c r="H63" s="137">
        <v>38</v>
      </c>
      <c r="I63" s="137" t="s">
        <v>36</v>
      </c>
      <c r="J63" s="138">
        <v>78144</v>
      </c>
      <c r="K63" s="139">
        <v>0.6</v>
      </c>
      <c r="L63" s="137">
        <v>38</v>
      </c>
      <c r="M63" s="137" t="s">
        <v>36</v>
      </c>
      <c r="N63" s="138">
        <v>229015</v>
      </c>
      <c r="O63" s="139">
        <v>0.5</v>
      </c>
      <c r="P63" s="137">
        <v>38</v>
      </c>
      <c r="Q63" s="137" t="s">
        <v>36</v>
      </c>
      <c r="R63" s="138">
        <v>766324</v>
      </c>
      <c r="S63" s="139">
        <v>0.6</v>
      </c>
      <c r="T63" s="33">
        <v>38</v>
      </c>
    </row>
    <row r="64" spans="1:20" ht="13.5" thickTop="1" x14ac:dyDescent="0.2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388</v>
      </c>
    </row>
    <row r="2" spans="1:23" ht="12.75" customHeight="1" x14ac:dyDescent="0.2">
      <c r="A2" s="232" t="s">
        <v>364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5" t="s">
        <v>100</v>
      </c>
      <c r="B3" s="266"/>
      <c r="C3" s="103" t="s">
        <v>365</v>
      </c>
      <c r="D3" s="45"/>
      <c r="E3" s="265" t="s">
        <v>113</v>
      </c>
      <c r="F3" s="266"/>
      <c r="G3" s="103" t="s">
        <v>365</v>
      </c>
      <c r="H3" s="45"/>
      <c r="I3" s="265" t="s">
        <v>126</v>
      </c>
      <c r="J3" s="266"/>
      <c r="K3" s="103" t="s">
        <v>365</v>
      </c>
      <c r="L3" s="45"/>
      <c r="M3" s="265" t="s">
        <v>389</v>
      </c>
      <c r="N3" s="266"/>
      <c r="O3" s="103" t="s">
        <v>365</v>
      </c>
      <c r="P3" s="45"/>
      <c r="Q3" s="265" t="s">
        <v>138</v>
      </c>
      <c r="R3" s="266"/>
      <c r="S3" s="103" t="s">
        <v>365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367</v>
      </c>
      <c r="C5" s="104" t="s">
        <v>368</v>
      </c>
      <c r="D5" s="28" t="s">
        <v>62</v>
      </c>
      <c r="E5" s="28"/>
      <c r="F5" s="28" t="s">
        <v>367</v>
      </c>
      <c r="G5" s="104" t="s">
        <v>368</v>
      </c>
      <c r="H5" s="28" t="s">
        <v>62</v>
      </c>
      <c r="I5" s="28"/>
      <c r="J5" s="28" t="s">
        <v>367</v>
      </c>
      <c r="K5" s="104" t="s">
        <v>368</v>
      </c>
      <c r="L5" s="28" t="s">
        <v>62</v>
      </c>
      <c r="M5" s="28"/>
      <c r="N5" s="28" t="s">
        <v>367</v>
      </c>
      <c r="O5" s="104" t="s">
        <v>368</v>
      </c>
      <c r="P5" s="28" t="s">
        <v>62</v>
      </c>
      <c r="Q5" s="28"/>
      <c r="R5" s="28" t="s">
        <v>367</v>
      </c>
      <c r="S5" s="104" t="s">
        <v>368</v>
      </c>
      <c r="T5" s="59" t="s">
        <v>62</v>
      </c>
    </row>
    <row r="6" spans="1:23" x14ac:dyDescent="0.2">
      <c r="A6" s="28" t="s">
        <v>369</v>
      </c>
      <c r="B6" s="29">
        <v>44704</v>
      </c>
      <c r="C6" s="104">
        <v>-0.6</v>
      </c>
      <c r="D6" s="28">
        <v>1</v>
      </c>
      <c r="E6" s="28" t="s">
        <v>369</v>
      </c>
      <c r="F6" s="29">
        <v>87612</v>
      </c>
      <c r="G6" s="104">
        <v>-0.1</v>
      </c>
      <c r="H6" s="28">
        <v>1</v>
      </c>
      <c r="I6" s="28" t="s">
        <v>369</v>
      </c>
      <c r="J6" s="29">
        <v>41687</v>
      </c>
      <c r="K6" s="104">
        <v>-1.1000000000000001</v>
      </c>
      <c r="L6" s="28">
        <v>1</v>
      </c>
      <c r="M6" s="28" t="s">
        <v>369</v>
      </c>
      <c r="N6" s="29">
        <v>174003</v>
      </c>
      <c r="O6" s="104">
        <v>-0.5</v>
      </c>
      <c r="P6" s="28">
        <v>1</v>
      </c>
      <c r="Q6" s="28" t="s">
        <v>369</v>
      </c>
      <c r="R6" s="29">
        <v>246434</v>
      </c>
      <c r="S6" s="104">
        <v>-0.9</v>
      </c>
      <c r="T6" s="28">
        <v>1</v>
      </c>
    </row>
    <row r="7" spans="1:23" x14ac:dyDescent="0.2">
      <c r="A7" s="28" t="s">
        <v>370</v>
      </c>
      <c r="B7" s="29">
        <v>43201</v>
      </c>
      <c r="C7" s="104">
        <v>1.6</v>
      </c>
      <c r="D7" s="28">
        <v>2</v>
      </c>
      <c r="E7" s="28" t="s">
        <v>370</v>
      </c>
      <c r="F7" s="29">
        <v>85221</v>
      </c>
      <c r="G7" s="104">
        <v>2</v>
      </c>
      <c r="H7" s="28">
        <v>2</v>
      </c>
      <c r="I7" s="28" t="s">
        <v>370</v>
      </c>
      <c r="J7" s="29">
        <v>40781</v>
      </c>
      <c r="K7" s="104">
        <v>1.9</v>
      </c>
      <c r="L7" s="28">
        <v>2</v>
      </c>
      <c r="M7" s="28" t="s">
        <v>370</v>
      </c>
      <c r="N7" s="29">
        <v>169203</v>
      </c>
      <c r="O7" s="104">
        <v>1.9</v>
      </c>
      <c r="P7" s="28">
        <v>2</v>
      </c>
      <c r="Q7" s="28" t="s">
        <v>370</v>
      </c>
      <c r="R7" s="29">
        <v>241014</v>
      </c>
      <c r="S7" s="104">
        <v>2.1</v>
      </c>
      <c r="T7" s="28">
        <v>2</v>
      </c>
    </row>
    <row r="8" spans="1:23" ht="13.5" thickBot="1" x14ac:dyDescent="0.25">
      <c r="A8" s="28" t="s">
        <v>371</v>
      </c>
      <c r="B8" s="29">
        <v>49385</v>
      </c>
      <c r="C8" s="104">
        <v>0.8</v>
      </c>
      <c r="D8" s="28">
        <v>3</v>
      </c>
      <c r="E8" s="28" t="s">
        <v>371</v>
      </c>
      <c r="F8" s="29">
        <v>95531</v>
      </c>
      <c r="G8" s="104">
        <v>0.1</v>
      </c>
      <c r="H8" s="28">
        <v>3</v>
      </c>
      <c r="I8" s="28" t="s">
        <v>371</v>
      </c>
      <c r="J8" s="29">
        <v>46110</v>
      </c>
      <c r="K8" s="104">
        <v>0.3</v>
      </c>
      <c r="L8" s="28">
        <v>3</v>
      </c>
      <c r="M8" s="28" t="s">
        <v>371</v>
      </c>
      <c r="N8" s="29">
        <v>191026</v>
      </c>
      <c r="O8" s="104">
        <v>0.3</v>
      </c>
      <c r="P8" s="28">
        <v>3</v>
      </c>
      <c r="Q8" s="28" t="s">
        <v>371</v>
      </c>
      <c r="R8" s="29">
        <v>274585</v>
      </c>
      <c r="S8" s="104">
        <v>0.7</v>
      </c>
      <c r="T8" s="28">
        <v>3</v>
      </c>
    </row>
    <row r="9" spans="1:23" x14ac:dyDescent="0.2">
      <c r="A9" s="134" t="s">
        <v>372</v>
      </c>
      <c r="B9" s="135">
        <v>137290</v>
      </c>
      <c r="C9" s="136">
        <v>0.6</v>
      </c>
      <c r="D9" s="134">
        <v>4</v>
      </c>
      <c r="E9" s="134" t="s">
        <v>372</v>
      </c>
      <c r="F9" s="135">
        <v>268364</v>
      </c>
      <c r="G9" s="136">
        <v>0.6</v>
      </c>
      <c r="H9" s="134">
        <v>4</v>
      </c>
      <c r="I9" s="134" t="s">
        <v>372</v>
      </c>
      <c r="J9" s="135">
        <v>128578</v>
      </c>
      <c r="K9" s="136">
        <v>0.4</v>
      </c>
      <c r="L9" s="134">
        <v>4</v>
      </c>
      <c r="M9" s="134" t="s">
        <v>372</v>
      </c>
      <c r="N9" s="135">
        <v>534232</v>
      </c>
      <c r="O9" s="136">
        <v>0.6</v>
      </c>
      <c r="P9" s="134">
        <v>4</v>
      </c>
      <c r="Q9" s="134" t="s">
        <v>372</v>
      </c>
      <c r="R9" s="135">
        <v>762034</v>
      </c>
      <c r="S9" s="136">
        <v>0.6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373</v>
      </c>
      <c r="B12" s="29">
        <v>49080</v>
      </c>
      <c r="C12" s="104">
        <v>2.2999999999999998</v>
      </c>
      <c r="D12" s="28">
        <v>5</v>
      </c>
      <c r="E12" s="28" t="s">
        <v>373</v>
      </c>
      <c r="F12" s="29">
        <v>96039</v>
      </c>
      <c r="G12" s="104">
        <v>2.4</v>
      </c>
      <c r="H12" s="28">
        <v>5</v>
      </c>
      <c r="I12" s="28" t="s">
        <v>373</v>
      </c>
      <c r="J12" s="29">
        <v>43716</v>
      </c>
      <c r="K12" s="104">
        <v>2.2000000000000002</v>
      </c>
      <c r="L12" s="28">
        <v>5</v>
      </c>
      <c r="M12" s="28" t="s">
        <v>373</v>
      </c>
      <c r="N12" s="29">
        <v>188835</v>
      </c>
      <c r="O12" s="104">
        <v>2.2999999999999998</v>
      </c>
      <c r="P12" s="28">
        <v>5</v>
      </c>
      <c r="Q12" s="28" t="s">
        <v>373</v>
      </c>
      <c r="R12" s="29">
        <v>273208</v>
      </c>
      <c r="S12" s="104">
        <v>2.2000000000000002</v>
      </c>
      <c r="T12" s="28">
        <v>5</v>
      </c>
    </row>
    <row r="13" spans="1:23" x14ac:dyDescent="0.2">
      <c r="A13" s="28" t="s">
        <v>374</v>
      </c>
      <c r="B13" s="29">
        <v>51086</v>
      </c>
      <c r="C13" s="104">
        <v>1.3</v>
      </c>
      <c r="D13" s="28">
        <v>6</v>
      </c>
      <c r="E13" s="28" t="s">
        <v>374</v>
      </c>
      <c r="F13" s="29">
        <v>101383</v>
      </c>
      <c r="G13" s="104">
        <v>1.4</v>
      </c>
      <c r="H13" s="28">
        <v>6</v>
      </c>
      <c r="I13" s="28" t="s">
        <v>374</v>
      </c>
      <c r="J13" s="29">
        <v>48374</v>
      </c>
      <c r="K13" s="104">
        <v>1.2</v>
      </c>
      <c r="L13" s="28">
        <v>6</v>
      </c>
      <c r="M13" s="28" t="s">
        <v>374</v>
      </c>
      <c r="N13" s="29">
        <v>200843</v>
      </c>
      <c r="O13" s="104">
        <v>1.3</v>
      </c>
      <c r="P13" s="28">
        <v>6</v>
      </c>
      <c r="Q13" s="28" t="s">
        <v>374</v>
      </c>
      <c r="R13" s="29">
        <v>292503</v>
      </c>
      <c r="S13" s="104">
        <v>1.3</v>
      </c>
      <c r="T13" s="28">
        <v>6</v>
      </c>
    </row>
    <row r="14" spans="1:23" ht="13.5" thickBot="1" x14ac:dyDescent="0.25">
      <c r="A14" s="28" t="s">
        <v>375</v>
      </c>
      <c r="B14" s="29">
        <v>49702</v>
      </c>
      <c r="C14" s="104">
        <v>0</v>
      </c>
      <c r="D14" s="28">
        <v>7</v>
      </c>
      <c r="E14" s="28" t="s">
        <v>375</v>
      </c>
      <c r="F14" s="29">
        <v>97653</v>
      </c>
      <c r="G14" s="104">
        <v>-0.6</v>
      </c>
      <c r="H14" s="28">
        <v>7</v>
      </c>
      <c r="I14" s="28" t="s">
        <v>375</v>
      </c>
      <c r="J14" s="29">
        <v>45496</v>
      </c>
      <c r="K14" s="104">
        <v>-0.3</v>
      </c>
      <c r="L14" s="28">
        <v>7</v>
      </c>
      <c r="M14" s="28" t="s">
        <v>375</v>
      </c>
      <c r="N14" s="29">
        <v>192852</v>
      </c>
      <c r="O14" s="104">
        <v>-0.4</v>
      </c>
      <c r="P14" s="28">
        <v>7</v>
      </c>
      <c r="Q14" s="28" t="s">
        <v>375</v>
      </c>
      <c r="R14" s="29">
        <v>283036</v>
      </c>
      <c r="S14" s="104">
        <v>-0.4</v>
      </c>
      <c r="T14" s="28">
        <v>7</v>
      </c>
    </row>
    <row r="15" spans="1:23" x14ac:dyDescent="0.2">
      <c r="A15" s="134" t="s">
        <v>376</v>
      </c>
      <c r="B15" s="135">
        <v>149868</v>
      </c>
      <c r="C15" s="136">
        <v>1.2</v>
      </c>
      <c r="D15" s="134">
        <v>8</v>
      </c>
      <c r="E15" s="134" t="s">
        <v>376</v>
      </c>
      <c r="F15" s="135">
        <v>295076</v>
      </c>
      <c r="G15" s="136">
        <v>1.1000000000000001</v>
      </c>
      <c r="H15" s="134">
        <v>8</v>
      </c>
      <c r="I15" s="134" t="s">
        <v>376</v>
      </c>
      <c r="J15" s="135">
        <v>137586</v>
      </c>
      <c r="K15" s="136">
        <v>1</v>
      </c>
      <c r="L15" s="134">
        <v>8</v>
      </c>
      <c r="M15" s="134" t="s">
        <v>376</v>
      </c>
      <c r="N15" s="135">
        <v>582530</v>
      </c>
      <c r="O15" s="136">
        <v>1.1000000000000001</v>
      </c>
      <c r="P15" s="134">
        <v>8</v>
      </c>
      <c r="Q15" s="134" t="s">
        <v>376</v>
      </c>
      <c r="R15" s="135">
        <v>848747</v>
      </c>
      <c r="S15" s="136">
        <v>1</v>
      </c>
      <c r="T15" s="32">
        <v>8</v>
      </c>
    </row>
    <row r="16" spans="1:23" x14ac:dyDescent="0.2">
      <c r="A16" s="28" t="s">
        <v>377</v>
      </c>
      <c r="B16" s="29">
        <v>287158</v>
      </c>
      <c r="C16" s="104">
        <v>0.9</v>
      </c>
      <c r="D16" s="28">
        <v>9</v>
      </c>
      <c r="E16" s="28" t="s">
        <v>377</v>
      </c>
      <c r="F16" s="29">
        <v>563439</v>
      </c>
      <c r="G16" s="104">
        <v>0.8</v>
      </c>
      <c r="H16" s="28">
        <v>9</v>
      </c>
      <c r="I16" s="28" t="s">
        <v>377</v>
      </c>
      <c r="J16" s="29">
        <v>266165</v>
      </c>
      <c r="K16" s="104">
        <v>0.7</v>
      </c>
      <c r="L16" s="28">
        <v>9</v>
      </c>
      <c r="M16" s="28" t="s">
        <v>377</v>
      </c>
      <c r="N16" s="29">
        <v>1116762</v>
      </c>
      <c r="O16" s="104">
        <v>0.8</v>
      </c>
      <c r="P16" s="28">
        <v>9</v>
      </c>
      <c r="Q16" s="28" t="s">
        <v>377</v>
      </c>
      <c r="R16" s="29">
        <v>1610781</v>
      </c>
      <c r="S16" s="104">
        <v>0.8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378</v>
      </c>
      <c r="B19" s="29">
        <v>51237</v>
      </c>
      <c r="C19" s="104">
        <v>1.3</v>
      </c>
      <c r="D19" s="28">
        <v>10</v>
      </c>
      <c r="E19" s="28" t="s">
        <v>378</v>
      </c>
      <c r="F19" s="29">
        <v>100142</v>
      </c>
      <c r="G19" s="104">
        <v>1.4</v>
      </c>
      <c r="H19" s="28">
        <v>10</v>
      </c>
      <c r="I19" s="28" t="s">
        <v>378</v>
      </c>
      <c r="J19" s="29">
        <v>46451</v>
      </c>
      <c r="K19" s="104">
        <v>1.7</v>
      </c>
      <c r="L19" s="28">
        <v>10</v>
      </c>
      <c r="M19" s="28" t="s">
        <v>378</v>
      </c>
      <c r="N19" s="29">
        <v>197830</v>
      </c>
      <c r="O19" s="104">
        <v>1.5</v>
      </c>
      <c r="P19" s="28">
        <v>10</v>
      </c>
      <c r="Q19" s="28" t="s">
        <v>378</v>
      </c>
      <c r="R19" s="29">
        <v>291010</v>
      </c>
      <c r="S19" s="104">
        <v>1.2</v>
      </c>
      <c r="T19" s="28">
        <v>10</v>
      </c>
    </row>
    <row r="20" spans="1:23" x14ac:dyDescent="0.2">
      <c r="A20" s="28" t="s">
        <v>379</v>
      </c>
      <c r="B20" s="29">
        <v>51768</v>
      </c>
      <c r="C20" s="104">
        <v>1</v>
      </c>
      <c r="D20" s="28">
        <v>11</v>
      </c>
      <c r="E20" s="28" t="s">
        <v>379</v>
      </c>
      <c r="F20" s="29">
        <v>99710</v>
      </c>
      <c r="G20" s="104">
        <v>0.5</v>
      </c>
      <c r="H20" s="28">
        <v>11</v>
      </c>
      <c r="I20" s="28" t="s">
        <v>379</v>
      </c>
      <c r="J20" s="29">
        <v>47784</v>
      </c>
      <c r="K20" s="104">
        <v>1.2</v>
      </c>
      <c r="L20" s="28">
        <v>11</v>
      </c>
      <c r="M20" s="28" t="s">
        <v>379</v>
      </c>
      <c r="N20" s="29">
        <v>199262</v>
      </c>
      <c r="O20" s="104">
        <v>0.8</v>
      </c>
      <c r="P20" s="28">
        <v>11</v>
      </c>
      <c r="Q20" s="28" t="s">
        <v>379</v>
      </c>
      <c r="R20" s="29">
        <v>292096</v>
      </c>
      <c r="S20" s="104">
        <v>1.1000000000000001</v>
      </c>
      <c r="T20" s="28">
        <v>11</v>
      </c>
    </row>
    <row r="21" spans="1:23" ht="13.5" thickBot="1" x14ac:dyDescent="0.25">
      <c r="A21" s="28" t="s">
        <v>380</v>
      </c>
      <c r="B21" s="29">
        <v>47668</v>
      </c>
      <c r="C21" s="104">
        <v>0.1</v>
      </c>
      <c r="D21" s="28">
        <v>12</v>
      </c>
      <c r="E21" s="28" t="s">
        <v>380</v>
      </c>
      <c r="F21" s="29">
        <v>94607</v>
      </c>
      <c r="G21" s="104">
        <v>0.1</v>
      </c>
      <c r="H21" s="28">
        <v>12</v>
      </c>
      <c r="I21" s="28" t="s">
        <v>380</v>
      </c>
      <c r="J21" s="29">
        <v>44694</v>
      </c>
      <c r="K21" s="104">
        <v>0</v>
      </c>
      <c r="L21" s="28">
        <v>12</v>
      </c>
      <c r="M21" s="28" t="s">
        <v>380</v>
      </c>
      <c r="N21" s="29">
        <v>186969</v>
      </c>
      <c r="O21" s="104">
        <v>0.1</v>
      </c>
      <c r="P21" s="28">
        <v>12</v>
      </c>
      <c r="Q21" s="28" t="s">
        <v>380</v>
      </c>
      <c r="R21" s="29">
        <v>272896</v>
      </c>
      <c r="S21" s="104">
        <v>-0.1</v>
      </c>
      <c r="T21" s="28">
        <v>12</v>
      </c>
    </row>
    <row r="22" spans="1:23" x14ac:dyDescent="0.2">
      <c r="A22" s="134" t="s">
        <v>381</v>
      </c>
      <c r="B22" s="135">
        <v>150673</v>
      </c>
      <c r="C22" s="136">
        <v>0.8</v>
      </c>
      <c r="D22" s="134">
        <v>13</v>
      </c>
      <c r="E22" s="134" t="s">
        <v>381</v>
      </c>
      <c r="F22" s="135">
        <v>294459</v>
      </c>
      <c r="G22" s="136">
        <v>0.7</v>
      </c>
      <c r="H22" s="134">
        <v>13</v>
      </c>
      <c r="I22" s="134" t="s">
        <v>381</v>
      </c>
      <c r="J22" s="135">
        <v>138929</v>
      </c>
      <c r="K22" s="136">
        <v>1</v>
      </c>
      <c r="L22" s="134">
        <v>13</v>
      </c>
      <c r="M22" s="134" t="s">
        <v>381</v>
      </c>
      <c r="N22" s="135">
        <v>584060</v>
      </c>
      <c r="O22" s="136">
        <v>0.8</v>
      </c>
      <c r="P22" s="134">
        <v>13</v>
      </c>
      <c r="Q22" s="134" t="s">
        <v>381</v>
      </c>
      <c r="R22" s="135">
        <v>856001</v>
      </c>
      <c r="S22" s="136">
        <v>0.8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382</v>
      </c>
      <c r="B25" s="29">
        <v>49989</v>
      </c>
      <c r="C25" s="104">
        <v>2.7</v>
      </c>
      <c r="D25" s="28">
        <v>14</v>
      </c>
      <c r="E25" s="28" t="s">
        <v>382</v>
      </c>
      <c r="F25" s="29">
        <v>100304</v>
      </c>
      <c r="G25" s="104">
        <v>2.5</v>
      </c>
      <c r="H25" s="28">
        <v>14</v>
      </c>
      <c r="I25" s="28" t="s">
        <v>382</v>
      </c>
      <c r="J25" s="29">
        <v>47498</v>
      </c>
      <c r="K25" s="104">
        <v>2.8</v>
      </c>
      <c r="L25" s="28">
        <v>14</v>
      </c>
      <c r="M25" s="28" t="s">
        <v>382</v>
      </c>
      <c r="N25" s="29">
        <v>197792</v>
      </c>
      <c r="O25" s="104">
        <v>2.6</v>
      </c>
      <c r="P25" s="28">
        <v>14</v>
      </c>
      <c r="Q25" s="28" t="s">
        <v>382</v>
      </c>
      <c r="R25" s="29">
        <v>288167</v>
      </c>
      <c r="S25" s="104">
        <v>2.7</v>
      </c>
      <c r="T25" s="28">
        <v>14</v>
      </c>
    </row>
    <row r="26" spans="1:23" x14ac:dyDescent="0.2">
      <c r="A26" s="28" t="s">
        <v>383</v>
      </c>
      <c r="B26" s="29">
        <v>45827</v>
      </c>
      <c r="C26" s="104">
        <v>0.6</v>
      </c>
      <c r="D26" s="28">
        <v>15</v>
      </c>
      <c r="E26" s="28" t="s">
        <v>383</v>
      </c>
      <c r="F26" s="29">
        <v>90838</v>
      </c>
      <c r="G26" s="104">
        <v>0.3</v>
      </c>
      <c r="H26" s="28">
        <v>15</v>
      </c>
      <c r="I26" s="28" t="s">
        <v>383</v>
      </c>
      <c r="J26" s="29">
        <v>43327</v>
      </c>
      <c r="K26" s="104">
        <v>0.7</v>
      </c>
      <c r="L26" s="28">
        <v>15</v>
      </c>
      <c r="M26" s="28" t="s">
        <v>383</v>
      </c>
      <c r="N26" s="29">
        <v>179993</v>
      </c>
      <c r="O26" s="104">
        <v>0.4</v>
      </c>
      <c r="P26" s="28">
        <v>15</v>
      </c>
      <c r="Q26" s="28" t="s">
        <v>383</v>
      </c>
      <c r="R26" s="29">
        <v>261116</v>
      </c>
      <c r="S26" s="104">
        <v>0.3</v>
      </c>
      <c r="T26" s="28">
        <v>15</v>
      </c>
    </row>
    <row r="27" spans="1:23" ht="13.5" thickBot="1" x14ac:dyDescent="0.25">
      <c r="A27" s="28" t="s">
        <v>384</v>
      </c>
      <c r="B27" s="29">
        <v>46404</v>
      </c>
      <c r="C27" s="104">
        <v>1.9</v>
      </c>
      <c r="D27" s="28">
        <v>16</v>
      </c>
      <c r="E27" s="28" t="s">
        <v>384</v>
      </c>
      <c r="F27" s="29">
        <v>91037</v>
      </c>
      <c r="G27" s="104">
        <v>1</v>
      </c>
      <c r="H27" s="28">
        <v>16</v>
      </c>
      <c r="I27" s="28" t="s">
        <v>384</v>
      </c>
      <c r="J27" s="29">
        <v>44593</v>
      </c>
      <c r="K27" s="104">
        <v>2.2000000000000002</v>
      </c>
      <c r="L27" s="28">
        <v>16</v>
      </c>
      <c r="M27" s="28" t="s">
        <v>384</v>
      </c>
      <c r="N27" s="29">
        <v>182034</v>
      </c>
      <c r="O27" s="104">
        <v>1.5</v>
      </c>
      <c r="P27" s="28">
        <v>16</v>
      </c>
      <c r="Q27" s="28" t="s">
        <v>384</v>
      </c>
      <c r="R27" s="29">
        <v>262998</v>
      </c>
      <c r="S27" s="104">
        <v>1.7</v>
      </c>
      <c r="T27" s="28">
        <v>16</v>
      </c>
    </row>
    <row r="28" spans="1:23" x14ac:dyDescent="0.2">
      <c r="A28" s="134" t="s">
        <v>385</v>
      </c>
      <c r="B28" s="135">
        <v>142221</v>
      </c>
      <c r="C28" s="136">
        <v>1.8</v>
      </c>
      <c r="D28" s="134">
        <v>17</v>
      </c>
      <c r="E28" s="134" t="s">
        <v>385</v>
      </c>
      <c r="F28" s="135">
        <v>282180</v>
      </c>
      <c r="G28" s="136">
        <v>1.3</v>
      </c>
      <c r="H28" s="134">
        <v>17</v>
      </c>
      <c r="I28" s="134" t="s">
        <v>385</v>
      </c>
      <c r="J28" s="135">
        <v>135418</v>
      </c>
      <c r="K28" s="136">
        <v>1.9</v>
      </c>
      <c r="L28" s="134">
        <v>17</v>
      </c>
      <c r="M28" s="134" t="s">
        <v>385</v>
      </c>
      <c r="N28" s="135">
        <v>559819</v>
      </c>
      <c r="O28" s="136">
        <v>1.6</v>
      </c>
      <c r="P28" s="134">
        <v>17</v>
      </c>
      <c r="Q28" s="134" t="s">
        <v>385</v>
      </c>
      <c r="R28" s="135">
        <v>812282</v>
      </c>
      <c r="S28" s="136">
        <v>1.6</v>
      </c>
      <c r="T28" s="32">
        <v>17</v>
      </c>
    </row>
    <row r="29" spans="1:23" ht="13.5" thickBot="1" x14ac:dyDescent="0.25">
      <c r="A29" s="144" t="s">
        <v>386</v>
      </c>
      <c r="B29" s="145">
        <v>292893</v>
      </c>
      <c r="C29" s="146">
        <v>1.3</v>
      </c>
      <c r="D29" s="144">
        <v>18</v>
      </c>
      <c r="E29" s="144" t="s">
        <v>386</v>
      </c>
      <c r="F29" s="145">
        <v>576639</v>
      </c>
      <c r="G29" s="146">
        <v>1</v>
      </c>
      <c r="H29" s="144">
        <v>18</v>
      </c>
      <c r="I29" s="144" t="s">
        <v>386</v>
      </c>
      <c r="J29" s="145">
        <v>274347</v>
      </c>
      <c r="K29" s="146">
        <v>1.5</v>
      </c>
      <c r="L29" s="144">
        <v>18</v>
      </c>
      <c r="M29" s="144" t="s">
        <v>386</v>
      </c>
      <c r="N29" s="145">
        <v>1143879</v>
      </c>
      <c r="O29" s="146">
        <v>1.2</v>
      </c>
      <c r="P29" s="144">
        <v>18</v>
      </c>
      <c r="Q29" s="144" t="s">
        <v>386</v>
      </c>
      <c r="R29" s="145">
        <v>1668283</v>
      </c>
      <c r="S29" s="146">
        <v>1.2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580051</v>
      </c>
      <c r="C32" s="139">
        <v>1.1000000000000001</v>
      </c>
      <c r="D32" s="137">
        <v>19</v>
      </c>
      <c r="E32" s="137" t="s">
        <v>36</v>
      </c>
      <c r="F32" s="138">
        <v>1140078</v>
      </c>
      <c r="G32" s="139">
        <v>0.9</v>
      </c>
      <c r="H32" s="137">
        <v>19</v>
      </c>
      <c r="I32" s="137" t="s">
        <v>36</v>
      </c>
      <c r="J32" s="138">
        <v>540512</v>
      </c>
      <c r="K32" s="139">
        <v>1.1000000000000001</v>
      </c>
      <c r="L32" s="137">
        <v>19</v>
      </c>
      <c r="M32" s="137" t="s">
        <v>36</v>
      </c>
      <c r="N32" s="138">
        <v>2260641</v>
      </c>
      <c r="O32" s="139">
        <v>1</v>
      </c>
      <c r="P32" s="137">
        <v>19</v>
      </c>
      <c r="Q32" s="137" t="s">
        <v>36</v>
      </c>
      <c r="R32" s="138">
        <v>3279064</v>
      </c>
      <c r="S32" s="139">
        <v>1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387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7" t="s">
        <v>100</v>
      </c>
      <c r="B35" s="268"/>
      <c r="C35" s="103" t="s">
        <v>365</v>
      </c>
      <c r="D35" s="45"/>
      <c r="E35" s="58" t="s">
        <v>113</v>
      </c>
      <c r="F35" s="83"/>
      <c r="G35" s="103" t="s">
        <v>365</v>
      </c>
      <c r="H35" s="45"/>
      <c r="I35" s="58" t="s">
        <v>126</v>
      </c>
      <c r="J35" s="83"/>
      <c r="K35" s="103" t="s">
        <v>365</v>
      </c>
      <c r="L35" s="45"/>
      <c r="M35" s="58" t="s">
        <v>389</v>
      </c>
      <c r="N35" s="83"/>
      <c r="O35" s="103" t="s">
        <v>365</v>
      </c>
      <c r="P35" s="45"/>
      <c r="Q35" s="58" t="s">
        <v>138</v>
      </c>
      <c r="R35" s="83"/>
      <c r="S35" s="103" t="s">
        <v>365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369</v>
      </c>
      <c r="B37" s="29">
        <v>45475</v>
      </c>
      <c r="C37" s="104">
        <v>1.7</v>
      </c>
      <c r="D37" s="28">
        <v>20</v>
      </c>
      <c r="E37" s="28" t="s">
        <v>369</v>
      </c>
      <c r="F37" s="29">
        <v>88857</v>
      </c>
      <c r="G37" s="104">
        <v>1.4</v>
      </c>
      <c r="H37" s="28">
        <v>20</v>
      </c>
      <c r="I37" s="28" t="s">
        <v>369</v>
      </c>
      <c r="J37" s="29">
        <v>42531</v>
      </c>
      <c r="K37" s="104">
        <v>2</v>
      </c>
      <c r="L37" s="28">
        <v>20</v>
      </c>
      <c r="M37" s="28" t="s">
        <v>369</v>
      </c>
      <c r="N37" s="29">
        <v>176864</v>
      </c>
      <c r="O37" s="104">
        <v>1.6</v>
      </c>
      <c r="P37" s="28">
        <v>20</v>
      </c>
      <c r="Q37" s="28" t="s">
        <v>369</v>
      </c>
      <c r="R37" s="29">
        <v>251206</v>
      </c>
      <c r="S37" s="104">
        <v>1.9</v>
      </c>
      <c r="T37" s="28">
        <v>20</v>
      </c>
    </row>
    <row r="38" spans="1:23" x14ac:dyDescent="0.2">
      <c r="A38" s="28" t="s">
        <v>370</v>
      </c>
      <c r="B38" s="29">
        <v>42756</v>
      </c>
      <c r="C38" s="104">
        <v>-1</v>
      </c>
      <c r="D38" s="28">
        <v>21</v>
      </c>
      <c r="E38" s="28" t="s">
        <v>370</v>
      </c>
      <c r="F38" s="29">
        <v>84147</v>
      </c>
      <c r="G38" s="104">
        <v>-1.3</v>
      </c>
      <c r="H38" s="28">
        <v>21</v>
      </c>
      <c r="I38" s="28" t="s">
        <v>370</v>
      </c>
      <c r="J38" s="29">
        <v>40301</v>
      </c>
      <c r="K38" s="104">
        <v>-1.2</v>
      </c>
      <c r="L38" s="28">
        <v>21</v>
      </c>
      <c r="M38" s="28" t="s">
        <v>370</v>
      </c>
      <c r="N38" s="29">
        <v>167204</v>
      </c>
      <c r="O38" s="104">
        <v>-1.2</v>
      </c>
      <c r="P38" s="28">
        <v>21</v>
      </c>
      <c r="Q38" s="28" t="s">
        <v>370</v>
      </c>
      <c r="R38" s="29">
        <v>237486</v>
      </c>
      <c r="S38" s="104">
        <v>-1.5</v>
      </c>
      <c r="T38" s="28">
        <v>21</v>
      </c>
    </row>
    <row r="39" spans="1:23" ht="13.5" thickBot="1" x14ac:dyDescent="0.25">
      <c r="A39" s="28" t="s">
        <v>371</v>
      </c>
      <c r="B39" s="29">
        <v>50048</v>
      </c>
      <c r="C39" s="104">
        <v>1.3</v>
      </c>
      <c r="D39" s="28">
        <v>22</v>
      </c>
      <c r="E39" s="28" t="s">
        <v>371</v>
      </c>
      <c r="F39" s="29">
        <v>96641</v>
      </c>
      <c r="G39" s="104">
        <v>1.2</v>
      </c>
      <c r="H39" s="28">
        <v>22</v>
      </c>
      <c r="I39" s="28" t="s">
        <v>371</v>
      </c>
      <c r="J39" s="29">
        <v>46552</v>
      </c>
      <c r="K39" s="104">
        <v>1</v>
      </c>
      <c r="L39" s="28">
        <v>22</v>
      </c>
      <c r="M39" s="28" t="s">
        <v>371</v>
      </c>
      <c r="N39" s="29">
        <v>193241</v>
      </c>
      <c r="O39" s="104">
        <v>1.2</v>
      </c>
      <c r="P39" s="28">
        <v>22</v>
      </c>
      <c r="Q39" s="28" t="s">
        <v>371</v>
      </c>
      <c r="R39" s="29">
        <v>277632</v>
      </c>
      <c r="S39" s="104">
        <v>1.1000000000000001</v>
      </c>
      <c r="T39" s="28">
        <v>22</v>
      </c>
    </row>
    <row r="40" spans="1:23" x14ac:dyDescent="0.2">
      <c r="A40" s="134" t="s">
        <v>372</v>
      </c>
      <c r="B40" s="135">
        <v>138280</v>
      </c>
      <c r="C40" s="136">
        <v>0.7</v>
      </c>
      <c r="D40" s="134">
        <v>23</v>
      </c>
      <c r="E40" s="134" t="s">
        <v>372</v>
      </c>
      <c r="F40" s="135">
        <v>269645</v>
      </c>
      <c r="G40" s="136">
        <v>0.5</v>
      </c>
      <c r="H40" s="134">
        <v>23</v>
      </c>
      <c r="I40" s="134" t="s">
        <v>372</v>
      </c>
      <c r="J40" s="135">
        <v>129384</v>
      </c>
      <c r="K40" s="136">
        <v>0.6</v>
      </c>
      <c r="L40" s="134">
        <v>23</v>
      </c>
      <c r="M40" s="134" t="s">
        <v>372</v>
      </c>
      <c r="N40" s="135">
        <v>537309</v>
      </c>
      <c r="O40" s="136">
        <v>0.6</v>
      </c>
      <c r="P40" s="134">
        <v>23</v>
      </c>
      <c r="Q40" s="134" t="s">
        <v>372</v>
      </c>
      <c r="R40" s="135">
        <v>766324</v>
      </c>
      <c r="S40" s="136">
        <v>0.6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373</v>
      </c>
      <c r="B43" s="29"/>
      <c r="C43" s="104"/>
      <c r="D43" s="28">
        <v>24</v>
      </c>
      <c r="E43" s="28" t="s">
        <v>373</v>
      </c>
      <c r="F43" s="29"/>
      <c r="G43" s="104"/>
      <c r="H43" s="28">
        <v>24</v>
      </c>
      <c r="I43" s="28" t="s">
        <v>373</v>
      </c>
      <c r="J43" s="29"/>
      <c r="K43" s="104"/>
      <c r="L43" s="28">
        <v>24</v>
      </c>
      <c r="M43" s="28" t="s">
        <v>373</v>
      </c>
      <c r="N43" s="29"/>
      <c r="O43" s="104"/>
      <c r="P43" s="28">
        <v>24</v>
      </c>
      <c r="Q43" s="28" t="s">
        <v>373</v>
      </c>
      <c r="R43" s="29"/>
      <c r="S43" s="104"/>
      <c r="T43" s="28">
        <v>24</v>
      </c>
    </row>
    <row r="44" spans="1:23" x14ac:dyDescent="0.2">
      <c r="A44" s="28" t="s">
        <v>374</v>
      </c>
      <c r="B44" s="29"/>
      <c r="C44" s="104"/>
      <c r="D44" s="28">
        <v>25</v>
      </c>
      <c r="E44" s="28" t="s">
        <v>374</v>
      </c>
      <c r="F44" s="29"/>
      <c r="G44" s="104"/>
      <c r="H44" s="28">
        <v>25</v>
      </c>
      <c r="I44" s="28" t="s">
        <v>374</v>
      </c>
      <c r="J44" s="29"/>
      <c r="K44" s="104"/>
      <c r="L44" s="28">
        <v>25</v>
      </c>
      <c r="M44" s="28" t="s">
        <v>374</v>
      </c>
      <c r="N44" s="29"/>
      <c r="O44" s="104"/>
      <c r="P44" s="28">
        <v>25</v>
      </c>
      <c r="Q44" s="28" t="s">
        <v>374</v>
      </c>
      <c r="R44" s="29"/>
      <c r="S44" s="104"/>
      <c r="T44" s="28">
        <v>25</v>
      </c>
    </row>
    <row r="45" spans="1:23" ht="13.5" thickBot="1" x14ac:dyDescent="0.25">
      <c r="A45" s="28" t="s">
        <v>375</v>
      </c>
      <c r="B45" s="29"/>
      <c r="C45" s="104"/>
      <c r="D45" s="28">
        <v>26</v>
      </c>
      <c r="E45" s="28" t="s">
        <v>375</v>
      </c>
      <c r="F45" s="29"/>
      <c r="G45" s="104"/>
      <c r="H45" s="28">
        <v>26</v>
      </c>
      <c r="I45" s="28" t="s">
        <v>375</v>
      </c>
      <c r="J45" s="29"/>
      <c r="K45" s="104"/>
      <c r="L45" s="28">
        <v>26</v>
      </c>
      <c r="M45" s="28" t="s">
        <v>375</v>
      </c>
      <c r="N45" s="29"/>
      <c r="O45" s="104"/>
      <c r="P45" s="28">
        <v>26</v>
      </c>
      <c r="Q45" s="28" t="s">
        <v>375</v>
      </c>
      <c r="R45" s="29"/>
      <c r="S45" s="104"/>
      <c r="T45" s="28">
        <v>26</v>
      </c>
    </row>
    <row r="46" spans="1:23" x14ac:dyDescent="0.2">
      <c r="A46" s="134" t="s">
        <v>376</v>
      </c>
      <c r="B46" s="135">
        <v>0</v>
      </c>
      <c r="C46" s="136"/>
      <c r="D46" s="134">
        <v>27</v>
      </c>
      <c r="E46" s="134" t="s">
        <v>376</v>
      </c>
      <c r="F46" s="135">
        <v>0</v>
      </c>
      <c r="G46" s="136"/>
      <c r="H46" s="134">
        <v>27</v>
      </c>
      <c r="I46" s="134" t="s">
        <v>376</v>
      </c>
      <c r="J46" s="135">
        <v>0</v>
      </c>
      <c r="K46" s="136"/>
      <c r="L46" s="134">
        <v>27</v>
      </c>
      <c r="M46" s="134" t="s">
        <v>376</v>
      </c>
      <c r="N46" s="135">
        <v>0</v>
      </c>
      <c r="O46" s="136"/>
      <c r="P46" s="134">
        <v>27</v>
      </c>
      <c r="Q46" s="134" t="s">
        <v>376</v>
      </c>
      <c r="R46" s="135">
        <v>0</v>
      </c>
      <c r="S46" s="136"/>
      <c r="T46" s="32">
        <v>27</v>
      </c>
    </row>
    <row r="47" spans="1:23" x14ac:dyDescent="0.2">
      <c r="A47" s="28" t="s">
        <v>377</v>
      </c>
      <c r="B47" s="29">
        <v>138280</v>
      </c>
      <c r="C47" s="104">
        <v>0.7</v>
      </c>
      <c r="D47" s="28">
        <v>28</v>
      </c>
      <c r="E47" s="28" t="s">
        <v>377</v>
      </c>
      <c r="F47" s="29">
        <v>269645</v>
      </c>
      <c r="G47" s="104">
        <v>0.5</v>
      </c>
      <c r="H47" s="28">
        <v>28</v>
      </c>
      <c r="I47" s="28" t="s">
        <v>377</v>
      </c>
      <c r="J47" s="29">
        <v>129384</v>
      </c>
      <c r="K47" s="104">
        <v>0.6</v>
      </c>
      <c r="L47" s="28">
        <v>28</v>
      </c>
      <c r="M47" s="28" t="s">
        <v>377</v>
      </c>
      <c r="N47" s="29">
        <v>537309</v>
      </c>
      <c r="O47" s="104">
        <v>0.6</v>
      </c>
      <c r="P47" s="28">
        <v>28</v>
      </c>
      <c r="Q47" s="28" t="s">
        <v>377</v>
      </c>
      <c r="R47" s="29">
        <v>766324</v>
      </c>
      <c r="S47" s="104">
        <v>0.6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378</v>
      </c>
      <c r="B50" s="29"/>
      <c r="C50" s="104"/>
      <c r="D50" s="28">
        <v>29</v>
      </c>
      <c r="E50" s="28" t="s">
        <v>378</v>
      </c>
      <c r="F50" s="29"/>
      <c r="G50" s="104"/>
      <c r="H50" s="28">
        <v>29</v>
      </c>
      <c r="I50" s="28" t="s">
        <v>378</v>
      </c>
      <c r="J50" s="29"/>
      <c r="K50" s="104"/>
      <c r="L50" s="28">
        <v>29</v>
      </c>
      <c r="M50" s="28" t="s">
        <v>378</v>
      </c>
      <c r="N50" s="29"/>
      <c r="O50" s="104"/>
      <c r="P50" s="28">
        <v>29</v>
      </c>
      <c r="Q50" s="28" t="s">
        <v>378</v>
      </c>
      <c r="R50" s="29"/>
      <c r="S50" s="104"/>
      <c r="T50" s="28">
        <v>29</v>
      </c>
    </row>
    <row r="51" spans="1:23" x14ac:dyDescent="0.2">
      <c r="A51" s="28" t="s">
        <v>379</v>
      </c>
      <c r="B51" s="29"/>
      <c r="C51" s="104"/>
      <c r="D51" s="28">
        <v>30</v>
      </c>
      <c r="E51" s="28" t="s">
        <v>379</v>
      </c>
      <c r="F51" s="29"/>
      <c r="G51" s="104"/>
      <c r="H51" s="28">
        <v>30</v>
      </c>
      <c r="I51" s="28" t="s">
        <v>379</v>
      </c>
      <c r="J51" s="29"/>
      <c r="K51" s="104"/>
      <c r="L51" s="28">
        <v>30</v>
      </c>
      <c r="M51" s="28" t="s">
        <v>379</v>
      </c>
      <c r="N51" s="29"/>
      <c r="O51" s="104"/>
      <c r="P51" s="28">
        <v>30</v>
      </c>
      <c r="Q51" s="28" t="s">
        <v>379</v>
      </c>
      <c r="R51" s="29"/>
      <c r="S51" s="104"/>
      <c r="T51" s="28">
        <v>30</v>
      </c>
    </row>
    <row r="52" spans="1:23" ht="13.5" thickBot="1" x14ac:dyDescent="0.25">
      <c r="A52" s="28" t="s">
        <v>380</v>
      </c>
      <c r="B52" s="29"/>
      <c r="C52" s="104"/>
      <c r="D52" s="28">
        <v>31</v>
      </c>
      <c r="E52" s="28" t="s">
        <v>380</v>
      </c>
      <c r="F52" s="29"/>
      <c r="G52" s="104"/>
      <c r="H52" s="28">
        <v>31</v>
      </c>
      <c r="I52" s="28" t="s">
        <v>380</v>
      </c>
      <c r="J52" s="29"/>
      <c r="K52" s="104"/>
      <c r="L52" s="28">
        <v>31</v>
      </c>
      <c r="M52" s="28" t="s">
        <v>380</v>
      </c>
      <c r="N52" s="29"/>
      <c r="O52" s="104"/>
      <c r="P52" s="28">
        <v>31</v>
      </c>
      <c r="Q52" s="28" t="s">
        <v>380</v>
      </c>
      <c r="R52" s="29"/>
      <c r="S52" s="104"/>
      <c r="T52" s="28">
        <v>31</v>
      </c>
    </row>
    <row r="53" spans="1:23" x14ac:dyDescent="0.2">
      <c r="A53" s="134" t="s">
        <v>381</v>
      </c>
      <c r="B53" s="135">
        <v>0</v>
      </c>
      <c r="C53" s="136"/>
      <c r="D53" s="134">
        <v>32</v>
      </c>
      <c r="E53" s="134" t="s">
        <v>381</v>
      </c>
      <c r="F53" s="135">
        <v>0</v>
      </c>
      <c r="G53" s="136"/>
      <c r="H53" s="134">
        <v>32</v>
      </c>
      <c r="I53" s="134" t="s">
        <v>381</v>
      </c>
      <c r="J53" s="135">
        <v>0</v>
      </c>
      <c r="K53" s="136"/>
      <c r="L53" s="134">
        <v>32</v>
      </c>
      <c r="M53" s="134" t="s">
        <v>381</v>
      </c>
      <c r="N53" s="135">
        <v>0</v>
      </c>
      <c r="O53" s="136"/>
      <c r="P53" s="134">
        <v>32</v>
      </c>
      <c r="Q53" s="134" t="s">
        <v>381</v>
      </c>
      <c r="R53" s="135">
        <v>0</v>
      </c>
      <c r="S53" s="136"/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382</v>
      </c>
      <c r="B56" s="29"/>
      <c r="C56" s="104"/>
      <c r="D56" s="28">
        <v>33</v>
      </c>
      <c r="E56" s="28" t="s">
        <v>382</v>
      </c>
      <c r="F56" s="29"/>
      <c r="G56" s="104"/>
      <c r="H56" s="28">
        <v>33</v>
      </c>
      <c r="I56" s="28" t="s">
        <v>382</v>
      </c>
      <c r="J56" s="29"/>
      <c r="K56" s="104"/>
      <c r="L56" s="28">
        <v>33</v>
      </c>
      <c r="M56" s="28" t="s">
        <v>382</v>
      </c>
      <c r="N56" s="29"/>
      <c r="O56" s="104"/>
      <c r="P56" s="28">
        <v>33</v>
      </c>
      <c r="Q56" s="28" t="s">
        <v>382</v>
      </c>
      <c r="R56" s="29"/>
      <c r="S56" s="104"/>
      <c r="T56" s="28">
        <v>33</v>
      </c>
    </row>
    <row r="57" spans="1:23" x14ac:dyDescent="0.2">
      <c r="A57" s="28" t="s">
        <v>383</v>
      </c>
      <c r="B57" s="29"/>
      <c r="C57" s="104"/>
      <c r="D57" s="28">
        <v>34</v>
      </c>
      <c r="E57" s="28" t="s">
        <v>383</v>
      </c>
      <c r="F57" s="29"/>
      <c r="G57" s="104"/>
      <c r="H57" s="28">
        <v>34</v>
      </c>
      <c r="I57" s="28" t="s">
        <v>383</v>
      </c>
      <c r="J57" s="29"/>
      <c r="K57" s="104"/>
      <c r="L57" s="28">
        <v>34</v>
      </c>
      <c r="M57" s="28" t="s">
        <v>383</v>
      </c>
      <c r="N57" s="29"/>
      <c r="O57" s="104"/>
      <c r="P57" s="28">
        <v>34</v>
      </c>
      <c r="Q57" s="28" t="s">
        <v>383</v>
      </c>
      <c r="R57" s="29"/>
      <c r="S57" s="104"/>
      <c r="T57" s="28">
        <v>34</v>
      </c>
    </row>
    <row r="58" spans="1:23" ht="13.5" thickBot="1" x14ac:dyDescent="0.25">
      <c r="A58" s="28" t="s">
        <v>384</v>
      </c>
      <c r="B58" s="29"/>
      <c r="C58" s="104"/>
      <c r="D58" s="28">
        <v>35</v>
      </c>
      <c r="E58" s="28" t="s">
        <v>384</v>
      </c>
      <c r="F58" s="29"/>
      <c r="G58" s="104"/>
      <c r="H58" s="28">
        <v>35</v>
      </c>
      <c r="I58" s="28" t="s">
        <v>384</v>
      </c>
      <c r="J58" s="29"/>
      <c r="K58" s="104"/>
      <c r="L58" s="28">
        <v>35</v>
      </c>
      <c r="M58" s="28" t="s">
        <v>384</v>
      </c>
      <c r="N58" s="29"/>
      <c r="O58" s="104"/>
      <c r="P58" s="28">
        <v>35</v>
      </c>
      <c r="Q58" s="28" t="s">
        <v>384</v>
      </c>
      <c r="R58" s="29"/>
      <c r="S58" s="104"/>
      <c r="T58" s="28">
        <v>35</v>
      </c>
    </row>
    <row r="59" spans="1:23" x14ac:dyDescent="0.2">
      <c r="A59" s="134" t="s">
        <v>385</v>
      </c>
      <c r="B59" s="135">
        <v>0</v>
      </c>
      <c r="C59" s="136"/>
      <c r="D59" s="134">
        <v>36</v>
      </c>
      <c r="E59" s="134" t="s">
        <v>385</v>
      </c>
      <c r="F59" s="135">
        <v>0</v>
      </c>
      <c r="G59" s="136"/>
      <c r="H59" s="134">
        <v>36</v>
      </c>
      <c r="I59" s="134" t="s">
        <v>385</v>
      </c>
      <c r="J59" s="135">
        <v>0</v>
      </c>
      <c r="K59" s="136"/>
      <c r="L59" s="134">
        <v>36</v>
      </c>
      <c r="M59" s="134" t="s">
        <v>385</v>
      </c>
      <c r="N59" s="135">
        <v>0</v>
      </c>
      <c r="O59" s="136"/>
      <c r="P59" s="134">
        <v>36</v>
      </c>
      <c r="Q59" s="134" t="s">
        <v>385</v>
      </c>
      <c r="R59" s="135">
        <v>0</v>
      </c>
      <c r="S59" s="136"/>
      <c r="T59" s="32">
        <v>36</v>
      </c>
    </row>
    <row r="60" spans="1:23" x14ac:dyDescent="0.2">
      <c r="A60" s="28" t="s">
        <v>386</v>
      </c>
      <c r="B60" s="29">
        <v>0</v>
      </c>
      <c r="C60" s="104"/>
      <c r="D60" s="28">
        <v>37</v>
      </c>
      <c r="E60" s="28" t="s">
        <v>386</v>
      </c>
      <c r="F60" s="29">
        <v>0</v>
      </c>
      <c r="G60" s="104"/>
      <c r="H60" s="28">
        <v>37</v>
      </c>
      <c r="I60" s="28" t="s">
        <v>386</v>
      </c>
      <c r="J60" s="29">
        <v>0</v>
      </c>
      <c r="K60" s="104"/>
      <c r="L60" s="28">
        <v>37</v>
      </c>
      <c r="M60" s="28" t="s">
        <v>386</v>
      </c>
      <c r="N60" s="29">
        <v>0</v>
      </c>
      <c r="O60" s="104"/>
      <c r="P60" s="28">
        <v>37</v>
      </c>
      <c r="Q60" s="28" t="s">
        <v>386</v>
      </c>
      <c r="R60" s="29">
        <v>0</v>
      </c>
      <c r="S60" s="104"/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138280</v>
      </c>
      <c r="C63" s="139">
        <v>0.7</v>
      </c>
      <c r="D63" s="137">
        <v>38</v>
      </c>
      <c r="E63" s="137" t="s">
        <v>36</v>
      </c>
      <c r="F63" s="138">
        <v>269645</v>
      </c>
      <c r="G63" s="139">
        <v>0.5</v>
      </c>
      <c r="H63" s="137">
        <v>38</v>
      </c>
      <c r="I63" s="137" t="s">
        <v>36</v>
      </c>
      <c r="J63" s="138">
        <v>129384</v>
      </c>
      <c r="K63" s="139">
        <v>0.6</v>
      </c>
      <c r="L63" s="137">
        <v>38</v>
      </c>
      <c r="M63" s="137" t="s">
        <v>36</v>
      </c>
      <c r="N63" s="138">
        <v>537309</v>
      </c>
      <c r="O63" s="139">
        <v>0.6</v>
      </c>
      <c r="P63" s="137">
        <v>38</v>
      </c>
      <c r="Q63" s="137" t="s">
        <v>36</v>
      </c>
      <c r="R63" s="138">
        <v>766324</v>
      </c>
      <c r="S63" s="139">
        <v>0.6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R306" sqref="R306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390</v>
      </c>
      <c r="N1" s="15" t="s">
        <v>391</v>
      </c>
      <c r="O1" s="18"/>
    </row>
    <row r="2" spans="12:15" x14ac:dyDescent="0.2">
      <c r="L2" s="162">
        <f>IF(Data!H42 &lt;&gt; "", Data!J42, "")</f>
        <v>36892</v>
      </c>
      <c r="M2" s="158">
        <f>Data!H42</f>
        <v>36892</v>
      </c>
      <c r="N2" s="179">
        <f>Data!I42</f>
        <v>2753</v>
      </c>
    </row>
    <row r="3" spans="12:15" x14ac:dyDescent="0.2">
      <c r="L3" s="162">
        <f>IF(Data!H43 &lt;&gt; "", Data!J43, "")</f>
        <v>36923</v>
      </c>
      <c r="M3" s="158">
        <f>Data!H43</f>
        <v>36923</v>
      </c>
      <c r="N3" s="179">
        <f>Data!I43</f>
        <v>2755</v>
      </c>
    </row>
    <row r="4" spans="12:15" x14ac:dyDescent="0.2">
      <c r="L4" s="162">
        <f>IF(Data!H44 &lt;&gt; "", Data!J44, "")</f>
        <v>36951</v>
      </c>
      <c r="M4" s="158">
        <f>Data!H44</f>
        <v>36951</v>
      </c>
      <c r="N4" s="179">
        <f>Data!I44</f>
        <v>2756</v>
      </c>
    </row>
    <row r="5" spans="12:15" x14ac:dyDescent="0.2">
      <c r="L5" s="162">
        <f>IF(Data!H45 &lt;&gt; "", Data!J45, "")</f>
        <v>36982</v>
      </c>
      <c r="M5" s="158">
        <f>Data!H45</f>
        <v>36982</v>
      </c>
      <c r="N5" s="179">
        <f>Data!I45</f>
        <v>2761</v>
      </c>
    </row>
    <row r="6" spans="12:15" x14ac:dyDescent="0.2">
      <c r="L6" s="162">
        <f>IF(Data!H46 &lt;&gt; "", Data!J46, "")</f>
        <v>37012</v>
      </c>
      <c r="M6" s="158">
        <f>Data!H46</f>
        <v>37012</v>
      </c>
      <c r="N6" s="179">
        <f>Data!I46</f>
        <v>2763</v>
      </c>
    </row>
    <row r="7" spans="12:15" x14ac:dyDescent="0.2">
      <c r="L7" s="162">
        <f>IF(Data!H47 &lt;&gt; "", Data!J47, "")</f>
        <v>37043</v>
      </c>
      <c r="M7" s="158">
        <f>Data!H47</f>
        <v>37043</v>
      </c>
      <c r="N7" s="179">
        <f>Data!I47</f>
        <v>2763</v>
      </c>
    </row>
    <row r="8" spans="12:15" x14ac:dyDescent="0.2">
      <c r="L8" s="162">
        <f>IF(Data!H48 &lt;&gt; "", Data!J48, "")</f>
        <v>37073</v>
      </c>
      <c r="M8" s="158">
        <f>Data!H48</f>
        <v>37073</v>
      </c>
      <c r="N8" s="179">
        <f>Data!I48</f>
        <v>2768</v>
      </c>
    </row>
    <row r="9" spans="12:15" x14ac:dyDescent="0.2">
      <c r="L9" s="162">
        <f>IF(Data!H49 &lt;&gt; "", Data!J49, "")</f>
        <v>37104</v>
      </c>
      <c r="M9" s="158">
        <f>Data!H49</f>
        <v>37104</v>
      </c>
      <c r="N9" s="179">
        <f>Data!I49</f>
        <v>2773</v>
      </c>
    </row>
    <row r="10" spans="12:15" x14ac:dyDescent="0.2">
      <c r="L10" s="162">
        <f>IF(Data!H50 &lt;&gt; "", Data!J50, "")</f>
        <v>37135</v>
      </c>
      <c r="M10" s="158">
        <f>Data!H50</f>
        <v>37135</v>
      </c>
      <c r="N10" s="179">
        <f>Data!I50</f>
        <v>2771</v>
      </c>
    </row>
    <row r="11" spans="12:15" x14ac:dyDescent="0.2">
      <c r="L11" s="162">
        <f>IF(Data!H51 &lt;&gt; "", Data!J51, "")</f>
        <v>37165</v>
      </c>
      <c r="M11" s="158">
        <f>Data!H51</f>
        <v>37165</v>
      </c>
      <c r="N11" s="179">
        <f>Data!I51</f>
        <v>2776</v>
      </c>
    </row>
    <row r="12" spans="12:15" x14ac:dyDescent="0.2">
      <c r="L12" s="162">
        <f>IF(Data!H52 &lt;&gt; "", Data!J52, "")</f>
        <v>37196</v>
      </c>
      <c r="M12" s="158">
        <f>Data!H52</f>
        <v>37196</v>
      </c>
      <c r="N12" s="179">
        <f>Data!I52</f>
        <v>2784</v>
      </c>
    </row>
    <row r="13" spans="12:15" x14ac:dyDescent="0.2">
      <c r="L13" s="162">
        <f>IF(Data!H53 &lt;&gt; "", Data!J53, "")</f>
        <v>37226</v>
      </c>
      <c r="M13" s="158">
        <f>Data!H53</f>
        <v>37226</v>
      </c>
      <c r="N13" s="179">
        <f>Data!I53</f>
        <v>2796</v>
      </c>
    </row>
    <row r="14" spans="12:15" x14ac:dyDescent="0.2">
      <c r="L14" s="162">
        <f>IF(Data!H54 &lt;&gt; "", Data!J54, "")</f>
        <v>37257</v>
      </c>
      <c r="M14" s="158">
        <f>Data!H54</f>
        <v>37257</v>
      </c>
      <c r="N14" s="179">
        <f>Data!I54</f>
        <v>2801</v>
      </c>
    </row>
    <row r="15" spans="12:15" x14ac:dyDescent="0.2">
      <c r="L15" s="162">
        <f>IF(Data!H55 &lt;&gt; "", Data!J55, "")</f>
        <v>37288</v>
      </c>
      <c r="M15" s="158">
        <f>Data!H55</f>
        <v>37288</v>
      </c>
      <c r="N15" s="179">
        <f>Data!I55</f>
        <v>2808</v>
      </c>
    </row>
    <row r="16" spans="12:15" x14ac:dyDescent="0.2">
      <c r="L16" s="162">
        <f>IF(Data!H56 &lt;&gt; "", Data!J56, "")</f>
        <v>37316</v>
      </c>
      <c r="M16" s="158">
        <f>Data!H56</f>
        <v>37316</v>
      </c>
      <c r="N16" s="179">
        <f>Data!I56</f>
        <v>2811</v>
      </c>
    </row>
    <row r="17" spans="12:14" x14ac:dyDescent="0.2">
      <c r="L17" s="162">
        <f>IF(Data!H57 &lt;&gt; "", Data!J57, "")</f>
        <v>37347</v>
      </c>
      <c r="M17" s="158">
        <f>Data!H57</f>
        <v>37347</v>
      </c>
      <c r="N17" s="179">
        <f>Data!I57</f>
        <v>2815</v>
      </c>
    </row>
    <row r="18" spans="12:14" x14ac:dyDescent="0.2">
      <c r="L18" s="162">
        <f>IF(Data!H58 &lt;&gt; "", Data!J58, "")</f>
        <v>37377</v>
      </c>
      <c r="M18" s="158">
        <f>Data!H58</f>
        <v>37377</v>
      </c>
      <c r="N18" s="179">
        <f>Data!I58</f>
        <v>2822</v>
      </c>
    </row>
    <row r="19" spans="12:14" x14ac:dyDescent="0.2">
      <c r="L19" s="162">
        <f>IF(Data!H59 &lt;&gt; "", Data!J59, "")</f>
        <v>37408</v>
      </c>
      <c r="M19" s="158">
        <f>Data!H59</f>
        <v>37408</v>
      </c>
      <c r="N19" s="179">
        <f>Data!I59</f>
        <v>2827</v>
      </c>
    </row>
    <row r="20" spans="12:14" x14ac:dyDescent="0.2">
      <c r="L20" s="162">
        <f>IF(Data!H60 &lt;&gt; "", Data!J60, "")</f>
        <v>37438</v>
      </c>
      <c r="M20" s="158">
        <f>Data!H60</f>
        <v>37438</v>
      </c>
      <c r="N20" s="179">
        <f>Data!I60</f>
        <v>2833</v>
      </c>
    </row>
    <row r="21" spans="12:14" x14ac:dyDescent="0.2">
      <c r="L21" s="162">
        <f>IF(Data!H61 &lt;&gt; "", Data!J61, "")</f>
        <v>37469</v>
      </c>
      <c r="M21" s="158">
        <f>Data!H61</f>
        <v>37469</v>
      </c>
      <c r="N21" s="179">
        <f>Data!I61</f>
        <v>2839</v>
      </c>
    </row>
    <row r="22" spans="12:14" x14ac:dyDescent="0.2">
      <c r="L22" s="162">
        <f>IF(Data!H62 &lt;&gt; "", Data!J62, "")</f>
        <v>37500</v>
      </c>
      <c r="M22" s="158">
        <f>Data!H62</f>
        <v>37500</v>
      </c>
      <c r="N22" s="179">
        <f>Data!I62</f>
        <v>2847</v>
      </c>
    </row>
    <row r="23" spans="12:14" x14ac:dyDescent="0.2">
      <c r="L23" s="162">
        <f>IF(Data!H63 &lt;&gt; "", Data!J63, "")</f>
        <v>37530</v>
      </c>
      <c r="M23" s="158">
        <f>Data!H63</f>
        <v>37530</v>
      </c>
      <c r="N23" s="179">
        <f>Data!I63</f>
        <v>2852</v>
      </c>
    </row>
    <row r="24" spans="12:14" x14ac:dyDescent="0.2">
      <c r="L24" s="162">
        <f>IF(Data!H64 &lt;&gt; "", Data!J64, "")</f>
        <v>37561</v>
      </c>
      <c r="M24" s="158">
        <f>Data!H64</f>
        <v>37561</v>
      </c>
      <c r="N24" s="179">
        <f>Data!I64</f>
        <v>2852</v>
      </c>
    </row>
    <row r="25" spans="12:14" x14ac:dyDescent="0.2">
      <c r="L25" s="162">
        <f>IF(Data!H65 &lt;&gt; "", Data!J65, "")</f>
        <v>37591</v>
      </c>
      <c r="M25" s="158">
        <f>Data!H65</f>
        <v>37591</v>
      </c>
      <c r="N25" s="179">
        <f>Data!I65</f>
        <v>2856</v>
      </c>
    </row>
    <row r="26" spans="12:14" x14ac:dyDescent="0.2">
      <c r="L26" s="162">
        <f>IF(Data!H66 &lt;&gt; "", Data!J66, "")</f>
        <v>37622</v>
      </c>
      <c r="M26" s="158">
        <f>Data!H66</f>
        <v>37622</v>
      </c>
      <c r="N26" s="179">
        <f>Data!I66</f>
        <v>2860</v>
      </c>
    </row>
    <row r="27" spans="12:14" x14ac:dyDescent="0.2">
      <c r="L27" s="162">
        <f>IF(Data!H67 &lt;&gt; "", Data!J67, "")</f>
        <v>37653</v>
      </c>
      <c r="M27" s="158">
        <f>Data!H67</f>
        <v>37653</v>
      </c>
      <c r="N27" s="179">
        <f>Data!I67</f>
        <v>2856</v>
      </c>
    </row>
    <row r="28" spans="12:14" x14ac:dyDescent="0.2">
      <c r="L28" s="162">
        <f>IF(Data!H68 &lt;&gt; "", Data!J68, "")</f>
        <v>37681</v>
      </c>
      <c r="M28" s="158">
        <f>Data!H68</f>
        <v>37681</v>
      </c>
      <c r="N28" s="179">
        <f>Data!I68</f>
        <v>2857</v>
      </c>
    </row>
    <row r="29" spans="12:14" x14ac:dyDescent="0.2">
      <c r="L29" s="162">
        <f>IF(Data!H69 &lt;&gt; "", Data!J69, "")</f>
        <v>37712</v>
      </c>
      <c r="M29" s="158">
        <f>Data!H69</f>
        <v>37712</v>
      </c>
      <c r="N29" s="179">
        <f>Data!I69</f>
        <v>2859</v>
      </c>
    </row>
    <row r="30" spans="12:14" x14ac:dyDescent="0.2">
      <c r="L30" s="162">
        <f>IF(Data!H70 &lt;&gt; "", Data!J70, "")</f>
        <v>37742</v>
      </c>
      <c r="M30" s="158">
        <f>Data!H70</f>
        <v>37742</v>
      </c>
      <c r="N30" s="179">
        <f>Data!I70</f>
        <v>2860</v>
      </c>
    </row>
    <row r="31" spans="12:14" x14ac:dyDescent="0.2">
      <c r="L31" s="162">
        <f>IF(Data!H71 &lt;&gt; "", Data!J71, "")</f>
        <v>37773</v>
      </c>
      <c r="M31" s="158">
        <f>Data!H71</f>
        <v>37773</v>
      </c>
      <c r="N31" s="179">
        <f>Data!I71</f>
        <v>2864</v>
      </c>
    </row>
    <row r="32" spans="12:14" x14ac:dyDescent="0.2">
      <c r="L32" s="162">
        <f>IF(Data!H72 &lt;&gt; "", Data!J72, "")</f>
        <v>37803</v>
      </c>
      <c r="M32" s="158">
        <f>Data!H72</f>
        <v>37803</v>
      </c>
      <c r="N32" s="179">
        <f>Data!I72</f>
        <v>2870</v>
      </c>
    </row>
    <row r="33" spans="12:14" x14ac:dyDescent="0.2">
      <c r="L33" s="162">
        <f>IF(Data!H73 &lt;&gt; "", Data!J73, "")</f>
        <v>37834</v>
      </c>
      <c r="M33" s="158">
        <f>Data!H73</f>
        <v>37834</v>
      </c>
      <c r="N33" s="179">
        <f>Data!I73</f>
        <v>2872</v>
      </c>
    </row>
    <row r="34" spans="12:14" x14ac:dyDescent="0.2">
      <c r="L34" s="162">
        <f>IF(Data!H74 &lt;&gt; "", Data!J74, "")</f>
        <v>37865</v>
      </c>
      <c r="M34" s="158">
        <f>Data!H74</f>
        <v>37865</v>
      </c>
      <c r="N34" s="179">
        <f>Data!I74</f>
        <v>2875</v>
      </c>
    </row>
    <row r="35" spans="12:14" x14ac:dyDescent="0.2">
      <c r="L35" s="162">
        <f>IF(Data!H75 &lt;&gt; "", Data!J75, "")</f>
        <v>37895</v>
      </c>
      <c r="M35" s="158">
        <f>Data!H75</f>
        <v>37895</v>
      </c>
      <c r="N35" s="179">
        <f>Data!I75</f>
        <v>2883</v>
      </c>
    </row>
    <row r="36" spans="12:14" x14ac:dyDescent="0.2">
      <c r="L36" s="162">
        <f>IF(Data!H76 &lt;&gt; "", Data!J76, "")</f>
        <v>37926</v>
      </c>
      <c r="M36" s="158">
        <f>Data!H76</f>
        <v>37926</v>
      </c>
      <c r="N36" s="179">
        <f>Data!I76</f>
        <v>2886</v>
      </c>
    </row>
    <row r="37" spans="12:14" x14ac:dyDescent="0.2">
      <c r="L37" s="162">
        <f>IF(Data!H77 &lt;&gt; "", Data!J77, "")</f>
        <v>37956</v>
      </c>
      <c r="M37" s="158">
        <f>Data!H77</f>
        <v>37956</v>
      </c>
      <c r="N37" s="179">
        <f>Data!I77</f>
        <v>2891</v>
      </c>
    </row>
    <row r="38" spans="12:14" x14ac:dyDescent="0.2">
      <c r="L38" s="162">
        <f>IF(Data!H78 &lt;&gt; "", Data!J78, "")</f>
        <v>37987</v>
      </c>
      <c r="M38" s="158">
        <f>Data!H78</f>
        <v>37987</v>
      </c>
      <c r="N38" s="179">
        <f>Data!I78</f>
        <v>2894</v>
      </c>
    </row>
    <row r="39" spans="12:14" x14ac:dyDescent="0.2">
      <c r="L39" s="162">
        <f>IF(Data!H79 &lt;&gt; "", Data!J79, "")</f>
        <v>38018</v>
      </c>
      <c r="M39" s="158">
        <f>Data!H79</f>
        <v>38018</v>
      </c>
      <c r="N39" s="179">
        <f>Data!I79</f>
        <v>2904</v>
      </c>
    </row>
    <row r="40" spans="12:14" x14ac:dyDescent="0.2">
      <c r="L40" s="162">
        <f>IF(Data!H80 &lt;&gt; "", Data!J80, "")</f>
        <v>38047</v>
      </c>
      <c r="M40" s="158">
        <f>Data!H80</f>
        <v>38047</v>
      </c>
      <c r="N40" s="179">
        <f>Data!I80</f>
        <v>2918</v>
      </c>
    </row>
    <row r="41" spans="12:14" x14ac:dyDescent="0.2">
      <c r="L41" s="162">
        <f>IF(Data!H81 &lt;&gt; "", Data!J81, "")</f>
        <v>38078</v>
      </c>
      <c r="M41" s="158">
        <f>Data!H81</f>
        <v>38078</v>
      </c>
      <c r="N41" s="179">
        <f>Data!I81</f>
        <v>2930</v>
      </c>
    </row>
    <row r="42" spans="12:14" x14ac:dyDescent="0.2">
      <c r="L42" s="162">
        <f>IF(Data!H82 &lt;&gt; "", Data!J82, "")</f>
        <v>38108</v>
      </c>
      <c r="M42" s="158">
        <f>Data!H82</f>
        <v>38108</v>
      </c>
      <c r="N42" s="179">
        <f>Data!I82</f>
        <v>2934</v>
      </c>
    </row>
    <row r="43" spans="12:14" x14ac:dyDescent="0.2">
      <c r="L43" s="162">
        <f>IF(Data!H83 &lt;&gt; "", Data!J83, "")</f>
        <v>38139</v>
      </c>
      <c r="M43" s="158">
        <f>Data!H83</f>
        <v>38139</v>
      </c>
      <c r="N43" s="179">
        <f>Data!I83</f>
        <v>2939</v>
      </c>
    </row>
    <row r="44" spans="12:14" x14ac:dyDescent="0.2">
      <c r="L44" s="162">
        <f>IF(Data!H84 &lt;&gt; "", Data!J84, "")</f>
        <v>38169</v>
      </c>
      <c r="M44" s="158">
        <f>Data!H84</f>
        <v>38169</v>
      </c>
      <c r="N44" s="179">
        <f>Data!I84</f>
        <v>2943</v>
      </c>
    </row>
    <row r="45" spans="12:14" x14ac:dyDescent="0.2">
      <c r="L45" s="162">
        <f>IF(Data!H85 &lt;&gt; "", Data!J85, "")</f>
        <v>38200</v>
      </c>
      <c r="M45" s="158">
        <f>Data!H85</f>
        <v>38200</v>
      </c>
      <c r="N45" s="179">
        <f>Data!I85</f>
        <v>2945</v>
      </c>
    </row>
    <row r="46" spans="12:14" x14ac:dyDescent="0.2">
      <c r="L46" s="162">
        <f>IF(Data!H86 &lt;&gt; "", Data!J86, "")</f>
        <v>38231</v>
      </c>
      <c r="M46" s="158">
        <f>Data!H86</f>
        <v>38231</v>
      </c>
      <c r="N46" s="179">
        <f>Data!I86</f>
        <v>2952</v>
      </c>
    </row>
    <row r="47" spans="12:14" x14ac:dyDescent="0.2">
      <c r="L47" s="162">
        <f>IF(Data!H87 &lt;&gt; "", Data!J87, "")</f>
        <v>38261</v>
      </c>
      <c r="M47" s="158">
        <f>Data!H87</f>
        <v>38261</v>
      </c>
      <c r="N47" s="179">
        <f>Data!I87</f>
        <v>2952</v>
      </c>
    </row>
    <row r="48" spans="12:14" x14ac:dyDescent="0.2">
      <c r="L48" s="162">
        <f>IF(Data!H88 &lt;&gt; "", Data!J88, "")</f>
        <v>38292</v>
      </c>
      <c r="M48" s="158">
        <f>Data!H88</f>
        <v>38292</v>
      </c>
      <c r="N48" s="179">
        <f>Data!I88</f>
        <v>2958</v>
      </c>
    </row>
    <row r="49" spans="12:14" x14ac:dyDescent="0.2">
      <c r="L49" s="162">
        <f>IF(Data!H89 &lt;&gt; "", Data!J89, "")</f>
        <v>38322</v>
      </c>
      <c r="M49" s="158">
        <f>Data!H89</f>
        <v>38322</v>
      </c>
      <c r="N49" s="179">
        <f>Data!I89</f>
        <v>2964</v>
      </c>
    </row>
    <row r="50" spans="12:14" x14ac:dyDescent="0.2">
      <c r="L50" s="162">
        <f>IF(Data!H90 &lt;&gt; "", Data!J90, "")</f>
        <v>38353</v>
      </c>
      <c r="M50" s="158">
        <f>Data!H90</f>
        <v>38353</v>
      </c>
      <c r="N50" s="179">
        <f>Data!I90</f>
        <v>2966</v>
      </c>
    </row>
    <row r="51" spans="12:14" x14ac:dyDescent="0.2">
      <c r="L51" s="162">
        <f>IF(Data!H91 &lt;&gt; "", Data!J91, "")</f>
        <v>38384</v>
      </c>
      <c r="M51" s="158">
        <f>Data!H91</f>
        <v>38384</v>
      </c>
      <c r="N51" s="179">
        <f>Data!I91</f>
        <v>2972</v>
      </c>
    </row>
    <row r="52" spans="12:14" x14ac:dyDescent="0.2">
      <c r="L52" s="162">
        <f>IF(Data!H92 &lt;&gt; "", Data!J92, "")</f>
        <v>38412</v>
      </c>
      <c r="M52" s="158">
        <f>Data!H92</f>
        <v>38412</v>
      </c>
      <c r="N52" s="179">
        <f>Data!I92</f>
        <v>2974</v>
      </c>
    </row>
    <row r="53" spans="12:14" x14ac:dyDescent="0.2">
      <c r="L53" s="162">
        <f>IF(Data!H93 &lt;&gt; "", Data!J93, "")</f>
        <v>38443</v>
      </c>
      <c r="M53" s="158">
        <f>Data!H93</f>
        <v>38443</v>
      </c>
      <c r="N53" s="179">
        <f>Data!I93</f>
        <v>2974</v>
      </c>
    </row>
    <row r="54" spans="12:14" x14ac:dyDescent="0.2">
      <c r="L54" s="162">
        <f>IF(Data!H94 &lt;&gt; "", Data!J94, "")</f>
        <v>38473</v>
      </c>
      <c r="M54" s="158">
        <f>Data!H94</f>
        <v>38473</v>
      </c>
      <c r="N54" s="179">
        <f>Data!I94</f>
        <v>2980</v>
      </c>
    </row>
    <row r="55" spans="12:14" x14ac:dyDescent="0.2">
      <c r="L55" s="162">
        <f>IF(Data!H95 &lt;&gt; "", Data!J95, "")</f>
        <v>38504</v>
      </c>
      <c r="M55" s="158">
        <f>Data!H95</f>
        <v>38504</v>
      </c>
      <c r="N55" s="179">
        <f>Data!I95</f>
        <v>2987</v>
      </c>
    </row>
    <row r="56" spans="12:14" x14ac:dyDescent="0.2">
      <c r="L56" s="162">
        <f>IF(Data!H96 &lt;&gt; "", Data!J96, "")</f>
        <v>38534</v>
      </c>
      <c r="M56" s="158">
        <f>Data!H96</f>
        <v>38534</v>
      </c>
      <c r="N56" s="179">
        <f>Data!I96</f>
        <v>2988</v>
      </c>
    </row>
    <row r="57" spans="12:14" x14ac:dyDescent="0.2">
      <c r="L57" s="162">
        <f>IF(Data!H97 &lt;&gt; "", Data!J97, "")</f>
        <v>38565</v>
      </c>
      <c r="M57" s="158">
        <f>Data!H97</f>
        <v>38565</v>
      </c>
      <c r="N57" s="179">
        <f>Data!I97</f>
        <v>2990</v>
      </c>
    </row>
    <row r="58" spans="12:14" x14ac:dyDescent="0.2">
      <c r="L58" s="162">
        <f>IF(Data!H98 &lt;&gt; "", Data!J98, "")</f>
        <v>38596</v>
      </c>
      <c r="M58" s="158">
        <f>Data!H98</f>
        <v>38596</v>
      </c>
      <c r="N58" s="179">
        <f>Data!I98</f>
        <v>2988</v>
      </c>
    </row>
    <row r="59" spans="12:14" x14ac:dyDescent="0.2">
      <c r="L59" s="162">
        <f>IF(Data!H99 &lt;&gt; "", Data!J99, "")</f>
        <v>38626</v>
      </c>
      <c r="M59" s="158">
        <f>Data!H99</f>
        <v>38626</v>
      </c>
      <c r="N59" s="179">
        <f>Data!I99</f>
        <v>2985</v>
      </c>
    </row>
    <row r="60" spans="12:14" x14ac:dyDescent="0.2">
      <c r="L60" s="162">
        <f>IF(Data!H100 &lt;&gt; "", Data!J100, "")</f>
        <v>38657</v>
      </c>
      <c r="M60" s="158">
        <f>Data!H100</f>
        <v>38657</v>
      </c>
      <c r="N60" s="179">
        <f>Data!I100</f>
        <v>2988</v>
      </c>
    </row>
    <row r="61" spans="12:14" x14ac:dyDescent="0.2">
      <c r="L61" s="162">
        <f>IF(Data!H101 &lt;&gt; "", Data!J101, "")</f>
        <v>38687</v>
      </c>
      <c r="M61" s="158">
        <f>Data!H101</f>
        <v>38687</v>
      </c>
      <c r="N61" s="179">
        <f>Data!I101</f>
        <v>2989</v>
      </c>
    </row>
    <row r="62" spans="12:14" x14ac:dyDescent="0.2">
      <c r="L62" s="162">
        <f>IF(Data!H102 &lt;&gt; "", Data!J102, "")</f>
        <v>38718</v>
      </c>
      <c r="M62" s="158">
        <f>Data!H102</f>
        <v>38718</v>
      </c>
      <c r="N62" s="179">
        <f>Data!I102</f>
        <v>2998</v>
      </c>
    </row>
    <row r="63" spans="12:14" x14ac:dyDescent="0.2">
      <c r="L63" s="162">
        <f>IF(Data!H103 &lt;&gt; "", Data!J103, "")</f>
        <v>38749</v>
      </c>
      <c r="M63" s="158">
        <f>Data!H103</f>
        <v>38749</v>
      </c>
      <c r="N63" s="179">
        <f>Data!I103</f>
        <v>2999</v>
      </c>
    </row>
    <row r="64" spans="12:14" x14ac:dyDescent="0.2">
      <c r="L64" s="162">
        <f>IF(Data!H104 &lt;&gt; "", Data!J104, "")</f>
        <v>38777</v>
      </c>
      <c r="M64" s="158">
        <f>Data!H104</f>
        <v>38777</v>
      </c>
      <c r="N64" s="179">
        <f>Data!I104</f>
        <v>3003</v>
      </c>
    </row>
    <row r="65" spans="12:14" x14ac:dyDescent="0.2">
      <c r="L65" s="162">
        <f>IF(Data!H105 &lt;&gt; "", Data!J105, "")</f>
        <v>38808</v>
      </c>
      <c r="M65" s="158">
        <f>Data!H105</f>
        <v>38808</v>
      </c>
      <c r="N65" s="179">
        <f>Data!I105</f>
        <v>3003</v>
      </c>
    </row>
    <row r="66" spans="12:14" x14ac:dyDescent="0.2">
      <c r="L66" s="162">
        <f>IF(Data!H106 &lt;&gt; "", Data!J106, "")</f>
        <v>38838</v>
      </c>
      <c r="M66" s="158">
        <f>Data!H106</f>
        <v>38838</v>
      </c>
      <c r="N66" s="179">
        <f>Data!I106</f>
        <v>3003</v>
      </c>
    </row>
    <row r="67" spans="12:14" x14ac:dyDescent="0.2">
      <c r="L67" s="162">
        <f>IF(Data!H107 &lt;&gt; "", Data!J107, "")</f>
        <v>38869</v>
      </c>
      <c r="M67" s="158">
        <f>Data!H107</f>
        <v>38869</v>
      </c>
      <c r="N67" s="179">
        <f>Data!I107</f>
        <v>3003</v>
      </c>
    </row>
    <row r="68" spans="12:14" x14ac:dyDescent="0.2">
      <c r="L68" s="162">
        <f>IF(Data!H108 &lt;&gt; "", Data!J108, "")</f>
        <v>38899</v>
      </c>
      <c r="M68" s="158">
        <f>Data!H108</f>
        <v>38899</v>
      </c>
      <c r="N68" s="179">
        <f>Data!I108</f>
        <v>2999</v>
      </c>
    </row>
    <row r="69" spans="12:14" x14ac:dyDescent="0.2">
      <c r="L69" s="162">
        <f>IF(Data!H109 &lt;&gt; "", Data!J109, "")</f>
        <v>38930</v>
      </c>
      <c r="M69" s="158">
        <f>Data!H109</f>
        <v>38930</v>
      </c>
      <c r="N69" s="179">
        <f>Data!I109</f>
        <v>2999</v>
      </c>
    </row>
    <row r="70" spans="12:14" x14ac:dyDescent="0.2">
      <c r="L70" s="162">
        <f>IF(Data!H110 &lt;&gt; "", Data!J110, "")</f>
        <v>38961</v>
      </c>
      <c r="M70" s="158">
        <f>Data!H110</f>
        <v>38961</v>
      </c>
      <c r="N70" s="179">
        <f>Data!I110</f>
        <v>3003</v>
      </c>
    </row>
    <row r="71" spans="12:14" x14ac:dyDescent="0.2">
      <c r="L71" s="162">
        <f>IF(Data!H111 &lt;&gt; "", Data!J111, "")</f>
        <v>38991</v>
      </c>
      <c r="M71" s="158">
        <f>Data!H111</f>
        <v>38991</v>
      </c>
      <c r="N71" s="179">
        <f>Data!I111</f>
        <v>3010</v>
      </c>
    </row>
    <row r="72" spans="12:14" x14ac:dyDescent="0.2">
      <c r="L72" s="162">
        <f>IF(Data!H112 &lt;&gt; "", Data!J112, "")</f>
        <v>39022</v>
      </c>
      <c r="M72" s="158">
        <f>Data!H112</f>
        <v>39022</v>
      </c>
      <c r="N72" s="179">
        <f>Data!I112</f>
        <v>3012</v>
      </c>
    </row>
    <row r="73" spans="12:14" x14ac:dyDescent="0.2">
      <c r="L73" s="162">
        <f>IF(Data!H113 &lt;&gt; "", Data!J113, "")</f>
        <v>39052</v>
      </c>
      <c r="M73" s="158">
        <f>Data!H113</f>
        <v>39052</v>
      </c>
      <c r="N73" s="179">
        <f>Data!I113</f>
        <v>3014</v>
      </c>
    </row>
    <row r="74" spans="12:14" x14ac:dyDescent="0.2">
      <c r="L74" s="162">
        <f>IF(Data!H114 &lt;&gt; "", Data!J114, "")</f>
        <v>39083</v>
      </c>
      <c r="M74" s="158">
        <f>Data!H114</f>
        <v>39083</v>
      </c>
      <c r="N74" s="179">
        <f>Data!I114</f>
        <v>3015</v>
      </c>
    </row>
    <row r="75" spans="12:14" x14ac:dyDescent="0.2">
      <c r="L75" s="162">
        <f>IF(Data!H115 &lt;&gt; "", Data!J115, "")</f>
        <v>39114</v>
      </c>
      <c r="M75" s="158">
        <f>Data!H115</f>
        <v>39114</v>
      </c>
      <c r="N75" s="179">
        <f>Data!I115</f>
        <v>3013</v>
      </c>
    </row>
    <row r="76" spans="12:14" x14ac:dyDescent="0.2">
      <c r="L76" s="162">
        <f>IF(Data!H116 &lt;&gt; "", Data!J116, "")</f>
        <v>39142</v>
      </c>
      <c r="M76" s="158">
        <f>Data!H116</f>
        <v>39142</v>
      </c>
      <c r="N76" s="179">
        <f>Data!I116</f>
        <v>3016</v>
      </c>
    </row>
    <row r="77" spans="12:14" x14ac:dyDescent="0.2">
      <c r="L77" s="162">
        <f>IF(Data!H117 &lt;&gt; "", Data!J117, "")</f>
        <v>39173</v>
      </c>
      <c r="M77" s="158">
        <f>Data!H117</f>
        <v>39173</v>
      </c>
      <c r="N77" s="179">
        <f>Data!I117</f>
        <v>3018</v>
      </c>
    </row>
    <row r="78" spans="12:14" x14ac:dyDescent="0.2">
      <c r="L78" s="162">
        <f>IF(Data!H118 &lt;&gt; "", Data!J118, "")</f>
        <v>39203</v>
      </c>
      <c r="M78" s="158">
        <f>Data!H118</f>
        <v>39203</v>
      </c>
      <c r="N78" s="179">
        <f>Data!I118</f>
        <v>3023</v>
      </c>
    </row>
    <row r="79" spans="12:14" x14ac:dyDescent="0.2">
      <c r="L79" s="162">
        <f>IF(Data!H119 &lt;&gt; "", Data!J119, "")</f>
        <v>39234</v>
      </c>
      <c r="M79" s="158">
        <f>Data!H119</f>
        <v>39234</v>
      </c>
      <c r="N79" s="179">
        <f>Data!I119</f>
        <v>3024</v>
      </c>
    </row>
    <row r="80" spans="12:14" x14ac:dyDescent="0.2">
      <c r="L80" s="162">
        <f>IF(Data!H120 &lt;&gt; "", Data!J120, "")</f>
        <v>39264</v>
      </c>
      <c r="M80" s="158">
        <f>Data!H120</f>
        <v>39264</v>
      </c>
      <c r="N80" s="179">
        <f>Data!I120</f>
        <v>3028</v>
      </c>
    </row>
    <row r="81" spans="12:14" x14ac:dyDescent="0.2">
      <c r="L81" s="162">
        <f>IF(Data!H121 &lt;&gt; "", Data!J121, "")</f>
        <v>39295</v>
      </c>
      <c r="M81" s="158">
        <f>Data!H121</f>
        <v>39295</v>
      </c>
      <c r="N81" s="179">
        <f>Data!I121</f>
        <v>3034</v>
      </c>
    </row>
    <row r="82" spans="12:14" x14ac:dyDescent="0.2">
      <c r="L82" s="162">
        <f>IF(Data!H122 &lt;&gt; "", Data!J122, "")</f>
        <v>39326</v>
      </c>
      <c r="M82" s="158">
        <f>Data!H122</f>
        <v>39326</v>
      </c>
      <c r="N82" s="179">
        <f>Data!I122</f>
        <v>3034</v>
      </c>
    </row>
    <row r="83" spans="12:14" x14ac:dyDescent="0.2">
      <c r="L83" s="162">
        <f>IF(Data!H123 &lt;&gt; "", Data!J123, "")</f>
        <v>39356</v>
      </c>
      <c r="M83" s="158">
        <f>Data!H123</f>
        <v>39356</v>
      </c>
      <c r="N83" s="179">
        <f>Data!I123</f>
        <v>3037</v>
      </c>
    </row>
    <row r="84" spans="12:14" x14ac:dyDescent="0.2">
      <c r="L84" s="162">
        <f>IF(Data!H124 &lt;&gt; "", Data!J124, "")</f>
        <v>39387</v>
      </c>
      <c r="M84" s="158">
        <f>Data!H124</f>
        <v>39387</v>
      </c>
      <c r="N84" s="179">
        <f>Data!I124</f>
        <v>3038</v>
      </c>
    </row>
    <row r="85" spans="12:14" x14ac:dyDescent="0.2">
      <c r="L85" s="162">
        <f>IF(Data!H125 &lt;&gt; "", Data!J125, "")</f>
        <v>39417</v>
      </c>
      <c r="M85" s="158">
        <f>Data!H125</f>
        <v>39417</v>
      </c>
      <c r="N85" s="179">
        <f>Data!I125</f>
        <v>3030</v>
      </c>
    </row>
    <row r="86" spans="12:14" x14ac:dyDescent="0.2">
      <c r="L86" s="162">
        <f>IF(Data!H126 &lt;&gt; "", Data!J126, "")</f>
        <v>39448</v>
      </c>
      <c r="M86" s="158">
        <f>Data!H126</f>
        <v>39448</v>
      </c>
      <c r="N86" s="179">
        <f>Data!I126</f>
        <v>3029</v>
      </c>
    </row>
    <row r="87" spans="12:14" x14ac:dyDescent="0.2">
      <c r="L87" s="162">
        <f>IF(Data!H127 &lt;&gt; "", Data!J127, "")</f>
        <v>39479</v>
      </c>
      <c r="M87" s="158">
        <f>Data!H127</f>
        <v>39479</v>
      </c>
      <c r="N87" s="179">
        <f>Data!I127</f>
        <v>3031</v>
      </c>
    </row>
    <row r="88" spans="12:14" x14ac:dyDescent="0.2">
      <c r="L88" s="162">
        <f>IF(Data!H128 &lt;&gt; "", Data!J128, "")</f>
        <v>39508</v>
      </c>
      <c r="M88" s="158">
        <f>Data!H128</f>
        <v>39508</v>
      </c>
      <c r="N88" s="179">
        <f>Data!I128</f>
        <v>3023</v>
      </c>
    </row>
    <row r="89" spans="12:14" x14ac:dyDescent="0.2">
      <c r="L89" s="162">
        <f>IF(Data!H129 &lt;&gt; "", Data!J129, "")</f>
        <v>39539</v>
      </c>
      <c r="M89" s="158">
        <f>Data!H129</f>
        <v>39539</v>
      </c>
      <c r="N89" s="179">
        <f>Data!I129</f>
        <v>3022</v>
      </c>
    </row>
    <row r="90" spans="12:14" x14ac:dyDescent="0.2">
      <c r="L90" s="162">
        <f>IF(Data!H130 &lt;&gt; "", Data!J130, "")</f>
        <v>39569</v>
      </c>
      <c r="M90" s="158">
        <f>Data!H130</f>
        <v>39569</v>
      </c>
      <c r="N90" s="179">
        <f>Data!I130</f>
        <v>3015</v>
      </c>
    </row>
    <row r="91" spans="12:14" x14ac:dyDescent="0.2">
      <c r="L91" s="162">
        <f>IF(Data!H131 &lt;&gt; "", Data!J131, "")</f>
        <v>39600</v>
      </c>
      <c r="M91" s="158">
        <f>Data!H131</f>
        <v>39600</v>
      </c>
      <c r="N91" s="179">
        <f>Data!I131</f>
        <v>3007</v>
      </c>
    </row>
    <row r="92" spans="12:14" x14ac:dyDescent="0.2">
      <c r="L92" s="162">
        <f>IF(Data!H132 &lt;&gt; "", Data!J132, "")</f>
        <v>39630</v>
      </c>
      <c r="M92" s="158">
        <f>Data!H132</f>
        <v>39630</v>
      </c>
      <c r="N92" s="179">
        <f>Data!I132</f>
        <v>3002</v>
      </c>
    </row>
    <row r="93" spans="12:14" x14ac:dyDescent="0.2">
      <c r="L93" s="162">
        <f>IF(Data!H133 &lt;&gt; "", Data!J133, "")</f>
        <v>39661</v>
      </c>
      <c r="M93" s="158">
        <f>Data!H133</f>
        <v>39661</v>
      </c>
      <c r="N93" s="179">
        <f>Data!I133</f>
        <v>2992</v>
      </c>
    </row>
    <row r="94" spans="12:14" x14ac:dyDescent="0.2">
      <c r="L94" s="162">
        <f>IF(Data!H134 &lt;&gt; "", Data!J134, "")</f>
        <v>39692</v>
      </c>
      <c r="M94" s="158">
        <f>Data!H134</f>
        <v>39692</v>
      </c>
      <c r="N94" s="179">
        <f>Data!I134</f>
        <v>2986</v>
      </c>
    </row>
    <row r="95" spans="12:14" x14ac:dyDescent="0.2">
      <c r="L95" s="162">
        <f>IF(Data!H135 &lt;&gt; "", Data!J135, "")</f>
        <v>39722</v>
      </c>
      <c r="M95" s="158">
        <f>Data!H135</f>
        <v>39722</v>
      </c>
      <c r="N95" s="179">
        <f>Data!I135</f>
        <v>2981</v>
      </c>
    </row>
    <row r="96" spans="12:14" x14ac:dyDescent="0.2">
      <c r="L96" s="162">
        <f>IF(Data!H136 &lt;&gt; "", Data!J136, "")</f>
        <v>39753</v>
      </c>
      <c r="M96" s="158">
        <f>Data!H136</f>
        <v>39753</v>
      </c>
      <c r="N96" s="179">
        <f>Data!I136</f>
        <v>2971</v>
      </c>
    </row>
    <row r="97" spans="12:14" x14ac:dyDescent="0.2">
      <c r="L97" s="162">
        <f>IF(Data!H137 &lt;&gt; "", Data!J137, "")</f>
        <v>39783</v>
      </c>
      <c r="M97" s="158">
        <f>Data!H137</f>
        <v>39783</v>
      </c>
      <c r="N97" s="179">
        <f>Data!I137</f>
        <v>2973</v>
      </c>
    </row>
    <row r="98" spans="12:14" x14ac:dyDescent="0.2">
      <c r="L98" s="162">
        <f>IF(Data!H138 &lt;&gt; "", Data!J138, "")</f>
        <v>39814</v>
      </c>
      <c r="M98" s="158">
        <f>Data!H138</f>
        <v>39814</v>
      </c>
      <c r="N98" s="179">
        <f>Data!I138</f>
        <v>2966</v>
      </c>
    </row>
    <row r="99" spans="12:14" x14ac:dyDescent="0.2">
      <c r="L99" s="162">
        <f>IF(Data!H139 &lt;&gt; "", Data!J139, "")</f>
        <v>39845</v>
      </c>
      <c r="M99" s="158">
        <f>Data!H139</f>
        <v>39845</v>
      </c>
      <c r="N99" s="179">
        <f>Data!I139</f>
        <v>2963</v>
      </c>
    </row>
    <row r="100" spans="12:14" x14ac:dyDescent="0.2">
      <c r="L100" s="162">
        <f>IF(Data!H140 &lt;&gt; "", Data!J140, "")</f>
        <v>39873</v>
      </c>
      <c r="M100" s="158">
        <f>Data!H140</f>
        <v>39873</v>
      </c>
      <c r="N100" s="179">
        <f>Data!I140</f>
        <v>2961</v>
      </c>
    </row>
    <row r="101" spans="12:14" x14ac:dyDescent="0.2">
      <c r="L101" s="162">
        <f>IF(Data!H141 &lt;&gt; "", Data!J141, "")</f>
        <v>39904</v>
      </c>
      <c r="M101" s="158">
        <f>Data!H141</f>
        <v>39904</v>
      </c>
      <c r="N101" s="179">
        <f>Data!I141</f>
        <v>2960</v>
      </c>
    </row>
    <row r="102" spans="12:14" x14ac:dyDescent="0.2">
      <c r="L102" s="162">
        <f>IF(Data!H142 &lt;&gt; "", Data!J142, "")</f>
        <v>39934</v>
      </c>
      <c r="M102" s="158">
        <f>Data!H142</f>
        <v>39934</v>
      </c>
      <c r="N102" s="179">
        <f>Data!I142</f>
        <v>2957</v>
      </c>
    </row>
    <row r="103" spans="12:14" x14ac:dyDescent="0.2">
      <c r="L103" s="162">
        <f>IF(Data!H143 &lt;&gt; "", Data!J143, "")</f>
        <v>39965</v>
      </c>
      <c r="M103" s="158">
        <f>Data!H143</f>
        <v>39965</v>
      </c>
      <c r="N103" s="179">
        <f>Data!I143</f>
        <v>2958</v>
      </c>
    </row>
    <row r="104" spans="12:14" x14ac:dyDescent="0.2">
      <c r="L104" s="162">
        <f>IF(Data!H144 &lt;&gt; "", Data!J144, "")</f>
        <v>39995</v>
      </c>
      <c r="M104" s="158">
        <f>Data!H144</f>
        <v>39995</v>
      </c>
      <c r="N104" s="179">
        <f>Data!I144</f>
        <v>2960</v>
      </c>
    </row>
    <row r="105" spans="12:14" x14ac:dyDescent="0.2">
      <c r="L105" s="162">
        <f>IF(Data!H145 &lt;&gt; "", Data!J145, "")</f>
        <v>40026</v>
      </c>
      <c r="M105" s="158">
        <f>Data!H145</f>
        <v>40026</v>
      </c>
      <c r="N105" s="179">
        <f>Data!I145</f>
        <v>2959</v>
      </c>
    </row>
    <row r="106" spans="12:14" x14ac:dyDescent="0.2">
      <c r="L106" s="162">
        <f>IF(Data!H146 &lt;&gt; "", Data!J146, "")</f>
        <v>40057</v>
      </c>
      <c r="M106" s="158">
        <f>Data!H146</f>
        <v>40057</v>
      </c>
      <c r="N106" s="179">
        <f>Data!I146</f>
        <v>2961</v>
      </c>
    </row>
    <row r="107" spans="12:14" x14ac:dyDescent="0.2">
      <c r="L107" s="162">
        <f>IF(Data!H147 &lt;&gt; "", Data!J147, "")</f>
        <v>40087</v>
      </c>
      <c r="M107" s="158">
        <f>Data!H147</f>
        <v>40087</v>
      </c>
      <c r="N107" s="179">
        <f>Data!I147</f>
        <v>2957</v>
      </c>
    </row>
    <row r="108" spans="12:14" x14ac:dyDescent="0.2">
      <c r="L108" s="162">
        <f>IF(Data!H148 &lt;&gt; "", Data!J148, "")</f>
        <v>40118</v>
      </c>
      <c r="M108" s="158">
        <f>Data!H148</f>
        <v>40118</v>
      </c>
      <c r="N108" s="179">
        <f>Data!I148</f>
        <v>2958</v>
      </c>
    </row>
    <row r="109" spans="12:14" x14ac:dyDescent="0.2">
      <c r="L109" s="162">
        <f>IF(Data!H149 &lt;&gt; "", Data!J149, "")</f>
        <v>40148</v>
      </c>
      <c r="M109" s="158">
        <f>Data!H149</f>
        <v>40148</v>
      </c>
      <c r="N109" s="179">
        <f>Data!I149</f>
        <v>2956</v>
      </c>
    </row>
    <row r="110" spans="12:14" x14ac:dyDescent="0.2">
      <c r="L110" s="162">
        <f>IF(Data!H150 &lt;&gt; "", Data!J150, "")</f>
        <v>40179</v>
      </c>
      <c r="M110" s="158">
        <f>Data!H150</f>
        <v>40179</v>
      </c>
      <c r="N110" s="179">
        <f>Data!I150</f>
        <v>2951</v>
      </c>
    </row>
    <row r="111" spans="12:14" x14ac:dyDescent="0.2">
      <c r="L111" s="162">
        <f>IF(Data!H151 &lt;&gt; "", Data!J151, "")</f>
        <v>40210</v>
      </c>
      <c r="M111" s="158">
        <f>Data!H151</f>
        <v>40210</v>
      </c>
      <c r="N111" s="179">
        <f>Data!I151</f>
        <v>2944</v>
      </c>
    </row>
    <row r="112" spans="12:14" x14ac:dyDescent="0.2">
      <c r="L112" s="162">
        <f>IF(Data!H152 &lt;&gt; "", Data!J152, "")</f>
        <v>40238</v>
      </c>
      <c r="M112" s="158">
        <f>Data!H152</f>
        <v>40238</v>
      </c>
      <c r="N112" s="179">
        <f>Data!I152</f>
        <v>2948</v>
      </c>
    </row>
    <row r="113" spans="12:14" x14ac:dyDescent="0.2">
      <c r="L113" s="162">
        <f>IF(Data!H153 &lt;&gt; "", Data!J153, "")</f>
        <v>40269</v>
      </c>
      <c r="M113" s="158">
        <f>Data!H153</f>
        <v>40269</v>
      </c>
      <c r="N113" s="179">
        <f>Data!I153</f>
        <v>2951</v>
      </c>
    </row>
    <row r="114" spans="12:14" x14ac:dyDescent="0.2">
      <c r="L114" s="162">
        <f>IF(Data!H154 &lt;&gt; "", Data!J154, "")</f>
        <v>40299</v>
      </c>
      <c r="M114" s="158">
        <f>Data!H154</f>
        <v>40299</v>
      </c>
      <c r="N114" s="179">
        <f>Data!I154</f>
        <v>2950</v>
      </c>
    </row>
    <row r="115" spans="12:14" x14ac:dyDescent="0.2">
      <c r="L115" s="162">
        <f>IF(Data!H155 &lt;&gt; "", Data!J155, "")</f>
        <v>40330</v>
      </c>
      <c r="M115" s="158">
        <f>Data!H155</f>
        <v>40330</v>
      </c>
      <c r="N115" s="179">
        <f>Data!I155</f>
        <v>2952</v>
      </c>
    </row>
    <row r="116" spans="12:14" x14ac:dyDescent="0.2">
      <c r="L116" s="162">
        <f>IF(Data!H156 &lt;&gt; "", Data!J156, "")</f>
        <v>40360</v>
      </c>
      <c r="M116" s="158">
        <f>Data!H156</f>
        <v>40360</v>
      </c>
      <c r="N116" s="179">
        <f>Data!I156</f>
        <v>2953</v>
      </c>
    </row>
    <row r="117" spans="12:14" x14ac:dyDescent="0.2">
      <c r="L117" s="162">
        <f>IF(Data!H157 &lt;&gt; "", Data!J157, "")</f>
        <v>40391</v>
      </c>
      <c r="M117" s="158">
        <f>Data!H157</f>
        <v>40391</v>
      </c>
      <c r="N117" s="179">
        <f>Data!I157</f>
        <v>2957</v>
      </c>
    </row>
    <row r="118" spans="12:14" x14ac:dyDescent="0.2">
      <c r="L118" s="162">
        <f>IF(Data!H158 &lt;&gt; "", Data!J158, "")</f>
        <v>40422</v>
      </c>
      <c r="M118" s="158">
        <f>Data!H158</f>
        <v>40422</v>
      </c>
      <c r="N118" s="179">
        <f>Data!I158</f>
        <v>2960</v>
      </c>
    </row>
    <row r="119" spans="12:14" x14ac:dyDescent="0.2">
      <c r="L119" s="162">
        <f>IF(Data!H159 &lt;&gt; "", Data!J159, "")</f>
        <v>40452</v>
      </c>
      <c r="M119" s="158">
        <f>Data!H159</f>
        <v>40452</v>
      </c>
      <c r="N119" s="179">
        <f>Data!I159</f>
        <v>2964</v>
      </c>
    </row>
    <row r="120" spans="12:14" x14ac:dyDescent="0.2">
      <c r="L120" s="162">
        <f>IF(Data!H160 &lt;&gt; "", Data!J160, "")</f>
        <v>40483</v>
      </c>
      <c r="M120" s="158">
        <f>Data!H160</f>
        <v>40483</v>
      </c>
      <c r="N120" s="179">
        <f>Data!I160</f>
        <v>2967</v>
      </c>
    </row>
    <row r="121" spans="12:14" x14ac:dyDescent="0.2">
      <c r="L121" s="162">
        <f>IF(Data!H161 &lt;&gt; "", Data!J161, "")</f>
        <v>40513</v>
      </c>
      <c r="M121" s="158">
        <f>Data!H161</f>
        <v>40513</v>
      </c>
      <c r="N121" s="179">
        <f>Data!I161</f>
        <v>2968</v>
      </c>
    </row>
    <row r="122" spans="12:14" x14ac:dyDescent="0.2">
      <c r="L122" s="162">
        <f>IF(Data!H162 &lt;&gt; "", Data!J162, "")</f>
        <v>40544</v>
      </c>
      <c r="M122" s="158">
        <f>Data!H162</f>
        <v>40544</v>
      </c>
      <c r="N122" s="179">
        <f>Data!I162</f>
        <v>2971</v>
      </c>
    </row>
    <row r="123" spans="12:14" x14ac:dyDescent="0.2">
      <c r="L123" s="162">
        <f>IF(Data!H163 &lt;&gt; "", Data!J163, "")</f>
        <v>40575</v>
      </c>
      <c r="M123" s="158">
        <f>Data!H163</f>
        <v>40575</v>
      </c>
      <c r="N123" s="179">
        <f>Data!I163</f>
        <v>2973</v>
      </c>
    </row>
    <row r="124" spans="12:14" x14ac:dyDescent="0.2">
      <c r="L124" s="162">
        <f>IF(Data!H164 &lt;&gt; "", Data!J164, "")</f>
        <v>40603</v>
      </c>
      <c r="M124" s="158">
        <f>Data!H164</f>
        <v>40603</v>
      </c>
      <c r="N124" s="179">
        <f>Data!I164</f>
        <v>2972</v>
      </c>
    </row>
    <row r="125" spans="12:14" x14ac:dyDescent="0.2">
      <c r="L125" s="162">
        <f>IF(Data!H165 &lt;&gt; "", Data!J165, "")</f>
        <v>40634</v>
      </c>
      <c r="M125" s="158">
        <f>Data!H165</f>
        <v>40634</v>
      </c>
      <c r="N125" s="179">
        <f>Data!I165</f>
        <v>2968</v>
      </c>
    </row>
    <row r="126" spans="12:14" x14ac:dyDescent="0.2">
      <c r="L126" s="162">
        <f>IF(Data!H166 &lt;&gt; "", Data!J166, "")</f>
        <v>40664</v>
      </c>
      <c r="M126" s="158">
        <f>Data!H166</f>
        <v>40664</v>
      </c>
      <c r="N126" s="179">
        <f>Data!I166</f>
        <v>2965</v>
      </c>
    </row>
    <row r="127" spans="12:14" x14ac:dyDescent="0.2">
      <c r="L127" s="162">
        <f>IF(Data!H167 &lt;&gt; "", Data!J167, "")</f>
        <v>40695</v>
      </c>
      <c r="M127" s="158">
        <f>Data!H167</f>
        <v>40695</v>
      </c>
      <c r="N127" s="179">
        <f>Data!I167</f>
        <v>2963</v>
      </c>
    </row>
    <row r="128" spans="12:14" x14ac:dyDescent="0.2">
      <c r="L128" s="162">
        <f>IF(Data!H168 &lt;&gt; "", Data!J168, "")</f>
        <v>40725</v>
      </c>
      <c r="M128" s="158">
        <f>Data!H168</f>
        <v>40725</v>
      </c>
      <c r="N128" s="179">
        <f>Data!I168</f>
        <v>2958</v>
      </c>
    </row>
    <row r="129" spans="12:14" x14ac:dyDescent="0.2">
      <c r="L129" s="162">
        <f>IF(Data!H169 &lt;&gt; "", Data!J169, "")</f>
        <v>40756</v>
      </c>
      <c r="M129" s="158">
        <f>Data!H169</f>
        <v>40756</v>
      </c>
      <c r="N129" s="179">
        <f>Data!I169</f>
        <v>2955</v>
      </c>
    </row>
    <row r="130" spans="12:14" x14ac:dyDescent="0.2">
      <c r="L130" s="162">
        <f>IF(Data!H170 &lt;&gt; "", Data!J170, "")</f>
        <v>40787</v>
      </c>
      <c r="M130" s="158">
        <f>Data!H170</f>
        <v>40787</v>
      </c>
      <c r="N130" s="179">
        <f>Data!I170</f>
        <v>2952</v>
      </c>
    </row>
    <row r="131" spans="12:14" x14ac:dyDescent="0.2">
      <c r="L131" s="162">
        <f>IF(Data!H171 &lt;&gt; "", Data!J171, "")</f>
        <v>40817</v>
      </c>
      <c r="M131" s="158">
        <f>Data!H171</f>
        <v>40817</v>
      </c>
      <c r="N131" s="179">
        <f>Data!I171</f>
        <v>2948</v>
      </c>
    </row>
    <row r="132" spans="12:14" x14ac:dyDescent="0.2">
      <c r="L132" s="162">
        <f>IF(Data!H172 &lt;&gt; "", Data!J172, "")</f>
        <v>40848</v>
      </c>
      <c r="M132" s="158">
        <f>Data!H172</f>
        <v>40848</v>
      </c>
      <c r="N132" s="179">
        <f>Data!I172</f>
        <v>2947</v>
      </c>
    </row>
    <row r="133" spans="12:14" x14ac:dyDescent="0.2">
      <c r="L133" s="162">
        <f>IF(Data!H173 &lt;&gt; "", Data!J173, "")</f>
        <v>40878</v>
      </c>
      <c r="M133" s="158">
        <f>Data!H173</f>
        <v>40878</v>
      </c>
      <c r="N133" s="179">
        <f>Data!I173</f>
        <v>2951</v>
      </c>
    </row>
    <row r="134" spans="12:14" x14ac:dyDescent="0.2">
      <c r="L134" s="162">
        <f>IF(Data!H174 &lt;&gt; "", Data!J174, "")</f>
        <v>40909</v>
      </c>
      <c r="M134" s="158">
        <f>Data!H174</f>
        <v>40909</v>
      </c>
      <c r="N134" s="179">
        <f>Data!I174</f>
        <v>2955</v>
      </c>
    </row>
    <row r="135" spans="12:14" x14ac:dyDescent="0.2">
      <c r="L135" s="162">
        <f>IF(Data!H175 &lt;&gt; "", Data!J175, "")</f>
        <v>40940</v>
      </c>
      <c r="M135" s="158">
        <f>Data!H175</f>
        <v>40940</v>
      </c>
      <c r="N135" s="179">
        <f>Data!I175</f>
        <v>2960</v>
      </c>
    </row>
    <row r="136" spans="12:14" x14ac:dyDescent="0.2">
      <c r="L136" s="162">
        <f>IF(Data!H176 &lt;&gt; "", Data!J176, "")</f>
        <v>40969</v>
      </c>
      <c r="M136" s="158">
        <f>Data!H176</f>
        <v>40969</v>
      </c>
      <c r="N136" s="179">
        <f>Data!I176</f>
        <v>2963</v>
      </c>
    </row>
    <row r="137" spans="12:14" x14ac:dyDescent="0.2">
      <c r="L137" s="162">
        <f>IF(Data!H177 &lt;&gt; "", Data!J177, "")</f>
        <v>41000</v>
      </c>
      <c r="M137" s="158">
        <f>Data!H177</f>
        <v>41000</v>
      </c>
      <c r="N137" s="179">
        <f>Data!I177</f>
        <v>2962</v>
      </c>
    </row>
    <row r="138" spans="12:14" x14ac:dyDescent="0.2">
      <c r="L138" s="162">
        <f>IF(Data!H178 &lt;&gt; "", Data!J178, "")</f>
        <v>41030</v>
      </c>
      <c r="M138" s="158">
        <f>Data!H178</f>
        <v>41030</v>
      </c>
      <c r="N138" s="179">
        <f>Data!I178</f>
        <v>2969</v>
      </c>
    </row>
    <row r="139" spans="12:14" x14ac:dyDescent="0.2">
      <c r="L139" s="162">
        <f>IF(Data!H179 &lt;&gt; "", Data!J179, "")</f>
        <v>41061</v>
      </c>
      <c r="M139" s="158">
        <f>Data!H179</f>
        <v>41061</v>
      </c>
      <c r="N139" s="179">
        <f>Data!I179</f>
        <v>2971</v>
      </c>
    </row>
    <row r="140" spans="12:14" x14ac:dyDescent="0.2">
      <c r="L140" s="162">
        <f>IF(Data!H180 &lt;&gt; "", Data!J180, "")</f>
        <v>41091</v>
      </c>
      <c r="M140" s="158">
        <f>Data!H180</f>
        <v>41091</v>
      </c>
      <c r="N140" s="179">
        <f>Data!I180</f>
        <v>2971</v>
      </c>
    </row>
    <row r="141" spans="12:14" x14ac:dyDescent="0.2">
      <c r="L141" s="162">
        <f>IF(Data!H181 &lt;&gt; "", Data!J181, "")</f>
        <v>41122</v>
      </c>
      <c r="M141" s="158">
        <f>Data!H181</f>
        <v>41122</v>
      </c>
      <c r="N141" s="179">
        <f>Data!I181</f>
        <v>2974</v>
      </c>
    </row>
    <row r="142" spans="12:14" x14ac:dyDescent="0.2">
      <c r="L142" s="162">
        <f>IF(Data!H182 &lt;&gt; "", Data!J182, "")</f>
        <v>41153</v>
      </c>
      <c r="M142" s="158">
        <f>Data!H182</f>
        <v>41153</v>
      </c>
      <c r="N142" s="179">
        <f>Data!I182</f>
        <v>2971</v>
      </c>
    </row>
    <row r="143" spans="12:14" x14ac:dyDescent="0.2">
      <c r="L143" s="162">
        <f>IF(Data!H183 &lt;&gt; "", Data!J183, "")</f>
        <v>41183</v>
      </c>
      <c r="M143" s="158">
        <f>Data!H183</f>
        <v>41183</v>
      </c>
      <c r="N143" s="179">
        <f>Data!I183</f>
        <v>2973</v>
      </c>
    </row>
    <row r="144" spans="12:14" x14ac:dyDescent="0.2">
      <c r="L144" s="162">
        <f>IF(Data!H184 &lt;&gt; "", Data!J184, "")</f>
        <v>41214</v>
      </c>
      <c r="M144" s="158">
        <f>Data!H184</f>
        <v>41214</v>
      </c>
      <c r="N144" s="179">
        <f>Data!I184</f>
        <v>2974</v>
      </c>
    </row>
    <row r="145" spans="12:14" x14ac:dyDescent="0.2">
      <c r="L145" s="162">
        <f>IF(Data!H185 &lt;&gt; "", Data!J185, "")</f>
        <v>41244</v>
      </c>
      <c r="M145" s="158">
        <f>Data!H185</f>
        <v>41244</v>
      </c>
      <c r="N145" s="179">
        <f>Data!I185</f>
        <v>2968</v>
      </c>
    </row>
    <row r="146" spans="12:14" x14ac:dyDescent="0.2">
      <c r="L146" s="162">
        <f>IF(Data!H186 &lt;&gt; "", Data!J186, "")</f>
        <v>41275</v>
      </c>
      <c r="M146" s="158">
        <f>Data!H186</f>
        <v>41275</v>
      </c>
      <c r="N146" s="179">
        <f>Data!I186</f>
        <v>2969</v>
      </c>
    </row>
    <row r="147" spans="12:14" x14ac:dyDescent="0.2">
      <c r="L147" s="162">
        <f>IF(Data!H187 &lt;&gt; "", Data!J187, "")</f>
        <v>41306</v>
      </c>
      <c r="M147" s="158">
        <f>Data!H187</f>
        <v>41306</v>
      </c>
      <c r="N147" s="179">
        <f>Data!I187</f>
        <v>2967</v>
      </c>
    </row>
    <row r="148" spans="12:14" x14ac:dyDescent="0.2">
      <c r="L148" s="162">
        <f>IF(Data!H188 &lt;&gt; "", Data!J188, "")</f>
        <v>41334</v>
      </c>
      <c r="M148" s="158">
        <f>Data!H188</f>
        <v>41334</v>
      </c>
      <c r="N148" s="179">
        <f>Data!I188</f>
        <v>2964</v>
      </c>
    </row>
    <row r="149" spans="12:14" x14ac:dyDescent="0.2">
      <c r="L149" s="162">
        <f>IF(Data!H189 &lt;&gt; "", Data!J189, "")</f>
        <v>41365</v>
      </c>
      <c r="M149" s="158">
        <f>Data!H189</f>
        <v>41365</v>
      </c>
      <c r="N149" s="179">
        <f>Data!I189</f>
        <v>2967</v>
      </c>
    </row>
    <row r="150" spans="12:14" x14ac:dyDescent="0.2">
      <c r="L150" s="162">
        <f>IF(Data!H190 &lt;&gt; "", Data!J190, "")</f>
        <v>41395</v>
      </c>
      <c r="M150" s="158">
        <f>Data!H190</f>
        <v>41395</v>
      </c>
      <c r="N150" s="179">
        <f>Data!I190</f>
        <v>2969</v>
      </c>
    </row>
    <row r="151" spans="12:14" x14ac:dyDescent="0.2">
      <c r="L151" s="162">
        <f>IF(Data!H191 &lt;&gt; "", Data!J191, "")</f>
        <v>41426</v>
      </c>
      <c r="M151" s="158">
        <f>Data!H191</f>
        <v>41426</v>
      </c>
      <c r="N151" s="179">
        <f>Data!I191</f>
        <v>2969</v>
      </c>
    </row>
    <row r="152" spans="12:14" x14ac:dyDescent="0.2">
      <c r="L152" s="162">
        <f>IF(Data!H192 &lt;&gt; "", Data!J192, "")</f>
        <v>41456</v>
      </c>
      <c r="M152" s="158">
        <f>Data!H192</f>
        <v>41456</v>
      </c>
      <c r="N152" s="179">
        <f>Data!I192</f>
        <v>2973</v>
      </c>
    </row>
    <row r="153" spans="12:14" x14ac:dyDescent="0.2">
      <c r="L153" s="162">
        <f>IF(Data!H193 &lt;&gt; "", Data!J193, "")</f>
        <v>41487</v>
      </c>
      <c r="M153" s="158">
        <f>Data!H193</f>
        <v>41487</v>
      </c>
      <c r="N153" s="179">
        <f>Data!I193</f>
        <v>2977</v>
      </c>
    </row>
    <row r="154" spans="12:14" x14ac:dyDescent="0.2">
      <c r="L154" s="162">
        <f>IF(Data!H194 &lt;&gt; "", Data!J194, "")</f>
        <v>41518</v>
      </c>
      <c r="M154" s="158">
        <f>Data!H194</f>
        <v>41518</v>
      </c>
      <c r="N154" s="179">
        <f>Data!I194</f>
        <v>2981</v>
      </c>
    </row>
    <row r="155" spans="12:14" x14ac:dyDescent="0.2">
      <c r="L155" s="162">
        <f>IF(Data!H195 &lt;&gt; "", Data!J195, "")</f>
        <v>41548</v>
      </c>
      <c r="M155" s="158">
        <f>Data!H195</f>
        <v>41548</v>
      </c>
      <c r="N155" s="179">
        <f>Data!I195</f>
        <v>2986</v>
      </c>
    </row>
    <row r="156" spans="12:14" x14ac:dyDescent="0.2">
      <c r="L156" s="162">
        <f>IF(Data!H196 &lt;&gt; "", Data!J196, "")</f>
        <v>41579</v>
      </c>
      <c r="M156" s="158">
        <f>Data!H196</f>
        <v>41579</v>
      </c>
      <c r="N156" s="179">
        <f>Data!I196</f>
        <v>2986</v>
      </c>
    </row>
    <row r="157" spans="12:14" x14ac:dyDescent="0.2">
      <c r="L157" s="162">
        <f>IF(Data!H197 &lt;&gt; "", Data!J197, "")</f>
        <v>41609</v>
      </c>
      <c r="M157" s="158">
        <f>Data!H197</f>
        <v>41609</v>
      </c>
      <c r="N157" s="179">
        <f>Data!I197</f>
        <v>2988</v>
      </c>
    </row>
    <row r="158" spans="12:14" x14ac:dyDescent="0.2">
      <c r="L158" s="162">
        <f>IF(Data!H198 &lt;&gt; "", Data!J198, "")</f>
        <v>41640</v>
      </c>
      <c r="M158" s="158">
        <f>Data!H198</f>
        <v>41640</v>
      </c>
      <c r="N158" s="179">
        <f>Data!I198</f>
        <v>2985</v>
      </c>
    </row>
    <row r="159" spans="12:14" x14ac:dyDescent="0.2">
      <c r="L159" s="162">
        <f>IF(Data!H199 &lt;&gt; "", Data!J199, "")</f>
        <v>41671</v>
      </c>
      <c r="M159" s="158">
        <f>Data!H199</f>
        <v>41671</v>
      </c>
      <c r="N159" s="179">
        <f>Data!I199</f>
        <v>2983</v>
      </c>
    </row>
    <row r="160" spans="12:14" x14ac:dyDescent="0.2">
      <c r="L160" s="162">
        <f>IF(Data!H200 &lt;&gt; "", Data!J200, "")</f>
        <v>41699</v>
      </c>
      <c r="M160" s="158">
        <f>Data!H200</f>
        <v>41699</v>
      </c>
      <c r="N160" s="179">
        <f>Data!I200</f>
        <v>2983</v>
      </c>
    </row>
    <row r="161" spans="12:14" x14ac:dyDescent="0.2">
      <c r="L161" s="162">
        <f>IF(Data!H201 &lt;&gt; "", Data!J201, "")</f>
        <v>41730</v>
      </c>
      <c r="M161" s="158">
        <f>Data!H201</f>
        <v>41730</v>
      </c>
      <c r="N161" s="179">
        <f>Data!I201</f>
        <v>2988</v>
      </c>
    </row>
    <row r="162" spans="12:14" x14ac:dyDescent="0.2">
      <c r="L162" s="162">
        <f>IF(Data!H202 &lt;&gt; "", Data!J202, "")</f>
        <v>41760</v>
      </c>
      <c r="M162" s="158">
        <f>Data!H202</f>
        <v>41760</v>
      </c>
      <c r="N162" s="179">
        <f>Data!I202</f>
        <v>2991</v>
      </c>
    </row>
    <row r="163" spans="12:14" x14ac:dyDescent="0.2">
      <c r="L163" s="162">
        <f>IF(Data!H203 &lt;&gt; "", Data!J203, "")</f>
        <v>41791</v>
      </c>
      <c r="M163" s="158">
        <f>Data!H203</f>
        <v>41791</v>
      </c>
      <c r="N163" s="179">
        <f>Data!I203</f>
        <v>2994</v>
      </c>
    </row>
    <row r="164" spans="12:14" x14ac:dyDescent="0.2">
      <c r="L164" s="162">
        <f>IF(Data!H204 &lt;&gt; "", Data!J204, "")</f>
        <v>41821</v>
      </c>
      <c r="M164" s="158">
        <f>Data!H204</f>
        <v>41821</v>
      </c>
      <c r="N164" s="179">
        <f>Data!I204</f>
        <v>3000</v>
      </c>
    </row>
    <row r="165" spans="12:14" x14ac:dyDescent="0.2">
      <c r="L165" s="162">
        <f>IF(Data!H205 &lt;&gt; "", Data!J205, "")</f>
        <v>41852</v>
      </c>
      <c r="M165" s="158">
        <f>Data!H205</f>
        <v>41852</v>
      </c>
      <c r="N165" s="179">
        <f>Data!I205</f>
        <v>3001</v>
      </c>
    </row>
    <row r="166" spans="12:14" x14ac:dyDescent="0.2">
      <c r="L166" s="162">
        <f>IF(Data!H206 &lt;&gt; "", Data!J206, "")</f>
        <v>41883</v>
      </c>
      <c r="M166" s="158">
        <f>Data!H206</f>
        <v>41883</v>
      </c>
      <c r="N166" s="179">
        <f>Data!I206</f>
        <v>3006</v>
      </c>
    </row>
    <row r="167" spans="12:14" x14ac:dyDescent="0.2">
      <c r="L167" s="162">
        <f>IF(Data!H207 &lt;&gt; "", Data!J207, "")</f>
        <v>41913</v>
      </c>
      <c r="M167" s="158">
        <f>Data!H207</f>
        <v>41913</v>
      </c>
      <c r="N167" s="179">
        <f>Data!I207</f>
        <v>3012</v>
      </c>
    </row>
    <row r="168" spans="12:14" x14ac:dyDescent="0.2">
      <c r="L168" s="162">
        <f>IF(Data!H208 &lt;&gt; "", Data!J208, "")</f>
        <v>41944</v>
      </c>
      <c r="M168" s="158">
        <f>Data!H208</f>
        <v>41944</v>
      </c>
      <c r="N168" s="179">
        <f>Data!I208</f>
        <v>3013</v>
      </c>
    </row>
    <row r="169" spans="12:14" x14ac:dyDescent="0.2">
      <c r="L169" s="162">
        <f>IF(Data!H209 &lt;&gt; "", Data!J209, "")</f>
        <v>41974</v>
      </c>
      <c r="M169" s="158">
        <f>Data!H209</f>
        <v>41974</v>
      </c>
      <c r="N169" s="179">
        <f>Data!I209</f>
        <v>3024</v>
      </c>
    </row>
    <row r="170" spans="12:14" x14ac:dyDescent="0.2">
      <c r="L170" s="162">
        <f>IF(Data!H210 &lt;&gt; "", Data!J210, "")</f>
        <v>42005</v>
      </c>
      <c r="M170" s="158">
        <f>Data!H210</f>
        <v>42005</v>
      </c>
      <c r="N170" s="179">
        <f>Data!I210</f>
        <v>3031</v>
      </c>
    </row>
    <row r="171" spans="12:14" x14ac:dyDescent="0.2">
      <c r="L171" s="162">
        <f>IF(Data!H211 &lt;&gt; "", Data!J211, "")</f>
        <v>42036</v>
      </c>
      <c r="M171" s="158">
        <f>Data!H211</f>
        <v>42036</v>
      </c>
      <c r="N171" s="179">
        <f>Data!I211</f>
        <v>3034</v>
      </c>
    </row>
    <row r="172" spans="12:14" x14ac:dyDescent="0.2">
      <c r="L172" s="162">
        <f>IF(Data!H212 &lt;&gt; "", Data!J212, "")</f>
        <v>42064</v>
      </c>
      <c r="M172" s="158">
        <f>Data!H212</f>
        <v>42064</v>
      </c>
      <c r="N172" s="179">
        <f>Data!I212</f>
        <v>3039</v>
      </c>
    </row>
    <row r="173" spans="12:14" x14ac:dyDescent="0.2">
      <c r="L173" s="162">
        <f>IF(Data!H213 &lt;&gt; "", Data!J213, "")</f>
        <v>42095</v>
      </c>
      <c r="M173" s="158">
        <f>Data!H213</f>
        <v>42095</v>
      </c>
      <c r="N173" s="179">
        <f>Data!I213</f>
        <v>3045</v>
      </c>
    </row>
    <row r="174" spans="12:14" x14ac:dyDescent="0.2">
      <c r="L174" s="162">
        <f>IF(Data!H214 &lt;&gt; "", Data!J214, "")</f>
        <v>42125</v>
      </c>
      <c r="M174" s="158">
        <f>Data!H214</f>
        <v>42125</v>
      </c>
      <c r="N174" s="179">
        <f>Data!I214</f>
        <v>3050</v>
      </c>
    </row>
    <row r="175" spans="12:14" x14ac:dyDescent="0.2">
      <c r="L175" s="162">
        <f>IF(Data!H215 &lt;&gt; "", Data!J215, "")</f>
        <v>42156</v>
      </c>
      <c r="M175" s="158">
        <f>Data!H215</f>
        <v>42156</v>
      </c>
      <c r="N175" s="179">
        <f>Data!I215</f>
        <v>3058</v>
      </c>
    </row>
    <row r="176" spans="12:14" x14ac:dyDescent="0.2">
      <c r="L176" s="162">
        <f>IF(Data!H216 &lt;&gt; "", Data!J216, "")</f>
        <v>42186</v>
      </c>
      <c r="M176" s="158">
        <f>Data!H216</f>
        <v>42186</v>
      </c>
      <c r="N176" s="179">
        <f>Data!I216</f>
        <v>3066</v>
      </c>
    </row>
    <row r="177" spans="12:14" x14ac:dyDescent="0.2">
      <c r="L177" s="162">
        <f>IF(Data!H217 &lt;&gt; "", Data!J217, "")</f>
        <v>42217</v>
      </c>
      <c r="M177" s="158">
        <f>Data!H217</f>
        <v>42217</v>
      </c>
      <c r="N177" s="179">
        <f>Data!I217</f>
        <v>3069</v>
      </c>
    </row>
    <row r="178" spans="12:14" x14ac:dyDescent="0.2">
      <c r="L178" s="162">
        <f>IF(Data!H218 &lt;&gt; "", Data!J218, "")</f>
        <v>42248</v>
      </c>
      <c r="M178" s="158">
        <f>Data!H218</f>
        <v>42248</v>
      </c>
      <c r="N178" s="179">
        <f>Data!I218</f>
        <v>3076</v>
      </c>
    </row>
    <row r="179" spans="12:14" x14ac:dyDescent="0.2">
      <c r="L179" s="162">
        <f>IF(Data!H219 &lt;&gt; "", Data!J219, "")</f>
        <v>42278</v>
      </c>
      <c r="M179" s="158">
        <f>Data!H219</f>
        <v>42278</v>
      </c>
      <c r="N179" s="179">
        <f>Data!I219</f>
        <v>3079</v>
      </c>
    </row>
    <row r="180" spans="12:14" x14ac:dyDescent="0.2">
      <c r="L180" s="162">
        <f>IF(Data!H220 &lt;&gt; "", Data!J220, "")</f>
        <v>42309</v>
      </c>
      <c r="M180" s="158">
        <f>Data!H220</f>
        <v>42309</v>
      </c>
      <c r="N180" s="179">
        <f>Data!I220</f>
        <v>3087</v>
      </c>
    </row>
    <row r="181" spans="12:14" x14ac:dyDescent="0.2">
      <c r="L181" s="162">
        <f>IF(Data!H221 &lt;&gt; "", Data!J221, "")</f>
        <v>42339</v>
      </c>
      <c r="M181" s="158">
        <f>Data!H221</f>
        <v>42339</v>
      </c>
      <c r="N181" s="179">
        <f>Data!I221</f>
        <v>3094</v>
      </c>
    </row>
    <row r="182" spans="12:14" x14ac:dyDescent="0.2">
      <c r="L182" s="162">
        <f>IF(Data!H222 &lt;&gt; "", Data!J222, "")</f>
        <v>42370</v>
      </c>
      <c r="M182" s="158">
        <f>Data!H222</f>
        <v>42370</v>
      </c>
      <c r="N182" s="179">
        <f>Data!I222</f>
        <v>3101</v>
      </c>
    </row>
    <row r="183" spans="12:14" x14ac:dyDescent="0.2">
      <c r="L183" s="162">
        <f>IF(Data!H223 &lt;&gt; "", Data!J223, "")</f>
        <v>42401</v>
      </c>
      <c r="M183" s="158">
        <f>Data!H223</f>
        <v>42401</v>
      </c>
      <c r="N183" s="179">
        <f>Data!I223</f>
        <v>3107</v>
      </c>
    </row>
    <row r="184" spans="12:14" x14ac:dyDescent="0.2">
      <c r="L184" s="162">
        <f>IF(Data!H224 &lt;&gt; "", Data!J224, "")</f>
        <v>42430</v>
      </c>
      <c r="M184" s="158">
        <f>Data!H224</f>
        <v>42430</v>
      </c>
      <c r="N184" s="179">
        <f>Data!I224</f>
        <v>3114</v>
      </c>
    </row>
    <row r="185" spans="12:14" x14ac:dyDescent="0.2">
      <c r="L185" s="162">
        <f>IF(Data!H225 &lt;&gt; "", Data!J225, "")</f>
        <v>42461</v>
      </c>
      <c r="M185" s="158">
        <f>Data!H225</f>
        <v>42461</v>
      </c>
      <c r="N185" s="179">
        <f>Data!I225</f>
        <v>3121</v>
      </c>
    </row>
    <row r="186" spans="12:14" x14ac:dyDescent="0.2">
      <c r="L186" s="162">
        <f>IF(Data!H226 &lt;&gt; "", Data!J226, "")</f>
        <v>42491</v>
      </c>
      <c r="M186" s="158">
        <f>Data!H226</f>
        <v>42491</v>
      </c>
      <c r="N186" s="179">
        <f>Data!I226</f>
        <v>3128</v>
      </c>
    </row>
    <row r="187" spans="12:14" x14ac:dyDescent="0.2">
      <c r="L187" s="162">
        <f>IF(Data!H227 &lt;&gt; "", Data!J227, "")</f>
        <v>42522</v>
      </c>
      <c r="M187" s="158">
        <f>Data!H227</f>
        <v>42522</v>
      </c>
      <c r="N187" s="179">
        <f>Data!I227</f>
        <v>3134</v>
      </c>
    </row>
    <row r="188" spans="12:14" x14ac:dyDescent="0.2">
      <c r="L188" s="162">
        <f>IF(Data!H228 &lt;&gt; "", Data!J228, "")</f>
        <v>42552</v>
      </c>
      <c r="M188" s="158">
        <f>Data!H228</f>
        <v>42552</v>
      </c>
      <c r="N188" s="179">
        <f>Data!I228</f>
        <v>3141</v>
      </c>
    </row>
    <row r="189" spans="12:14" x14ac:dyDescent="0.2">
      <c r="L189" s="162">
        <f>IF(Data!H229 &lt;&gt; "", Data!J229, "")</f>
        <v>42583</v>
      </c>
      <c r="M189" s="158">
        <f>Data!H229</f>
        <v>42583</v>
      </c>
      <c r="N189" s="179">
        <f>Data!I229</f>
        <v>3148</v>
      </c>
    </row>
    <row r="190" spans="12:14" x14ac:dyDescent="0.2">
      <c r="L190" s="162">
        <f>IF(Data!H230 &lt;&gt; "", Data!J230, "")</f>
        <v>42614</v>
      </c>
      <c r="M190" s="158">
        <f>Data!H230</f>
        <v>42614</v>
      </c>
      <c r="N190" s="179">
        <f>Data!I230</f>
        <v>3155</v>
      </c>
    </row>
    <row r="191" spans="12:14" x14ac:dyDescent="0.2">
      <c r="L191" s="162">
        <f>IF(Data!H231 &lt;&gt; "", Data!J231, "")</f>
        <v>42644</v>
      </c>
      <c r="M191" s="158">
        <f>Data!H231</f>
        <v>42644</v>
      </c>
      <c r="N191" s="179">
        <f>Data!I231</f>
        <v>3163</v>
      </c>
    </row>
    <row r="192" spans="12:14" x14ac:dyDescent="0.2">
      <c r="L192" s="162">
        <f>IF(Data!H232 &lt;&gt; "", Data!J232, "")</f>
        <v>42675</v>
      </c>
      <c r="M192" s="158">
        <f>Data!H232</f>
        <v>42675</v>
      </c>
      <c r="N192" s="179">
        <f>Data!I232</f>
        <v>3169</v>
      </c>
    </row>
    <row r="193" spans="12:14" x14ac:dyDescent="0.2">
      <c r="L193" s="162">
        <f>IF(Data!H233 &lt;&gt; "", Data!J233, "")</f>
        <v>42705</v>
      </c>
      <c r="M193" s="158">
        <f>Data!H233</f>
        <v>42705</v>
      </c>
      <c r="N193" s="179">
        <f>Data!I233</f>
        <v>3175</v>
      </c>
    </row>
    <row r="194" spans="12:14" x14ac:dyDescent="0.2">
      <c r="L194" s="162">
        <f>IF(Data!H234 &lt;&gt; "", Data!J234, "")</f>
        <v>42736</v>
      </c>
      <c r="M194" s="158">
        <f>Data!H234</f>
        <v>42736</v>
      </c>
      <c r="N194" s="179">
        <f>Data!I234</f>
        <v>3178</v>
      </c>
    </row>
    <row r="195" spans="12:14" x14ac:dyDescent="0.2">
      <c r="L195" s="162">
        <f>IF(Data!H235 &lt;&gt; "", Data!J235, "")</f>
        <v>42767</v>
      </c>
      <c r="M195" s="158">
        <f>Data!H235</f>
        <v>42767</v>
      </c>
      <c r="N195" s="179">
        <f>Data!I235</f>
        <v>3181</v>
      </c>
    </row>
    <row r="196" spans="12:14" x14ac:dyDescent="0.2">
      <c r="L196" s="162">
        <f>IF(Data!H236 &lt;&gt; "", Data!J236, "")</f>
        <v>42795</v>
      </c>
      <c r="M196" s="158">
        <f>Data!H236</f>
        <v>42795</v>
      </c>
      <c r="N196" s="179">
        <f>Data!I236</f>
        <v>3184</v>
      </c>
    </row>
    <row r="197" spans="12:14" x14ac:dyDescent="0.2">
      <c r="L197" s="162">
        <f>IF(Data!H237 &lt;&gt; "", Data!J237, "")</f>
        <v>42826</v>
      </c>
      <c r="M197" s="158">
        <f>Data!H237</f>
        <v>42826</v>
      </c>
      <c r="N197" s="179">
        <f>Data!I237</f>
        <v>3187</v>
      </c>
    </row>
    <row r="198" spans="12:14" x14ac:dyDescent="0.2">
      <c r="L198" s="162">
        <f>IF(Data!H238 &lt;&gt; "", Data!J238, "")</f>
        <v>42856</v>
      </c>
      <c r="M198" s="158">
        <f>Data!H238</f>
        <v>42856</v>
      </c>
      <c r="N198" s="179">
        <f>Data!I238</f>
        <v>3190</v>
      </c>
    </row>
    <row r="199" spans="12:14" x14ac:dyDescent="0.2">
      <c r="L199" s="162">
        <f>IF(Data!H239 &lt;&gt; "", Data!J239, "")</f>
        <v>42887</v>
      </c>
      <c r="M199" s="158">
        <f>Data!H239</f>
        <v>42887</v>
      </c>
      <c r="N199" s="179">
        <f>Data!I239</f>
        <v>3193</v>
      </c>
    </row>
    <row r="200" spans="12:14" x14ac:dyDescent="0.2">
      <c r="L200" s="162">
        <f>IF(Data!H240 &lt;&gt; "", Data!J240, "")</f>
        <v>42917</v>
      </c>
      <c r="M200" s="158">
        <f>Data!H240</f>
        <v>42917</v>
      </c>
      <c r="N200" s="179">
        <f>Data!I240</f>
        <v>3197</v>
      </c>
    </row>
    <row r="201" spans="12:14" x14ac:dyDescent="0.2">
      <c r="L201" s="162">
        <f>IF(Data!H241 &lt;&gt; "", Data!J241, "")</f>
        <v>42948</v>
      </c>
      <c r="M201" s="158">
        <f>Data!H241</f>
        <v>42948</v>
      </c>
      <c r="N201" s="179">
        <f>Data!I241</f>
        <v>3201</v>
      </c>
    </row>
    <row r="202" spans="12:14" x14ac:dyDescent="0.2">
      <c r="L202" s="162">
        <f>IF(Data!H242 &lt;&gt; "", Data!J242, "")</f>
        <v>42979</v>
      </c>
      <c r="M202" s="158">
        <f>Data!H242</f>
        <v>42979</v>
      </c>
      <c r="N202" s="179">
        <f>Data!I242</f>
        <v>3204</v>
      </c>
    </row>
    <row r="203" spans="12:14" x14ac:dyDescent="0.2">
      <c r="L203" s="162">
        <f>IF(Data!H243 &lt;&gt; "", Data!J243, "")</f>
        <v>43009</v>
      </c>
      <c r="M203" s="158">
        <f>Data!H243</f>
        <v>43009</v>
      </c>
      <c r="N203" s="179">
        <f>Data!I243</f>
        <v>3207</v>
      </c>
    </row>
    <row r="204" spans="12:14" x14ac:dyDescent="0.2">
      <c r="L204" s="162">
        <f>IF(Data!H244 &lt;&gt; "", Data!J244, "")</f>
        <v>43040</v>
      </c>
      <c r="M204" s="158">
        <f>Data!H244</f>
        <v>43040</v>
      </c>
      <c r="N204" s="179">
        <f>Data!I244</f>
        <v>3210</v>
      </c>
    </row>
    <row r="205" spans="12:14" x14ac:dyDescent="0.2">
      <c r="L205" s="162">
        <f>IF(Data!H245 &lt;&gt; "", Data!J245, "")</f>
        <v>43070</v>
      </c>
      <c r="M205" s="158">
        <f>Data!H245</f>
        <v>43070</v>
      </c>
      <c r="N205" s="179">
        <f>Data!I245</f>
        <v>3213</v>
      </c>
    </row>
    <row r="206" spans="12:14" x14ac:dyDescent="0.2">
      <c r="L206" s="162">
        <f>IF(Data!H246 &lt;&gt; "", Data!J246, "")</f>
        <v>43101</v>
      </c>
      <c r="M206" s="158">
        <f>Data!H246</f>
        <v>43101</v>
      </c>
      <c r="N206" s="179">
        <f>Data!I246</f>
        <v>3215</v>
      </c>
    </row>
    <row r="207" spans="12:14" x14ac:dyDescent="0.2">
      <c r="L207" s="162">
        <f>IF(Data!H247 &lt;&gt; "", Data!J247, "")</f>
        <v>43132</v>
      </c>
      <c r="M207" s="158">
        <f>Data!H247</f>
        <v>43132</v>
      </c>
      <c r="N207" s="179">
        <f>Data!I247</f>
        <v>3217</v>
      </c>
    </row>
    <row r="208" spans="12:14" x14ac:dyDescent="0.2">
      <c r="L208" s="162">
        <f>IF(Data!H248 &lt;&gt; "", Data!J248, "")</f>
        <v>43160</v>
      </c>
      <c r="M208" s="158">
        <f>Data!H248</f>
        <v>43160</v>
      </c>
      <c r="N208" s="179">
        <f>Data!I248</f>
        <v>3220</v>
      </c>
    </row>
    <row r="209" spans="12:14" x14ac:dyDescent="0.2">
      <c r="L209" s="162">
        <f>IF(Data!H249 &lt;&gt; "", Data!J249, "")</f>
        <v>43191</v>
      </c>
      <c r="M209" s="158">
        <f>Data!H249</f>
        <v>43191</v>
      </c>
      <c r="N209" s="179">
        <f>Data!I249</f>
        <v>3222</v>
      </c>
    </row>
    <row r="210" spans="12:14" x14ac:dyDescent="0.2">
      <c r="L210" s="162">
        <f>IF(Data!H250 &lt;&gt; "", Data!J250, "")</f>
        <v>43221</v>
      </c>
      <c r="M210" s="158">
        <f>Data!H250</f>
        <v>43221</v>
      </c>
      <c r="N210" s="179">
        <f>Data!I250</f>
        <v>3225</v>
      </c>
    </row>
    <row r="211" spans="12:14" x14ac:dyDescent="0.2">
      <c r="L211" s="162">
        <f>IF(Data!H251 &lt;&gt; "", Data!J251, "")</f>
        <v>43252</v>
      </c>
      <c r="M211" s="158">
        <f>Data!H251</f>
        <v>43252</v>
      </c>
      <c r="N211" s="179">
        <f>Data!I251</f>
        <v>3228</v>
      </c>
    </row>
    <row r="212" spans="12:14" x14ac:dyDescent="0.2">
      <c r="L212" s="162">
        <f>IF(Data!H252 &lt;&gt; "", Data!J252, "")</f>
        <v>43282</v>
      </c>
      <c r="M212" s="158">
        <f>Data!H252</f>
        <v>43282</v>
      </c>
      <c r="N212" s="179">
        <f>Data!I252</f>
        <v>3230</v>
      </c>
    </row>
    <row r="213" spans="12:14" x14ac:dyDescent="0.2">
      <c r="L213" s="162">
        <f>IF(Data!H253 &lt;&gt; "", Data!J253, "")</f>
        <v>43313</v>
      </c>
      <c r="M213" s="158">
        <f>Data!H253</f>
        <v>43313</v>
      </c>
      <c r="N213" s="179">
        <f>Data!I253</f>
        <v>3232</v>
      </c>
    </row>
    <row r="214" spans="12:14" x14ac:dyDescent="0.2">
      <c r="L214" s="162">
        <f>IF(Data!H254 &lt;&gt; "", Data!J254, "")</f>
        <v>43344</v>
      </c>
      <c r="M214" s="158">
        <f>Data!H254</f>
        <v>43344</v>
      </c>
      <c r="N214" s="179">
        <f>Data!I254</f>
        <v>3234</v>
      </c>
    </row>
    <row r="215" spans="12:14" x14ac:dyDescent="0.2">
      <c r="L215" s="162">
        <f>IF(Data!H255 &lt;&gt; "", Data!J255, "")</f>
        <v>43374</v>
      </c>
      <c r="M215" s="158">
        <f>Data!H255</f>
        <v>43374</v>
      </c>
      <c r="N215" s="179">
        <f>Data!I255</f>
        <v>3236</v>
      </c>
    </row>
    <row r="216" spans="12:14" x14ac:dyDescent="0.2">
      <c r="L216" s="162">
        <f>IF(Data!H256 &lt;&gt; "", Data!J256, "")</f>
        <v>43405</v>
      </c>
      <c r="M216" s="158">
        <f>Data!H256</f>
        <v>43405</v>
      </c>
      <c r="N216" s="179">
        <f>Data!I256</f>
        <v>3238</v>
      </c>
    </row>
    <row r="217" spans="12:14" x14ac:dyDescent="0.2">
      <c r="L217" s="162">
        <f>IF(Data!H257 &lt;&gt; "", Data!J257, "")</f>
        <v>43435</v>
      </c>
      <c r="M217" s="158">
        <f>Data!H257</f>
        <v>43435</v>
      </c>
      <c r="N217" s="179">
        <f>Data!I257</f>
        <v>3240</v>
      </c>
    </row>
    <row r="218" spans="12:14" x14ac:dyDescent="0.2">
      <c r="L218" s="162">
        <f>IF(Data!H258 &lt;&gt; "", Data!J258, "")</f>
        <v>43466</v>
      </c>
      <c r="M218" s="158">
        <f>Data!H258</f>
        <v>43466</v>
      </c>
      <c r="N218" s="179">
        <f>Data!I258</f>
        <v>3244</v>
      </c>
    </row>
    <row r="219" spans="12:14" x14ac:dyDescent="0.2">
      <c r="L219" s="162">
        <f>IF(Data!H259 &lt;&gt; "", Data!J259, "")</f>
        <v>43497</v>
      </c>
      <c r="M219" s="158">
        <f>Data!H259</f>
        <v>43497</v>
      </c>
      <c r="N219" s="179">
        <f>Data!I259</f>
        <v>3248</v>
      </c>
    </row>
    <row r="220" spans="12:14" x14ac:dyDescent="0.2">
      <c r="L220" s="162">
        <f>IF(Data!H260 &lt;&gt; "", Data!J260, "")</f>
        <v>43525</v>
      </c>
      <c r="M220" s="158">
        <f>Data!H260</f>
        <v>43525</v>
      </c>
      <c r="N220" s="179">
        <f>Data!I260</f>
        <v>3249</v>
      </c>
    </row>
    <row r="221" spans="12:14" x14ac:dyDescent="0.2">
      <c r="L221" s="162">
        <f>IF(Data!H261 &lt;&gt; "", Data!J261, "")</f>
        <v>43556</v>
      </c>
      <c r="M221" s="158">
        <f>Data!H261</f>
        <v>43556</v>
      </c>
      <c r="N221" s="179">
        <f>Data!I261</f>
        <v>3247</v>
      </c>
    </row>
    <row r="222" spans="12:14" x14ac:dyDescent="0.2">
      <c r="L222" s="162">
        <f>IF(Data!H262 &lt;&gt; "", Data!J262, "")</f>
        <v>43586</v>
      </c>
      <c r="M222" s="158">
        <f>Data!H262</f>
        <v>43586</v>
      </c>
      <c r="N222" s="179">
        <f>Data!I262</f>
        <v>3253</v>
      </c>
    </row>
    <row r="223" spans="12:14" x14ac:dyDescent="0.2">
      <c r="L223" s="162">
        <f>IF(Data!H263 &lt;&gt; "", Data!J263, "")</f>
        <v>43617</v>
      </c>
      <c r="M223" s="158">
        <f>Data!H263</f>
        <v>43617</v>
      </c>
      <c r="N223" s="179">
        <f>Data!I263</f>
        <v>3251</v>
      </c>
    </row>
    <row r="224" spans="12:14" x14ac:dyDescent="0.2">
      <c r="L224" s="162">
        <f>IF(Data!H264 &lt;&gt; "", Data!J264, "")</f>
        <v>43647</v>
      </c>
      <c r="M224" s="158">
        <f>Data!H264</f>
        <v>43647</v>
      </c>
      <c r="N224" s="179">
        <f>Data!I264</f>
        <v>3252</v>
      </c>
    </row>
    <row r="225" spans="12:14" x14ac:dyDescent="0.2">
      <c r="L225" s="162">
        <f>IF(Data!H265 &lt;&gt; "", Data!J265, "")</f>
        <v>43678</v>
      </c>
      <c r="M225" s="158">
        <f>Data!H265</f>
        <v>43678</v>
      </c>
      <c r="N225" s="179">
        <f>Data!I265</f>
        <v>3260</v>
      </c>
    </row>
    <row r="226" spans="12:14" x14ac:dyDescent="0.2">
      <c r="L226" s="162">
        <f>IF(Data!H266 &lt;&gt; "", Data!J266, "")</f>
        <v>43709</v>
      </c>
      <c r="M226" s="158">
        <f>Data!H266</f>
        <v>43709</v>
      </c>
      <c r="N226" s="179">
        <f>Data!I266</f>
        <v>3266</v>
      </c>
    </row>
    <row r="227" spans="12:14" x14ac:dyDescent="0.2">
      <c r="L227" s="162">
        <f>IF(Data!H267 &lt;&gt; "", Data!J267, "")</f>
        <v>43739</v>
      </c>
      <c r="M227" s="158">
        <f>Data!H267</f>
        <v>43739</v>
      </c>
      <c r="N227" s="179">
        <f>Data!I267</f>
        <v>3269</v>
      </c>
    </row>
    <row r="228" spans="12:14" x14ac:dyDescent="0.2">
      <c r="L228" s="162">
        <f>IF(Data!H268 &lt;&gt; "", Data!J268, "")</f>
        <v>43770</v>
      </c>
      <c r="M228" s="158">
        <f>Data!H268</f>
        <v>43770</v>
      </c>
      <c r="N228" s="179">
        <f>Data!I268</f>
        <v>3269</v>
      </c>
    </row>
    <row r="229" spans="12:14" x14ac:dyDescent="0.2">
      <c r="L229" s="162">
        <f>IF(Data!H269 &lt;&gt; "", Data!J269, "")</f>
        <v>43800</v>
      </c>
      <c r="M229" s="158">
        <f>Data!H269</f>
        <v>43800</v>
      </c>
      <c r="N229" s="179">
        <f>Data!I269</f>
        <v>3261</v>
      </c>
    </row>
    <row r="230" spans="12:14" x14ac:dyDescent="0.2">
      <c r="L230" s="162">
        <f>IF(Data!H270 &lt;&gt; "", Data!J270, "")</f>
        <v>43831</v>
      </c>
      <c r="M230" s="158">
        <f>Data!H270</f>
        <v>43831</v>
      </c>
      <c r="N230" s="179">
        <f>Data!I270</f>
        <v>3273</v>
      </c>
    </row>
    <row r="231" spans="12:14" x14ac:dyDescent="0.2">
      <c r="L231" s="162">
        <f>IF(Data!H271 &lt;&gt; "", Data!J271, "")</f>
        <v>43862</v>
      </c>
      <c r="M231" s="158">
        <f>Data!H271</f>
        <v>43862</v>
      </c>
      <c r="N231" s="179">
        <f>Data!I271</f>
        <v>3284</v>
      </c>
    </row>
    <row r="232" spans="12:14" x14ac:dyDescent="0.2">
      <c r="L232" s="162">
        <f>IF(Data!H272 &lt;&gt; "", Data!J272, "")</f>
        <v>43891</v>
      </c>
      <c r="M232" s="158">
        <f>Data!H272</f>
        <v>43891</v>
      </c>
      <c r="N232" s="179">
        <f>Data!I272</f>
        <v>3239</v>
      </c>
    </row>
    <row r="233" spans="12:14" x14ac:dyDescent="0.2">
      <c r="L233" s="162">
        <f>IF(Data!H273 &lt;&gt; "", Data!J273, "")</f>
        <v>43922</v>
      </c>
      <c r="M233" s="158">
        <f>Data!H273</f>
        <v>43922</v>
      </c>
      <c r="N233" s="179">
        <f>Data!I273</f>
        <v>3134</v>
      </c>
    </row>
    <row r="234" spans="12:14" x14ac:dyDescent="0.2">
      <c r="L234" s="162">
        <f>IF(Data!H274 &lt;&gt; "", Data!J274, "")</f>
        <v>43952</v>
      </c>
      <c r="M234" s="158">
        <f>Data!H274</f>
        <v>43952</v>
      </c>
      <c r="N234" s="179">
        <f>Data!I274</f>
        <v>3065</v>
      </c>
    </row>
    <row r="235" spans="12:14" x14ac:dyDescent="0.2">
      <c r="L235" s="162">
        <f>IF(Data!H275 &lt;&gt; "", Data!J275, "")</f>
        <v>43983</v>
      </c>
      <c r="M235" s="158">
        <f>Data!H275</f>
        <v>43983</v>
      </c>
      <c r="N235" s="179">
        <f>Data!I275</f>
        <v>3034</v>
      </c>
    </row>
    <row r="236" spans="12:14" x14ac:dyDescent="0.2">
      <c r="L236" s="162">
        <f>IF(Data!H276 &lt;&gt; "", Data!J276, "")</f>
        <v>44013</v>
      </c>
      <c r="M236" s="158">
        <f>Data!H276</f>
        <v>44013</v>
      </c>
      <c r="N236" s="179">
        <f>Data!I276</f>
        <v>3008</v>
      </c>
    </row>
    <row r="237" spans="12:14" x14ac:dyDescent="0.2">
      <c r="L237" s="162">
        <f>IF(Data!H277 &lt;&gt; "", Data!J277, "")</f>
        <v>44044</v>
      </c>
      <c r="M237" s="158">
        <f>Data!H277</f>
        <v>44044</v>
      </c>
      <c r="N237" s="179">
        <f>Data!I277</f>
        <v>2980</v>
      </c>
    </row>
    <row r="238" spans="12:14" x14ac:dyDescent="0.2">
      <c r="L238" s="162">
        <f>IF(Data!H278 &lt;&gt; "", Data!J278, "")</f>
        <v>44075</v>
      </c>
      <c r="M238" s="158">
        <f>Data!H278</f>
        <v>44075</v>
      </c>
      <c r="N238" s="179">
        <f>Data!I278</f>
        <v>2965</v>
      </c>
    </row>
    <row r="239" spans="12:14" x14ac:dyDescent="0.2">
      <c r="L239" s="162">
        <f>IF(Data!H279 &lt;&gt; "", Data!J279, "")</f>
        <v>44105</v>
      </c>
      <c r="M239" s="158">
        <f>Data!H279</f>
        <v>44105</v>
      </c>
      <c r="N239" s="179">
        <f>Data!I279</f>
        <v>2948</v>
      </c>
    </row>
    <row r="240" spans="12:14" x14ac:dyDescent="0.2">
      <c r="L240" s="162">
        <f>IF(Data!H280 &lt;&gt; "", Data!J280, "")</f>
        <v>44136</v>
      </c>
      <c r="M240" s="158">
        <f>Data!H280</f>
        <v>44136</v>
      </c>
      <c r="N240" s="179">
        <f>Data!I280</f>
        <v>2926</v>
      </c>
    </row>
    <row r="241" spans="12:14" x14ac:dyDescent="0.2">
      <c r="L241" s="162">
        <f>IF(Data!H281 &lt;&gt; "", Data!J281, "")</f>
        <v>44166</v>
      </c>
      <c r="M241" s="158">
        <f>Data!H281</f>
        <v>44166</v>
      </c>
      <c r="N241" s="179">
        <f>Data!I281</f>
        <v>2905</v>
      </c>
    </row>
    <row r="242" spans="12:14" x14ac:dyDescent="0.2">
      <c r="L242" s="162">
        <f>IF(Data!H282 &lt;&gt; "", Data!J282, "")</f>
        <v>44197</v>
      </c>
      <c r="M242" s="158">
        <f>Data!H282</f>
        <v>44197</v>
      </c>
      <c r="N242" s="179">
        <f>Data!I282</f>
        <v>2869</v>
      </c>
    </row>
    <row r="243" spans="12:14" x14ac:dyDescent="0.2">
      <c r="L243" s="162">
        <f>IF(Data!H283 &lt;&gt; "", Data!J283, "")</f>
        <v>44228</v>
      </c>
      <c r="M243" s="158">
        <f>Data!H283</f>
        <v>44228</v>
      </c>
      <c r="N243" s="179">
        <f>Data!I283</f>
        <v>2833</v>
      </c>
    </row>
    <row r="244" spans="12:14" x14ac:dyDescent="0.2">
      <c r="L244" s="162">
        <f>IF(Data!H284 &lt;&gt; "", Data!J284, "")</f>
        <v>44256</v>
      </c>
      <c r="M244" s="158">
        <f>Data!H284</f>
        <v>44256</v>
      </c>
      <c r="N244" s="179">
        <f>Data!I284</f>
        <v>2868</v>
      </c>
    </row>
    <row r="245" spans="12:14" x14ac:dyDescent="0.2">
      <c r="L245" s="162">
        <f>IF(Data!H285 &lt;&gt; "", Data!J285, "")</f>
        <v>44287</v>
      </c>
      <c r="M245" s="158">
        <f>Data!H285</f>
        <v>44287</v>
      </c>
      <c r="N245" s="179">
        <f>Data!I285</f>
        <v>2952</v>
      </c>
    </row>
    <row r="246" spans="12:14" x14ac:dyDescent="0.2">
      <c r="L246" s="162">
        <f>IF(Data!H286 &lt;&gt; "", Data!J286, "")</f>
        <v>44317</v>
      </c>
      <c r="M246" s="158">
        <f>Data!H286</f>
        <v>44317</v>
      </c>
      <c r="N246" s="179">
        <f>Data!I286</f>
        <v>3008</v>
      </c>
    </row>
    <row r="247" spans="12:14" x14ac:dyDescent="0.2">
      <c r="L247" s="162">
        <f>IF(Data!H287 &lt;&gt; "", Data!J287, "")</f>
        <v>44348</v>
      </c>
      <c r="M247" s="158">
        <f>Data!H287</f>
        <v>44348</v>
      </c>
      <c r="N247" s="179">
        <f>Data!I287</f>
        <v>3037</v>
      </c>
    </row>
    <row r="248" spans="12:14" x14ac:dyDescent="0.2">
      <c r="L248" s="162">
        <f>IF(Data!H288 &lt;&gt; "", Data!J288, "")</f>
        <v>44378</v>
      </c>
      <c r="M248" s="158">
        <f>Data!H288</f>
        <v>44378</v>
      </c>
      <c r="N248" s="179">
        <f>Data!I288</f>
        <v>3059</v>
      </c>
    </row>
    <row r="249" spans="12:14" x14ac:dyDescent="0.2">
      <c r="L249" s="162">
        <f>IF(Data!H289 &lt;&gt; "", Data!J289, "")</f>
        <v>44409</v>
      </c>
      <c r="M249" s="158">
        <f>Data!H289</f>
        <v>44409</v>
      </c>
      <c r="N249" s="179">
        <f>Data!I289</f>
        <v>3074</v>
      </c>
    </row>
    <row r="250" spans="12:14" x14ac:dyDescent="0.2">
      <c r="L250" s="162">
        <f>IF(Data!H290 &lt;&gt; "", Data!J290, "")</f>
        <v>44440</v>
      </c>
      <c r="M250" s="158">
        <f>Data!H290</f>
        <v>44440</v>
      </c>
      <c r="N250" s="179">
        <f>Data!I290</f>
        <v>3086</v>
      </c>
    </row>
    <row r="251" spans="12:14" x14ac:dyDescent="0.2">
      <c r="L251" s="162">
        <f>IF(Data!H291 &lt;&gt; "", Data!J291, "")</f>
        <v>44470</v>
      </c>
      <c r="M251" s="158">
        <f>Data!H291</f>
        <v>44470</v>
      </c>
      <c r="N251" s="179">
        <f>Data!I291</f>
        <v>3097</v>
      </c>
    </row>
    <row r="252" spans="12:14" x14ac:dyDescent="0.2">
      <c r="L252" s="162">
        <f>IF(Data!H292 &lt;&gt; "", Data!J292, "")</f>
        <v>44501</v>
      </c>
      <c r="M252" s="158">
        <f>Data!H292</f>
        <v>44501</v>
      </c>
      <c r="N252" s="179">
        <f>Data!I292</f>
        <v>3119</v>
      </c>
    </row>
    <row r="253" spans="12:14" x14ac:dyDescent="0.2">
      <c r="L253" s="162">
        <f>IF(Data!H293 &lt;&gt; "", Data!J293, "")</f>
        <v>44531</v>
      </c>
      <c r="M253" s="158">
        <f>Data!H293</f>
        <v>44531</v>
      </c>
      <c r="N253" s="179">
        <f>Data!I293</f>
        <v>3139</v>
      </c>
    </row>
    <row r="254" spans="12:14" x14ac:dyDescent="0.2">
      <c r="L254" s="162">
        <f>IF(Data!H294 &lt;&gt; "", Data!J294, "")</f>
        <v>44562</v>
      </c>
      <c r="M254" s="158">
        <f>Data!H294</f>
        <v>44562</v>
      </c>
      <c r="N254" s="179">
        <f>Data!I294</f>
        <v>3150</v>
      </c>
    </row>
    <row r="255" spans="12:14" x14ac:dyDescent="0.2">
      <c r="L255" s="162">
        <f>IF(Data!H295 &lt;&gt; "", Data!J295, "")</f>
        <v>44593</v>
      </c>
      <c r="M255" s="158">
        <f>Data!H295</f>
        <v>44593</v>
      </c>
      <c r="N255" s="179">
        <f>Data!I295</f>
        <v>3174</v>
      </c>
    </row>
    <row r="256" spans="12:14" x14ac:dyDescent="0.2">
      <c r="L256" s="162">
        <f>IF(Data!H296 &lt;&gt; "", Data!J296, "")</f>
        <v>44621</v>
      </c>
      <c r="M256" s="158">
        <f>Data!H296</f>
        <v>44621</v>
      </c>
      <c r="N256" s="179">
        <f>Data!I296</f>
        <v>3184</v>
      </c>
    </row>
    <row r="257" spans="12:14" x14ac:dyDescent="0.2">
      <c r="L257" s="162">
        <f>IF(Data!H297 &lt;&gt; "", Data!J297, "")</f>
        <v>44652</v>
      </c>
      <c r="M257" s="158">
        <f>Data!H297</f>
        <v>44652</v>
      </c>
      <c r="N257" s="179">
        <f>Data!I297</f>
        <v>3190</v>
      </c>
    </row>
    <row r="258" spans="12:14" x14ac:dyDescent="0.2">
      <c r="L258" s="162">
        <f>IF(Data!H298 &lt;&gt; "", Data!J298, "")</f>
        <v>44682</v>
      </c>
      <c r="M258" s="158">
        <f>Data!H298</f>
        <v>44682</v>
      </c>
      <c r="N258" s="179">
        <f>Data!I298</f>
        <v>3196</v>
      </c>
    </row>
    <row r="259" spans="12:14" x14ac:dyDescent="0.2">
      <c r="L259" s="162">
        <f>IF(Data!H299 &lt;&gt; "", Data!J299, "")</f>
        <v>44713</v>
      </c>
      <c r="M259" s="158">
        <f>Data!H299</f>
        <v>44713</v>
      </c>
      <c r="N259" s="179">
        <f>Data!I299</f>
        <v>3194</v>
      </c>
    </row>
    <row r="260" spans="12:14" x14ac:dyDescent="0.2">
      <c r="L260" s="162">
        <f>IF(Data!H300 &lt;&gt; "", Data!J300, "")</f>
        <v>44743</v>
      </c>
      <c r="M260" s="158">
        <f>Data!H300</f>
        <v>44743</v>
      </c>
      <c r="N260" s="179">
        <f>Data!I300</f>
        <v>3188</v>
      </c>
    </row>
    <row r="261" spans="12:14" x14ac:dyDescent="0.2">
      <c r="L261" s="162">
        <f>IF(Data!H301 &lt;&gt; "", Data!J301, "")</f>
        <v>44774</v>
      </c>
      <c r="M261" s="158">
        <f>Data!H301</f>
        <v>44774</v>
      </c>
      <c r="N261" s="179">
        <f>Data!I301</f>
        <v>3192</v>
      </c>
    </row>
    <row r="262" spans="12:14" x14ac:dyDescent="0.2">
      <c r="L262" s="162">
        <f>IF(Data!H302 &lt;&gt; "", Data!J302, "")</f>
        <v>44805</v>
      </c>
      <c r="M262" s="158">
        <f>Data!H302</f>
        <v>44805</v>
      </c>
      <c r="N262" s="179">
        <f>Data!I302</f>
        <v>3198</v>
      </c>
    </row>
    <row r="263" spans="12:14" x14ac:dyDescent="0.2">
      <c r="L263" s="162">
        <f>IF(Data!H303 &lt;&gt; "", Data!J303, "")</f>
        <v>44835</v>
      </c>
      <c r="M263" s="158">
        <f>Data!H303</f>
        <v>44835</v>
      </c>
      <c r="N263" s="179">
        <f>Data!I303</f>
        <v>3201</v>
      </c>
    </row>
    <row r="264" spans="12:14" x14ac:dyDescent="0.2">
      <c r="L264" s="162">
        <f>IF(Data!H304 &lt;&gt; "", Data!J304, "")</f>
        <v>44866</v>
      </c>
      <c r="M264" s="158">
        <f>Data!H304</f>
        <v>44866</v>
      </c>
      <c r="N264" s="179">
        <f>Data!I304</f>
        <v>3200</v>
      </c>
    </row>
    <row r="265" spans="12:14" x14ac:dyDescent="0.2">
      <c r="L265" s="162">
        <f>IF(Data!H305 &lt;&gt; "", Data!J305, "")</f>
        <v>44896</v>
      </c>
      <c r="M265" s="158">
        <f>Data!H305</f>
        <v>44896</v>
      </c>
      <c r="N265" s="179">
        <f>Data!I305</f>
        <v>3197</v>
      </c>
    </row>
    <row r="266" spans="12:14" x14ac:dyDescent="0.2">
      <c r="L266" s="162">
        <f>IF(Data!H306 &lt;&gt; "", Data!J306, "")</f>
        <v>44927</v>
      </c>
      <c r="M266" s="158">
        <f>Data!H306</f>
        <v>44927</v>
      </c>
      <c r="N266" s="179">
        <f>Data!I306</f>
        <v>3210</v>
      </c>
    </row>
    <row r="267" spans="12:14" x14ac:dyDescent="0.2">
      <c r="L267" s="162">
        <f>IF(Data!H307 &lt;&gt; "", Data!J307, "")</f>
        <v>44958</v>
      </c>
      <c r="M267" s="158">
        <f>Data!H307</f>
        <v>44958</v>
      </c>
      <c r="N267" s="179">
        <f>Data!I307</f>
        <v>3215</v>
      </c>
    </row>
    <row r="268" spans="12:14" x14ac:dyDescent="0.2">
      <c r="L268" s="162">
        <f>IF(Data!H308 &lt;&gt; "", Data!J308, "")</f>
        <v>44986</v>
      </c>
      <c r="M268" s="158">
        <f>Data!H308</f>
        <v>44986</v>
      </c>
      <c r="N268" s="179">
        <f>Data!I308</f>
        <v>3216</v>
      </c>
    </row>
    <row r="269" spans="12:14" x14ac:dyDescent="0.2">
      <c r="L269" s="162">
        <f>IF(Data!H309 &lt;&gt; "", Data!J309, "")</f>
        <v>45017</v>
      </c>
      <c r="M269" s="158">
        <f>Data!H309</f>
        <v>45017</v>
      </c>
      <c r="N269" s="179">
        <f>Data!I309</f>
        <v>3225</v>
      </c>
    </row>
    <row r="270" spans="12:14" x14ac:dyDescent="0.2">
      <c r="L270" s="162">
        <f>IF(Data!H310 &lt;&gt; "", Data!J310, "")</f>
        <v>45047</v>
      </c>
      <c r="M270" s="158">
        <f>Data!H310</f>
        <v>45047</v>
      </c>
      <c r="N270" s="179">
        <f>Data!I310</f>
        <v>3231</v>
      </c>
    </row>
    <row r="271" spans="12:14" x14ac:dyDescent="0.2">
      <c r="L271" s="162">
        <f>IF(Data!H311 &lt;&gt; "", Data!J311, "")</f>
        <v>45078</v>
      </c>
      <c r="M271" s="158">
        <f>Data!H311</f>
        <v>45078</v>
      </c>
      <c r="N271" s="179">
        <f>Data!I311</f>
        <v>3238</v>
      </c>
    </row>
    <row r="272" spans="12:14" x14ac:dyDescent="0.2">
      <c r="L272" s="162">
        <f>IF(Data!H312 &lt;&gt; "", Data!J312, "")</f>
        <v>45108</v>
      </c>
      <c r="M272" s="158">
        <f>Data!H312</f>
        <v>45108</v>
      </c>
      <c r="N272" s="179">
        <f>Data!I312</f>
        <v>3244</v>
      </c>
    </row>
    <row r="273" spans="12:14" x14ac:dyDescent="0.2">
      <c r="L273" s="162">
        <f>IF(Data!H313 &lt;&gt; "", Data!J313, "")</f>
        <v>45139</v>
      </c>
      <c r="M273" s="158">
        <f>Data!H313</f>
        <v>45139</v>
      </c>
      <c r="N273" s="179">
        <f>Data!I313</f>
        <v>3249</v>
      </c>
    </row>
    <row r="274" spans="12:14" x14ac:dyDescent="0.2">
      <c r="L274" s="162">
        <f>IF(Data!H314 &lt;&gt; "", Data!J314, "")</f>
        <v>45170</v>
      </c>
      <c r="M274" s="158">
        <f>Data!H314</f>
        <v>45170</v>
      </c>
      <c r="N274" s="179">
        <f>Data!I314</f>
        <v>3246</v>
      </c>
    </row>
    <row r="275" spans="12:14" x14ac:dyDescent="0.2">
      <c r="L275" s="162">
        <f>IF(Data!H315 &lt;&gt; "", Data!J315, "")</f>
        <v>45200</v>
      </c>
      <c r="M275" s="158">
        <f>Data!H315</f>
        <v>45200</v>
      </c>
      <c r="N275" s="179">
        <f>Data!I315</f>
        <v>3246</v>
      </c>
    </row>
    <row r="276" spans="12:14" x14ac:dyDescent="0.2">
      <c r="L276" s="162">
        <f>IF(Data!H316 &lt;&gt; "", Data!J316, "")</f>
        <v>45231</v>
      </c>
      <c r="M276" s="158">
        <f>Data!H316</f>
        <v>45231</v>
      </c>
      <c r="N276" s="179">
        <f>Data!I316</f>
        <v>3247</v>
      </c>
    </row>
    <row r="277" spans="12:14" x14ac:dyDescent="0.2">
      <c r="L277" s="162">
        <f>IF(Data!H317 &lt;&gt; "", Data!J317, "")</f>
        <v>45261</v>
      </c>
      <c r="M277" s="158">
        <f>Data!H317</f>
        <v>45261</v>
      </c>
      <c r="N277" s="179">
        <f>Data!I317</f>
        <v>3248</v>
      </c>
    </row>
    <row r="278" spans="12:14" x14ac:dyDescent="0.2">
      <c r="L278" s="162">
        <f>IF(Data!H318 &lt;&gt; "", Data!J318, "")</f>
        <v>45292</v>
      </c>
      <c r="M278" s="158">
        <f>Data!H318</f>
        <v>45292</v>
      </c>
      <c r="N278" s="179">
        <f>Data!I318</f>
        <v>3245</v>
      </c>
    </row>
    <row r="279" spans="12:14" x14ac:dyDescent="0.2">
      <c r="L279" s="162">
        <f>IF(Data!H319 &lt;&gt; "", Data!J319, "")</f>
        <v>45323</v>
      </c>
      <c r="M279" s="158">
        <f>Data!H319</f>
        <v>45323</v>
      </c>
      <c r="N279" s="179">
        <f>Data!I319</f>
        <v>3250</v>
      </c>
    </row>
    <row r="280" spans="12:14" x14ac:dyDescent="0.2">
      <c r="L280" s="162">
        <f>IF(Data!H320 &lt;&gt; "", Data!J320, "")</f>
        <v>45352</v>
      </c>
      <c r="M280" s="158">
        <f>Data!H320</f>
        <v>45352</v>
      </c>
      <c r="N280" s="179">
        <f>Data!I320</f>
        <v>3252</v>
      </c>
    </row>
    <row r="281" spans="12:14" x14ac:dyDescent="0.2">
      <c r="L281" s="162">
        <f>IF(Data!H321 &lt;&gt; "", Data!J321, "")</f>
        <v>45383</v>
      </c>
      <c r="M281" s="158">
        <f>Data!H321</f>
        <v>45383</v>
      </c>
      <c r="N281" s="179">
        <f>Data!I321</f>
        <v>3258</v>
      </c>
    </row>
    <row r="282" spans="12:14" x14ac:dyDescent="0.2">
      <c r="L282" s="162">
        <f>IF(Data!H322 &lt;&gt; "", Data!J322, "")</f>
        <v>45413</v>
      </c>
      <c r="M282" s="158">
        <f>Data!H322</f>
        <v>45413</v>
      </c>
      <c r="N282" s="179">
        <f>Data!I322</f>
        <v>3262</v>
      </c>
    </row>
    <row r="283" spans="12:14" x14ac:dyDescent="0.2">
      <c r="L283" s="162">
        <f>IF(Data!H323 &lt;&gt; "", Data!J323, "")</f>
        <v>45444</v>
      </c>
      <c r="M283" s="158">
        <f>Data!H323</f>
        <v>45444</v>
      </c>
      <c r="N283" s="179">
        <f>Data!I323</f>
        <v>3261</v>
      </c>
    </row>
    <row r="284" spans="12:14" x14ac:dyDescent="0.2">
      <c r="L284" s="162">
        <f>IF(Data!H324 &lt;&gt; "", Data!J324, "")</f>
        <v>45474</v>
      </c>
      <c r="M284" s="158">
        <f>Data!H324</f>
        <v>45474</v>
      </c>
      <c r="N284" s="179">
        <f>Data!I324</f>
        <v>3264</v>
      </c>
    </row>
    <row r="285" spans="12:14" x14ac:dyDescent="0.2">
      <c r="L285" s="162">
        <f>IF(Data!H325 &lt;&gt; "", Data!J325, "")</f>
        <v>45505</v>
      </c>
      <c r="M285" s="158">
        <f>Data!H325</f>
        <v>45505</v>
      </c>
      <c r="N285" s="179">
        <f>Data!I325</f>
        <v>3267</v>
      </c>
    </row>
    <row r="286" spans="12:14" x14ac:dyDescent="0.2">
      <c r="L286" s="162">
        <f>IF(Data!H326 &lt;&gt; "", Data!J326, "")</f>
        <v>45536</v>
      </c>
      <c r="M286" s="158">
        <f>Data!H326</f>
        <v>45536</v>
      </c>
      <c r="N286" s="179">
        <f>Data!I326</f>
        <v>3267</v>
      </c>
    </row>
    <row r="287" spans="12:14" x14ac:dyDescent="0.2">
      <c r="L287" s="162">
        <f>IF(Data!H327 &lt;&gt; "", Data!J327, "")</f>
        <v>45566</v>
      </c>
      <c r="M287" s="158">
        <f>Data!H327</f>
        <v>45566</v>
      </c>
      <c r="N287" s="179">
        <f>Data!I327</f>
        <v>3274</v>
      </c>
    </row>
    <row r="288" spans="12:14" x14ac:dyDescent="0.2">
      <c r="L288" s="162">
        <f>IF(Data!H328 &lt;&gt; "", Data!J328, "")</f>
        <v>45597</v>
      </c>
      <c r="M288" s="158">
        <f>Data!H328</f>
        <v>45597</v>
      </c>
      <c r="N288" s="179">
        <f>Data!I328</f>
        <v>3275</v>
      </c>
    </row>
    <row r="289" spans="12:14" x14ac:dyDescent="0.2">
      <c r="L289" s="162">
        <f>IF(Data!H329 &lt;&gt; "", Data!J329, "")</f>
        <v>45627</v>
      </c>
      <c r="M289" s="158">
        <f>Data!H329</f>
        <v>45627</v>
      </c>
      <c r="N289" s="179">
        <f>Data!I329</f>
        <v>3279</v>
      </c>
    </row>
    <row r="290" spans="12:14" x14ac:dyDescent="0.2">
      <c r="L290" s="162">
        <f>IF(Data!H330 &lt;&gt; "", Data!J330, "")</f>
        <v>45658</v>
      </c>
      <c r="M290" s="158">
        <f>Data!H330</f>
        <v>45658</v>
      </c>
      <c r="N290" s="179">
        <f>Data!I330</f>
        <v>3284</v>
      </c>
    </row>
    <row r="291" spans="12:14" x14ac:dyDescent="0.2">
      <c r="L291" s="162">
        <f>IF(Data!H331 &lt;&gt; "", Data!J331, "")</f>
        <v>45689</v>
      </c>
      <c r="M291" s="158">
        <f>Data!H331</f>
        <v>45689</v>
      </c>
      <c r="N291" s="179">
        <f>Data!I331</f>
        <v>3280</v>
      </c>
    </row>
    <row r="292" spans="12:14" x14ac:dyDescent="0.2">
      <c r="L292" s="162">
        <f>IF(Data!H332 &lt;&gt; "", Data!J332, "")</f>
        <v>45717</v>
      </c>
      <c r="M292" s="158">
        <f>Data!H332</f>
        <v>45717</v>
      </c>
      <c r="N292" s="179">
        <f>Data!I332</f>
        <v>3283</v>
      </c>
    </row>
    <row r="293" spans="12:14" x14ac:dyDescent="0.2">
      <c r="L293" s="162" t="str">
        <f>IF(Data!H333 &lt;&gt; "", Data!J333, "")</f>
        <v/>
      </c>
      <c r="M293" s="158" t="str">
        <f>Data!H333</f>
        <v/>
      </c>
      <c r="N293" s="179" t="e">
        <f>Data!I333</f>
        <v>#N/A</v>
      </c>
    </row>
    <row r="294" spans="12:14" x14ac:dyDescent="0.2">
      <c r="L294" s="162" t="str">
        <f>IF(Data!H334 &lt;&gt; "", Data!J334, "")</f>
        <v/>
      </c>
      <c r="M294" s="158" t="str">
        <f>Data!H334</f>
        <v/>
      </c>
      <c r="N294" s="179" t="e">
        <f>Data!I334</f>
        <v>#N/A</v>
      </c>
    </row>
    <row r="295" spans="12:14" x14ac:dyDescent="0.2">
      <c r="L295" s="162" t="str">
        <f>IF(Data!H335 &lt;&gt; "", Data!J335, "")</f>
        <v/>
      </c>
      <c r="M295" s="158" t="str">
        <f>Data!H335</f>
        <v/>
      </c>
      <c r="N295" s="179" t="e">
        <f>Data!I335</f>
        <v>#N/A</v>
      </c>
    </row>
    <row r="296" spans="12:14" x14ac:dyDescent="0.2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6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E822FC-3038-4146-AFB1-32E94F9206A4}"/>
</file>

<file path=customXml/itemProps2.xml><?xml version="1.0" encoding="utf-8"?>
<ds:datastoreItem xmlns:ds="http://schemas.openxmlformats.org/officeDocument/2006/customXml" ds:itemID="{E1E6A20C-2D07-467C-BBCD-2D5CBD43B747}"/>
</file>

<file path=customXml/itemProps3.xml><?xml version="1.0" encoding="utf-8"?>
<ds:datastoreItem xmlns:ds="http://schemas.openxmlformats.org/officeDocument/2006/customXml" ds:itemID="{96398258-3E68-4A0C-A97A-C8C4D9BC4C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46</vt:i4>
      </vt:variant>
    </vt:vector>
  </HeadingPairs>
  <TitlesOfParts>
    <vt:vector size="59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2025-05-13T18:14:46Z</dcterms:modified>
</cp:coreProperties>
</file>