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 defaultThemeVersion="124226"/>
  <xr:revisionPtr revIDLastSave="5" documentId="8_{9EF4E9F3-AA9A-484F-A297-F386BB91CB5B}" xr6:coauthVersionLast="47" xr6:coauthVersionMax="47" xr10:uidLastSave="{E607C74A-4C86-4766-8B4D-9C05411D4613}"/>
  <bookViews>
    <workbookView xWindow="1080" yWindow="1080" windowWidth="21600" windowHeight="12645" activeTab="4" xr2:uid="{00000000-000D-0000-FFFF-FFFF00000000}"/>
  </bookViews>
  <sheets>
    <sheet name="Node_second" sheetId="43" r:id="rId1"/>
    <sheet name="Node" sheetId="18" r:id="rId2"/>
    <sheet name="Path_second" sheetId="44" r:id="rId3"/>
    <sheet name="Path" sheetId="23" r:id="rId4"/>
    <sheet name="Probe" sheetId="37" r:id="rId5"/>
    <sheet name="Upenn" sheetId="32" r:id="rId6"/>
    <sheet name="node_position" sheetId="27" r:id="rId7"/>
    <sheet name="ERP" sheetId="36" r:id="rId8"/>
    <sheet name="Sheet1" sheetId="38" r:id="rId9"/>
  </sheets>
  <definedNames>
    <definedName name="_xlnm._FilterDatabase" localSheetId="1" hidden="1">Node!$A$1:$AX$45</definedName>
    <definedName name="_xlnm._FilterDatabase" localSheetId="3" hidden="1">Path!$A$1:$Y$55</definedName>
    <definedName name="_xlnm.Print_Area" localSheetId="3">Path!$A$1:$V$55</definedName>
    <definedName name="_xlnm.Print_Titles" localSheetId="1">Node!$A:$C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2" i="18" l="1"/>
  <c r="AI12" i="18"/>
  <c r="AI20" i="18"/>
  <c r="AZ11" i="18"/>
  <c r="AZ35" i="18"/>
  <c r="AZ34" i="18"/>
  <c r="AI11" i="18"/>
  <c r="AZ24" i="18" l="1"/>
  <c r="AZ23" i="18"/>
  <c r="AZ22" i="18"/>
  <c r="AZ21" i="18"/>
  <c r="AZ29" i="18"/>
  <c r="AZ28" i="18"/>
  <c r="AZ27" i="18"/>
  <c r="AZ26" i="18"/>
  <c r="AZ25" i="18"/>
  <c r="AZ20" i="18"/>
  <c r="AI26" i="18"/>
  <c r="AI29" i="18"/>
  <c r="AI28" i="18"/>
  <c r="AI27" i="18"/>
  <c r="AI25" i="18"/>
  <c r="AI24" i="18"/>
  <c r="AI23" i="18"/>
  <c r="AI22" i="18"/>
  <c r="AI21" i="18"/>
  <c r="AI34" i="18"/>
  <c r="AI35" i="18"/>
  <c r="AZ39" i="18"/>
  <c r="AI39" i="18"/>
  <c r="AZ40" i="18"/>
  <c r="AI40" i="18"/>
  <c r="AI39" i="36"/>
  <c r="AV39" i="18"/>
  <c r="L3" i="32" l="1"/>
  <c r="M3" i="32"/>
  <c r="N3" i="32"/>
  <c r="O3" i="32"/>
  <c r="L4" i="32"/>
  <c r="M4" i="32"/>
  <c r="N4" i="32"/>
  <c r="O4" i="32"/>
  <c r="L5" i="32"/>
  <c r="M5" i="32"/>
  <c r="N5" i="32"/>
  <c r="O5" i="32"/>
  <c r="L6" i="32"/>
  <c r="M6" i="32"/>
  <c r="N6" i="32"/>
  <c r="O6" i="32"/>
  <c r="L7" i="32"/>
  <c r="M7" i="32"/>
  <c r="N7" i="32"/>
  <c r="O7" i="32"/>
  <c r="L8" i="32"/>
  <c r="M8" i="32"/>
  <c r="N8" i="32"/>
  <c r="O8" i="32"/>
  <c r="L9" i="32"/>
  <c r="M9" i="32"/>
  <c r="N9" i="32"/>
  <c r="O9" i="32"/>
  <c r="L10" i="32"/>
  <c r="M10" i="32"/>
  <c r="N10" i="32"/>
  <c r="O10" i="32"/>
  <c r="L11" i="32"/>
  <c r="M11" i="32"/>
  <c r="N11" i="32"/>
  <c r="O11" i="32"/>
  <c r="L12" i="32"/>
  <c r="M12" i="32"/>
  <c r="N12" i="32"/>
  <c r="O12" i="32"/>
  <c r="L13" i="32"/>
  <c r="M13" i="32"/>
  <c r="N13" i="32"/>
  <c r="O13" i="32"/>
  <c r="L14" i="32"/>
  <c r="M14" i="32"/>
  <c r="N14" i="32"/>
  <c r="O14" i="32"/>
  <c r="L15" i="32"/>
  <c r="M15" i="32"/>
  <c r="N15" i="32"/>
  <c r="O15" i="32"/>
  <c r="L16" i="32"/>
  <c r="M16" i="32"/>
  <c r="N16" i="32"/>
  <c r="O16" i="32"/>
  <c r="L17" i="32"/>
  <c r="M17" i="32"/>
  <c r="N17" i="32"/>
  <c r="O17" i="32"/>
  <c r="L18" i="32"/>
  <c r="M18" i="32"/>
  <c r="N18" i="32"/>
  <c r="O18" i="32"/>
  <c r="L19" i="32"/>
  <c r="M19" i="32"/>
  <c r="N19" i="32"/>
  <c r="O19" i="32"/>
  <c r="L20" i="32"/>
  <c r="M20" i="32"/>
  <c r="N20" i="32"/>
  <c r="O20" i="32"/>
  <c r="L21" i="32"/>
  <c r="M21" i="32"/>
  <c r="N21" i="32"/>
  <c r="O21" i="32"/>
  <c r="L22" i="32"/>
  <c r="M22" i="32"/>
  <c r="N22" i="32"/>
  <c r="O22" i="32"/>
  <c r="L23" i="32"/>
  <c r="M23" i="32"/>
  <c r="N23" i="32"/>
  <c r="O23" i="32"/>
  <c r="L24" i="32"/>
  <c r="M24" i="32"/>
  <c r="N24" i="32"/>
  <c r="O24" i="32"/>
  <c r="L25" i="32"/>
  <c r="M25" i="32"/>
  <c r="N25" i="32"/>
  <c r="O25" i="32"/>
  <c r="L26" i="32"/>
  <c r="M26" i="32"/>
  <c r="N26" i="32"/>
  <c r="O26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L32" i="32"/>
  <c r="M32" i="32"/>
  <c r="N32" i="32"/>
  <c r="O32" i="32"/>
  <c r="L33" i="32"/>
  <c r="M33" i="32"/>
  <c r="N33" i="32"/>
  <c r="O33" i="32"/>
  <c r="L34" i="32"/>
  <c r="M34" i="32"/>
  <c r="N34" i="32"/>
  <c r="O34" i="32"/>
  <c r="L35" i="32"/>
  <c r="M35" i="32"/>
  <c r="N35" i="32"/>
  <c r="O35" i="32"/>
  <c r="O2" i="32"/>
  <c r="N2" i="32"/>
  <c r="L2" i="32"/>
  <c r="M2" i="32"/>
  <c r="F6" i="37" l="1"/>
  <c r="F2" i="37"/>
  <c r="AW40" i="18"/>
  <c r="AV40" i="18"/>
  <c r="AW39" i="18"/>
  <c r="AW38" i="18"/>
  <c r="AV38" i="18"/>
  <c r="AW37" i="18"/>
  <c r="AV37" i="18"/>
  <c r="AW36" i="18"/>
  <c r="AV36" i="18"/>
  <c r="AW35" i="18"/>
  <c r="AV35" i="18"/>
  <c r="AW34" i="18"/>
  <c r="AV34" i="18"/>
  <c r="AW33" i="18"/>
  <c r="AV33" i="18"/>
  <c r="AW32" i="18"/>
  <c r="AV32" i="18"/>
  <c r="AW28" i="18"/>
  <c r="AV28" i="18"/>
  <c r="AW27" i="18"/>
  <c r="AV27" i="18"/>
  <c r="AW29" i="18"/>
  <c r="AV29" i="18"/>
  <c r="AW26" i="18"/>
  <c r="AV26" i="18"/>
  <c r="AW25" i="18"/>
  <c r="AV25" i="18"/>
  <c r="AW24" i="18"/>
  <c r="AV24" i="18"/>
  <c r="AW23" i="18"/>
  <c r="AV23" i="18"/>
  <c r="AW22" i="18"/>
  <c r="AV22" i="18"/>
  <c r="AW21" i="18"/>
  <c r="AV21" i="18"/>
  <c r="AW20" i="18"/>
  <c r="AV20" i="18"/>
  <c r="AW19" i="18"/>
  <c r="AV19" i="18"/>
  <c r="AW18" i="18"/>
  <c r="AV18" i="18"/>
  <c r="AW17" i="18"/>
  <c r="AV17" i="18"/>
  <c r="AW16" i="18"/>
  <c r="AV16" i="18"/>
  <c r="AW15" i="18"/>
  <c r="AV15" i="18"/>
  <c r="AW14" i="18"/>
  <c r="AV14" i="18"/>
  <c r="AW13" i="18"/>
  <c r="AV13" i="18"/>
  <c r="AW12" i="18"/>
  <c r="AV12" i="18"/>
  <c r="AW11" i="18"/>
  <c r="AV11" i="18"/>
  <c r="AW10" i="18"/>
  <c r="AV10" i="18"/>
  <c r="AW9" i="18"/>
  <c r="AV9" i="18"/>
  <c r="AW8" i="18"/>
  <c r="AV8" i="18"/>
  <c r="AW7" i="18"/>
  <c r="AV7" i="18"/>
  <c r="AW2" i="18"/>
  <c r="AV2" i="18"/>
  <c r="P2" i="23" s="1"/>
  <c r="J3" i="37" l="1"/>
  <c r="I3" i="37"/>
  <c r="J2" i="37"/>
  <c r="I2" i="37"/>
  <c r="J6" i="37"/>
  <c r="I6" i="37"/>
  <c r="AV5" i="18" l="1"/>
  <c r="AW5" i="18"/>
  <c r="AV6" i="18"/>
  <c r="AW6" i="18"/>
  <c r="AV4" i="18"/>
  <c r="AV3" i="18"/>
  <c r="AW3" i="18"/>
  <c r="AW4" i="18"/>
  <c r="D24" i="23" l="1"/>
  <c r="C24" i="23" l="1"/>
  <c r="C23" i="23"/>
  <c r="D23" i="23"/>
  <c r="C16" i="23" l="1"/>
  <c r="D16" i="23"/>
  <c r="C45" i="23" l="1"/>
  <c r="D45" i="23"/>
  <c r="C46" i="23"/>
  <c r="D46" i="23"/>
  <c r="C47" i="23"/>
  <c r="D47" i="23"/>
  <c r="C48" i="23"/>
  <c r="D48" i="23"/>
  <c r="C49" i="23"/>
  <c r="D49" i="23"/>
  <c r="C50" i="23"/>
  <c r="D50" i="23"/>
  <c r="C51" i="23"/>
  <c r="D51" i="23"/>
  <c r="C52" i="23"/>
  <c r="D52" i="23"/>
  <c r="C53" i="23"/>
  <c r="D53" i="23"/>
  <c r="C54" i="23"/>
  <c r="D54" i="23"/>
  <c r="C55" i="23"/>
  <c r="D55" i="23"/>
  <c r="AW44" i="18"/>
  <c r="S51" i="23" s="1"/>
  <c r="AV44" i="18"/>
  <c r="AW43" i="18"/>
  <c r="S50" i="23" s="1"/>
  <c r="AV43" i="18"/>
  <c r="S45" i="23"/>
  <c r="R45" i="23"/>
  <c r="S46" i="23"/>
  <c r="R46" i="23"/>
  <c r="AW42" i="18"/>
  <c r="S55" i="23" s="1"/>
  <c r="AV42" i="18"/>
  <c r="R49" i="23" s="1"/>
  <c r="AW41" i="18"/>
  <c r="S54" i="23" s="1"/>
  <c r="AV41" i="18"/>
  <c r="R54" i="23" s="1"/>
  <c r="Q46" i="23"/>
  <c r="P46" i="23"/>
  <c r="Q47" i="23"/>
  <c r="P47" i="23"/>
  <c r="Q45" i="23"/>
  <c r="P45" i="23"/>
  <c r="S24" i="23"/>
  <c r="R24" i="23"/>
  <c r="Q16" i="23"/>
  <c r="P16" i="23"/>
  <c r="F7" i="37"/>
  <c r="F3" i="37"/>
  <c r="F4" i="37"/>
  <c r="F8" i="37"/>
  <c r="P24" i="23" l="1"/>
  <c r="P23" i="23"/>
  <c r="S23" i="23"/>
  <c r="Q23" i="23"/>
  <c r="AV31" i="18"/>
  <c r="P52" i="23" s="1"/>
  <c r="AV30" i="18"/>
  <c r="AW30" i="18"/>
  <c r="AW31" i="18"/>
  <c r="Q52" i="23" s="1"/>
  <c r="R50" i="23"/>
  <c r="R52" i="23"/>
  <c r="P53" i="23"/>
  <c r="R51" i="23"/>
  <c r="R53" i="23"/>
  <c r="Q55" i="23"/>
  <c r="Q53" i="23"/>
  <c r="Q51" i="23"/>
  <c r="P49" i="23"/>
  <c r="P55" i="23"/>
  <c r="P51" i="23"/>
  <c r="S48" i="23"/>
  <c r="S52" i="23"/>
  <c r="R48" i="23"/>
  <c r="Q48" i="23"/>
  <c r="Q50" i="23"/>
  <c r="P48" i="23"/>
  <c r="P50" i="23"/>
  <c r="S47" i="23"/>
  <c r="S53" i="23"/>
  <c r="S49" i="23"/>
  <c r="R47" i="23"/>
  <c r="Q49" i="23"/>
  <c r="R55" i="23"/>
  <c r="T46" i="23"/>
  <c r="U46" i="23" s="1"/>
  <c r="T45" i="23"/>
  <c r="V45" i="23" s="1"/>
  <c r="Q54" i="23" l="1"/>
  <c r="J7" i="37"/>
  <c r="P54" i="23"/>
  <c r="I7" i="37"/>
  <c r="R16" i="23"/>
  <c r="R23" i="23"/>
  <c r="T23" i="23" s="1"/>
  <c r="V23" i="23" s="1"/>
  <c r="Q24" i="23"/>
  <c r="T24" i="23" s="1"/>
  <c r="V24" i="23" s="1"/>
  <c r="S16" i="23"/>
  <c r="T52" i="23"/>
  <c r="U52" i="23" s="1"/>
  <c r="T53" i="23"/>
  <c r="V53" i="23" s="1"/>
  <c r="T49" i="23"/>
  <c r="U49" i="23" s="1"/>
  <c r="T47" i="23"/>
  <c r="U47" i="23" s="1"/>
  <c r="T51" i="23"/>
  <c r="U51" i="23" s="1"/>
  <c r="T50" i="23"/>
  <c r="U50" i="23" s="1"/>
  <c r="T55" i="23"/>
  <c r="U55" i="23" s="1"/>
  <c r="T48" i="23"/>
  <c r="U48" i="23" s="1"/>
  <c r="U45" i="23"/>
  <c r="V46" i="23"/>
  <c r="C3" i="23"/>
  <c r="D3" i="23"/>
  <c r="C4" i="23"/>
  <c r="D4" i="23"/>
  <c r="C5" i="23"/>
  <c r="D5" i="23"/>
  <c r="C6" i="23"/>
  <c r="D6" i="23"/>
  <c r="C7" i="23"/>
  <c r="D7" i="23"/>
  <c r="C8" i="23"/>
  <c r="D8" i="23"/>
  <c r="C9" i="23"/>
  <c r="D9" i="23"/>
  <c r="C10" i="23"/>
  <c r="D10" i="23"/>
  <c r="C11" i="23"/>
  <c r="D11" i="23"/>
  <c r="C12" i="23"/>
  <c r="D12" i="23"/>
  <c r="C13" i="23"/>
  <c r="D13" i="23"/>
  <c r="C14" i="23"/>
  <c r="D14" i="23"/>
  <c r="C15" i="23"/>
  <c r="D15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41" i="23"/>
  <c r="D41" i="23"/>
  <c r="C42" i="23"/>
  <c r="D42" i="23"/>
  <c r="C43" i="23"/>
  <c r="D43" i="23"/>
  <c r="C44" i="23"/>
  <c r="D44" i="23"/>
  <c r="D2" i="23"/>
  <c r="C2" i="23"/>
  <c r="T54" i="23" l="1"/>
  <c r="V54" i="23" s="1"/>
  <c r="T16" i="23"/>
  <c r="U16" i="23" s="1"/>
  <c r="U23" i="23"/>
  <c r="U24" i="23"/>
  <c r="V52" i="23"/>
  <c r="V50" i="23"/>
  <c r="U53" i="23"/>
  <c r="V55" i="23"/>
  <c r="V47" i="23"/>
  <c r="V48" i="23"/>
  <c r="V49" i="23"/>
  <c r="V51" i="23"/>
  <c r="U54" i="23" l="1"/>
  <c r="V16" i="23"/>
  <c r="R10" i="23" l="1"/>
  <c r="S10" i="23"/>
  <c r="R19" i="23"/>
  <c r="S19" i="23"/>
  <c r="R22" i="23"/>
  <c r="S22" i="23"/>
  <c r="R39" i="23"/>
  <c r="S39" i="23"/>
  <c r="R37" i="23"/>
  <c r="S37" i="23"/>
  <c r="R42" i="23"/>
  <c r="S42" i="23"/>
  <c r="R44" i="23"/>
  <c r="S44" i="23"/>
  <c r="Q39" i="23" l="1"/>
  <c r="S38" i="23"/>
  <c r="S21" i="23"/>
  <c r="Q22" i="23"/>
  <c r="P42" i="23"/>
  <c r="R41" i="23"/>
  <c r="S28" i="23"/>
  <c r="Q29" i="23"/>
  <c r="Q14" i="23"/>
  <c r="S11" i="23"/>
  <c r="Q12" i="23"/>
  <c r="R43" i="23"/>
  <c r="P44" i="23"/>
  <c r="P34" i="23"/>
  <c r="R32" i="23"/>
  <c r="P43" i="23"/>
  <c r="R28" i="23"/>
  <c r="P29" i="23"/>
  <c r="P25" i="23"/>
  <c r="R20" i="23"/>
  <c r="P21" i="23"/>
  <c r="R15" i="23"/>
  <c r="P14" i="23"/>
  <c r="R11" i="23"/>
  <c r="P12" i="23"/>
  <c r="S41" i="23"/>
  <c r="Q42" i="23"/>
  <c r="S25" i="23"/>
  <c r="Q26" i="23"/>
  <c r="S17" i="23"/>
  <c r="Q18" i="23"/>
  <c r="R38" i="23"/>
  <c r="P39" i="23"/>
  <c r="P18" i="23"/>
  <c r="R17" i="23"/>
  <c r="Q43" i="23"/>
  <c r="Q34" i="23"/>
  <c r="S32" i="23"/>
  <c r="Q25" i="23"/>
  <c r="S40" i="23"/>
  <c r="Q41" i="23"/>
  <c r="S27" i="23"/>
  <c r="Q28" i="23"/>
  <c r="S14" i="23"/>
  <c r="Q15" i="23"/>
  <c r="Q10" i="23"/>
  <c r="S9" i="23"/>
  <c r="P41" i="23"/>
  <c r="R40" i="23"/>
  <c r="R36" i="23"/>
  <c r="P37" i="23"/>
  <c r="P33" i="23"/>
  <c r="R29" i="23"/>
  <c r="P36" i="23"/>
  <c r="R27" i="23"/>
  <c r="P28" i="23"/>
  <c r="R13" i="23"/>
  <c r="R14" i="23"/>
  <c r="P15" i="23"/>
  <c r="R9" i="23"/>
  <c r="P10" i="23"/>
  <c r="P26" i="23"/>
  <c r="R25" i="23"/>
  <c r="R12" i="23"/>
  <c r="S15" i="23"/>
  <c r="S29" i="23"/>
  <c r="Q36" i="23"/>
  <c r="Q33" i="23"/>
  <c r="P3" i="23"/>
  <c r="P4" i="23"/>
  <c r="P5" i="23"/>
  <c r="S31" i="23"/>
  <c r="Q32" i="23"/>
  <c r="Q27" i="23"/>
  <c r="Q30" i="23"/>
  <c r="S26" i="23"/>
  <c r="Q19" i="23"/>
  <c r="S18" i="23"/>
  <c r="Q13" i="23"/>
  <c r="S30" i="23"/>
  <c r="Q31" i="23"/>
  <c r="S12" i="23"/>
  <c r="R30" i="23"/>
  <c r="P31" i="23"/>
  <c r="P22" i="23"/>
  <c r="R21" i="23"/>
  <c r="S43" i="23"/>
  <c r="Q44" i="23"/>
  <c r="S20" i="23"/>
  <c r="Q21" i="23"/>
  <c r="S36" i="23"/>
  <c r="Q37" i="23"/>
  <c r="S13" i="23"/>
  <c r="Q3" i="23"/>
  <c r="Q5" i="23"/>
  <c r="Q4" i="23"/>
  <c r="Q2" i="23"/>
  <c r="R31" i="23"/>
  <c r="P32" i="23"/>
  <c r="P30" i="23"/>
  <c r="R26" i="23"/>
  <c r="P27" i="23"/>
  <c r="R18" i="23"/>
  <c r="P19" i="23"/>
  <c r="P13" i="23"/>
  <c r="T19" i="23" l="1"/>
  <c r="U19" i="23" s="1"/>
  <c r="T27" i="23"/>
  <c r="V27" i="23" s="1"/>
  <c r="T10" i="23"/>
  <c r="U10" i="23" s="1"/>
  <c r="T39" i="23"/>
  <c r="V39" i="23" s="1"/>
  <c r="T30" i="23"/>
  <c r="V30" i="23" s="1"/>
  <c r="T15" i="23"/>
  <c r="V15" i="23" s="1"/>
  <c r="T43" i="23"/>
  <c r="U43" i="23" s="1"/>
  <c r="T18" i="23"/>
  <c r="V18" i="23" s="1"/>
  <c r="T22" i="23"/>
  <c r="U22" i="23" s="1"/>
  <c r="S4" i="23"/>
  <c r="Q8" i="23"/>
  <c r="Q11" i="23"/>
  <c r="S7" i="23"/>
  <c r="P7" i="23"/>
  <c r="R3" i="23"/>
  <c r="P17" i="23"/>
  <c r="R6" i="23"/>
  <c r="T13" i="23"/>
  <c r="T31" i="23"/>
  <c r="T37" i="23"/>
  <c r="T21" i="23"/>
  <c r="P11" i="23"/>
  <c r="R7" i="23"/>
  <c r="P8" i="23"/>
  <c r="R4" i="23"/>
  <c r="T44" i="23"/>
  <c r="T42" i="23"/>
  <c r="S33" i="23"/>
  <c r="Q35" i="23"/>
  <c r="Q38" i="23"/>
  <c r="S2" i="23"/>
  <c r="Q20" i="23"/>
  <c r="Q6" i="23"/>
  <c r="T25" i="23"/>
  <c r="S35" i="23"/>
  <c r="Q40" i="23"/>
  <c r="S34" i="23"/>
  <c r="P38" i="23"/>
  <c r="P35" i="23"/>
  <c r="R33" i="23"/>
  <c r="P6" i="23"/>
  <c r="P20" i="23"/>
  <c r="R2" i="23"/>
  <c r="T26" i="23"/>
  <c r="T28" i="23"/>
  <c r="T41" i="23"/>
  <c r="T12" i="23"/>
  <c r="R35" i="23"/>
  <c r="P40" i="23"/>
  <c r="R34" i="23"/>
  <c r="R5" i="23"/>
  <c r="R8" i="23"/>
  <c r="P9" i="23"/>
  <c r="T29" i="23"/>
  <c r="T32" i="23"/>
  <c r="S8" i="23"/>
  <c r="Q9" i="23"/>
  <c r="S5" i="23"/>
  <c r="S6" i="23"/>
  <c r="Q7" i="23"/>
  <c r="Q17" i="23"/>
  <c r="S3" i="23"/>
  <c r="T36" i="23"/>
  <c r="T14" i="23"/>
  <c r="U27" i="23" l="1"/>
  <c r="V19" i="23"/>
  <c r="U18" i="23"/>
  <c r="V10" i="23"/>
  <c r="U39" i="23"/>
  <c r="U30" i="23"/>
  <c r="V22" i="23"/>
  <c r="V43" i="23"/>
  <c r="T33" i="23"/>
  <c r="U33" i="23" s="1"/>
  <c r="U15" i="23"/>
  <c r="T4" i="23"/>
  <c r="U4" i="23" s="1"/>
  <c r="T5" i="23"/>
  <c r="V5" i="23" s="1"/>
  <c r="T40" i="23"/>
  <c r="V40" i="23" s="1"/>
  <c r="T34" i="23"/>
  <c r="V34" i="23" s="1"/>
  <c r="T3" i="23"/>
  <c r="U3" i="23" s="1"/>
  <c r="T6" i="23"/>
  <c r="U6" i="23" s="1"/>
  <c r="T8" i="23"/>
  <c r="U31" i="23"/>
  <c r="V31" i="23"/>
  <c r="U13" i="23"/>
  <c r="V13" i="23"/>
  <c r="U14" i="23"/>
  <c r="V14" i="23"/>
  <c r="U32" i="23"/>
  <c r="V32" i="23"/>
  <c r="T9" i="23"/>
  <c r="T20" i="23"/>
  <c r="U20" i="23" s="1"/>
  <c r="U25" i="23"/>
  <c r="V25" i="23"/>
  <c r="T11" i="23"/>
  <c r="U26" i="23"/>
  <c r="V26" i="23"/>
  <c r="U36" i="23"/>
  <c r="V36" i="23"/>
  <c r="U44" i="23"/>
  <c r="V44" i="23"/>
  <c r="U29" i="23"/>
  <c r="V29" i="23"/>
  <c r="T35" i="23"/>
  <c r="U37" i="23"/>
  <c r="V37" i="23"/>
  <c r="T7" i="23"/>
  <c r="U28" i="23"/>
  <c r="V28" i="23"/>
  <c r="U12" i="23"/>
  <c r="V12" i="23"/>
  <c r="U42" i="23"/>
  <c r="V42" i="23"/>
  <c r="T17" i="23"/>
  <c r="U21" i="23"/>
  <c r="V21" i="23"/>
  <c r="U41" i="23"/>
  <c r="V41" i="23"/>
  <c r="T38" i="23"/>
  <c r="T2" i="23"/>
  <c r="U2" i="23" s="1"/>
  <c r="X10" i="23" l="1"/>
  <c r="V6" i="23"/>
  <c r="U5" i="23"/>
  <c r="X2" i="23" s="1"/>
  <c r="U40" i="23"/>
  <c r="V33" i="23"/>
  <c r="V4" i="23"/>
  <c r="U34" i="23"/>
  <c r="V3" i="23"/>
  <c r="U17" i="23"/>
  <c r="V17" i="23"/>
  <c r="U11" i="23"/>
  <c r="V11" i="23"/>
  <c r="U8" i="23"/>
  <c r="V8" i="23"/>
  <c r="U7" i="23"/>
  <c r="V7" i="23"/>
  <c r="V20" i="23"/>
  <c r="U9" i="23"/>
  <c r="X3" i="23" s="1"/>
  <c r="V9" i="23"/>
  <c r="U35" i="23"/>
  <c r="V35" i="23"/>
  <c r="U38" i="23"/>
  <c r="V38" i="23"/>
  <c r="V2" i="23"/>
  <c r="X8" i="23" l="1"/>
  <c r="X9" i="23"/>
  <c r="X14" i="23"/>
  <c r="X12" i="23"/>
  <c r="X11" i="23"/>
  <c r="X13" i="23"/>
  <c r="X5" i="23"/>
  <c r="X6" i="23" s="1"/>
  <c r="X4" i="23"/>
  <c r="X7" i="23" s="1"/>
</calcChain>
</file>

<file path=xl/sharedStrings.xml><?xml version="1.0" encoding="utf-8"?>
<sst xmlns="http://schemas.openxmlformats.org/spreadsheetml/2006/main" count="1389" uniqueCount="320">
  <si>
    <t>Index</t>
  </si>
  <si>
    <t>VT</t>
  </si>
  <si>
    <t>VR</t>
  </si>
  <si>
    <t>VO</t>
  </si>
  <si>
    <t>SA</t>
  </si>
  <si>
    <t>AV</t>
  </si>
  <si>
    <t>N</t>
  </si>
  <si>
    <t>ax0</t>
  </si>
  <si>
    <t>ay0</t>
  </si>
  <si>
    <t>az0</t>
  </si>
  <si>
    <t>ay1</t>
  </si>
  <si>
    <t>az1</t>
  </si>
  <si>
    <t>ax2</t>
  </si>
  <si>
    <t>ay2</t>
  </si>
  <si>
    <t>az2</t>
  </si>
  <si>
    <t>ax3</t>
  </si>
  <si>
    <t>ay3</t>
  </si>
  <si>
    <t>az3</t>
  </si>
  <si>
    <t>ax1</t>
  </si>
  <si>
    <t>bx1</t>
  </si>
  <si>
    <t>by1</t>
  </si>
  <si>
    <t>bz1</t>
  </si>
  <si>
    <t>h</t>
  </si>
  <si>
    <t>'SA'</t>
  </si>
  <si>
    <t>'CT'</t>
  </si>
  <si>
    <t>'AV'</t>
  </si>
  <si>
    <t>'OS'</t>
  </si>
  <si>
    <t>'His_p'</t>
  </si>
  <si>
    <t>'His_m'</t>
  </si>
  <si>
    <t>'His_d'</t>
  </si>
  <si>
    <t>'Bach'</t>
  </si>
  <si>
    <t>'LA_a'</t>
  </si>
  <si>
    <t>'LA'</t>
  </si>
  <si>
    <t>'RBB_m'</t>
  </si>
  <si>
    <t>'RBB'</t>
  </si>
  <si>
    <t>'LBB_m'</t>
  </si>
  <si>
    <t>'LBB'</t>
  </si>
  <si>
    <t>'RVA'</t>
  </si>
  <si>
    <t>'LVA'</t>
  </si>
  <si>
    <t>'RV_m'</t>
  </si>
  <si>
    <t>'RV'</t>
  </si>
  <si>
    <t>'LV_m'</t>
  </si>
  <si>
    <t>'LV'</t>
  </si>
  <si>
    <t>'CT_a'</t>
  </si>
  <si>
    <t>'RA_a'</t>
  </si>
  <si>
    <t>'RA'</t>
  </si>
  <si>
    <t>'SEP_RV_m'</t>
  </si>
  <si>
    <t>'SEP_RV'</t>
  </si>
  <si>
    <t>'SEP_LV_m'</t>
  </si>
  <si>
    <t>'SEP_LV'</t>
  </si>
  <si>
    <t>'CS_LV'</t>
  </si>
  <si>
    <t>'CS_LA'</t>
  </si>
  <si>
    <t>'slow_b'</t>
  </si>
  <si>
    <t>'slow_a'</t>
  </si>
  <si>
    <t>'fast'</t>
  </si>
  <si>
    <t>'fast_b'</t>
  </si>
  <si>
    <t>Node</t>
  </si>
  <si>
    <t>BCL</t>
  </si>
  <si>
    <t>Y(inch*10)</t>
  </si>
  <si>
    <t>X(inch*10)</t>
  </si>
  <si>
    <t>REF</t>
  </si>
  <si>
    <t>x</t>
  </si>
  <si>
    <t>y</t>
  </si>
  <si>
    <t>CVi2j</t>
  </si>
  <si>
    <t>CVj2i</t>
  </si>
  <si>
    <t>C</t>
  </si>
  <si>
    <t>Starti</t>
  </si>
  <si>
    <t>Endj</t>
  </si>
  <si>
    <t>probe1</t>
  </si>
  <si>
    <t>probe2</t>
  </si>
  <si>
    <t>probe3</t>
  </si>
  <si>
    <t>probe4</t>
  </si>
  <si>
    <t>probe5</t>
  </si>
  <si>
    <t>probe6</t>
  </si>
  <si>
    <t>probe7</t>
  </si>
  <si>
    <t>probe8</t>
  </si>
  <si>
    <t>probe9</t>
  </si>
  <si>
    <t>probe10</t>
  </si>
  <si>
    <t>probe11</t>
  </si>
  <si>
    <t>probe12</t>
  </si>
  <si>
    <t>probe13</t>
  </si>
  <si>
    <t>probe14</t>
  </si>
  <si>
    <t>probe15</t>
  </si>
  <si>
    <t>probe16</t>
  </si>
  <si>
    <t>probe17</t>
  </si>
  <si>
    <t>'HRA1'</t>
  </si>
  <si>
    <t>'HRA2'</t>
  </si>
  <si>
    <t>'HRA3'</t>
  </si>
  <si>
    <t>'HRA4'</t>
  </si>
  <si>
    <t>'CS1'</t>
  </si>
  <si>
    <t>'CS2'</t>
  </si>
  <si>
    <t>'CS3'</t>
  </si>
  <si>
    <t>'CS4'</t>
  </si>
  <si>
    <t>'CS5'</t>
  </si>
  <si>
    <t>'His_m1'</t>
  </si>
  <si>
    <t>'His_m2'</t>
  </si>
  <si>
    <t>'RVA1'</t>
  </si>
  <si>
    <t>'RVA2'</t>
  </si>
  <si>
    <t>'RVA3'</t>
  </si>
  <si>
    <t>'RVA4'</t>
  </si>
  <si>
    <t>VP</t>
  </si>
  <si>
    <t>AP</t>
  </si>
  <si>
    <t>Node_name</t>
  </si>
  <si>
    <t>Indexi</t>
  </si>
  <si>
    <t>Indexj</t>
  </si>
  <si>
    <t>CT</t>
  </si>
  <si>
    <t>CT_a</t>
  </si>
  <si>
    <t>OS</t>
  </si>
  <si>
    <t>slow_a</t>
  </si>
  <si>
    <t>slow_b</t>
  </si>
  <si>
    <t>fast</t>
  </si>
  <si>
    <t>fast_b</t>
  </si>
  <si>
    <t>RA_a</t>
  </si>
  <si>
    <t>RA</t>
  </si>
  <si>
    <t>CS_LA</t>
  </si>
  <si>
    <t>Bach</t>
  </si>
  <si>
    <t>LA_a</t>
  </si>
  <si>
    <t>LA</t>
  </si>
  <si>
    <t>His_p</t>
  </si>
  <si>
    <t>His_m</t>
  </si>
  <si>
    <t>His_d</t>
  </si>
  <si>
    <t>RBB_m</t>
  </si>
  <si>
    <t>RBB</t>
  </si>
  <si>
    <t>LBB_m</t>
  </si>
  <si>
    <t>LBB</t>
  </si>
  <si>
    <t>RVA</t>
  </si>
  <si>
    <t>LVA</t>
  </si>
  <si>
    <t>SEP_RV_m</t>
  </si>
  <si>
    <t>SEP_RV</t>
  </si>
  <si>
    <t>RV_m</t>
  </si>
  <si>
    <t>RV</t>
  </si>
  <si>
    <t>SEP_LV</t>
  </si>
  <si>
    <t>CS_LV</t>
  </si>
  <si>
    <t>SEP_LV_m</t>
  </si>
  <si>
    <t>LV_m</t>
  </si>
  <si>
    <t>LV</t>
  </si>
  <si>
    <t>'SA_CT_a'</t>
  </si>
  <si>
    <t>'slow_AV'</t>
  </si>
  <si>
    <t>'SA_OS'</t>
  </si>
  <si>
    <t>'fast_AV'</t>
  </si>
  <si>
    <t>'SA_Bach'</t>
  </si>
  <si>
    <t>'Bach_LA_a'</t>
  </si>
  <si>
    <t>'AV_His'</t>
  </si>
  <si>
    <t>'His_RBB'</t>
  </si>
  <si>
    <t>'His_LBB'</t>
  </si>
  <si>
    <t>'RBB_RV'</t>
  </si>
  <si>
    <t>'LBB_LV'</t>
  </si>
  <si>
    <t>'RV_LV'</t>
  </si>
  <si>
    <t>'SA_RA_a'</t>
  </si>
  <si>
    <t>'slow'</t>
  </si>
  <si>
    <t>'OS_slow'</t>
  </si>
  <si>
    <t>'OS_fast'</t>
  </si>
  <si>
    <t>Path</t>
  </si>
  <si>
    <t>Nodei</t>
  </si>
  <si>
    <t>Nodej</t>
  </si>
  <si>
    <t>ERP</t>
  </si>
  <si>
    <t>Distance</t>
  </si>
  <si>
    <t>A-Delay(ms)</t>
  </si>
  <si>
    <t>R-Delay(ms)</t>
  </si>
  <si>
    <t>Sinoatrial</t>
  </si>
  <si>
    <t>Crista terminalis</t>
  </si>
  <si>
    <t>os of the coronary sinus</t>
  </si>
  <si>
    <t>Right atrium</t>
  </si>
  <si>
    <t>coronary sinus in left atrium</t>
  </si>
  <si>
    <t>Bachmann’s bundle</t>
  </si>
  <si>
    <t>Left atrium</t>
  </si>
  <si>
    <t>Bundle of His</t>
  </si>
  <si>
    <t>Right bundle branch</t>
  </si>
  <si>
    <t>Left bundle branch</t>
  </si>
  <si>
    <t>Right ventricular apex</t>
  </si>
  <si>
    <t>Left ventricular apex</t>
  </si>
  <si>
    <t>Right atrium apex</t>
  </si>
  <si>
    <t>Right ventricular septum</t>
  </si>
  <si>
    <t>Left ventricular septum</t>
  </si>
  <si>
    <t>coronary sinus in left ventricle</t>
  </si>
  <si>
    <t>Purkinje fibers in right ventricle</t>
  </si>
  <si>
    <t>Purkinje fibers in left ventricle</t>
  </si>
  <si>
    <t>Type</t>
  </si>
  <si>
    <t>NM</t>
  </si>
  <si>
    <t>a</t>
  </si>
  <si>
    <t>b</t>
  </si>
  <si>
    <t>c</t>
  </si>
  <si>
    <t>d</t>
  </si>
  <si>
    <t>e</t>
  </si>
  <si>
    <t>d2</t>
  </si>
  <si>
    <t>d0</t>
  </si>
  <si>
    <t>Vh</t>
  </si>
  <si>
    <t>hr</t>
  </si>
  <si>
    <t>hs</t>
  </si>
  <si>
    <t>f</t>
  </si>
  <si>
    <t>r</t>
  </si>
  <si>
    <t>SA_a</t>
  </si>
  <si>
    <t>SA_b</t>
  </si>
  <si>
    <t>SA_c</t>
  </si>
  <si>
    <t>M</t>
  </si>
  <si>
    <t>RBB_a</t>
  </si>
  <si>
    <t>LBB_a</t>
  </si>
  <si>
    <t>SD</t>
  </si>
  <si>
    <t>f1</t>
  </si>
  <si>
    <t>f2</t>
  </si>
  <si>
    <t>sig1</t>
  </si>
  <si>
    <t>sig2</t>
  </si>
  <si>
    <t>SA_d</t>
  </si>
  <si>
    <t>Dij</t>
  </si>
  <si>
    <t>aij</t>
  </si>
  <si>
    <t>bij</t>
  </si>
  <si>
    <t>cij</t>
  </si>
  <si>
    <t>Dji</t>
  </si>
  <si>
    <t>aji</t>
  </si>
  <si>
    <t>bji</t>
  </si>
  <si>
    <t>cji</t>
  </si>
  <si>
    <t>s</t>
  </si>
  <si>
    <t>j</t>
  </si>
  <si>
    <t>m</t>
  </si>
  <si>
    <t>Name</t>
  </si>
  <si>
    <t>Aring</t>
  </si>
  <si>
    <t>Atip</t>
  </si>
  <si>
    <t>Vring</t>
  </si>
  <si>
    <t>Vtip</t>
  </si>
  <si>
    <t>RV_mm</t>
  </si>
  <si>
    <t>RVm</t>
  </si>
  <si>
    <t>LV_mm</t>
  </si>
  <si>
    <t>LVm</t>
  </si>
  <si>
    <t>z</t>
  </si>
  <si>
    <t>The right inferior nodal extension (RE)</t>
  </si>
  <si>
    <t>the lower nodal bundle</t>
  </si>
  <si>
    <t>the compact AVN</t>
  </si>
  <si>
    <t>-APA</t>
  </si>
  <si>
    <t>RE</t>
  </si>
  <si>
    <t>CN</t>
  </si>
  <si>
    <t>TC_f</t>
  </si>
  <si>
    <t>LNB</t>
  </si>
  <si>
    <t>APD90</t>
  </si>
  <si>
    <t>SA-&gt;SA_d(SACT)</t>
  </si>
  <si>
    <t>SA_d-&gt;CT_a -&gt;CT</t>
  </si>
  <si>
    <t>SA_d-&gt;SA_c-&gt;SA_b-&gt;SA_a -&gt;BB</t>
  </si>
  <si>
    <t>SA_d-&gt;SA_c-&gt;SA_b-&gt;RA_a-&gt;RAA</t>
  </si>
  <si>
    <t>SA_d-&gt;SA_c-&gt;SA_b-&gt;RA_a-&gt;RAA-&gt;CSLA</t>
  </si>
  <si>
    <t>SA_d-&gt;SA_c-&gt;SA_b-&gt;SA_a -&gt;BB-&gt;LA-&gt;LAA</t>
  </si>
  <si>
    <t>Alring</t>
  </si>
  <si>
    <t>Altip</t>
  </si>
  <si>
    <t>Adrt</t>
  </si>
  <si>
    <t>Vdrt</t>
  </si>
  <si>
    <t>Vlring</t>
  </si>
  <si>
    <t>Vltip</t>
  </si>
  <si>
    <t>SA_d-&gt;SA_c-&gt;OS-&gt;TC_f-&gt;CN-&gt;LNB-&gt;...RBB</t>
  </si>
  <si>
    <t>BH</t>
  </si>
  <si>
    <t>Region</t>
  </si>
  <si>
    <t>Courtemanche(step=0.1, 0.5),LRd(step=0.1, 0.5)</t>
  </si>
  <si>
    <t>The node between AV node and HIS</t>
  </si>
  <si>
    <t>PA</t>
  </si>
  <si>
    <t>the transitional cells</t>
  </si>
  <si>
    <t>SA_d-&gt;SA_c-&gt;OS-&gt;TC_f-&gt;CN-&gt;BH</t>
  </si>
  <si>
    <t>SA_d-&gt;SA_c-&gt;OS-&gt;RE-&gt;LNB-&gt;BH</t>
  </si>
  <si>
    <t>BH-&gt;His_p-&gt;His_m-&gt;His-d</t>
  </si>
  <si>
    <t>BH-&gt;His_p-&gt;His_m-&gt;His-d-&gt;LBB_m-&gt;SEP_LV_m</t>
  </si>
  <si>
    <t>BH-&gt;His_p-&gt;His_m-&gt;His-d-&gt;RBB_m-&gt;RBB-&gt;RBB_a-&gt;RVA</t>
  </si>
  <si>
    <t>BH-&gt;His_p-&gt;His_m-&gt;His-d-&gt;RBB_m-&gt;RBB-&gt;RBB_a-&gt;RV_m-&gt;RV</t>
  </si>
  <si>
    <t>VM30</t>
  </si>
  <si>
    <t>VM47</t>
  </si>
  <si>
    <t>VM61</t>
  </si>
  <si>
    <t>VM5</t>
  </si>
  <si>
    <t>VM58</t>
  </si>
  <si>
    <t>VM60</t>
  </si>
  <si>
    <t>VM29</t>
  </si>
  <si>
    <t>VM59</t>
  </si>
  <si>
    <t>VM6</t>
  </si>
  <si>
    <t>VM20</t>
  </si>
  <si>
    <t>VM56</t>
  </si>
  <si>
    <t>VM57</t>
  </si>
  <si>
    <t>VM55</t>
  </si>
  <si>
    <t>VM21</t>
  </si>
  <si>
    <t>VM28</t>
  </si>
  <si>
    <t>VM27</t>
  </si>
  <si>
    <t>VM49</t>
  </si>
  <si>
    <t>VM54</t>
  </si>
  <si>
    <t>VM4</t>
  </si>
  <si>
    <t>VM46</t>
  </si>
  <si>
    <t>VM45</t>
  </si>
  <si>
    <t>VM52</t>
  </si>
  <si>
    <t>VM35</t>
  </si>
  <si>
    <t>VM51</t>
  </si>
  <si>
    <t>VM48</t>
  </si>
  <si>
    <t>VM40</t>
  </si>
  <si>
    <t>VM18</t>
  </si>
  <si>
    <t>VM53</t>
  </si>
  <si>
    <t>VM38</t>
  </si>
  <si>
    <t>VM26</t>
  </si>
  <si>
    <t>VM9</t>
  </si>
  <si>
    <t>VM19</t>
  </si>
  <si>
    <t>VM43</t>
  </si>
  <si>
    <t>VM44</t>
  </si>
  <si>
    <t>VM32</t>
  </si>
  <si>
    <t>VM31</t>
  </si>
  <si>
    <t>VM3</t>
  </si>
  <si>
    <t>VM41</t>
  </si>
  <si>
    <t>VM1</t>
  </si>
  <si>
    <t>VM2</t>
  </si>
  <si>
    <t>VM33</t>
  </si>
  <si>
    <t>VM42</t>
  </si>
  <si>
    <t>VM8</t>
  </si>
  <si>
    <t>VM50</t>
  </si>
  <si>
    <t>VM7</t>
  </si>
  <si>
    <t>VM17</t>
  </si>
  <si>
    <t>VM36</t>
  </si>
  <si>
    <t>VM11</t>
  </si>
  <si>
    <t>VM25</t>
  </si>
  <si>
    <t>VM34</t>
  </si>
  <si>
    <t>VM24</t>
  </si>
  <si>
    <t>VM37</t>
  </si>
  <si>
    <t>VM10</t>
  </si>
  <si>
    <t>VM22</t>
  </si>
  <si>
    <t>VM23</t>
  </si>
  <si>
    <t>VM39</t>
  </si>
  <si>
    <t>VM16</t>
  </si>
  <si>
    <t>VM15</t>
  </si>
  <si>
    <t>VM12</t>
  </si>
  <si>
    <t>VM13</t>
  </si>
  <si>
    <t>VM14</t>
  </si>
  <si>
    <t>BachmannÂ’s 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</si>
</sst>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/>
    <xf numFmtId="0" fontId="2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left" vertical="top"/>
    </xf>
    <xf numFmtId="0" fontId="0" fillId="5" borderId="1" xfId="0" applyFill="1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/>
    <xf numFmtId="0" fontId="2" fillId="7" borderId="0" xfId="0" applyFont="1" applyFill="1"/>
    <xf numFmtId="0" fontId="0" fillId="0" borderId="1" xfId="0" quotePrefix="1" applyBorder="1"/>
    <xf numFmtId="164" fontId="0" fillId="2" borderId="1" xfId="0" applyNumberFormat="1" applyFill="1" applyBorder="1" applyAlignment="1">
      <alignment horizontal="left" vertical="top"/>
    </xf>
    <xf numFmtId="164" fontId="0" fillId="4" borderId="1" xfId="0" applyNumberFormat="1" applyFill="1" applyBorder="1"/>
    <xf numFmtId="164" fontId="0" fillId="0" borderId="0" xfId="0" applyNumberFormat="1"/>
    <xf numFmtId="165" fontId="0" fillId="6" borderId="1" xfId="0" applyNumberFormat="1" applyFill="1" applyBorder="1"/>
    <xf numFmtId="165" fontId="0" fillId="5" borderId="1" xfId="0" applyNumberFormat="1" applyFill="1" applyBorder="1"/>
    <xf numFmtId="2" fontId="0" fillId="0" borderId="1" xfId="0" applyNumberForma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1" fillId="0" borderId="1" xfId="0" applyFont="1" applyBorder="1"/>
    <xf numFmtId="2" fontId="1" fillId="0" borderId="1" xfId="0" applyNumberFormat="1" applyFont="1" applyBorder="1"/>
    <xf numFmtId="0" fontId="1" fillId="5" borderId="1" xfId="0" applyFont="1" applyFill="1" applyBorder="1"/>
    <xf numFmtId="2" fontId="2" fillId="0" borderId="1" xfId="0" applyNumberFormat="1" applyFont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0" fillId="8" borderId="0" xfId="0" applyFill="1"/>
    <xf numFmtId="0" fontId="0" fillId="2" borderId="1" xfId="0" quotePrefix="1" applyFill="1" applyBorder="1" applyAlignment="1">
      <alignment horizontal="left" vertical="top"/>
    </xf>
    <xf numFmtId="0" fontId="2" fillId="0" borderId="1" xfId="0" applyFont="1" applyBorder="1"/>
    <xf numFmtId="0" fontId="2" fillId="0" borderId="1" xfId="0" quotePrefix="1" applyFont="1" applyBorder="1"/>
    <xf numFmtId="2" fontId="2" fillId="9" borderId="1" xfId="0" applyNumberFormat="1" applyFont="1" applyFill="1" applyBorder="1" applyAlignment="1">
      <alignment horizontal="left" vertical="top"/>
    </xf>
    <xf numFmtId="2" fontId="0" fillId="9" borderId="1" xfId="0" applyNumberFormat="1" applyFill="1" applyBorder="1" applyAlignment="1">
      <alignment horizontal="left" vertical="top"/>
    </xf>
    <xf numFmtId="2" fontId="1" fillId="9" borderId="1" xfId="0" applyNumberFormat="1" applyFont="1" applyFill="1" applyBorder="1" applyAlignment="1">
      <alignment horizontal="left" vertical="top"/>
    </xf>
    <xf numFmtId="2" fontId="2" fillId="9" borderId="1" xfId="0" applyNumberFormat="1" applyFont="1" applyFill="1" applyBorder="1"/>
    <xf numFmtId="2" fontId="1" fillId="9" borderId="1" xfId="0" applyNumberFormat="1" applyFont="1" applyFill="1" applyBorder="1"/>
    <xf numFmtId="0" fontId="0" fillId="9" borderId="0" xfId="0" applyFill="1"/>
    <xf numFmtId="0" fontId="0" fillId="4" borderId="0" xfId="0" applyFill="1"/>
    <xf numFmtId="0" fontId="0" fillId="6" borderId="0" xfId="0" applyFill="1"/>
    <xf numFmtId="0" fontId="0" fillId="10" borderId="1" xfId="0" applyFill="1" applyBorder="1"/>
    <xf numFmtId="2" fontId="2" fillId="0" borderId="1" xfId="0" applyNumberFormat="1" applyFont="1" applyBorder="1" applyAlignment="1">
      <alignment horizontal="left"/>
    </xf>
    <xf numFmtId="0" fontId="0" fillId="9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65" fontId="0" fillId="0" borderId="1" xfId="0" applyNumberFormat="1" applyBorder="1"/>
    <xf numFmtId="0" fontId="0" fillId="5" borderId="0" xfId="0" applyFill="1"/>
    <xf numFmtId="167" fontId="0" fillId="9" borderId="1" xfId="0" applyNumberFormat="1" applyFill="1" applyBorder="1" applyAlignment="1">
      <alignment horizontal="center" vertical="top"/>
    </xf>
    <xf numFmtId="167" fontId="0" fillId="0" borderId="1" xfId="0" applyNumberFormat="1" applyBorder="1" applyAlignment="1">
      <alignment horizontal="center" vertical="top"/>
    </xf>
    <xf numFmtId="167" fontId="0" fillId="0" borderId="0" xfId="0" applyNumberFormat="1"/>
    <xf numFmtId="2" fontId="3" fillId="6" borderId="1" xfId="0" applyNumberFormat="1" applyFont="1" applyFill="1" applyBorder="1"/>
    <xf numFmtId="2" fontId="3" fillId="5" borderId="1" xfId="0" applyNumberFormat="1" applyFont="1" applyFill="1" applyBorder="1"/>
    <xf numFmtId="2" fontId="0" fillId="5" borderId="1" xfId="0" applyNumberFormat="1" applyFill="1" applyBorder="1"/>
    <xf numFmtId="2" fontId="1" fillId="5" borderId="1" xfId="0" applyNumberFormat="1" applyFont="1" applyFill="1" applyBorder="1"/>
    <xf numFmtId="166" fontId="3" fillId="6" borderId="1" xfId="0" applyNumberFormat="1" applyFont="1" applyFill="1" applyBorder="1" applyAlignment="1">
      <alignment horizontal="left" vertical="top"/>
    </xf>
    <xf numFmtId="166" fontId="3" fillId="5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66" fontId="1" fillId="5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6" fontId="1" fillId="8" borderId="1" xfId="0" applyNumberFormat="1" applyFont="1" applyFill="1" applyBorder="1" applyAlignment="1">
      <alignment horizontal="left" vertical="top"/>
    </xf>
    <xf numFmtId="166" fontId="0" fillId="8" borderId="1" xfId="0" applyNumberFormat="1" applyFill="1" applyBorder="1" applyAlignment="1">
      <alignment horizontal="left" vertical="top"/>
    </xf>
    <xf numFmtId="166" fontId="0" fillId="0" borderId="1" xfId="0" applyNumberFormat="1" applyBorder="1"/>
    <xf numFmtId="166" fontId="1" fillId="6" borderId="1" xfId="0" applyNumberFormat="1" applyFont="1" applyFill="1" applyBorder="1" applyAlignment="1">
      <alignment horizontal="left" vertical="top"/>
    </xf>
    <xf numFmtId="166" fontId="0" fillId="6" borderId="1" xfId="0" applyNumberFormat="1" applyFill="1" applyBorder="1" applyAlignment="1">
      <alignment horizontal="left" vertical="top"/>
    </xf>
    <xf numFmtId="166" fontId="3" fillId="6" borderId="1" xfId="0" applyNumberFormat="1" applyFont="1" applyFill="1" applyBorder="1"/>
    <xf numFmtId="166" fontId="0" fillId="6" borderId="1" xfId="0" applyNumberFormat="1" applyFill="1" applyBorder="1"/>
    <xf numFmtId="166" fontId="0" fillId="5" borderId="1" xfId="0" applyNumberFormat="1" applyFill="1" applyBorder="1" applyAlignment="1">
      <alignment horizontal="left" vertical="top"/>
    </xf>
    <xf numFmtId="166" fontId="3" fillId="5" borderId="1" xfId="0" applyNumberFormat="1" applyFont="1" applyFill="1" applyBorder="1"/>
    <xf numFmtId="166" fontId="0" fillId="5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66" fontId="0" fillId="11" borderId="1" xfId="0" applyNumberFormat="1" applyFill="1" applyBorder="1" applyAlignment="1">
      <alignment horizontal="left" vertical="top"/>
    </xf>
    <xf numFmtId="166" fontId="0" fillId="11" borderId="1" xfId="0" applyNumberFormat="1" applyFill="1" applyBorder="1"/>
    <xf numFmtId="165" fontId="0" fillId="11" borderId="1" xfId="0" applyNumberFormat="1" applyFill="1" applyBorder="1"/>
    <xf numFmtId="2" fontId="0" fillId="11" borderId="1" xfId="0" applyNumberFormat="1" applyFill="1" applyBorder="1"/>
    <xf numFmtId="0" fontId="0" fillId="11" borderId="0" xfId="0" applyFill="1"/>
    <xf numFmtId="0" fontId="0" fillId="7" borderId="1" xfId="0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node_position!$B$2:$B$34</c:f>
              <c:numCache>
                <c:formatCode>General</c:formatCode>
                <c:ptCount val="33"/>
                <c:pt idx="0">
                  <c:v>135.5</c:v>
                </c:pt>
                <c:pt idx="1">
                  <c:v>134.5</c:v>
                </c:pt>
                <c:pt idx="2">
                  <c:v>170.5</c:v>
                </c:pt>
                <c:pt idx="3">
                  <c:v>165.5</c:v>
                </c:pt>
                <c:pt idx="4">
                  <c:v>204.5</c:v>
                </c:pt>
                <c:pt idx="5">
                  <c:v>236.5</c:v>
                </c:pt>
                <c:pt idx="6">
                  <c:v>262.5</c:v>
                </c:pt>
                <c:pt idx="7">
                  <c:v>245.5</c:v>
                </c:pt>
                <c:pt idx="8">
                  <c:v>313.5</c:v>
                </c:pt>
                <c:pt idx="9">
                  <c:v>338.5</c:v>
                </c:pt>
                <c:pt idx="10">
                  <c:v>304.5</c:v>
                </c:pt>
                <c:pt idx="11">
                  <c:v>382.5</c:v>
                </c:pt>
                <c:pt idx="12">
                  <c:v>319.5</c:v>
                </c:pt>
                <c:pt idx="13">
                  <c:v>392.5</c:v>
                </c:pt>
                <c:pt idx="14">
                  <c:v>394.5</c:v>
                </c:pt>
                <c:pt idx="15">
                  <c:v>410.5</c:v>
                </c:pt>
                <c:pt idx="16">
                  <c:v>280.5</c:v>
                </c:pt>
                <c:pt idx="17">
                  <c:v>187.5</c:v>
                </c:pt>
                <c:pt idx="18">
                  <c:v>398.5</c:v>
                </c:pt>
                <c:pt idx="19">
                  <c:v>358.5</c:v>
                </c:pt>
                <c:pt idx="20">
                  <c:v>112.5</c:v>
                </c:pt>
                <c:pt idx="21">
                  <c:v>175.5</c:v>
                </c:pt>
                <c:pt idx="22">
                  <c:v>198.5</c:v>
                </c:pt>
                <c:pt idx="23">
                  <c:v>286.5</c:v>
                </c:pt>
                <c:pt idx="24">
                  <c:v>207.5</c:v>
                </c:pt>
                <c:pt idx="25">
                  <c:v>327.5</c:v>
                </c:pt>
                <c:pt idx="26">
                  <c:v>254.5</c:v>
                </c:pt>
                <c:pt idx="27">
                  <c:v>312.5</c:v>
                </c:pt>
                <c:pt idx="28">
                  <c:v>296.5</c:v>
                </c:pt>
                <c:pt idx="29">
                  <c:v>151.5</c:v>
                </c:pt>
                <c:pt idx="30">
                  <c:v>150.5</c:v>
                </c:pt>
                <c:pt idx="31">
                  <c:v>167.5</c:v>
                </c:pt>
                <c:pt idx="32">
                  <c:v>168.5</c:v>
                </c:pt>
              </c:numCache>
            </c:numRef>
          </c:xVal>
          <c:yVal>
            <c:numRef>
              <c:f>node_position!$C$2:$C$34</c:f>
              <c:numCache>
                <c:formatCode>General</c:formatCode>
                <c:ptCount val="33"/>
                <c:pt idx="0">
                  <c:v>295.5</c:v>
                </c:pt>
                <c:pt idx="1">
                  <c:v>161.5</c:v>
                </c:pt>
                <c:pt idx="2">
                  <c:v>216.5</c:v>
                </c:pt>
                <c:pt idx="3">
                  <c:v>263.5</c:v>
                </c:pt>
                <c:pt idx="4">
                  <c:v>248.5</c:v>
                </c:pt>
                <c:pt idx="5">
                  <c:v>250.5</c:v>
                </c:pt>
                <c:pt idx="6">
                  <c:v>220.5</c:v>
                </c:pt>
                <c:pt idx="7">
                  <c:v>344.5</c:v>
                </c:pt>
                <c:pt idx="8">
                  <c:v>349.5</c:v>
                </c:pt>
                <c:pt idx="9">
                  <c:v>325.5</c:v>
                </c:pt>
                <c:pt idx="10">
                  <c:v>161.5</c:v>
                </c:pt>
                <c:pt idx="11">
                  <c:v>127.5</c:v>
                </c:pt>
                <c:pt idx="12">
                  <c:v>172.5</c:v>
                </c:pt>
                <c:pt idx="13">
                  <c:v>149.5</c:v>
                </c:pt>
                <c:pt idx="14">
                  <c:v>113.5</c:v>
                </c:pt>
                <c:pt idx="15">
                  <c:v>144.5</c:v>
                </c:pt>
                <c:pt idx="16">
                  <c:v>96.5</c:v>
                </c:pt>
                <c:pt idx="17">
                  <c:v>147.5</c:v>
                </c:pt>
                <c:pt idx="18">
                  <c:v>235.5</c:v>
                </c:pt>
                <c:pt idx="19">
                  <c:v>303.5</c:v>
                </c:pt>
                <c:pt idx="20">
                  <c:v>243.5</c:v>
                </c:pt>
                <c:pt idx="21">
                  <c:v>295.5</c:v>
                </c:pt>
                <c:pt idx="22">
                  <c:v>269.5</c:v>
                </c:pt>
                <c:pt idx="23">
                  <c:v>149.5</c:v>
                </c:pt>
                <c:pt idx="24">
                  <c:v>228.5</c:v>
                </c:pt>
                <c:pt idx="25">
                  <c:v>189.5</c:v>
                </c:pt>
                <c:pt idx="26">
                  <c:v>263.5</c:v>
                </c:pt>
                <c:pt idx="27">
                  <c:v>316.5</c:v>
                </c:pt>
                <c:pt idx="28">
                  <c:v>334.5</c:v>
                </c:pt>
                <c:pt idx="29">
                  <c:v>213.5</c:v>
                </c:pt>
                <c:pt idx="30">
                  <c:v>243.5</c:v>
                </c:pt>
                <c:pt idx="31">
                  <c:v>243.5</c:v>
                </c:pt>
                <c:pt idx="32">
                  <c:v>230.5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AF2-A1D1-277C50E3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5392"/>
        <c:axId val="255693568"/>
      </c:scatterChart>
      <c:valAx>
        <c:axId val="2556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693568"/>
        <c:crosses val="autoZero"/>
        <c:crossBetween val="midCat"/>
      </c:valAx>
      <c:valAx>
        <c:axId val="2556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7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node_position!$B$60:$B$76</c:f>
              <c:numCache>
                <c:formatCode>General</c:formatCode>
                <c:ptCount val="17"/>
                <c:pt idx="0">
                  <c:v>168.5</c:v>
                </c:pt>
                <c:pt idx="1">
                  <c:v>152.5</c:v>
                </c:pt>
                <c:pt idx="2">
                  <c:v>136.5</c:v>
                </c:pt>
                <c:pt idx="3">
                  <c:v>131.5</c:v>
                </c:pt>
                <c:pt idx="4">
                  <c:v>305.5</c:v>
                </c:pt>
                <c:pt idx="5">
                  <c:v>289.5</c:v>
                </c:pt>
                <c:pt idx="6">
                  <c:v>272.5</c:v>
                </c:pt>
                <c:pt idx="7">
                  <c:v>254.5</c:v>
                </c:pt>
                <c:pt idx="8">
                  <c:v>237.5</c:v>
                </c:pt>
                <c:pt idx="9">
                  <c:v>249.5</c:v>
                </c:pt>
                <c:pt idx="10">
                  <c:v>231.5</c:v>
                </c:pt>
                <c:pt idx="11">
                  <c:v>213.5</c:v>
                </c:pt>
                <c:pt idx="12">
                  <c:v>196.5</c:v>
                </c:pt>
                <c:pt idx="13">
                  <c:v>366.5</c:v>
                </c:pt>
                <c:pt idx="14">
                  <c:v>351.5</c:v>
                </c:pt>
                <c:pt idx="15">
                  <c:v>333.5</c:v>
                </c:pt>
                <c:pt idx="16">
                  <c:v>314.5</c:v>
                </c:pt>
              </c:numCache>
            </c:numRef>
          </c:xVal>
          <c:yVal>
            <c:numRef>
              <c:f>node_position!$C$60:$C$76</c:f>
              <c:numCache>
                <c:formatCode>General</c:formatCode>
                <c:ptCount val="17"/>
                <c:pt idx="0">
                  <c:v>280.5</c:v>
                </c:pt>
                <c:pt idx="1">
                  <c:v>284.5</c:v>
                </c:pt>
                <c:pt idx="2">
                  <c:v>282.5</c:v>
                </c:pt>
                <c:pt idx="3">
                  <c:v>266.5</c:v>
                </c:pt>
                <c:pt idx="4">
                  <c:v>322.5</c:v>
                </c:pt>
                <c:pt idx="5">
                  <c:v>313.5</c:v>
                </c:pt>
                <c:pt idx="6">
                  <c:v>305.5</c:v>
                </c:pt>
                <c:pt idx="7">
                  <c:v>296.5</c:v>
                </c:pt>
                <c:pt idx="8">
                  <c:v>286.5</c:v>
                </c:pt>
                <c:pt idx="9">
                  <c:v>227.5</c:v>
                </c:pt>
                <c:pt idx="10">
                  <c:v>236.5</c:v>
                </c:pt>
                <c:pt idx="11">
                  <c:v>243.5</c:v>
                </c:pt>
                <c:pt idx="12">
                  <c:v>249.5</c:v>
                </c:pt>
                <c:pt idx="13">
                  <c:v>119.5</c:v>
                </c:pt>
                <c:pt idx="14">
                  <c:v>127.5</c:v>
                </c:pt>
                <c:pt idx="15">
                  <c:v>137.5</c:v>
                </c:pt>
                <c:pt idx="16">
                  <c:v>146.5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6F1-860D-F4477658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0384"/>
        <c:axId val="256001920"/>
      </c:scatterChart>
      <c:valAx>
        <c:axId val="2560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001920"/>
        <c:crosses val="autoZero"/>
        <c:crossBetween val="midCat"/>
      </c:valAx>
      <c:valAx>
        <c:axId val="2560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0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0</xdr:row>
      <xdr:rowOff>0</xdr:rowOff>
    </xdr:from>
    <xdr:to>
      <xdr:col>31</xdr:col>
      <xdr:colOff>323382</xdr:colOff>
      <xdr:row>17</xdr:row>
      <xdr:rowOff>142453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1975" y="0"/>
          <a:ext cx="3742857" cy="3380953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25</xdr:row>
      <xdr:rowOff>0</xdr:rowOff>
    </xdr:from>
    <xdr:to>
      <xdr:col>36</xdr:col>
      <xdr:colOff>57150</xdr:colOff>
      <xdr:row>52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3429000"/>
          <a:ext cx="654367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0</xdr:rowOff>
    </xdr:from>
    <xdr:to>
      <xdr:col>19</xdr:col>
      <xdr:colOff>133349</xdr:colOff>
      <xdr:row>26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57</xdr:row>
      <xdr:rowOff>133350</xdr:rowOff>
    </xdr:from>
    <xdr:to>
      <xdr:col>19</xdr:col>
      <xdr:colOff>114300</xdr:colOff>
      <xdr:row>94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D9CD-65C1-4297-B213-F353F6E7CCB1}">
  <dimension ref="A1:AZ94"/>
  <sheetViews>
    <sheetView workbookViewId="0">
      <selection activeCell="M2" sqref="M2"/>
    </sheetView>
  </sheetViews>
  <sheetFormatPr defaultRowHeight="15" x14ac:dyDescent="0.25"/>
  <sheetData>
    <row r="1" spans="1:52" x14ac:dyDescent="0.25">
      <c r="A1" t="s">
        <v>102</v>
      </c>
      <c r="B1" t="s">
        <v>177</v>
      </c>
      <c r="C1" t="s">
        <v>0</v>
      </c>
      <c r="D1" t="s">
        <v>57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184</v>
      </c>
      <c r="K1" t="s">
        <v>155</v>
      </c>
      <c r="L1" t="s">
        <v>185</v>
      </c>
      <c r="M1" s="77" t="s">
        <v>227</v>
      </c>
      <c r="N1" t="s">
        <v>1</v>
      </c>
      <c r="O1" t="s">
        <v>2</v>
      </c>
      <c r="P1" t="s">
        <v>186</v>
      </c>
      <c r="Q1" t="s">
        <v>187</v>
      </c>
      <c r="R1" t="s">
        <v>188</v>
      </c>
      <c r="S1" t="s">
        <v>211</v>
      </c>
      <c r="T1" t="s">
        <v>212</v>
      </c>
      <c r="U1" t="s">
        <v>213</v>
      </c>
      <c r="V1" t="s">
        <v>22</v>
      </c>
      <c r="W1" t="s">
        <v>189</v>
      </c>
      <c r="X1" t="s">
        <v>190</v>
      </c>
      <c r="Y1" t="s">
        <v>7</v>
      </c>
      <c r="Z1" t="s">
        <v>8</v>
      </c>
      <c r="AA1" t="s">
        <v>9</v>
      </c>
      <c r="AB1" t="s">
        <v>18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19</v>
      </c>
      <c r="AL1" t="s">
        <v>20</v>
      </c>
      <c r="AM1" t="s">
        <v>21</v>
      </c>
      <c r="AN1" t="s">
        <v>2</v>
      </c>
      <c r="AO1" t="s">
        <v>1</v>
      </c>
      <c r="AP1" t="s">
        <v>3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61</v>
      </c>
      <c r="AW1" t="s">
        <v>62</v>
      </c>
      <c r="AX1" t="s">
        <v>247</v>
      </c>
      <c r="AY1" t="s">
        <v>232</v>
      </c>
      <c r="AZ1" t="s">
        <v>155</v>
      </c>
    </row>
    <row r="2" spans="1:52" x14ac:dyDescent="0.25">
      <c r="A2" t="s">
        <v>4</v>
      </c>
      <c r="B2" t="s">
        <v>6</v>
      </c>
      <c r="C2">
        <v>1</v>
      </c>
      <c r="D2">
        <v>0.81399999999999995</v>
      </c>
      <c r="E2">
        <v>2E-3</v>
      </c>
      <c r="F2">
        <v>0.1</v>
      </c>
      <c r="G2">
        <v>0.25</v>
      </c>
      <c r="H2">
        <v>3.5000000000000001E-3</v>
      </c>
      <c r="I2">
        <v>7.0000000000000001E-3</v>
      </c>
      <c r="J2">
        <v>1281</v>
      </c>
      <c r="K2">
        <v>0.1615</v>
      </c>
      <c r="L2">
        <v>-773.2</v>
      </c>
      <c r="M2">
        <v>-85.3</v>
      </c>
      <c r="N2">
        <v>23.81</v>
      </c>
      <c r="O2">
        <v>47.94</v>
      </c>
      <c r="P2">
        <v>-4</v>
      </c>
      <c r="Q2">
        <v>0.1</v>
      </c>
      <c r="R2">
        <v>35</v>
      </c>
      <c r="S2">
        <v>5</v>
      </c>
      <c r="T2">
        <v>0</v>
      </c>
      <c r="U2">
        <v>1</v>
      </c>
      <c r="V2">
        <v>0.2</v>
      </c>
      <c r="W2">
        <v>0.1</v>
      </c>
      <c r="X2">
        <v>0.5</v>
      </c>
      <c r="AV2">
        <v>54.2</v>
      </c>
      <c r="AW2">
        <v>118.2</v>
      </c>
      <c r="AX2" t="s">
        <v>159</v>
      </c>
      <c r="AY2">
        <v>161.5</v>
      </c>
      <c r="AZ2">
        <v>161.5</v>
      </c>
    </row>
    <row r="3" spans="1:52" x14ac:dyDescent="0.25">
      <c r="A3" t="s">
        <v>191</v>
      </c>
      <c r="B3" t="s">
        <v>194</v>
      </c>
      <c r="C3">
        <v>2</v>
      </c>
      <c r="Y3">
        <v>-103.765169</v>
      </c>
      <c r="Z3">
        <v>-31.471896999999998</v>
      </c>
      <c r="AA3">
        <v>-19.867289</v>
      </c>
      <c r="AB3">
        <v>-23.6</v>
      </c>
      <c r="AC3">
        <v>-45.5</v>
      </c>
      <c r="AD3">
        <v>-12.9</v>
      </c>
      <c r="AE3">
        <v>-6.9</v>
      </c>
      <c r="AF3">
        <v>75.900000000000006</v>
      </c>
      <c r="AG3">
        <v>6826.5</v>
      </c>
      <c r="AH3">
        <v>-271.12893000000003</v>
      </c>
      <c r="AI3">
        <v>13.131105</v>
      </c>
      <c r="AJ3">
        <v>0.202454</v>
      </c>
      <c r="AK3">
        <v>777.2</v>
      </c>
      <c r="AL3">
        <v>58.9</v>
      </c>
      <c r="AM3">
        <v>276.60000000000002</v>
      </c>
      <c r="AN3">
        <v>40.576245999999998</v>
      </c>
      <c r="AO3">
        <v>44.5</v>
      </c>
      <c r="AP3">
        <v>112.447625</v>
      </c>
      <c r="AQ3">
        <v>0.28999999999999998</v>
      </c>
      <c r="AR3">
        <v>62.89</v>
      </c>
      <c r="AS3">
        <v>0.7</v>
      </c>
      <c r="AT3">
        <v>10.99</v>
      </c>
      <c r="AU3">
        <v>0.04</v>
      </c>
      <c r="AV3">
        <v>57.866667</v>
      </c>
      <c r="AW3">
        <v>119.83329999999999</v>
      </c>
      <c r="AX3" t="s">
        <v>250</v>
      </c>
      <c r="AY3">
        <v>304</v>
      </c>
      <c r="AZ3">
        <v>213.5</v>
      </c>
    </row>
    <row r="4" spans="1:52" x14ac:dyDescent="0.25">
      <c r="A4" t="s">
        <v>192</v>
      </c>
      <c r="B4" t="s">
        <v>194</v>
      </c>
      <c r="C4">
        <v>3</v>
      </c>
      <c r="Y4">
        <v>-103.765169</v>
      </c>
      <c r="Z4">
        <v>-31.471896999999998</v>
      </c>
      <c r="AA4">
        <v>-19.867289</v>
      </c>
      <c r="AB4">
        <v>-23.6</v>
      </c>
      <c r="AC4">
        <v>-45.5</v>
      </c>
      <c r="AD4">
        <v>-12.9</v>
      </c>
      <c r="AE4">
        <v>-6.9</v>
      </c>
      <c r="AF4">
        <v>75.900000000000006</v>
      </c>
      <c r="AG4">
        <v>6826.5</v>
      </c>
      <c r="AH4">
        <v>-271.12893000000003</v>
      </c>
      <c r="AI4">
        <v>13.131105</v>
      </c>
      <c r="AJ4">
        <v>0.202454</v>
      </c>
      <c r="AK4">
        <v>777.2</v>
      </c>
      <c r="AL4">
        <v>58.9</v>
      </c>
      <c r="AM4">
        <v>276.60000000000002</v>
      </c>
      <c r="AN4">
        <v>40.576245999999998</v>
      </c>
      <c r="AO4">
        <v>44.5</v>
      </c>
      <c r="AP4">
        <v>112.447625</v>
      </c>
      <c r="AQ4">
        <v>0.28999999999999998</v>
      </c>
      <c r="AR4">
        <v>62.89</v>
      </c>
      <c r="AS4">
        <v>0.7</v>
      </c>
      <c r="AT4">
        <v>10.99</v>
      </c>
      <c r="AU4">
        <v>0.04</v>
      </c>
      <c r="AV4">
        <v>57.4</v>
      </c>
      <c r="AW4">
        <v>118.2</v>
      </c>
      <c r="AY4">
        <v>304</v>
      </c>
      <c r="AZ4">
        <v>213.5</v>
      </c>
    </row>
    <row r="5" spans="1:52" x14ac:dyDescent="0.25">
      <c r="A5" t="s">
        <v>193</v>
      </c>
      <c r="B5" t="s">
        <v>194</v>
      </c>
      <c r="C5">
        <v>4</v>
      </c>
      <c r="Y5">
        <v>-103.765169</v>
      </c>
      <c r="Z5">
        <v>-31.471896999999998</v>
      </c>
      <c r="AA5">
        <v>-19.867289</v>
      </c>
      <c r="AB5">
        <v>-23.6</v>
      </c>
      <c r="AC5">
        <v>-45.5</v>
      </c>
      <c r="AD5">
        <v>-12.9</v>
      </c>
      <c r="AE5">
        <v>-6.9</v>
      </c>
      <c r="AF5">
        <v>75.900000000000006</v>
      </c>
      <c r="AG5">
        <v>6826.5</v>
      </c>
      <c r="AH5">
        <v>-271.12893000000003</v>
      </c>
      <c r="AI5">
        <v>13.131105</v>
      </c>
      <c r="AJ5">
        <v>0.202454</v>
      </c>
      <c r="AK5">
        <v>777.2</v>
      </c>
      <c r="AL5">
        <v>58.9</v>
      </c>
      <c r="AM5">
        <v>276.60000000000002</v>
      </c>
      <c r="AN5">
        <v>40.576245999999998</v>
      </c>
      <c r="AO5">
        <v>44.5</v>
      </c>
      <c r="AP5">
        <v>112.447625</v>
      </c>
      <c r="AQ5">
        <v>0.28999999999999998</v>
      </c>
      <c r="AR5">
        <v>62.89</v>
      </c>
      <c r="AS5">
        <v>0.7</v>
      </c>
      <c r="AT5">
        <v>10.99</v>
      </c>
      <c r="AU5">
        <v>0.04</v>
      </c>
      <c r="AV5">
        <v>56.6</v>
      </c>
      <c r="AW5">
        <v>115.64</v>
      </c>
      <c r="AY5">
        <v>304</v>
      </c>
      <c r="AZ5">
        <v>213.5</v>
      </c>
    </row>
    <row r="6" spans="1:52" x14ac:dyDescent="0.25">
      <c r="A6" t="s">
        <v>202</v>
      </c>
      <c r="B6" t="s">
        <v>178</v>
      </c>
      <c r="C6">
        <v>5</v>
      </c>
      <c r="D6">
        <v>2.1</v>
      </c>
      <c r="E6">
        <v>2E-3</v>
      </c>
      <c r="F6">
        <v>0.1</v>
      </c>
      <c r="G6">
        <v>0.25</v>
      </c>
      <c r="H6">
        <v>3.5000000000000001E-3</v>
      </c>
      <c r="I6">
        <v>7.0000000000000001E-3</v>
      </c>
      <c r="J6">
        <v>3340</v>
      </c>
      <c r="K6">
        <v>0.108</v>
      </c>
      <c r="L6">
        <v>-944.8</v>
      </c>
      <c r="M6">
        <v>-74.650000000000006</v>
      </c>
      <c r="N6">
        <v>25.05</v>
      </c>
      <c r="O6">
        <v>41.25</v>
      </c>
      <c r="P6">
        <v>-15</v>
      </c>
      <c r="Q6">
        <v>0.1</v>
      </c>
      <c r="R6">
        <v>35</v>
      </c>
      <c r="S6">
        <v>5</v>
      </c>
      <c r="T6">
        <v>2</v>
      </c>
      <c r="U6">
        <v>1</v>
      </c>
      <c r="V6">
        <v>0</v>
      </c>
      <c r="W6">
        <v>0</v>
      </c>
      <c r="X6">
        <v>0.5</v>
      </c>
      <c r="Y6">
        <v>-103.765169</v>
      </c>
      <c r="Z6">
        <v>-31.471896999999998</v>
      </c>
      <c r="AA6">
        <v>-19.867289</v>
      </c>
      <c r="AB6">
        <v>-23.6</v>
      </c>
      <c r="AC6">
        <v>-45.5</v>
      </c>
      <c r="AD6">
        <v>-12.9</v>
      </c>
      <c r="AE6">
        <v>-6.9</v>
      </c>
      <c r="AF6">
        <v>75.900000000000006</v>
      </c>
      <c r="AG6">
        <v>6826.5</v>
      </c>
      <c r="AH6">
        <v>-271.12893000000003</v>
      </c>
      <c r="AI6">
        <v>13.131105</v>
      </c>
      <c r="AJ6">
        <v>0.202454</v>
      </c>
      <c r="AK6">
        <v>777.2</v>
      </c>
      <c r="AL6">
        <v>58.9</v>
      </c>
      <c r="AM6">
        <v>276.60000000000002</v>
      </c>
      <c r="AN6">
        <v>40.576245999999998</v>
      </c>
      <c r="AO6">
        <v>44.5</v>
      </c>
      <c r="AP6">
        <v>112.447625</v>
      </c>
      <c r="AQ6">
        <v>0.28999999999999998</v>
      </c>
      <c r="AR6">
        <v>62.89</v>
      </c>
      <c r="AS6">
        <v>0.7</v>
      </c>
      <c r="AT6">
        <v>10.99</v>
      </c>
      <c r="AU6">
        <v>0.04</v>
      </c>
      <c r="AV6">
        <v>52.36</v>
      </c>
      <c r="AW6">
        <v>114.04</v>
      </c>
      <c r="AY6">
        <v>304</v>
      </c>
      <c r="AZ6">
        <v>213.5</v>
      </c>
    </row>
    <row r="7" spans="1:52" x14ac:dyDescent="0.25">
      <c r="A7" t="s">
        <v>105</v>
      </c>
      <c r="B7" t="s">
        <v>194</v>
      </c>
      <c r="C7">
        <v>6</v>
      </c>
      <c r="Y7">
        <v>-103.765169</v>
      </c>
      <c r="Z7">
        <v>-31.471896999999998</v>
      </c>
      <c r="AA7">
        <v>-19.867289</v>
      </c>
      <c r="AB7">
        <v>-23.6</v>
      </c>
      <c r="AC7">
        <v>-45.5</v>
      </c>
      <c r="AD7">
        <v>-12.9</v>
      </c>
      <c r="AE7">
        <v>-6.9</v>
      </c>
      <c r="AF7">
        <v>75.900000000000006</v>
      </c>
      <c r="AG7">
        <v>6826.5</v>
      </c>
      <c r="AH7">
        <v>-271.12893000000003</v>
      </c>
      <c r="AI7">
        <v>13.131105</v>
      </c>
      <c r="AJ7">
        <v>0.202454</v>
      </c>
      <c r="AK7">
        <v>777.2</v>
      </c>
      <c r="AL7">
        <v>58.9</v>
      </c>
      <c r="AM7">
        <v>276.60000000000002</v>
      </c>
      <c r="AN7">
        <v>40.576245999999998</v>
      </c>
      <c r="AO7">
        <v>44.5</v>
      </c>
      <c r="AP7">
        <v>112.447625</v>
      </c>
      <c r="AQ7">
        <v>0.28999999999999998</v>
      </c>
      <c r="AR7">
        <v>62.89</v>
      </c>
      <c r="AS7">
        <v>0.7</v>
      </c>
      <c r="AT7">
        <v>10.99</v>
      </c>
      <c r="AU7">
        <v>0.04</v>
      </c>
      <c r="AV7">
        <v>53.8</v>
      </c>
      <c r="AW7">
        <v>64.599999999999994</v>
      </c>
      <c r="AX7" t="s">
        <v>160</v>
      </c>
      <c r="AY7">
        <v>304</v>
      </c>
      <c r="AZ7">
        <v>213.5</v>
      </c>
    </row>
    <row r="8" spans="1:52" x14ac:dyDescent="0.25">
      <c r="A8" t="s">
        <v>106</v>
      </c>
      <c r="B8" t="s">
        <v>178</v>
      </c>
      <c r="C8">
        <v>7</v>
      </c>
      <c r="D8">
        <v>2.1</v>
      </c>
      <c r="E8">
        <v>2E-3</v>
      </c>
      <c r="F8">
        <v>0.1</v>
      </c>
      <c r="G8">
        <v>0.25</v>
      </c>
      <c r="H8">
        <v>3.5000000000000001E-3</v>
      </c>
      <c r="I8">
        <v>7.0000000000000001E-3</v>
      </c>
      <c r="J8">
        <v>3340</v>
      </c>
      <c r="K8">
        <v>0.108</v>
      </c>
      <c r="L8">
        <v>-944.8</v>
      </c>
      <c r="M8">
        <v>-74.650000000000006</v>
      </c>
      <c r="N8">
        <v>25.05</v>
      </c>
      <c r="O8">
        <v>41.25</v>
      </c>
      <c r="P8">
        <v>-15</v>
      </c>
      <c r="Q8">
        <v>0.1</v>
      </c>
      <c r="R8">
        <v>35</v>
      </c>
      <c r="S8">
        <v>5</v>
      </c>
      <c r="T8">
        <v>2</v>
      </c>
      <c r="U8">
        <v>1</v>
      </c>
      <c r="V8">
        <v>0</v>
      </c>
      <c r="W8">
        <v>0</v>
      </c>
      <c r="X8">
        <v>0.5</v>
      </c>
      <c r="Y8">
        <v>-103.765169</v>
      </c>
      <c r="Z8">
        <v>-31.471896999999998</v>
      </c>
      <c r="AA8">
        <v>-19.867289</v>
      </c>
      <c r="AB8">
        <v>-23.6</v>
      </c>
      <c r="AC8">
        <v>-45.5</v>
      </c>
      <c r="AD8">
        <v>-12.9</v>
      </c>
      <c r="AE8">
        <v>-6.9</v>
      </c>
      <c r="AF8">
        <v>75.900000000000006</v>
      </c>
      <c r="AG8">
        <v>6826.5</v>
      </c>
      <c r="AH8">
        <v>-271.12893000000003</v>
      </c>
      <c r="AI8">
        <v>13.131105</v>
      </c>
      <c r="AJ8">
        <v>0.202454</v>
      </c>
      <c r="AK8">
        <v>777.2</v>
      </c>
      <c r="AL8">
        <v>58.9</v>
      </c>
      <c r="AM8">
        <v>276.60000000000002</v>
      </c>
      <c r="AN8">
        <v>40.576245999999998</v>
      </c>
      <c r="AO8">
        <v>44.5</v>
      </c>
      <c r="AP8">
        <v>112.447625</v>
      </c>
      <c r="AQ8">
        <v>0.28999999999999998</v>
      </c>
      <c r="AR8">
        <v>62.89</v>
      </c>
      <c r="AS8">
        <v>0.7</v>
      </c>
      <c r="AT8">
        <v>10.99</v>
      </c>
      <c r="AU8">
        <v>0.04</v>
      </c>
      <c r="AV8">
        <v>45</v>
      </c>
      <c r="AW8">
        <v>97.4</v>
      </c>
      <c r="AX8" t="s">
        <v>160</v>
      </c>
      <c r="AY8">
        <v>304</v>
      </c>
      <c r="AZ8">
        <v>213.5</v>
      </c>
    </row>
    <row r="9" spans="1:52" x14ac:dyDescent="0.25">
      <c r="A9" t="s">
        <v>107</v>
      </c>
      <c r="B9" t="s">
        <v>178</v>
      </c>
      <c r="C9">
        <v>8</v>
      </c>
      <c r="D9">
        <v>2.1</v>
      </c>
      <c r="E9">
        <v>2E-3</v>
      </c>
      <c r="F9">
        <v>0.1</v>
      </c>
      <c r="G9">
        <v>0.25</v>
      </c>
      <c r="H9">
        <v>3.5000000000000001E-3</v>
      </c>
      <c r="I9">
        <v>7.0000000000000001E-3</v>
      </c>
      <c r="J9">
        <v>3340</v>
      </c>
      <c r="K9">
        <v>0.108</v>
      </c>
      <c r="L9">
        <v>-944.8</v>
      </c>
      <c r="M9">
        <v>-74.650000000000006</v>
      </c>
      <c r="N9">
        <v>25.05</v>
      </c>
      <c r="O9">
        <v>41.25</v>
      </c>
      <c r="P9">
        <v>-15</v>
      </c>
      <c r="Q9">
        <v>0.1</v>
      </c>
      <c r="R9">
        <v>35</v>
      </c>
      <c r="S9">
        <v>5</v>
      </c>
      <c r="T9">
        <v>2</v>
      </c>
      <c r="U9">
        <v>1</v>
      </c>
      <c r="V9">
        <v>0</v>
      </c>
      <c r="W9">
        <v>0</v>
      </c>
      <c r="X9">
        <v>0.5</v>
      </c>
      <c r="Y9">
        <v>-103.765169</v>
      </c>
      <c r="Z9">
        <v>-31.471896999999998</v>
      </c>
      <c r="AA9">
        <v>-19.867289</v>
      </c>
      <c r="AB9">
        <v>-23.6</v>
      </c>
      <c r="AC9">
        <v>-45.5</v>
      </c>
      <c r="AD9">
        <v>-12.9</v>
      </c>
      <c r="AE9">
        <v>-6.9</v>
      </c>
      <c r="AF9">
        <v>75.900000000000006</v>
      </c>
      <c r="AG9">
        <v>6826.5</v>
      </c>
      <c r="AH9">
        <v>-271.12893000000003</v>
      </c>
      <c r="AI9">
        <v>13.131105</v>
      </c>
      <c r="AJ9">
        <v>0.202454</v>
      </c>
      <c r="AK9">
        <v>777.2</v>
      </c>
      <c r="AL9">
        <v>58.9</v>
      </c>
      <c r="AM9">
        <v>276.60000000000002</v>
      </c>
      <c r="AN9">
        <v>40.576245999999998</v>
      </c>
      <c r="AO9">
        <v>44.5</v>
      </c>
      <c r="AP9">
        <v>112.447625</v>
      </c>
      <c r="AQ9">
        <v>0.28999999999999998</v>
      </c>
      <c r="AR9">
        <v>62.89</v>
      </c>
      <c r="AS9">
        <v>0.7</v>
      </c>
      <c r="AT9">
        <v>10.99</v>
      </c>
      <c r="AU9">
        <v>0.04</v>
      </c>
      <c r="AV9">
        <v>66.2</v>
      </c>
      <c r="AW9">
        <v>105.4</v>
      </c>
      <c r="AX9" t="s">
        <v>161</v>
      </c>
      <c r="AY9">
        <v>304</v>
      </c>
      <c r="AZ9">
        <v>213.5</v>
      </c>
    </row>
    <row r="10" spans="1:52" x14ac:dyDescent="0.25">
      <c r="A10" t="s">
        <v>228</v>
      </c>
      <c r="B10" t="s">
        <v>6</v>
      </c>
      <c r="C10">
        <v>9</v>
      </c>
      <c r="D10">
        <v>2.1</v>
      </c>
      <c r="E10">
        <v>2E-3</v>
      </c>
      <c r="F10">
        <v>0.1</v>
      </c>
      <c r="G10">
        <v>0.25</v>
      </c>
      <c r="H10">
        <v>3.5000000000000001E-3</v>
      </c>
      <c r="I10">
        <v>7.0000000000000001E-3</v>
      </c>
      <c r="J10">
        <v>3340</v>
      </c>
      <c r="K10">
        <v>0.27800000000000002</v>
      </c>
      <c r="L10">
        <v>-944.8</v>
      </c>
      <c r="M10">
        <v>-74.650000000000006</v>
      </c>
      <c r="N10">
        <v>25.05</v>
      </c>
      <c r="O10">
        <v>41.25</v>
      </c>
      <c r="P10">
        <v>-4</v>
      </c>
      <c r="Q10">
        <v>0.1</v>
      </c>
      <c r="R10">
        <v>35</v>
      </c>
      <c r="S10">
        <v>5</v>
      </c>
      <c r="T10">
        <v>0</v>
      </c>
      <c r="U10">
        <v>1</v>
      </c>
      <c r="V10">
        <v>0.2</v>
      </c>
      <c r="W10">
        <v>0.1</v>
      </c>
      <c r="X10">
        <v>0.5</v>
      </c>
      <c r="AV10">
        <v>60.2</v>
      </c>
      <c r="AW10">
        <v>97.4</v>
      </c>
      <c r="AX10" t="s">
        <v>224</v>
      </c>
      <c r="AY10">
        <v>278</v>
      </c>
      <c r="AZ10">
        <v>278</v>
      </c>
    </row>
    <row r="11" spans="1:52" x14ac:dyDescent="0.25">
      <c r="A11" t="s">
        <v>231</v>
      </c>
      <c r="B11" t="s">
        <v>178</v>
      </c>
      <c r="C11">
        <v>10</v>
      </c>
      <c r="D11">
        <v>2.2999999999999998</v>
      </c>
      <c r="E11">
        <v>2E-3</v>
      </c>
      <c r="F11">
        <v>0.1</v>
      </c>
      <c r="G11">
        <v>0.25</v>
      </c>
      <c r="H11">
        <v>3.5000000000000001E-3</v>
      </c>
      <c r="I11">
        <v>7.0000000000000001E-3</v>
      </c>
      <c r="J11">
        <v>3340</v>
      </c>
      <c r="K11">
        <v>0.108</v>
      </c>
      <c r="L11">
        <v>-944.8</v>
      </c>
      <c r="M11">
        <v>-74.650000000000006</v>
      </c>
      <c r="N11">
        <v>25.05</v>
      </c>
      <c r="O11">
        <v>41.25</v>
      </c>
      <c r="P11">
        <v>-15</v>
      </c>
      <c r="Q11">
        <v>0.1</v>
      </c>
      <c r="R11">
        <v>35</v>
      </c>
      <c r="S11">
        <v>5</v>
      </c>
      <c r="T11">
        <v>2</v>
      </c>
      <c r="U11">
        <v>1</v>
      </c>
      <c r="V11">
        <v>0</v>
      </c>
      <c r="W11">
        <v>0</v>
      </c>
      <c r="X11">
        <v>0.5</v>
      </c>
      <c r="Y11">
        <v>-8.6999999999999993</v>
      </c>
      <c r="Z11">
        <v>-190.9</v>
      </c>
      <c r="AA11">
        <v>-190.4</v>
      </c>
      <c r="AB11">
        <v>-23.6</v>
      </c>
      <c r="AC11">
        <v>-45.5</v>
      </c>
      <c r="AD11">
        <v>-12.9</v>
      </c>
      <c r="AE11">
        <v>-6.9</v>
      </c>
      <c r="AF11">
        <v>75.900000000000006</v>
      </c>
      <c r="AG11">
        <v>6826.5</v>
      </c>
      <c r="AH11">
        <v>-33.200000000000003</v>
      </c>
      <c r="AI11">
        <v>14.62</v>
      </c>
      <c r="AJ11">
        <v>2</v>
      </c>
      <c r="AK11">
        <v>777.2</v>
      </c>
      <c r="AL11">
        <v>58.9</v>
      </c>
      <c r="AM11">
        <v>276.60000000000002</v>
      </c>
      <c r="AN11">
        <v>30</v>
      </c>
      <c r="AO11">
        <v>44.5</v>
      </c>
      <c r="AP11">
        <v>131.1</v>
      </c>
      <c r="AQ11">
        <v>0.28999999999999998</v>
      </c>
      <c r="AR11">
        <v>62.89</v>
      </c>
      <c r="AS11">
        <v>0.7</v>
      </c>
      <c r="AT11">
        <v>10.99</v>
      </c>
      <c r="AU11">
        <v>0.04</v>
      </c>
      <c r="AV11">
        <v>60.6</v>
      </c>
      <c r="AW11">
        <v>85.4</v>
      </c>
      <c r="AX11" t="s">
        <v>225</v>
      </c>
      <c r="AY11">
        <v>277</v>
      </c>
      <c r="AZ11">
        <v>273</v>
      </c>
    </row>
    <row r="12" spans="1:52" x14ac:dyDescent="0.25">
      <c r="A12" t="s">
        <v>230</v>
      </c>
      <c r="B12" t="s">
        <v>178</v>
      </c>
      <c r="C12">
        <v>11</v>
      </c>
      <c r="D12">
        <v>2.1</v>
      </c>
      <c r="E12">
        <v>2E-3</v>
      </c>
      <c r="F12">
        <v>0.1</v>
      </c>
      <c r="G12">
        <v>0.25</v>
      </c>
      <c r="H12">
        <v>3.5000000000000001E-3</v>
      </c>
      <c r="I12">
        <v>7.0000000000000001E-3</v>
      </c>
      <c r="J12">
        <v>3340</v>
      </c>
      <c r="K12">
        <v>0.108</v>
      </c>
      <c r="L12">
        <v>-944.8</v>
      </c>
      <c r="M12">
        <v>-74.650000000000006</v>
      </c>
      <c r="N12">
        <v>25.05</v>
      </c>
      <c r="O12">
        <v>41.25</v>
      </c>
      <c r="P12">
        <v>-15</v>
      </c>
      <c r="Q12">
        <v>0.1</v>
      </c>
      <c r="R12">
        <v>35</v>
      </c>
      <c r="S12">
        <v>5</v>
      </c>
      <c r="T12">
        <v>2</v>
      </c>
      <c r="U12">
        <v>1</v>
      </c>
      <c r="V12">
        <v>0</v>
      </c>
      <c r="W12">
        <v>0</v>
      </c>
      <c r="X12">
        <v>0.5</v>
      </c>
      <c r="Y12">
        <v>-103.765169</v>
      </c>
      <c r="Z12">
        <v>-31.471896999999998</v>
      </c>
      <c r="AA12">
        <v>-19.867289</v>
      </c>
      <c r="AB12">
        <v>-23.6</v>
      </c>
      <c r="AC12">
        <v>-45.5</v>
      </c>
      <c r="AD12">
        <v>-12.9</v>
      </c>
      <c r="AE12">
        <v>-6.9</v>
      </c>
      <c r="AF12">
        <v>75.900000000000006</v>
      </c>
      <c r="AG12">
        <v>6826.5</v>
      </c>
      <c r="AH12">
        <v>-271.12893000000003</v>
      </c>
      <c r="AI12">
        <v>8.7200000000000006</v>
      </c>
      <c r="AJ12">
        <v>0.202454</v>
      </c>
      <c r="AK12">
        <v>777.2</v>
      </c>
      <c r="AL12">
        <v>58.9</v>
      </c>
      <c r="AM12">
        <v>276.60000000000002</v>
      </c>
      <c r="AN12">
        <v>40.576245999999998</v>
      </c>
      <c r="AO12">
        <v>44.5</v>
      </c>
      <c r="AP12">
        <v>112.447625</v>
      </c>
      <c r="AQ12">
        <v>0.28999999999999998</v>
      </c>
      <c r="AR12">
        <v>62.89</v>
      </c>
      <c r="AS12">
        <v>0.7</v>
      </c>
      <c r="AT12">
        <v>10.99</v>
      </c>
      <c r="AU12">
        <v>0.04</v>
      </c>
      <c r="AV12">
        <v>67</v>
      </c>
      <c r="AW12">
        <v>97.4</v>
      </c>
      <c r="AX12" t="s">
        <v>251</v>
      </c>
      <c r="AY12">
        <v>418</v>
      </c>
      <c r="AZ12">
        <v>326</v>
      </c>
    </row>
    <row r="13" spans="1:52" x14ac:dyDescent="0.25">
      <c r="A13" t="s">
        <v>229</v>
      </c>
      <c r="B13" t="s">
        <v>6</v>
      </c>
      <c r="C13">
        <v>12</v>
      </c>
      <c r="D13">
        <v>1.5</v>
      </c>
      <c r="E13">
        <v>2E-3</v>
      </c>
      <c r="F13">
        <v>0.1</v>
      </c>
      <c r="G13">
        <v>0.25</v>
      </c>
      <c r="H13">
        <v>3.5000000000000001E-3</v>
      </c>
      <c r="I13">
        <v>7.0000000000000001E-3</v>
      </c>
      <c r="J13">
        <v>3340</v>
      </c>
      <c r="K13">
        <v>0.214</v>
      </c>
      <c r="L13">
        <v>-944.8</v>
      </c>
      <c r="M13">
        <v>-74.650000000000006</v>
      </c>
      <c r="N13">
        <v>25.05</v>
      </c>
      <c r="O13">
        <v>41.25</v>
      </c>
      <c r="P13">
        <v>-4</v>
      </c>
      <c r="Q13">
        <v>0.1</v>
      </c>
      <c r="R13">
        <v>35</v>
      </c>
      <c r="S13">
        <v>5</v>
      </c>
      <c r="T13">
        <v>0</v>
      </c>
      <c r="U13">
        <v>1</v>
      </c>
      <c r="V13">
        <v>0.2</v>
      </c>
      <c r="W13">
        <v>0.8</v>
      </c>
      <c r="X13">
        <v>0.5</v>
      </c>
      <c r="AV13">
        <v>67.400000000000006</v>
      </c>
      <c r="AW13">
        <v>92.2</v>
      </c>
      <c r="AX13" t="s">
        <v>226</v>
      </c>
      <c r="AY13">
        <v>214</v>
      </c>
      <c r="AZ13">
        <v>214</v>
      </c>
    </row>
    <row r="14" spans="1:52" x14ac:dyDescent="0.25">
      <c r="A14" t="s">
        <v>112</v>
      </c>
      <c r="B14" t="s">
        <v>194</v>
      </c>
      <c r="C14">
        <v>13</v>
      </c>
      <c r="Y14">
        <v>-103.765169</v>
      </c>
      <c r="Z14">
        <v>-31.471896999999998</v>
      </c>
      <c r="AA14">
        <v>-19.867289</v>
      </c>
      <c r="AB14">
        <v>-23.6</v>
      </c>
      <c r="AC14">
        <v>-45.5</v>
      </c>
      <c r="AD14">
        <v>-12.9</v>
      </c>
      <c r="AE14">
        <v>-6.9</v>
      </c>
      <c r="AF14">
        <v>75.900000000000006</v>
      </c>
      <c r="AG14">
        <v>6826.5</v>
      </c>
      <c r="AH14">
        <v>-271.12893000000003</v>
      </c>
      <c r="AI14">
        <v>13.131105</v>
      </c>
      <c r="AJ14">
        <v>0.202454</v>
      </c>
      <c r="AK14">
        <v>777.2</v>
      </c>
      <c r="AL14">
        <v>58.9</v>
      </c>
      <c r="AM14">
        <v>276.60000000000002</v>
      </c>
      <c r="AN14">
        <v>40.576245999999998</v>
      </c>
      <c r="AO14">
        <v>44.5</v>
      </c>
      <c r="AP14">
        <v>112.447625</v>
      </c>
      <c r="AQ14">
        <v>0.28999999999999998</v>
      </c>
      <c r="AR14">
        <v>62.89</v>
      </c>
      <c r="AS14">
        <v>0.7</v>
      </c>
      <c r="AT14">
        <v>10.99</v>
      </c>
      <c r="AU14">
        <v>0.04</v>
      </c>
      <c r="AV14">
        <v>70.2</v>
      </c>
      <c r="AW14">
        <v>118.2</v>
      </c>
      <c r="AX14" t="s">
        <v>162</v>
      </c>
      <c r="AY14">
        <v>304</v>
      </c>
      <c r="AZ14">
        <v>213.5</v>
      </c>
    </row>
    <row r="15" spans="1:52" x14ac:dyDescent="0.25">
      <c r="A15" t="s">
        <v>113</v>
      </c>
      <c r="B15" t="s">
        <v>194</v>
      </c>
      <c r="C15">
        <v>14</v>
      </c>
      <c r="Y15">
        <v>-103.765169</v>
      </c>
      <c r="Z15">
        <v>-31.471896999999998</v>
      </c>
      <c r="AA15">
        <v>-19.867289</v>
      </c>
      <c r="AB15">
        <v>-23.6</v>
      </c>
      <c r="AC15">
        <v>-45.5</v>
      </c>
      <c r="AD15">
        <v>-12.9</v>
      </c>
      <c r="AE15">
        <v>-6.9</v>
      </c>
      <c r="AF15">
        <v>75.900000000000006</v>
      </c>
      <c r="AG15">
        <v>6826.5</v>
      </c>
      <c r="AH15">
        <v>-271.12893000000003</v>
      </c>
      <c r="AI15">
        <v>13.131105</v>
      </c>
      <c r="AJ15">
        <v>0.202454</v>
      </c>
      <c r="AK15">
        <v>777.2</v>
      </c>
      <c r="AL15">
        <v>58.9</v>
      </c>
      <c r="AM15">
        <v>276.60000000000002</v>
      </c>
      <c r="AN15">
        <v>40.576245999999998</v>
      </c>
      <c r="AO15">
        <v>44.5</v>
      </c>
      <c r="AP15">
        <v>112.447625</v>
      </c>
      <c r="AQ15">
        <v>0.28999999999999998</v>
      </c>
      <c r="AR15">
        <v>62.89</v>
      </c>
      <c r="AS15">
        <v>0.7</v>
      </c>
      <c r="AT15">
        <v>10.99</v>
      </c>
      <c r="AU15">
        <v>0.04</v>
      </c>
      <c r="AV15">
        <v>79.400000000000006</v>
      </c>
      <c r="AW15">
        <v>107.8</v>
      </c>
      <c r="AX15" t="s">
        <v>171</v>
      </c>
      <c r="AY15">
        <v>304</v>
      </c>
      <c r="AZ15">
        <v>213.5</v>
      </c>
    </row>
    <row r="16" spans="1:52" x14ac:dyDescent="0.25">
      <c r="A16" t="s">
        <v>114</v>
      </c>
      <c r="B16" t="s">
        <v>178</v>
      </c>
      <c r="C16">
        <v>15</v>
      </c>
      <c r="D16">
        <v>2.2000000000000002</v>
      </c>
      <c r="E16">
        <v>2E-3</v>
      </c>
      <c r="F16">
        <v>0.1</v>
      </c>
      <c r="G16">
        <v>0.25</v>
      </c>
      <c r="H16">
        <v>3.5000000000000001E-3</v>
      </c>
      <c r="I16">
        <v>7.0000000000000001E-3</v>
      </c>
      <c r="J16">
        <v>3340</v>
      </c>
      <c r="K16">
        <v>0.108</v>
      </c>
      <c r="L16">
        <v>-944.8</v>
      </c>
      <c r="M16">
        <v>-74.650000000000006</v>
      </c>
      <c r="N16">
        <v>25.05</v>
      </c>
      <c r="O16">
        <v>41.25</v>
      </c>
      <c r="P16">
        <v>-15</v>
      </c>
      <c r="Q16">
        <v>0.1</v>
      </c>
      <c r="R16">
        <v>35</v>
      </c>
      <c r="S16">
        <v>5</v>
      </c>
      <c r="T16">
        <v>2</v>
      </c>
      <c r="U16">
        <v>1</v>
      </c>
      <c r="V16">
        <v>0</v>
      </c>
      <c r="W16">
        <v>0</v>
      </c>
      <c r="X16">
        <v>0.5</v>
      </c>
      <c r="Y16">
        <v>-103.765169</v>
      </c>
      <c r="Z16">
        <v>-31.471896999999998</v>
      </c>
      <c r="AA16">
        <v>-19.867289</v>
      </c>
      <c r="AB16">
        <v>-23.6</v>
      </c>
      <c r="AC16">
        <v>-45.5</v>
      </c>
      <c r="AD16">
        <v>-12.9</v>
      </c>
      <c r="AE16">
        <v>-6.9</v>
      </c>
      <c r="AF16">
        <v>75.900000000000006</v>
      </c>
      <c r="AG16">
        <v>6826.5</v>
      </c>
      <c r="AH16">
        <v>-271.12893000000003</v>
      </c>
      <c r="AI16">
        <v>13.131105</v>
      </c>
      <c r="AJ16">
        <v>0.202454</v>
      </c>
      <c r="AK16">
        <v>777.2</v>
      </c>
      <c r="AL16">
        <v>58.9</v>
      </c>
      <c r="AM16">
        <v>276.60000000000002</v>
      </c>
      <c r="AN16">
        <v>40.576245999999998</v>
      </c>
      <c r="AO16">
        <v>44.5</v>
      </c>
      <c r="AP16">
        <v>112.447625</v>
      </c>
      <c r="AQ16">
        <v>0.28999999999999998</v>
      </c>
      <c r="AR16">
        <v>62.89</v>
      </c>
      <c r="AS16">
        <v>0.7</v>
      </c>
      <c r="AT16">
        <v>10.99</v>
      </c>
      <c r="AU16">
        <v>0.04</v>
      </c>
      <c r="AV16">
        <v>118.6</v>
      </c>
      <c r="AW16">
        <v>133.80000000000001</v>
      </c>
      <c r="AX16" t="s">
        <v>163</v>
      </c>
      <c r="AY16">
        <v>304</v>
      </c>
      <c r="AZ16">
        <v>213.5</v>
      </c>
    </row>
    <row r="17" spans="1:52" x14ac:dyDescent="0.25">
      <c r="A17" t="s">
        <v>115</v>
      </c>
      <c r="B17" t="s">
        <v>194</v>
      </c>
      <c r="C17">
        <v>16</v>
      </c>
      <c r="Y17">
        <v>-103.765169</v>
      </c>
      <c r="Z17">
        <v>-31.471896999999998</v>
      </c>
      <c r="AA17">
        <v>-19.867289</v>
      </c>
      <c r="AB17">
        <v>-23.6</v>
      </c>
      <c r="AC17">
        <v>-45.5</v>
      </c>
      <c r="AD17">
        <v>-12.9</v>
      </c>
      <c r="AE17">
        <v>-6.9</v>
      </c>
      <c r="AF17">
        <v>75.900000000000006</v>
      </c>
      <c r="AG17">
        <v>6826.5</v>
      </c>
      <c r="AH17">
        <v>-271.12893000000003</v>
      </c>
      <c r="AI17">
        <v>13.131105</v>
      </c>
      <c r="AJ17">
        <v>0.202454</v>
      </c>
      <c r="AK17">
        <v>777.2</v>
      </c>
      <c r="AL17">
        <v>58.9</v>
      </c>
      <c r="AM17">
        <v>276.60000000000002</v>
      </c>
      <c r="AN17">
        <v>40.576245999999998</v>
      </c>
      <c r="AO17">
        <v>44.5</v>
      </c>
      <c r="AP17">
        <v>112.447625</v>
      </c>
      <c r="AQ17">
        <v>0.28999999999999998</v>
      </c>
      <c r="AR17">
        <v>62.89</v>
      </c>
      <c r="AS17">
        <v>0.7</v>
      </c>
      <c r="AT17">
        <v>10.99</v>
      </c>
      <c r="AU17">
        <v>0.04</v>
      </c>
      <c r="AV17">
        <v>98.2</v>
      </c>
      <c r="AW17">
        <v>137.80000000000001</v>
      </c>
      <c r="AX17" t="s">
        <v>319</v>
      </c>
      <c r="AY17">
        <v>304</v>
      </c>
      <c r="AZ17">
        <v>213.5</v>
      </c>
    </row>
    <row r="18" spans="1:52" x14ac:dyDescent="0.25">
      <c r="A18" t="s">
        <v>116</v>
      </c>
      <c r="B18" t="s">
        <v>194</v>
      </c>
      <c r="C18">
        <v>17</v>
      </c>
      <c r="Y18">
        <v>-103.765169</v>
      </c>
      <c r="Z18">
        <v>-31.471896999999998</v>
      </c>
      <c r="AA18">
        <v>-19.867289</v>
      </c>
      <c r="AB18">
        <v>-23.6</v>
      </c>
      <c r="AC18">
        <v>-45.5</v>
      </c>
      <c r="AD18">
        <v>-12.9</v>
      </c>
      <c r="AE18">
        <v>-6.9</v>
      </c>
      <c r="AF18">
        <v>75.900000000000006</v>
      </c>
      <c r="AG18">
        <v>6826.5</v>
      </c>
      <c r="AH18">
        <v>-271.12893000000003</v>
      </c>
      <c r="AI18">
        <v>13.131105</v>
      </c>
      <c r="AJ18">
        <v>0.202454</v>
      </c>
      <c r="AK18">
        <v>777.2</v>
      </c>
      <c r="AL18">
        <v>58.9</v>
      </c>
      <c r="AM18">
        <v>276.60000000000002</v>
      </c>
      <c r="AN18">
        <v>40.576245999999998</v>
      </c>
      <c r="AO18">
        <v>44.5</v>
      </c>
      <c r="AP18">
        <v>112.447625</v>
      </c>
      <c r="AQ18">
        <v>0.28999999999999998</v>
      </c>
      <c r="AR18">
        <v>62.89</v>
      </c>
      <c r="AS18">
        <v>0.7</v>
      </c>
      <c r="AT18">
        <v>10.99</v>
      </c>
      <c r="AU18">
        <v>0.04</v>
      </c>
      <c r="AV18">
        <v>125.4</v>
      </c>
      <c r="AW18">
        <v>139.80000000000001</v>
      </c>
      <c r="AX18" t="s">
        <v>165</v>
      </c>
      <c r="AY18">
        <v>304</v>
      </c>
      <c r="AZ18">
        <v>213.5</v>
      </c>
    </row>
    <row r="19" spans="1:52" x14ac:dyDescent="0.25">
      <c r="A19" t="s">
        <v>117</v>
      </c>
      <c r="B19" t="s">
        <v>194</v>
      </c>
      <c r="C19">
        <v>18</v>
      </c>
      <c r="Y19">
        <v>-103.765169</v>
      </c>
      <c r="Z19">
        <v>-31.471896999999998</v>
      </c>
      <c r="AA19">
        <v>-19.867289</v>
      </c>
      <c r="AB19">
        <v>-23.6</v>
      </c>
      <c r="AC19">
        <v>-45.5</v>
      </c>
      <c r="AD19">
        <v>-12.9</v>
      </c>
      <c r="AE19">
        <v>-6.9</v>
      </c>
      <c r="AF19">
        <v>75.900000000000006</v>
      </c>
      <c r="AG19">
        <v>6826.5</v>
      </c>
      <c r="AH19">
        <v>-271.12893000000003</v>
      </c>
      <c r="AI19">
        <v>13.131105</v>
      </c>
      <c r="AJ19">
        <v>0.202454</v>
      </c>
      <c r="AK19">
        <v>777.2</v>
      </c>
      <c r="AL19">
        <v>58.9</v>
      </c>
      <c r="AM19">
        <v>276.60000000000002</v>
      </c>
      <c r="AN19">
        <v>40.576245999999998</v>
      </c>
      <c r="AO19">
        <v>44.5</v>
      </c>
      <c r="AP19">
        <v>112.447625</v>
      </c>
      <c r="AQ19">
        <v>0.28999999999999998</v>
      </c>
      <c r="AR19">
        <v>62.89</v>
      </c>
      <c r="AS19">
        <v>0.7</v>
      </c>
      <c r="AT19">
        <v>10.99</v>
      </c>
      <c r="AU19">
        <v>0.04</v>
      </c>
      <c r="AV19">
        <v>135.4</v>
      </c>
      <c r="AW19">
        <v>130.19999999999999</v>
      </c>
      <c r="AX19" t="s">
        <v>165</v>
      </c>
      <c r="AY19">
        <v>304</v>
      </c>
      <c r="AZ19">
        <v>213.5</v>
      </c>
    </row>
    <row r="20" spans="1:52" x14ac:dyDescent="0.25">
      <c r="A20" t="s">
        <v>246</v>
      </c>
      <c r="B20" t="s">
        <v>178</v>
      </c>
      <c r="C20">
        <v>19</v>
      </c>
      <c r="D20">
        <v>2.2999999999999998</v>
      </c>
      <c r="E20">
        <v>2E-3</v>
      </c>
      <c r="F20">
        <v>0.1</v>
      </c>
      <c r="G20">
        <v>0.25</v>
      </c>
      <c r="H20">
        <v>3.5000000000000001E-3</v>
      </c>
      <c r="I20">
        <v>7.0000000000000001E-3</v>
      </c>
      <c r="J20">
        <v>3340</v>
      </c>
      <c r="K20">
        <v>0.108</v>
      </c>
      <c r="L20">
        <v>-944.8</v>
      </c>
      <c r="M20">
        <v>-74.650000000000006</v>
      </c>
      <c r="N20">
        <v>25.05</v>
      </c>
      <c r="O20">
        <v>41.25</v>
      </c>
      <c r="P20">
        <v>-15</v>
      </c>
      <c r="Q20">
        <v>0.1</v>
      </c>
      <c r="R20">
        <v>35</v>
      </c>
      <c r="S20">
        <v>5</v>
      </c>
      <c r="T20">
        <v>2</v>
      </c>
      <c r="U20">
        <v>1</v>
      </c>
      <c r="V20">
        <v>0</v>
      </c>
      <c r="W20">
        <v>0</v>
      </c>
      <c r="X20">
        <v>0.5</v>
      </c>
      <c r="Y20">
        <v>-8.6999999999999993</v>
      </c>
      <c r="Z20">
        <v>-190.9</v>
      </c>
      <c r="AA20">
        <v>-190.4</v>
      </c>
      <c r="AB20">
        <v>-23.6</v>
      </c>
      <c r="AC20">
        <v>-45.5</v>
      </c>
      <c r="AD20">
        <v>-12.9</v>
      </c>
      <c r="AE20">
        <v>-6.9</v>
      </c>
      <c r="AF20">
        <v>75.900000000000006</v>
      </c>
      <c r="AG20">
        <v>6826.5</v>
      </c>
      <c r="AH20">
        <v>-33.200000000000003</v>
      </c>
      <c r="AI20">
        <v>13.94</v>
      </c>
      <c r="AJ20">
        <v>2</v>
      </c>
      <c r="AK20">
        <v>777.2</v>
      </c>
      <c r="AL20">
        <v>58.9</v>
      </c>
      <c r="AM20">
        <v>276.60000000000002</v>
      </c>
      <c r="AN20">
        <v>30</v>
      </c>
      <c r="AO20">
        <v>44.5</v>
      </c>
      <c r="AP20">
        <v>131.1</v>
      </c>
      <c r="AQ20">
        <v>0.28999999999999998</v>
      </c>
      <c r="AR20">
        <v>62.89</v>
      </c>
      <c r="AS20">
        <v>0.7</v>
      </c>
      <c r="AT20">
        <v>10.99</v>
      </c>
      <c r="AU20">
        <v>0.04</v>
      </c>
      <c r="AV20">
        <v>68.2</v>
      </c>
      <c r="AW20">
        <v>86.6</v>
      </c>
      <c r="AX20" t="s">
        <v>249</v>
      </c>
      <c r="AY20">
        <v>293</v>
      </c>
      <c r="AZ20">
        <v>289</v>
      </c>
    </row>
    <row r="21" spans="1:52" x14ac:dyDescent="0.25">
      <c r="A21" t="s">
        <v>118</v>
      </c>
      <c r="B21" t="s">
        <v>178</v>
      </c>
      <c r="C21">
        <v>20</v>
      </c>
      <c r="D21">
        <v>2.2999999999999998</v>
      </c>
      <c r="E21">
        <v>2E-3</v>
      </c>
      <c r="F21">
        <v>0.1</v>
      </c>
      <c r="G21">
        <v>0.25</v>
      </c>
      <c r="H21">
        <v>3.5000000000000001E-3</v>
      </c>
      <c r="I21">
        <v>7.0000000000000001E-3</v>
      </c>
      <c r="J21">
        <v>3340</v>
      </c>
      <c r="K21">
        <v>0.108</v>
      </c>
      <c r="L21">
        <v>-944.8</v>
      </c>
      <c r="M21">
        <v>-74.650000000000006</v>
      </c>
      <c r="N21">
        <v>25.05</v>
      </c>
      <c r="O21">
        <v>41.25</v>
      </c>
      <c r="P21">
        <v>-15</v>
      </c>
      <c r="Q21">
        <v>0.1</v>
      </c>
      <c r="R21">
        <v>35</v>
      </c>
      <c r="S21">
        <v>5</v>
      </c>
      <c r="T21">
        <v>2</v>
      </c>
      <c r="U21">
        <v>1</v>
      </c>
      <c r="V21">
        <v>0</v>
      </c>
      <c r="W21">
        <v>0</v>
      </c>
      <c r="X21">
        <v>0.5</v>
      </c>
      <c r="Y21">
        <v>-8.6999999999999993</v>
      </c>
      <c r="Z21">
        <v>-190.9</v>
      </c>
      <c r="AA21">
        <v>-190.4</v>
      </c>
      <c r="AB21">
        <v>-23.6</v>
      </c>
      <c r="AC21">
        <v>-45.5</v>
      </c>
      <c r="AD21">
        <v>-12.9</v>
      </c>
      <c r="AE21">
        <v>-6.9</v>
      </c>
      <c r="AF21">
        <v>75.900000000000006</v>
      </c>
      <c r="AG21">
        <v>6826.5</v>
      </c>
      <c r="AH21">
        <v>-33.200000000000003</v>
      </c>
      <c r="AI21">
        <v>11.06</v>
      </c>
      <c r="AJ21">
        <v>2</v>
      </c>
      <c r="AK21">
        <v>777.2</v>
      </c>
      <c r="AL21">
        <v>58.9</v>
      </c>
      <c r="AM21">
        <v>276.60000000000002</v>
      </c>
      <c r="AN21">
        <v>30</v>
      </c>
      <c r="AO21">
        <v>44.5</v>
      </c>
      <c r="AP21">
        <v>131.1</v>
      </c>
      <c r="AQ21">
        <v>0.28999999999999998</v>
      </c>
      <c r="AR21">
        <v>62.89</v>
      </c>
      <c r="AS21">
        <v>0.7</v>
      </c>
      <c r="AT21">
        <v>10.99</v>
      </c>
      <c r="AU21">
        <v>0.04</v>
      </c>
      <c r="AV21">
        <v>81.8</v>
      </c>
      <c r="AW21">
        <v>99.4</v>
      </c>
      <c r="AX21" t="s">
        <v>166</v>
      </c>
      <c r="AY21">
        <v>389</v>
      </c>
      <c r="AZ21">
        <v>385</v>
      </c>
    </row>
    <row r="22" spans="1:52" x14ac:dyDescent="0.25">
      <c r="A22" t="s">
        <v>119</v>
      </c>
      <c r="B22" t="s">
        <v>178</v>
      </c>
      <c r="C22">
        <v>21</v>
      </c>
      <c r="D22">
        <v>2.2999999999999998</v>
      </c>
      <c r="E22">
        <v>2E-3</v>
      </c>
      <c r="F22">
        <v>0.1</v>
      </c>
      <c r="G22">
        <v>0.25</v>
      </c>
      <c r="H22">
        <v>3.5000000000000001E-3</v>
      </c>
      <c r="I22">
        <v>7.0000000000000001E-3</v>
      </c>
      <c r="J22">
        <v>3340</v>
      </c>
      <c r="K22">
        <v>0.108</v>
      </c>
      <c r="L22">
        <v>-944.8</v>
      </c>
      <c r="M22">
        <v>-74.650000000000006</v>
      </c>
      <c r="N22">
        <v>25.05</v>
      </c>
      <c r="O22">
        <v>41.25</v>
      </c>
      <c r="P22">
        <v>-15</v>
      </c>
      <c r="Q22">
        <v>0.1</v>
      </c>
      <c r="R22">
        <v>35</v>
      </c>
      <c r="S22">
        <v>5</v>
      </c>
      <c r="T22">
        <v>2</v>
      </c>
      <c r="U22">
        <v>1</v>
      </c>
      <c r="V22">
        <v>0</v>
      </c>
      <c r="W22">
        <v>0</v>
      </c>
      <c r="X22">
        <v>0.5</v>
      </c>
      <c r="Y22">
        <v>-8.6999999999999993</v>
      </c>
      <c r="Z22">
        <v>-190.9</v>
      </c>
      <c r="AA22">
        <v>-190.4</v>
      </c>
      <c r="AB22">
        <v>-23.6</v>
      </c>
      <c r="AC22">
        <v>-45.5</v>
      </c>
      <c r="AD22">
        <v>-12.9</v>
      </c>
      <c r="AE22">
        <v>-6.9</v>
      </c>
      <c r="AF22">
        <v>75.900000000000006</v>
      </c>
      <c r="AG22">
        <v>6826.5</v>
      </c>
      <c r="AH22">
        <v>-33.200000000000003</v>
      </c>
      <c r="AI22">
        <v>11.14</v>
      </c>
      <c r="AJ22">
        <v>2</v>
      </c>
      <c r="AK22">
        <v>777.2</v>
      </c>
      <c r="AL22">
        <v>58.9</v>
      </c>
      <c r="AM22">
        <v>276.60000000000002</v>
      </c>
      <c r="AN22">
        <v>30</v>
      </c>
      <c r="AO22">
        <v>44.5</v>
      </c>
      <c r="AP22">
        <v>131.1</v>
      </c>
      <c r="AQ22">
        <v>0.28999999999999998</v>
      </c>
      <c r="AR22">
        <v>62.89</v>
      </c>
      <c r="AS22">
        <v>0.7</v>
      </c>
      <c r="AT22">
        <v>10.99</v>
      </c>
      <c r="AU22">
        <v>0.04</v>
      </c>
      <c r="AV22">
        <v>94.6</v>
      </c>
      <c r="AW22">
        <v>100.2</v>
      </c>
      <c r="AX22" t="s">
        <v>166</v>
      </c>
      <c r="AY22">
        <v>385.5</v>
      </c>
      <c r="AZ22">
        <v>381.5</v>
      </c>
    </row>
    <row r="23" spans="1:52" x14ac:dyDescent="0.25">
      <c r="A23" t="s">
        <v>120</v>
      </c>
      <c r="B23" t="s">
        <v>178</v>
      </c>
      <c r="C23">
        <v>22</v>
      </c>
      <c r="D23">
        <v>2.2999999999999998</v>
      </c>
      <c r="E23">
        <v>2E-3</v>
      </c>
      <c r="F23">
        <v>0.1</v>
      </c>
      <c r="G23">
        <v>0.25</v>
      </c>
      <c r="H23">
        <v>3.5000000000000001E-3</v>
      </c>
      <c r="I23">
        <v>7.0000000000000001E-3</v>
      </c>
      <c r="J23">
        <v>3340</v>
      </c>
      <c r="K23">
        <v>0.108</v>
      </c>
      <c r="L23">
        <v>-944.8</v>
      </c>
      <c r="M23">
        <v>-74.650000000000006</v>
      </c>
      <c r="N23">
        <v>25.05</v>
      </c>
      <c r="O23">
        <v>41.25</v>
      </c>
      <c r="P23">
        <v>-15</v>
      </c>
      <c r="Q23">
        <v>0.1</v>
      </c>
      <c r="R23">
        <v>35</v>
      </c>
      <c r="S23">
        <v>5</v>
      </c>
      <c r="T23">
        <v>2</v>
      </c>
      <c r="U23">
        <v>1</v>
      </c>
      <c r="V23">
        <v>0</v>
      </c>
      <c r="W23">
        <v>0</v>
      </c>
      <c r="X23">
        <v>0.5</v>
      </c>
      <c r="Y23">
        <v>-8.6999999999999993</v>
      </c>
      <c r="Z23">
        <v>-190.9</v>
      </c>
      <c r="AA23">
        <v>-190.4</v>
      </c>
      <c r="AB23">
        <v>-23.6</v>
      </c>
      <c r="AC23">
        <v>-45.5</v>
      </c>
      <c r="AD23">
        <v>-12.9</v>
      </c>
      <c r="AE23">
        <v>-6.9</v>
      </c>
      <c r="AF23">
        <v>75.900000000000006</v>
      </c>
      <c r="AG23">
        <v>6826.5</v>
      </c>
      <c r="AH23">
        <v>-33.200000000000003</v>
      </c>
      <c r="AI23">
        <v>11.36</v>
      </c>
      <c r="AJ23">
        <v>2</v>
      </c>
      <c r="AK23">
        <v>777.2</v>
      </c>
      <c r="AL23">
        <v>58.9</v>
      </c>
      <c r="AM23">
        <v>276.60000000000002</v>
      </c>
      <c r="AN23">
        <v>30</v>
      </c>
      <c r="AO23">
        <v>44.5</v>
      </c>
      <c r="AP23">
        <v>131.1</v>
      </c>
      <c r="AQ23">
        <v>0.28999999999999998</v>
      </c>
      <c r="AR23">
        <v>62.89</v>
      </c>
      <c r="AS23">
        <v>0.7</v>
      </c>
      <c r="AT23">
        <v>10.99</v>
      </c>
      <c r="AU23">
        <v>0.04</v>
      </c>
      <c r="AV23">
        <v>105</v>
      </c>
      <c r="AW23">
        <v>88.2</v>
      </c>
      <c r="AX23" t="s">
        <v>166</v>
      </c>
      <c r="AY23">
        <v>376</v>
      </c>
      <c r="AZ23">
        <v>372</v>
      </c>
    </row>
    <row r="24" spans="1:52" x14ac:dyDescent="0.25">
      <c r="A24" t="s">
        <v>121</v>
      </c>
      <c r="B24" t="s">
        <v>178</v>
      </c>
      <c r="C24">
        <v>23</v>
      </c>
      <c r="D24">
        <v>2.2999999999999998</v>
      </c>
      <c r="E24">
        <v>2E-3</v>
      </c>
      <c r="F24">
        <v>0.1</v>
      </c>
      <c r="G24">
        <v>0.25</v>
      </c>
      <c r="H24">
        <v>3.5000000000000001E-3</v>
      </c>
      <c r="I24">
        <v>7.0000000000000001E-3</v>
      </c>
      <c r="J24">
        <v>3340</v>
      </c>
      <c r="K24">
        <v>0.108</v>
      </c>
      <c r="L24">
        <v>-944.8</v>
      </c>
      <c r="M24">
        <v>-74.650000000000006</v>
      </c>
      <c r="N24">
        <v>25.05</v>
      </c>
      <c r="O24">
        <v>41.25</v>
      </c>
      <c r="P24">
        <v>-25</v>
      </c>
      <c r="Q24">
        <v>0.1</v>
      </c>
      <c r="R24">
        <v>35</v>
      </c>
      <c r="S24">
        <v>4</v>
      </c>
      <c r="T24">
        <v>2</v>
      </c>
      <c r="U24">
        <v>1</v>
      </c>
      <c r="V24">
        <v>0</v>
      </c>
      <c r="W24">
        <v>0</v>
      </c>
      <c r="X24">
        <v>0.5</v>
      </c>
      <c r="Y24">
        <v>-8.6999999999999993</v>
      </c>
      <c r="Z24">
        <v>-190.9</v>
      </c>
      <c r="AA24">
        <v>-190.4</v>
      </c>
      <c r="AB24">
        <v>-23.6</v>
      </c>
      <c r="AC24">
        <v>-45.5</v>
      </c>
      <c r="AD24">
        <v>-12.9</v>
      </c>
      <c r="AE24">
        <v>-6.9</v>
      </c>
      <c r="AF24">
        <v>75.900000000000006</v>
      </c>
      <c r="AG24">
        <v>6826.5</v>
      </c>
      <c r="AH24">
        <v>-33.200000000000003</v>
      </c>
      <c r="AI24">
        <v>11.66</v>
      </c>
      <c r="AJ24">
        <v>2</v>
      </c>
      <c r="AK24">
        <v>777.2</v>
      </c>
      <c r="AL24">
        <v>58.9</v>
      </c>
      <c r="AM24">
        <v>276.60000000000002</v>
      </c>
      <c r="AN24">
        <v>30</v>
      </c>
      <c r="AO24">
        <v>44.5</v>
      </c>
      <c r="AP24">
        <v>131.1</v>
      </c>
      <c r="AQ24">
        <v>0.28999999999999998</v>
      </c>
      <c r="AR24">
        <v>62.89</v>
      </c>
      <c r="AS24">
        <v>0.7</v>
      </c>
      <c r="AT24">
        <v>10.99</v>
      </c>
      <c r="AU24">
        <v>0.04</v>
      </c>
      <c r="AV24">
        <v>121.8</v>
      </c>
      <c r="AW24">
        <v>64.599999999999994</v>
      </c>
      <c r="AX24" t="s">
        <v>167</v>
      </c>
      <c r="AY24">
        <v>364</v>
      </c>
      <c r="AZ24">
        <v>363</v>
      </c>
    </row>
    <row r="25" spans="1:52" x14ac:dyDescent="0.25">
      <c r="A25" t="s">
        <v>122</v>
      </c>
      <c r="B25" t="s">
        <v>178</v>
      </c>
      <c r="C25">
        <v>24</v>
      </c>
      <c r="D25">
        <v>2.2999999999999998</v>
      </c>
      <c r="E25">
        <v>2E-3</v>
      </c>
      <c r="F25">
        <v>0.1</v>
      </c>
      <c r="G25">
        <v>0.25</v>
      </c>
      <c r="H25">
        <v>3.5000000000000001E-3</v>
      </c>
      <c r="I25">
        <v>7.0000000000000001E-3</v>
      </c>
      <c r="J25">
        <v>3340</v>
      </c>
      <c r="K25">
        <v>0.108</v>
      </c>
      <c r="L25">
        <v>-944.8</v>
      </c>
      <c r="M25">
        <v>-74.650000000000006</v>
      </c>
      <c r="N25">
        <v>25.05</v>
      </c>
      <c r="O25">
        <v>41.25</v>
      </c>
      <c r="P25">
        <v>-25</v>
      </c>
      <c r="Q25">
        <v>0.1</v>
      </c>
      <c r="R25">
        <v>35</v>
      </c>
      <c r="S25">
        <v>4</v>
      </c>
      <c r="T25">
        <v>2</v>
      </c>
      <c r="U25">
        <v>1</v>
      </c>
      <c r="V25">
        <v>0</v>
      </c>
      <c r="W25">
        <v>0</v>
      </c>
      <c r="X25">
        <v>0.5</v>
      </c>
      <c r="Y25">
        <v>-8.6999999999999993</v>
      </c>
      <c r="Z25">
        <v>-190.9</v>
      </c>
      <c r="AA25">
        <v>-190.4</v>
      </c>
      <c r="AB25">
        <v>-23.6</v>
      </c>
      <c r="AC25">
        <v>-45.5</v>
      </c>
      <c r="AD25">
        <v>-12.9</v>
      </c>
      <c r="AE25">
        <v>-6.9</v>
      </c>
      <c r="AF25">
        <v>75.900000000000006</v>
      </c>
      <c r="AG25">
        <v>6826.5</v>
      </c>
      <c r="AH25">
        <v>-33.200000000000003</v>
      </c>
      <c r="AI25">
        <v>12.6</v>
      </c>
      <c r="AJ25">
        <v>2</v>
      </c>
      <c r="AK25">
        <v>777.2</v>
      </c>
      <c r="AL25">
        <v>58.9</v>
      </c>
      <c r="AM25">
        <v>276.60000000000002</v>
      </c>
      <c r="AN25">
        <v>30</v>
      </c>
      <c r="AO25">
        <v>44.5</v>
      </c>
      <c r="AP25">
        <v>131.1</v>
      </c>
      <c r="AQ25">
        <v>0.28999999999999998</v>
      </c>
      <c r="AR25">
        <v>62.89</v>
      </c>
      <c r="AS25">
        <v>0.7</v>
      </c>
      <c r="AT25">
        <v>10.99</v>
      </c>
      <c r="AU25">
        <v>0.04</v>
      </c>
      <c r="AV25">
        <v>153</v>
      </c>
      <c r="AW25">
        <v>51</v>
      </c>
      <c r="AX25" t="s">
        <v>167</v>
      </c>
      <c r="AY25">
        <v>331</v>
      </c>
      <c r="AZ25">
        <v>327</v>
      </c>
    </row>
    <row r="26" spans="1:52" x14ac:dyDescent="0.25">
      <c r="A26" t="s">
        <v>195</v>
      </c>
      <c r="B26" t="s">
        <v>178</v>
      </c>
      <c r="C26">
        <v>25</v>
      </c>
      <c r="D26">
        <v>2.2999999999999998</v>
      </c>
      <c r="E26">
        <v>2E-3</v>
      </c>
      <c r="F26">
        <v>0.1</v>
      </c>
      <c r="G26">
        <v>0.25</v>
      </c>
      <c r="H26">
        <v>3.5000000000000001E-3</v>
      </c>
      <c r="I26">
        <v>7.0000000000000001E-3</v>
      </c>
      <c r="J26">
        <v>3340</v>
      </c>
      <c r="K26">
        <v>0.108</v>
      </c>
      <c r="L26">
        <v>-944.8</v>
      </c>
      <c r="M26">
        <v>-74.650000000000006</v>
      </c>
      <c r="N26">
        <v>25.05</v>
      </c>
      <c r="O26">
        <v>41.25</v>
      </c>
      <c r="P26">
        <v>-25</v>
      </c>
      <c r="Q26">
        <v>0.1</v>
      </c>
      <c r="R26">
        <v>35</v>
      </c>
      <c r="S26">
        <v>4</v>
      </c>
      <c r="T26">
        <v>2</v>
      </c>
      <c r="U26">
        <v>1</v>
      </c>
      <c r="V26">
        <v>0</v>
      </c>
      <c r="W26">
        <v>0</v>
      </c>
      <c r="X26">
        <v>0.5</v>
      </c>
      <c r="Y26">
        <v>-8.6999999999999993</v>
      </c>
      <c r="Z26">
        <v>-190.9</v>
      </c>
      <c r="AA26">
        <v>-190.4</v>
      </c>
      <c r="AB26">
        <v>-23.6</v>
      </c>
      <c r="AC26">
        <v>-45.5</v>
      </c>
      <c r="AD26">
        <v>-12.9</v>
      </c>
      <c r="AE26">
        <v>-6.9</v>
      </c>
      <c r="AF26">
        <v>75.900000000000006</v>
      </c>
      <c r="AG26">
        <v>6826.5</v>
      </c>
      <c r="AH26">
        <v>-33.200000000000003</v>
      </c>
      <c r="AI26">
        <v>12.98</v>
      </c>
      <c r="AJ26">
        <v>2</v>
      </c>
      <c r="AK26">
        <v>777.2</v>
      </c>
      <c r="AL26">
        <v>58.9</v>
      </c>
      <c r="AM26">
        <v>276.60000000000002</v>
      </c>
      <c r="AN26">
        <v>30</v>
      </c>
      <c r="AO26">
        <v>44.5</v>
      </c>
      <c r="AP26">
        <v>131.1</v>
      </c>
      <c r="AQ26">
        <v>0.28999999999999998</v>
      </c>
      <c r="AR26">
        <v>62.89</v>
      </c>
      <c r="AS26">
        <v>0.7</v>
      </c>
      <c r="AT26">
        <v>10.99</v>
      </c>
      <c r="AU26">
        <v>0.04</v>
      </c>
      <c r="AV26">
        <v>157.80000000000001</v>
      </c>
      <c r="AW26">
        <v>45.4</v>
      </c>
      <c r="AX26" t="s">
        <v>167</v>
      </c>
      <c r="AY26">
        <v>319.5</v>
      </c>
      <c r="AZ26">
        <v>315.5</v>
      </c>
    </row>
    <row r="27" spans="1:52" x14ac:dyDescent="0.25">
      <c r="A27" t="s">
        <v>123</v>
      </c>
      <c r="B27" t="s">
        <v>178</v>
      </c>
      <c r="C27">
        <v>26</v>
      </c>
      <c r="D27">
        <v>2.2999999999999998</v>
      </c>
      <c r="E27">
        <v>2E-3</v>
      </c>
      <c r="F27">
        <v>0.1</v>
      </c>
      <c r="G27">
        <v>0.25</v>
      </c>
      <c r="H27">
        <v>3.5000000000000001E-3</v>
      </c>
      <c r="I27">
        <v>7.0000000000000001E-3</v>
      </c>
      <c r="J27">
        <v>3340</v>
      </c>
      <c r="K27">
        <v>0.108</v>
      </c>
      <c r="L27">
        <v>-944.8</v>
      </c>
      <c r="M27">
        <v>-74.650000000000006</v>
      </c>
      <c r="N27">
        <v>25.05</v>
      </c>
      <c r="O27">
        <v>41.25</v>
      </c>
      <c r="P27">
        <v>-25</v>
      </c>
      <c r="Q27">
        <v>0.1</v>
      </c>
      <c r="R27">
        <v>35</v>
      </c>
      <c r="S27">
        <v>4</v>
      </c>
      <c r="T27">
        <v>2</v>
      </c>
      <c r="U27">
        <v>1</v>
      </c>
      <c r="V27">
        <v>0</v>
      </c>
      <c r="W27">
        <v>0</v>
      </c>
      <c r="X27">
        <v>0.5</v>
      </c>
      <c r="Y27">
        <v>-8.6999999999999993</v>
      </c>
      <c r="Z27">
        <v>-190.9</v>
      </c>
      <c r="AA27">
        <v>-190.4</v>
      </c>
      <c r="AB27">
        <v>-23.6</v>
      </c>
      <c r="AC27">
        <v>-45.5</v>
      </c>
      <c r="AD27">
        <v>-12.9</v>
      </c>
      <c r="AE27">
        <v>-6.9</v>
      </c>
      <c r="AF27">
        <v>75.900000000000006</v>
      </c>
      <c r="AG27">
        <v>6826.5</v>
      </c>
      <c r="AH27">
        <v>-33.200000000000003</v>
      </c>
      <c r="AI27">
        <v>11.92</v>
      </c>
      <c r="AJ27">
        <v>2</v>
      </c>
      <c r="AK27">
        <v>777.2</v>
      </c>
      <c r="AL27">
        <v>58.9</v>
      </c>
      <c r="AM27">
        <v>276.60000000000002</v>
      </c>
      <c r="AN27">
        <v>30</v>
      </c>
      <c r="AO27">
        <v>44.5</v>
      </c>
      <c r="AP27">
        <v>131.1</v>
      </c>
      <c r="AQ27">
        <v>0.28999999999999998</v>
      </c>
      <c r="AR27">
        <v>62.89</v>
      </c>
      <c r="AS27">
        <v>0.7</v>
      </c>
      <c r="AT27">
        <v>10.99</v>
      </c>
      <c r="AU27">
        <v>0.04</v>
      </c>
      <c r="AV27">
        <v>127.8</v>
      </c>
      <c r="AW27">
        <v>69</v>
      </c>
      <c r="AX27" t="s">
        <v>168</v>
      </c>
      <c r="AY27">
        <v>354.5</v>
      </c>
      <c r="AZ27">
        <v>350.5</v>
      </c>
    </row>
    <row r="28" spans="1:52" x14ac:dyDescent="0.25">
      <c r="A28" t="s">
        <v>124</v>
      </c>
      <c r="B28" t="s">
        <v>178</v>
      </c>
      <c r="C28">
        <v>27</v>
      </c>
      <c r="D28">
        <v>2.2999999999999998</v>
      </c>
      <c r="E28">
        <v>2E-3</v>
      </c>
      <c r="F28">
        <v>0.1</v>
      </c>
      <c r="G28">
        <v>0.25</v>
      </c>
      <c r="H28">
        <v>3.5000000000000001E-3</v>
      </c>
      <c r="I28">
        <v>7.0000000000000001E-3</v>
      </c>
      <c r="J28">
        <v>3340</v>
      </c>
      <c r="K28">
        <v>0.108</v>
      </c>
      <c r="L28">
        <v>-944.8</v>
      </c>
      <c r="M28">
        <v>-74.650000000000006</v>
      </c>
      <c r="N28">
        <v>25.05</v>
      </c>
      <c r="O28">
        <v>41.25</v>
      </c>
      <c r="P28">
        <v>-25</v>
      </c>
      <c r="Q28">
        <v>0.1</v>
      </c>
      <c r="R28">
        <v>35</v>
      </c>
      <c r="S28">
        <v>4</v>
      </c>
      <c r="T28">
        <v>2</v>
      </c>
      <c r="U28">
        <v>1</v>
      </c>
      <c r="V28">
        <v>0</v>
      </c>
      <c r="W28">
        <v>0</v>
      </c>
      <c r="X28">
        <v>0.5</v>
      </c>
      <c r="Y28">
        <v>-8.6999999999999993</v>
      </c>
      <c r="Z28">
        <v>-190.9</v>
      </c>
      <c r="AA28">
        <v>-190.4</v>
      </c>
      <c r="AB28">
        <v>-23.6</v>
      </c>
      <c r="AC28">
        <v>-45.5</v>
      </c>
      <c r="AD28">
        <v>-12.9</v>
      </c>
      <c r="AE28">
        <v>-6.9</v>
      </c>
      <c r="AF28">
        <v>75.900000000000006</v>
      </c>
      <c r="AG28">
        <v>6826.5</v>
      </c>
      <c r="AH28">
        <v>-33.200000000000003</v>
      </c>
      <c r="AI28">
        <v>12.92</v>
      </c>
      <c r="AJ28">
        <v>2</v>
      </c>
      <c r="AK28">
        <v>777.2</v>
      </c>
      <c r="AL28">
        <v>58.9</v>
      </c>
      <c r="AM28">
        <v>276.60000000000002</v>
      </c>
      <c r="AN28">
        <v>30</v>
      </c>
      <c r="AO28">
        <v>44.5</v>
      </c>
      <c r="AP28">
        <v>131.1</v>
      </c>
      <c r="AQ28">
        <v>0.28999999999999998</v>
      </c>
      <c r="AR28">
        <v>62.89</v>
      </c>
      <c r="AS28">
        <v>0.7</v>
      </c>
      <c r="AT28">
        <v>10.99</v>
      </c>
      <c r="AU28">
        <v>0.04</v>
      </c>
      <c r="AV28">
        <v>157</v>
      </c>
      <c r="AW28">
        <v>59.8</v>
      </c>
      <c r="AX28" t="s">
        <v>168</v>
      </c>
      <c r="AY28">
        <v>321</v>
      </c>
      <c r="AZ28">
        <v>317</v>
      </c>
    </row>
    <row r="29" spans="1:52" x14ac:dyDescent="0.25">
      <c r="A29" t="s">
        <v>196</v>
      </c>
      <c r="B29" t="s">
        <v>178</v>
      </c>
      <c r="C29">
        <v>28</v>
      </c>
      <c r="D29">
        <v>2.2999999999999998</v>
      </c>
      <c r="E29">
        <v>2E-3</v>
      </c>
      <c r="F29">
        <v>0.1</v>
      </c>
      <c r="G29">
        <v>0.25</v>
      </c>
      <c r="H29">
        <v>3.5000000000000001E-3</v>
      </c>
      <c r="I29">
        <v>7.0000000000000001E-3</v>
      </c>
      <c r="J29">
        <v>3340</v>
      </c>
      <c r="K29">
        <v>0.108</v>
      </c>
      <c r="L29">
        <v>-944.8</v>
      </c>
      <c r="M29">
        <v>-74.650000000000006</v>
      </c>
      <c r="N29">
        <v>25.05</v>
      </c>
      <c r="O29">
        <v>41.25</v>
      </c>
      <c r="P29">
        <v>-25</v>
      </c>
      <c r="Q29">
        <v>0.1</v>
      </c>
      <c r="R29">
        <v>35</v>
      </c>
      <c r="S29">
        <v>4</v>
      </c>
      <c r="T29">
        <v>2</v>
      </c>
      <c r="U29">
        <v>1</v>
      </c>
      <c r="V29">
        <v>0</v>
      </c>
      <c r="W29">
        <v>0</v>
      </c>
      <c r="X29">
        <v>0.5</v>
      </c>
      <c r="Y29">
        <v>-8.6999999999999993</v>
      </c>
      <c r="Z29">
        <v>-190.9</v>
      </c>
      <c r="AA29">
        <v>-190.4</v>
      </c>
      <c r="AB29">
        <v>-23.6</v>
      </c>
      <c r="AC29">
        <v>-45.5</v>
      </c>
      <c r="AD29">
        <v>-12.9</v>
      </c>
      <c r="AE29">
        <v>-6.9</v>
      </c>
      <c r="AF29">
        <v>75.900000000000006</v>
      </c>
      <c r="AG29">
        <v>6826.5</v>
      </c>
      <c r="AH29">
        <v>-33.200000000000003</v>
      </c>
      <c r="AI29">
        <v>13.34</v>
      </c>
      <c r="AJ29">
        <v>2</v>
      </c>
      <c r="AK29">
        <v>777.2</v>
      </c>
      <c r="AL29">
        <v>58.9</v>
      </c>
      <c r="AM29">
        <v>276.60000000000002</v>
      </c>
      <c r="AN29">
        <v>30</v>
      </c>
      <c r="AO29">
        <v>44.5</v>
      </c>
      <c r="AP29">
        <v>131.1</v>
      </c>
      <c r="AQ29">
        <v>0.28999999999999998</v>
      </c>
      <c r="AR29">
        <v>62.89</v>
      </c>
      <c r="AS29">
        <v>0.7</v>
      </c>
      <c r="AT29">
        <v>10.99</v>
      </c>
      <c r="AU29">
        <v>0.04</v>
      </c>
      <c r="AV29">
        <v>164.2</v>
      </c>
      <c r="AW29">
        <v>57.8</v>
      </c>
      <c r="AX29" t="s">
        <v>168</v>
      </c>
      <c r="AY29">
        <v>309</v>
      </c>
      <c r="AZ29">
        <v>305</v>
      </c>
    </row>
    <row r="30" spans="1:52" x14ac:dyDescent="0.25">
      <c r="A30" t="s">
        <v>129</v>
      </c>
      <c r="B30" t="s">
        <v>178</v>
      </c>
      <c r="C30">
        <v>29</v>
      </c>
      <c r="D30">
        <v>2.2999999999999998</v>
      </c>
      <c r="E30">
        <v>2E-3</v>
      </c>
      <c r="F30">
        <v>0.1</v>
      </c>
      <c r="G30">
        <v>0.25</v>
      </c>
      <c r="H30">
        <v>3.5000000000000001E-3</v>
      </c>
      <c r="I30">
        <v>7.0000000000000001E-3</v>
      </c>
      <c r="J30">
        <v>3340</v>
      </c>
      <c r="K30">
        <v>0.108</v>
      </c>
      <c r="L30">
        <v>-944.8</v>
      </c>
      <c r="M30">
        <v>-74.650000000000006</v>
      </c>
      <c r="N30">
        <v>25.05</v>
      </c>
      <c r="O30">
        <v>41.25</v>
      </c>
      <c r="P30">
        <v>-25</v>
      </c>
      <c r="Q30">
        <v>0.1</v>
      </c>
      <c r="R30">
        <v>35</v>
      </c>
      <c r="S30">
        <v>4</v>
      </c>
      <c r="T30">
        <v>2</v>
      </c>
      <c r="U30">
        <v>1</v>
      </c>
      <c r="V30">
        <v>0</v>
      </c>
      <c r="W30">
        <v>0</v>
      </c>
      <c r="X30">
        <v>0.5</v>
      </c>
      <c r="Y30">
        <v>-8.6999999999999993</v>
      </c>
      <c r="Z30">
        <v>-190.9</v>
      </c>
      <c r="AA30">
        <v>-190.4</v>
      </c>
      <c r="AB30">
        <v>-23.6</v>
      </c>
      <c r="AC30">
        <v>-45.5</v>
      </c>
      <c r="AD30">
        <v>-12.9</v>
      </c>
      <c r="AE30">
        <v>-6.9</v>
      </c>
      <c r="AF30">
        <v>75.900000000000006</v>
      </c>
      <c r="AG30">
        <v>6826.5</v>
      </c>
      <c r="AH30">
        <v>-33.200000000000003</v>
      </c>
      <c r="AI30">
        <v>13.94</v>
      </c>
      <c r="AJ30">
        <v>2</v>
      </c>
      <c r="AK30">
        <v>777.2</v>
      </c>
      <c r="AL30">
        <v>58.9</v>
      </c>
      <c r="AM30">
        <v>276.60000000000002</v>
      </c>
      <c r="AN30">
        <v>30</v>
      </c>
      <c r="AO30">
        <v>44.5</v>
      </c>
      <c r="AP30">
        <v>131.1</v>
      </c>
      <c r="AQ30">
        <v>0.28999999999999998</v>
      </c>
      <c r="AR30">
        <v>62.89</v>
      </c>
      <c r="AS30">
        <v>0.7</v>
      </c>
      <c r="AT30">
        <v>10.99</v>
      </c>
      <c r="AU30">
        <v>0.04</v>
      </c>
      <c r="AV30">
        <v>112.2</v>
      </c>
      <c r="AW30">
        <v>38.6</v>
      </c>
      <c r="AX30" t="s">
        <v>175</v>
      </c>
      <c r="AY30">
        <v>293</v>
      </c>
      <c r="AZ30">
        <v>289</v>
      </c>
    </row>
    <row r="31" spans="1:52" x14ac:dyDescent="0.25">
      <c r="A31" t="s">
        <v>130</v>
      </c>
      <c r="B31" t="s">
        <v>178</v>
      </c>
      <c r="C31">
        <v>30</v>
      </c>
      <c r="D31">
        <v>2.2999999999999998</v>
      </c>
      <c r="E31">
        <v>2E-3</v>
      </c>
      <c r="F31">
        <v>0.1</v>
      </c>
      <c r="G31">
        <v>0.25</v>
      </c>
      <c r="H31">
        <v>3.5000000000000001E-3</v>
      </c>
      <c r="I31">
        <v>7.0000000000000001E-3</v>
      </c>
      <c r="J31">
        <v>3340</v>
      </c>
      <c r="K31">
        <v>0.108</v>
      </c>
      <c r="L31">
        <v>-944.8</v>
      </c>
      <c r="M31">
        <v>-74.650000000000006</v>
      </c>
      <c r="N31">
        <v>25.05</v>
      </c>
      <c r="O31">
        <v>41.25</v>
      </c>
      <c r="P31">
        <v>-25</v>
      </c>
      <c r="Q31">
        <v>0.1</v>
      </c>
      <c r="R31">
        <v>35</v>
      </c>
      <c r="S31">
        <v>4</v>
      </c>
      <c r="T31">
        <v>2</v>
      </c>
      <c r="U31">
        <v>1</v>
      </c>
      <c r="V31">
        <v>0</v>
      </c>
      <c r="W31">
        <v>0</v>
      </c>
      <c r="X31">
        <v>0.5</v>
      </c>
      <c r="Y31">
        <v>-8.6999999999999993</v>
      </c>
      <c r="Z31">
        <v>-190.9</v>
      </c>
      <c r="AA31">
        <v>-190.4</v>
      </c>
      <c r="AB31">
        <v>-23.6</v>
      </c>
      <c r="AC31">
        <v>-45.5</v>
      </c>
      <c r="AD31">
        <v>-12.9</v>
      </c>
      <c r="AE31">
        <v>-6.9</v>
      </c>
      <c r="AF31">
        <v>75.900000000000006</v>
      </c>
      <c r="AG31">
        <v>6826.5</v>
      </c>
      <c r="AH31">
        <v>-33.200000000000003</v>
      </c>
      <c r="AI31">
        <v>13.94</v>
      </c>
      <c r="AJ31">
        <v>2</v>
      </c>
      <c r="AK31">
        <v>777.2</v>
      </c>
      <c r="AL31">
        <v>58.9</v>
      </c>
      <c r="AM31">
        <v>276.60000000000002</v>
      </c>
      <c r="AN31">
        <v>30</v>
      </c>
      <c r="AO31">
        <v>44.5</v>
      </c>
      <c r="AP31">
        <v>131.1</v>
      </c>
      <c r="AQ31">
        <v>0.28999999999999998</v>
      </c>
      <c r="AR31">
        <v>62.89</v>
      </c>
      <c r="AS31">
        <v>0.7</v>
      </c>
      <c r="AT31">
        <v>10.99</v>
      </c>
      <c r="AU31">
        <v>0.04</v>
      </c>
      <c r="AV31">
        <v>75</v>
      </c>
      <c r="AW31">
        <v>59</v>
      </c>
      <c r="AX31" t="s">
        <v>175</v>
      </c>
      <c r="AY31">
        <v>293</v>
      </c>
      <c r="AZ31">
        <v>289</v>
      </c>
    </row>
    <row r="32" spans="1:52" x14ac:dyDescent="0.25">
      <c r="A32" t="s">
        <v>134</v>
      </c>
      <c r="B32" t="s">
        <v>178</v>
      </c>
      <c r="C32">
        <v>31</v>
      </c>
      <c r="D32">
        <v>2.2999999999999998</v>
      </c>
      <c r="E32">
        <v>2E-3</v>
      </c>
      <c r="F32">
        <v>0.1</v>
      </c>
      <c r="G32">
        <v>0.25</v>
      </c>
      <c r="H32">
        <v>3.5000000000000001E-3</v>
      </c>
      <c r="I32">
        <v>7.0000000000000001E-3</v>
      </c>
      <c r="J32">
        <v>3340</v>
      </c>
      <c r="K32">
        <v>0.108</v>
      </c>
      <c r="L32">
        <v>-944.8</v>
      </c>
      <c r="M32">
        <v>-74.650000000000006</v>
      </c>
      <c r="N32">
        <v>25.05</v>
      </c>
      <c r="O32">
        <v>41.25</v>
      </c>
      <c r="P32">
        <v>-25</v>
      </c>
      <c r="Q32">
        <v>0.1</v>
      </c>
      <c r="R32">
        <v>35</v>
      </c>
      <c r="S32">
        <v>4</v>
      </c>
      <c r="T32">
        <v>2</v>
      </c>
      <c r="U32">
        <v>1</v>
      </c>
      <c r="V32">
        <v>0</v>
      </c>
      <c r="W32">
        <v>0</v>
      </c>
      <c r="X32">
        <v>0.5</v>
      </c>
      <c r="Y32">
        <v>-8.6999999999999993</v>
      </c>
      <c r="Z32">
        <v>-190.9</v>
      </c>
      <c r="AA32">
        <v>-190.4</v>
      </c>
      <c r="AB32">
        <v>-23.6</v>
      </c>
      <c r="AC32">
        <v>-45.5</v>
      </c>
      <c r="AD32">
        <v>-12.9</v>
      </c>
      <c r="AE32">
        <v>-6.9</v>
      </c>
      <c r="AF32">
        <v>75.900000000000006</v>
      </c>
      <c r="AG32">
        <v>6826.5</v>
      </c>
      <c r="AH32">
        <v>-33.200000000000003</v>
      </c>
      <c r="AI32">
        <v>14.36</v>
      </c>
      <c r="AJ32">
        <v>2</v>
      </c>
      <c r="AK32">
        <v>777.2</v>
      </c>
      <c r="AL32">
        <v>58.9</v>
      </c>
      <c r="AM32">
        <v>276.60000000000002</v>
      </c>
      <c r="AN32">
        <v>30</v>
      </c>
      <c r="AO32">
        <v>44.5</v>
      </c>
      <c r="AP32">
        <v>131.1</v>
      </c>
      <c r="AQ32">
        <v>0.28999999999999998</v>
      </c>
      <c r="AR32">
        <v>62.89</v>
      </c>
      <c r="AS32">
        <v>0.7</v>
      </c>
      <c r="AT32">
        <v>10.99</v>
      </c>
      <c r="AU32">
        <v>0.04</v>
      </c>
      <c r="AV32">
        <v>159.4</v>
      </c>
      <c r="AW32">
        <v>94.2</v>
      </c>
      <c r="AX32" t="s">
        <v>176</v>
      </c>
      <c r="AY32">
        <v>283</v>
      </c>
      <c r="AZ32">
        <v>279</v>
      </c>
    </row>
    <row r="33" spans="1:52" x14ac:dyDescent="0.25">
      <c r="A33" t="s">
        <v>135</v>
      </c>
      <c r="B33" t="s">
        <v>178</v>
      </c>
      <c r="C33">
        <v>32</v>
      </c>
      <c r="D33">
        <v>2.2999999999999998</v>
      </c>
      <c r="E33">
        <v>2E-3</v>
      </c>
      <c r="F33">
        <v>0.1</v>
      </c>
      <c r="G33">
        <v>0.25</v>
      </c>
      <c r="H33">
        <v>3.5000000000000001E-3</v>
      </c>
      <c r="I33">
        <v>7.0000000000000001E-3</v>
      </c>
      <c r="J33">
        <v>3340</v>
      </c>
      <c r="K33">
        <v>0.108</v>
      </c>
      <c r="L33">
        <v>-944.8</v>
      </c>
      <c r="M33">
        <v>-74.650000000000006</v>
      </c>
      <c r="N33">
        <v>25.05</v>
      </c>
      <c r="O33">
        <v>41.25</v>
      </c>
      <c r="P33">
        <v>-25</v>
      </c>
      <c r="Q33">
        <v>0.1</v>
      </c>
      <c r="R33">
        <v>35</v>
      </c>
      <c r="S33">
        <v>4</v>
      </c>
      <c r="T33">
        <v>2</v>
      </c>
      <c r="U33">
        <v>1</v>
      </c>
      <c r="V33">
        <v>0</v>
      </c>
      <c r="W33">
        <v>0</v>
      </c>
      <c r="X33">
        <v>0.5</v>
      </c>
      <c r="Y33">
        <v>-8.6999999999999993</v>
      </c>
      <c r="Z33">
        <v>-190.9</v>
      </c>
      <c r="AA33">
        <v>-190.4</v>
      </c>
      <c r="AB33">
        <v>-23.6</v>
      </c>
      <c r="AC33">
        <v>-45.5</v>
      </c>
      <c r="AD33">
        <v>-12.9</v>
      </c>
      <c r="AE33">
        <v>-6.9</v>
      </c>
      <c r="AF33">
        <v>75.900000000000006</v>
      </c>
      <c r="AG33">
        <v>6826.5</v>
      </c>
      <c r="AH33">
        <v>-33.200000000000003</v>
      </c>
      <c r="AI33">
        <v>14.36</v>
      </c>
      <c r="AJ33">
        <v>2</v>
      </c>
      <c r="AK33">
        <v>777.2</v>
      </c>
      <c r="AL33">
        <v>58.9</v>
      </c>
      <c r="AM33">
        <v>276.60000000000002</v>
      </c>
      <c r="AN33">
        <v>30</v>
      </c>
      <c r="AO33">
        <v>44.5</v>
      </c>
      <c r="AP33">
        <v>131.1</v>
      </c>
      <c r="AQ33">
        <v>0.28999999999999998</v>
      </c>
      <c r="AR33">
        <v>62.89</v>
      </c>
      <c r="AS33">
        <v>0.7</v>
      </c>
      <c r="AT33">
        <v>10.99</v>
      </c>
      <c r="AU33">
        <v>0.04</v>
      </c>
      <c r="AV33">
        <v>143.4</v>
      </c>
      <c r="AW33">
        <v>121.4</v>
      </c>
      <c r="AX33" t="s">
        <v>176</v>
      </c>
      <c r="AY33">
        <v>283</v>
      </c>
      <c r="AZ33">
        <v>279</v>
      </c>
    </row>
    <row r="34" spans="1:52" x14ac:dyDescent="0.25">
      <c r="A34" t="s">
        <v>296</v>
      </c>
      <c r="B34" t="s">
        <v>194</v>
      </c>
      <c r="C34">
        <v>33</v>
      </c>
      <c r="Y34">
        <v>-8.6999999999999993</v>
      </c>
      <c r="Z34">
        <v>-190.9</v>
      </c>
      <c r="AA34">
        <v>-190.4</v>
      </c>
      <c r="AB34">
        <v>-23.6</v>
      </c>
      <c r="AC34">
        <v>-45.5</v>
      </c>
      <c r="AD34">
        <v>-12.9</v>
      </c>
      <c r="AE34">
        <v>-6.9</v>
      </c>
      <c r="AF34">
        <v>75.900000000000006</v>
      </c>
      <c r="AG34">
        <v>6826.5</v>
      </c>
      <c r="AH34">
        <v>-17.809705000000001</v>
      </c>
      <c r="AI34">
        <v>13.971374000000001</v>
      </c>
      <c r="AJ34">
        <v>1.7832110000000001</v>
      </c>
      <c r="AK34">
        <v>777.2</v>
      </c>
      <c r="AL34">
        <v>58.9</v>
      </c>
      <c r="AM34">
        <v>276.60000000000002</v>
      </c>
      <c r="AN34">
        <v>30</v>
      </c>
      <c r="AO34">
        <v>44.5</v>
      </c>
      <c r="AP34">
        <v>122.87018500000001</v>
      </c>
      <c r="AQ34">
        <v>0.28999999999999998</v>
      </c>
      <c r="AR34">
        <v>62.89</v>
      </c>
      <c r="AS34">
        <v>0.7</v>
      </c>
      <c r="AT34">
        <v>10.99</v>
      </c>
      <c r="AU34">
        <v>0.04</v>
      </c>
      <c r="AV34">
        <v>144.66380000000001</v>
      </c>
      <c r="AW34">
        <v>128.49950000000001</v>
      </c>
      <c r="AY34">
        <v>277.60000000000002</v>
      </c>
      <c r="AZ34">
        <v>268.8</v>
      </c>
    </row>
    <row r="35" spans="1:52" x14ac:dyDescent="0.25">
      <c r="A35" t="s">
        <v>297</v>
      </c>
      <c r="B35" t="s">
        <v>194</v>
      </c>
      <c r="C35">
        <v>34</v>
      </c>
      <c r="Y35">
        <v>-8.6999999999999993</v>
      </c>
      <c r="Z35">
        <v>-190.9</v>
      </c>
      <c r="AA35">
        <v>-190.4</v>
      </c>
      <c r="AB35">
        <v>-23.6</v>
      </c>
      <c r="AC35">
        <v>-45.5</v>
      </c>
      <c r="AD35">
        <v>-12.9</v>
      </c>
      <c r="AE35">
        <v>-6.9</v>
      </c>
      <c r="AF35">
        <v>75.900000000000006</v>
      </c>
      <c r="AG35">
        <v>6826.5</v>
      </c>
      <c r="AH35">
        <v>-17.809705000000001</v>
      </c>
      <c r="AI35">
        <v>13.971374000000001</v>
      </c>
      <c r="AJ35">
        <v>1.7832110000000001</v>
      </c>
      <c r="AK35">
        <v>777.2</v>
      </c>
      <c r="AL35">
        <v>58.9</v>
      </c>
      <c r="AM35">
        <v>276.60000000000002</v>
      </c>
      <c r="AN35">
        <v>30</v>
      </c>
      <c r="AO35">
        <v>44.5</v>
      </c>
      <c r="AP35">
        <v>122.87018500000001</v>
      </c>
      <c r="AQ35">
        <v>0.28999999999999998</v>
      </c>
      <c r="AR35">
        <v>62.89</v>
      </c>
      <c r="AS35">
        <v>0.7</v>
      </c>
      <c r="AT35">
        <v>10.99</v>
      </c>
      <c r="AU35">
        <v>0.04</v>
      </c>
      <c r="AV35">
        <v>156.88</v>
      </c>
      <c r="AW35">
        <v>119.7406</v>
      </c>
      <c r="AY35">
        <v>277.60000000000002</v>
      </c>
      <c r="AZ35">
        <v>268.8</v>
      </c>
    </row>
    <row r="36" spans="1:52" x14ac:dyDescent="0.25">
      <c r="A36" t="s">
        <v>294</v>
      </c>
      <c r="B36" t="s">
        <v>194</v>
      </c>
      <c r="C36">
        <v>35</v>
      </c>
      <c r="Y36">
        <v>-8.6999999999999993</v>
      </c>
      <c r="Z36">
        <v>-190.9</v>
      </c>
      <c r="AA36">
        <v>-190.4</v>
      </c>
      <c r="AB36">
        <v>-23.6</v>
      </c>
      <c r="AC36">
        <v>-45.5</v>
      </c>
      <c r="AD36">
        <v>-12.9</v>
      </c>
      <c r="AE36">
        <v>-6.9</v>
      </c>
      <c r="AF36">
        <v>75.900000000000006</v>
      </c>
      <c r="AG36">
        <v>6826.5</v>
      </c>
      <c r="AH36">
        <v>-17.809705000000001</v>
      </c>
      <c r="AI36">
        <v>13.971374000000001</v>
      </c>
      <c r="AJ36">
        <v>1.7832110000000001</v>
      </c>
      <c r="AK36">
        <v>777.2</v>
      </c>
      <c r="AL36">
        <v>58.9</v>
      </c>
      <c r="AM36">
        <v>276.60000000000002</v>
      </c>
      <c r="AN36">
        <v>30</v>
      </c>
      <c r="AO36">
        <v>44.5</v>
      </c>
      <c r="AP36">
        <v>122.87018500000001</v>
      </c>
      <c r="AQ36">
        <v>0.28999999999999998</v>
      </c>
      <c r="AR36">
        <v>62.89</v>
      </c>
      <c r="AS36">
        <v>0.7</v>
      </c>
      <c r="AT36">
        <v>10.99</v>
      </c>
      <c r="AU36">
        <v>0.04</v>
      </c>
      <c r="AV36">
        <v>165.8032</v>
      </c>
      <c r="AW36">
        <v>107.6046</v>
      </c>
      <c r="AY36">
        <v>277.60000000000002</v>
      </c>
      <c r="AZ36">
        <v>268.8</v>
      </c>
    </row>
    <row r="37" spans="1:52" x14ac:dyDescent="0.25">
      <c r="A37" t="s">
        <v>276</v>
      </c>
      <c r="B37" t="s">
        <v>194</v>
      </c>
      <c r="C37">
        <v>36</v>
      </c>
      <c r="Y37">
        <v>-8.6999999999999993</v>
      </c>
      <c r="Z37">
        <v>-190.9</v>
      </c>
      <c r="AA37">
        <v>-190.4</v>
      </c>
      <c r="AB37">
        <v>-23.6</v>
      </c>
      <c r="AC37">
        <v>-45.5</v>
      </c>
      <c r="AD37">
        <v>-12.9</v>
      </c>
      <c r="AE37">
        <v>-6.9</v>
      </c>
      <c r="AF37">
        <v>75.900000000000006</v>
      </c>
      <c r="AG37">
        <v>6826.5</v>
      </c>
      <c r="AH37">
        <v>-17.809705000000001</v>
      </c>
      <c r="AI37">
        <v>13.971374000000001</v>
      </c>
      <c r="AJ37">
        <v>1.7832110000000001</v>
      </c>
      <c r="AK37">
        <v>777.2</v>
      </c>
      <c r="AL37">
        <v>58.9</v>
      </c>
      <c r="AM37">
        <v>276.60000000000002</v>
      </c>
      <c r="AN37">
        <v>30</v>
      </c>
      <c r="AO37">
        <v>44.5</v>
      </c>
      <c r="AP37">
        <v>122.87018500000001</v>
      </c>
      <c r="AQ37">
        <v>0.28999999999999998</v>
      </c>
      <c r="AR37">
        <v>62.89</v>
      </c>
      <c r="AS37">
        <v>0.7</v>
      </c>
      <c r="AT37">
        <v>10.99</v>
      </c>
      <c r="AU37">
        <v>0.04</v>
      </c>
      <c r="AV37">
        <v>172.9742</v>
      </c>
      <c r="AW37">
        <v>93.744600000000005</v>
      </c>
      <c r="AY37">
        <v>277.60000000000002</v>
      </c>
      <c r="AZ37">
        <v>268.8</v>
      </c>
    </row>
    <row r="38" spans="1:52" x14ac:dyDescent="0.25">
      <c r="A38" t="s">
        <v>261</v>
      </c>
      <c r="B38" t="s">
        <v>194</v>
      </c>
      <c r="C38">
        <v>37</v>
      </c>
      <c r="Y38">
        <v>-8.6999999999999993</v>
      </c>
      <c r="Z38">
        <v>-190.9</v>
      </c>
      <c r="AA38">
        <v>-190.4</v>
      </c>
      <c r="AB38">
        <v>-23.6</v>
      </c>
      <c r="AC38">
        <v>-45.5</v>
      </c>
      <c r="AD38">
        <v>-12.9</v>
      </c>
      <c r="AE38">
        <v>-6.9</v>
      </c>
      <c r="AF38">
        <v>75.900000000000006</v>
      </c>
      <c r="AG38">
        <v>6826.5</v>
      </c>
      <c r="AH38">
        <v>-17.809705000000001</v>
      </c>
      <c r="AI38">
        <v>13.971374000000001</v>
      </c>
      <c r="AJ38">
        <v>1.7832110000000001</v>
      </c>
      <c r="AK38">
        <v>777.2</v>
      </c>
      <c r="AL38">
        <v>58.9</v>
      </c>
      <c r="AM38">
        <v>276.60000000000002</v>
      </c>
      <c r="AN38">
        <v>30</v>
      </c>
      <c r="AO38">
        <v>44.5</v>
      </c>
      <c r="AP38">
        <v>122.87018500000001</v>
      </c>
      <c r="AQ38">
        <v>0.28999999999999998</v>
      </c>
      <c r="AR38">
        <v>62.89</v>
      </c>
      <c r="AS38">
        <v>0.7</v>
      </c>
      <c r="AT38">
        <v>10.99</v>
      </c>
      <c r="AU38">
        <v>0.04</v>
      </c>
      <c r="AV38">
        <v>178.0735</v>
      </c>
      <c r="AW38">
        <v>77.819500000000005</v>
      </c>
      <c r="AY38">
        <v>277.60000000000002</v>
      </c>
      <c r="AZ38">
        <v>268.8</v>
      </c>
    </row>
    <row r="39" spans="1:52" x14ac:dyDescent="0.25">
      <c r="A39" t="s">
        <v>266</v>
      </c>
      <c r="B39" t="s">
        <v>194</v>
      </c>
      <c r="C39">
        <v>38</v>
      </c>
      <c r="Y39">
        <v>-8.6999999999999993</v>
      </c>
      <c r="Z39">
        <v>-190.9</v>
      </c>
      <c r="AA39">
        <v>-190.4</v>
      </c>
      <c r="AB39">
        <v>-23.6</v>
      </c>
      <c r="AC39">
        <v>-45.5</v>
      </c>
      <c r="AD39">
        <v>-12.9</v>
      </c>
      <c r="AE39">
        <v>-6.9</v>
      </c>
      <c r="AF39">
        <v>75.900000000000006</v>
      </c>
      <c r="AG39">
        <v>6826.5</v>
      </c>
      <c r="AH39">
        <v>-17.809705000000001</v>
      </c>
      <c r="AI39">
        <v>13.971374000000001</v>
      </c>
      <c r="AJ39">
        <v>1.7832110000000001</v>
      </c>
      <c r="AK39">
        <v>777.2</v>
      </c>
      <c r="AL39">
        <v>58.9</v>
      </c>
      <c r="AM39">
        <v>276.60000000000002</v>
      </c>
      <c r="AN39">
        <v>30</v>
      </c>
      <c r="AO39">
        <v>44.5</v>
      </c>
      <c r="AP39">
        <v>122.87018500000001</v>
      </c>
      <c r="AQ39">
        <v>0.28999999999999998</v>
      </c>
      <c r="AR39">
        <v>62.89</v>
      </c>
      <c r="AS39">
        <v>0.7</v>
      </c>
      <c r="AT39">
        <v>10.99</v>
      </c>
      <c r="AU39">
        <v>0.04</v>
      </c>
      <c r="AV39">
        <v>178.48920000000001</v>
      </c>
      <c r="AW39">
        <v>57.974600000000002</v>
      </c>
      <c r="AY39">
        <v>277.60000000000002</v>
      </c>
      <c r="AZ39">
        <v>268.8</v>
      </c>
    </row>
    <row r="40" spans="1:52" x14ac:dyDescent="0.25">
      <c r="A40" t="s">
        <v>302</v>
      </c>
      <c r="B40" t="s">
        <v>194</v>
      </c>
      <c r="C40">
        <v>39</v>
      </c>
      <c r="Y40">
        <v>-8.6999999999999993</v>
      </c>
      <c r="Z40">
        <v>-190.9</v>
      </c>
      <c r="AA40">
        <v>-190.4</v>
      </c>
      <c r="AB40">
        <v>-23.6</v>
      </c>
      <c r="AC40">
        <v>-45.5</v>
      </c>
      <c r="AD40">
        <v>-12.9</v>
      </c>
      <c r="AE40">
        <v>-6.9</v>
      </c>
      <c r="AF40">
        <v>75.900000000000006</v>
      </c>
      <c r="AG40">
        <v>6826.5</v>
      </c>
      <c r="AH40">
        <v>-17.809705000000001</v>
      </c>
      <c r="AI40">
        <v>13.971374000000001</v>
      </c>
      <c r="AJ40">
        <v>1.7832110000000001</v>
      </c>
      <c r="AK40">
        <v>777.2</v>
      </c>
      <c r="AL40">
        <v>58.9</v>
      </c>
      <c r="AM40">
        <v>276.60000000000002</v>
      </c>
      <c r="AN40">
        <v>30</v>
      </c>
      <c r="AO40">
        <v>44.5</v>
      </c>
      <c r="AP40">
        <v>122.87018500000001</v>
      </c>
      <c r="AQ40">
        <v>0.28999999999999998</v>
      </c>
      <c r="AR40">
        <v>62.89</v>
      </c>
      <c r="AS40">
        <v>0.7</v>
      </c>
      <c r="AT40">
        <v>10.99</v>
      </c>
      <c r="AU40">
        <v>0.04</v>
      </c>
      <c r="AV40">
        <v>172.10499999999999</v>
      </c>
      <c r="AW40">
        <v>43.319099999999999</v>
      </c>
      <c r="AY40">
        <v>277.60000000000002</v>
      </c>
      <c r="AZ40">
        <v>268.8</v>
      </c>
    </row>
    <row r="41" spans="1:52" x14ac:dyDescent="0.25">
      <c r="A41" t="s">
        <v>300</v>
      </c>
      <c r="B41" t="s">
        <v>194</v>
      </c>
      <c r="C41">
        <v>40</v>
      </c>
      <c r="Y41">
        <v>-8.6999999999999993</v>
      </c>
      <c r="Z41">
        <v>-190.9</v>
      </c>
      <c r="AA41">
        <v>-190.4</v>
      </c>
      <c r="AB41">
        <v>-23.6</v>
      </c>
      <c r="AC41">
        <v>-45.5</v>
      </c>
      <c r="AD41">
        <v>-12.9</v>
      </c>
      <c r="AE41">
        <v>-6.9</v>
      </c>
      <c r="AF41">
        <v>75.900000000000006</v>
      </c>
      <c r="AG41">
        <v>6826.5</v>
      </c>
      <c r="AH41">
        <v>-17.809705000000001</v>
      </c>
      <c r="AI41">
        <v>13.971374000000001</v>
      </c>
      <c r="AJ41">
        <v>1.7832110000000001</v>
      </c>
      <c r="AK41">
        <v>777.2</v>
      </c>
      <c r="AL41">
        <v>58.9</v>
      </c>
      <c r="AM41">
        <v>276.60000000000002</v>
      </c>
      <c r="AN41">
        <v>30</v>
      </c>
      <c r="AO41">
        <v>44.5</v>
      </c>
      <c r="AP41">
        <v>122.87018500000001</v>
      </c>
      <c r="AQ41">
        <v>0.28999999999999998</v>
      </c>
      <c r="AR41">
        <v>62.89</v>
      </c>
      <c r="AS41">
        <v>0.7</v>
      </c>
      <c r="AT41">
        <v>10.99</v>
      </c>
      <c r="AU41">
        <v>0.04</v>
      </c>
      <c r="AV41">
        <v>158.87270000000001</v>
      </c>
      <c r="AW41">
        <v>35.539499999999997</v>
      </c>
      <c r="AY41">
        <v>277.60000000000002</v>
      </c>
      <c r="AZ41">
        <v>268.8</v>
      </c>
    </row>
    <row r="42" spans="1:52" x14ac:dyDescent="0.25">
      <c r="A42" t="s">
        <v>288</v>
      </c>
      <c r="B42" t="s">
        <v>194</v>
      </c>
      <c r="C42">
        <v>41</v>
      </c>
      <c r="Y42">
        <v>-8.6999999999999993</v>
      </c>
      <c r="Z42">
        <v>-190.9</v>
      </c>
      <c r="AA42">
        <v>-190.4</v>
      </c>
      <c r="AB42">
        <v>-23.6</v>
      </c>
      <c r="AC42">
        <v>-45.5</v>
      </c>
      <c r="AD42">
        <v>-12.9</v>
      </c>
      <c r="AE42">
        <v>-6.9</v>
      </c>
      <c r="AF42">
        <v>75.900000000000006</v>
      </c>
      <c r="AG42">
        <v>6826.5</v>
      </c>
      <c r="AH42">
        <v>-17.809705000000001</v>
      </c>
      <c r="AI42">
        <v>13.971374000000001</v>
      </c>
      <c r="AJ42">
        <v>1.7832110000000001</v>
      </c>
      <c r="AK42">
        <v>777.2</v>
      </c>
      <c r="AL42">
        <v>58.9</v>
      </c>
      <c r="AM42">
        <v>276.60000000000002</v>
      </c>
      <c r="AN42">
        <v>30</v>
      </c>
      <c r="AO42">
        <v>44.5</v>
      </c>
      <c r="AP42">
        <v>122.87018500000001</v>
      </c>
      <c r="AQ42">
        <v>0.28999999999999998</v>
      </c>
      <c r="AR42">
        <v>62.89</v>
      </c>
      <c r="AS42">
        <v>0.7</v>
      </c>
      <c r="AT42">
        <v>10.99</v>
      </c>
      <c r="AU42">
        <v>0.04</v>
      </c>
      <c r="AV42">
        <v>141.06</v>
      </c>
      <c r="AW42">
        <v>32.316400000000002</v>
      </c>
      <c r="AY42">
        <v>277.60000000000002</v>
      </c>
      <c r="AZ42">
        <v>268.8</v>
      </c>
    </row>
    <row r="43" spans="1:52" x14ac:dyDescent="0.25">
      <c r="A43" t="s">
        <v>310</v>
      </c>
      <c r="B43" t="s">
        <v>194</v>
      </c>
      <c r="C43">
        <v>42</v>
      </c>
      <c r="Y43">
        <v>-8.6999999999999993</v>
      </c>
      <c r="Z43">
        <v>-190.9</v>
      </c>
      <c r="AA43">
        <v>-190.4</v>
      </c>
      <c r="AB43">
        <v>-23.6</v>
      </c>
      <c r="AC43">
        <v>-45.5</v>
      </c>
      <c r="AD43">
        <v>-12.9</v>
      </c>
      <c r="AE43">
        <v>-6.9</v>
      </c>
      <c r="AF43">
        <v>75.900000000000006</v>
      </c>
      <c r="AG43">
        <v>6826.5</v>
      </c>
      <c r="AH43">
        <v>-17.809705000000001</v>
      </c>
      <c r="AI43">
        <v>13.971374000000001</v>
      </c>
      <c r="AJ43">
        <v>1.7832110000000001</v>
      </c>
      <c r="AK43">
        <v>777.2</v>
      </c>
      <c r="AL43">
        <v>58.9</v>
      </c>
      <c r="AM43">
        <v>276.60000000000002</v>
      </c>
      <c r="AN43">
        <v>30</v>
      </c>
      <c r="AO43">
        <v>44.5</v>
      </c>
      <c r="AP43">
        <v>122.87018500000001</v>
      </c>
      <c r="AQ43">
        <v>0.28999999999999998</v>
      </c>
      <c r="AR43">
        <v>62.89</v>
      </c>
      <c r="AS43">
        <v>0.7</v>
      </c>
      <c r="AT43">
        <v>10.99</v>
      </c>
      <c r="AU43">
        <v>0.04</v>
      </c>
      <c r="AV43">
        <v>121.46</v>
      </c>
      <c r="AW43">
        <v>31</v>
      </c>
      <c r="AY43">
        <v>277.60000000000002</v>
      </c>
      <c r="AZ43">
        <v>268.8</v>
      </c>
    </row>
    <row r="44" spans="1:52" x14ac:dyDescent="0.25">
      <c r="A44" t="s">
        <v>305</v>
      </c>
      <c r="B44" t="s">
        <v>194</v>
      </c>
      <c r="C44">
        <v>43</v>
      </c>
      <c r="Y44">
        <v>-8.6999999999999993</v>
      </c>
      <c r="Z44">
        <v>-190.9</v>
      </c>
      <c r="AA44">
        <v>-190.4</v>
      </c>
      <c r="AB44">
        <v>-23.6</v>
      </c>
      <c r="AC44">
        <v>-45.5</v>
      </c>
      <c r="AD44">
        <v>-12.9</v>
      </c>
      <c r="AE44">
        <v>-6.9</v>
      </c>
      <c r="AF44">
        <v>75.900000000000006</v>
      </c>
      <c r="AG44">
        <v>6826.5</v>
      </c>
      <c r="AH44">
        <v>-17.809705000000001</v>
      </c>
      <c r="AI44">
        <v>13.971374000000001</v>
      </c>
      <c r="AJ44">
        <v>1.7832110000000001</v>
      </c>
      <c r="AK44">
        <v>777.2</v>
      </c>
      <c r="AL44">
        <v>58.9</v>
      </c>
      <c r="AM44">
        <v>276.60000000000002</v>
      </c>
      <c r="AN44">
        <v>30</v>
      </c>
      <c r="AO44">
        <v>44.5</v>
      </c>
      <c r="AP44">
        <v>122.87018500000001</v>
      </c>
      <c r="AQ44">
        <v>0.28999999999999998</v>
      </c>
      <c r="AR44">
        <v>62.89</v>
      </c>
      <c r="AS44">
        <v>0.7</v>
      </c>
      <c r="AT44">
        <v>10.99</v>
      </c>
      <c r="AU44">
        <v>0.04</v>
      </c>
      <c r="AV44">
        <v>103.4</v>
      </c>
      <c r="AW44">
        <v>33.975299999999997</v>
      </c>
      <c r="AY44">
        <v>277.60000000000002</v>
      </c>
      <c r="AZ44">
        <v>268.8</v>
      </c>
    </row>
    <row r="45" spans="1:52" x14ac:dyDescent="0.25">
      <c r="A45" t="s">
        <v>316</v>
      </c>
      <c r="B45" t="s">
        <v>194</v>
      </c>
      <c r="C45">
        <v>44</v>
      </c>
      <c r="Y45">
        <v>-8.6999999999999993</v>
      </c>
      <c r="Z45">
        <v>-190.9</v>
      </c>
      <c r="AA45">
        <v>-190.4</v>
      </c>
      <c r="AB45">
        <v>-23.6</v>
      </c>
      <c r="AC45">
        <v>-45.5</v>
      </c>
      <c r="AD45">
        <v>-12.9</v>
      </c>
      <c r="AE45">
        <v>-6.9</v>
      </c>
      <c r="AF45">
        <v>75.900000000000006</v>
      </c>
      <c r="AG45">
        <v>6826.5</v>
      </c>
      <c r="AH45">
        <v>-17.809705000000001</v>
      </c>
      <c r="AI45">
        <v>13.971374000000001</v>
      </c>
      <c r="AJ45">
        <v>1.7832110000000001</v>
      </c>
      <c r="AK45">
        <v>777.2</v>
      </c>
      <c r="AL45">
        <v>58.9</v>
      </c>
      <c r="AM45">
        <v>276.60000000000002</v>
      </c>
      <c r="AN45">
        <v>30</v>
      </c>
      <c r="AO45">
        <v>44.5</v>
      </c>
      <c r="AP45">
        <v>122.87018500000001</v>
      </c>
      <c r="AQ45">
        <v>0.28999999999999998</v>
      </c>
      <c r="AR45">
        <v>62.89</v>
      </c>
      <c r="AS45">
        <v>0.7</v>
      </c>
      <c r="AT45">
        <v>10.99</v>
      </c>
      <c r="AU45">
        <v>0.04</v>
      </c>
      <c r="AV45">
        <v>88.944999999999993</v>
      </c>
      <c r="AW45">
        <v>40.568300000000001</v>
      </c>
      <c r="AY45">
        <v>277.60000000000002</v>
      </c>
      <c r="AZ45">
        <v>268.8</v>
      </c>
    </row>
    <row r="46" spans="1:52" x14ac:dyDescent="0.25">
      <c r="A46" t="s">
        <v>317</v>
      </c>
      <c r="B46" t="s">
        <v>194</v>
      </c>
      <c r="C46">
        <v>45</v>
      </c>
      <c r="Y46">
        <v>-8.6999999999999993</v>
      </c>
      <c r="Z46">
        <v>-190.9</v>
      </c>
      <c r="AA46">
        <v>-190.4</v>
      </c>
      <c r="AB46">
        <v>-23.6</v>
      </c>
      <c r="AC46">
        <v>-45.5</v>
      </c>
      <c r="AD46">
        <v>-12.9</v>
      </c>
      <c r="AE46">
        <v>-6.9</v>
      </c>
      <c r="AF46">
        <v>75.900000000000006</v>
      </c>
      <c r="AG46">
        <v>6826.5</v>
      </c>
      <c r="AH46">
        <v>-17.809705000000001</v>
      </c>
      <c r="AI46">
        <v>13.971374000000001</v>
      </c>
      <c r="AJ46">
        <v>1.7832110000000001</v>
      </c>
      <c r="AK46">
        <v>777.2</v>
      </c>
      <c r="AL46">
        <v>58.9</v>
      </c>
      <c r="AM46">
        <v>276.60000000000002</v>
      </c>
      <c r="AN46">
        <v>30</v>
      </c>
      <c r="AO46">
        <v>44.5</v>
      </c>
      <c r="AP46">
        <v>122.87018500000001</v>
      </c>
      <c r="AQ46">
        <v>0.28999999999999998</v>
      </c>
      <c r="AR46">
        <v>62.89</v>
      </c>
      <c r="AS46">
        <v>0.7</v>
      </c>
      <c r="AT46">
        <v>10.99</v>
      </c>
      <c r="AU46">
        <v>0.04</v>
      </c>
      <c r="AV46">
        <v>76.415000000000006</v>
      </c>
      <c r="AW46">
        <v>49.080399999999997</v>
      </c>
      <c r="AY46">
        <v>277.60000000000002</v>
      </c>
      <c r="AZ46">
        <v>268.8</v>
      </c>
    </row>
    <row r="47" spans="1:52" x14ac:dyDescent="0.25">
      <c r="A47" t="s">
        <v>318</v>
      </c>
      <c r="B47" t="s">
        <v>194</v>
      </c>
      <c r="C47">
        <v>46</v>
      </c>
      <c r="Y47">
        <v>-8.6999999999999993</v>
      </c>
      <c r="Z47">
        <v>-190.9</v>
      </c>
      <c r="AA47">
        <v>-190.4</v>
      </c>
      <c r="AB47">
        <v>-23.6</v>
      </c>
      <c r="AC47">
        <v>-45.5</v>
      </c>
      <c r="AD47">
        <v>-12.9</v>
      </c>
      <c r="AE47">
        <v>-6.9</v>
      </c>
      <c r="AF47">
        <v>75.900000000000006</v>
      </c>
      <c r="AG47">
        <v>6826.5</v>
      </c>
      <c r="AH47">
        <v>-17.809705000000001</v>
      </c>
      <c r="AI47">
        <v>13.971374000000001</v>
      </c>
      <c r="AJ47">
        <v>1.7832110000000001</v>
      </c>
      <c r="AK47">
        <v>777.2</v>
      </c>
      <c r="AL47">
        <v>58.9</v>
      </c>
      <c r="AM47">
        <v>276.60000000000002</v>
      </c>
      <c r="AN47">
        <v>30</v>
      </c>
      <c r="AO47">
        <v>44.5</v>
      </c>
      <c r="AP47">
        <v>122.87018500000001</v>
      </c>
      <c r="AQ47">
        <v>0.28999999999999998</v>
      </c>
      <c r="AR47">
        <v>62.89</v>
      </c>
      <c r="AS47">
        <v>0.7</v>
      </c>
      <c r="AT47">
        <v>10.99</v>
      </c>
      <c r="AU47">
        <v>0.04</v>
      </c>
      <c r="AV47">
        <v>67</v>
      </c>
      <c r="AW47">
        <v>59.672199999999997</v>
      </c>
      <c r="AY47">
        <v>277.60000000000002</v>
      </c>
      <c r="AZ47">
        <v>268.8</v>
      </c>
    </row>
    <row r="48" spans="1:52" x14ac:dyDescent="0.25">
      <c r="A48" t="s">
        <v>315</v>
      </c>
      <c r="B48" t="s">
        <v>194</v>
      </c>
      <c r="C48">
        <v>47</v>
      </c>
      <c r="Y48">
        <v>-8.6999999999999993</v>
      </c>
      <c r="Z48">
        <v>-190.9</v>
      </c>
      <c r="AA48">
        <v>-190.4</v>
      </c>
      <c r="AB48">
        <v>-23.6</v>
      </c>
      <c r="AC48">
        <v>-45.5</v>
      </c>
      <c r="AD48">
        <v>-12.9</v>
      </c>
      <c r="AE48">
        <v>-6.9</v>
      </c>
      <c r="AF48">
        <v>75.900000000000006</v>
      </c>
      <c r="AG48">
        <v>6826.5</v>
      </c>
      <c r="AH48">
        <v>-17.809705000000001</v>
      </c>
      <c r="AI48">
        <v>13.971374000000001</v>
      </c>
      <c r="AJ48">
        <v>1.7832110000000001</v>
      </c>
      <c r="AK48">
        <v>777.2</v>
      </c>
      <c r="AL48">
        <v>58.9</v>
      </c>
      <c r="AM48">
        <v>276.60000000000002</v>
      </c>
      <c r="AN48">
        <v>30</v>
      </c>
      <c r="AO48">
        <v>44.5</v>
      </c>
      <c r="AP48">
        <v>122.87018500000001</v>
      </c>
      <c r="AQ48">
        <v>0.28999999999999998</v>
      </c>
      <c r="AR48">
        <v>62.89</v>
      </c>
      <c r="AS48">
        <v>0.7</v>
      </c>
      <c r="AT48">
        <v>10.99</v>
      </c>
      <c r="AU48">
        <v>0.04</v>
      </c>
      <c r="AV48">
        <v>81.034700000000001</v>
      </c>
      <c r="AW48">
        <v>53.564500000000002</v>
      </c>
      <c r="AY48">
        <v>277.60000000000002</v>
      </c>
      <c r="AZ48">
        <v>268.8</v>
      </c>
    </row>
    <row r="49" spans="1:52" x14ac:dyDescent="0.25">
      <c r="A49" t="s">
        <v>314</v>
      </c>
      <c r="B49" t="s">
        <v>194</v>
      </c>
      <c r="C49">
        <v>48</v>
      </c>
      <c r="Y49">
        <v>-8.6999999999999993</v>
      </c>
      <c r="Z49">
        <v>-190.9</v>
      </c>
      <c r="AA49">
        <v>-190.4</v>
      </c>
      <c r="AB49">
        <v>-23.6</v>
      </c>
      <c r="AC49">
        <v>-45.5</v>
      </c>
      <c r="AD49">
        <v>-12.9</v>
      </c>
      <c r="AE49">
        <v>-6.9</v>
      </c>
      <c r="AF49">
        <v>75.900000000000006</v>
      </c>
      <c r="AG49">
        <v>6826.5</v>
      </c>
      <c r="AH49">
        <v>-17.809705000000001</v>
      </c>
      <c r="AI49">
        <v>13.971374000000001</v>
      </c>
      <c r="AJ49">
        <v>1.7832110000000001</v>
      </c>
      <c r="AK49">
        <v>777.2</v>
      </c>
      <c r="AL49">
        <v>58.9</v>
      </c>
      <c r="AM49">
        <v>276.60000000000002</v>
      </c>
      <c r="AN49">
        <v>30</v>
      </c>
      <c r="AO49">
        <v>44.5</v>
      </c>
      <c r="AP49">
        <v>122.87018500000001</v>
      </c>
      <c r="AQ49">
        <v>0.28999999999999998</v>
      </c>
      <c r="AR49">
        <v>62.89</v>
      </c>
      <c r="AS49">
        <v>0.7</v>
      </c>
      <c r="AT49">
        <v>10.99</v>
      </c>
      <c r="AU49">
        <v>0.04</v>
      </c>
      <c r="AV49">
        <v>92.97</v>
      </c>
      <c r="AW49">
        <v>44.466999999999999</v>
      </c>
      <c r="AY49">
        <v>277.60000000000002</v>
      </c>
      <c r="AZ49">
        <v>268.8</v>
      </c>
    </row>
    <row r="50" spans="1:52" x14ac:dyDescent="0.25">
      <c r="A50" t="s">
        <v>303</v>
      </c>
      <c r="B50" t="s">
        <v>194</v>
      </c>
      <c r="C50">
        <v>49</v>
      </c>
      <c r="Y50">
        <v>-8.6999999999999993</v>
      </c>
      <c r="Z50">
        <v>-190.9</v>
      </c>
      <c r="AA50">
        <v>-190.4</v>
      </c>
      <c r="AB50">
        <v>-23.6</v>
      </c>
      <c r="AC50">
        <v>-45.5</v>
      </c>
      <c r="AD50">
        <v>-12.9</v>
      </c>
      <c r="AE50">
        <v>-6.9</v>
      </c>
      <c r="AF50">
        <v>75.900000000000006</v>
      </c>
      <c r="AG50">
        <v>6826.5</v>
      </c>
      <c r="AH50">
        <v>-17.809705000000001</v>
      </c>
      <c r="AI50">
        <v>13.971374000000001</v>
      </c>
      <c r="AJ50">
        <v>1.7832110000000001</v>
      </c>
      <c r="AK50">
        <v>777.2</v>
      </c>
      <c r="AL50">
        <v>58.9</v>
      </c>
      <c r="AM50">
        <v>276.60000000000002</v>
      </c>
      <c r="AN50">
        <v>30</v>
      </c>
      <c r="AO50">
        <v>44.5</v>
      </c>
      <c r="AP50">
        <v>122.87018500000001</v>
      </c>
      <c r="AQ50">
        <v>0.28999999999999998</v>
      </c>
      <c r="AR50">
        <v>62.89</v>
      </c>
      <c r="AS50">
        <v>0.7</v>
      </c>
      <c r="AT50">
        <v>10.99</v>
      </c>
      <c r="AU50">
        <v>0.04</v>
      </c>
      <c r="AV50">
        <v>111.27500000000001</v>
      </c>
      <c r="AW50">
        <v>41.761699999999998</v>
      </c>
      <c r="AY50">
        <v>277.60000000000002</v>
      </c>
      <c r="AZ50">
        <v>268.8</v>
      </c>
    </row>
    <row r="51" spans="1:52" x14ac:dyDescent="0.25">
      <c r="A51" t="s">
        <v>284</v>
      </c>
      <c r="B51" t="s">
        <v>194</v>
      </c>
      <c r="C51">
        <v>50</v>
      </c>
      <c r="Y51">
        <v>-8.6999999999999993</v>
      </c>
      <c r="Z51">
        <v>-190.9</v>
      </c>
      <c r="AA51">
        <v>-190.4</v>
      </c>
      <c r="AB51">
        <v>-23.6</v>
      </c>
      <c r="AC51">
        <v>-45.5</v>
      </c>
      <c r="AD51">
        <v>-12.9</v>
      </c>
      <c r="AE51">
        <v>-6.9</v>
      </c>
      <c r="AF51">
        <v>75.900000000000006</v>
      </c>
      <c r="AG51">
        <v>6826.5</v>
      </c>
      <c r="AH51">
        <v>-17.809705000000001</v>
      </c>
      <c r="AI51">
        <v>13.971374000000001</v>
      </c>
      <c r="AJ51">
        <v>1.7832110000000001</v>
      </c>
      <c r="AK51">
        <v>777.2</v>
      </c>
      <c r="AL51">
        <v>58.9</v>
      </c>
      <c r="AM51">
        <v>276.60000000000002</v>
      </c>
      <c r="AN51">
        <v>30</v>
      </c>
      <c r="AO51">
        <v>44.5</v>
      </c>
      <c r="AP51">
        <v>122.87018500000001</v>
      </c>
      <c r="AQ51">
        <v>0.28999999999999998</v>
      </c>
      <c r="AR51">
        <v>62.89</v>
      </c>
      <c r="AS51">
        <v>0.7</v>
      </c>
      <c r="AT51">
        <v>10.99</v>
      </c>
      <c r="AU51">
        <v>0.04</v>
      </c>
      <c r="AV51">
        <v>130.49</v>
      </c>
      <c r="AW51">
        <v>40.146099999999997</v>
      </c>
      <c r="AY51">
        <v>277.60000000000002</v>
      </c>
      <c r="AZ51">
        <v>268.8</v>
      </c>
    </row>
    <row r="52" spans="1:52" x14ac:dyDescent="0.25">
      <c r="A52" t="s">
        <v>289</v>
      </c>
      <c r="B52" t="s">
        <v>194</v>
      </c>
      <c r="C52">
        <v>51</v>
      </c>
      <c r="Y52">
        <v>-8.6999999999999993</v>
      </c>
      <c r="Z52">
        <v>-190.9</v>
      </c>
      <c r="AA52">
        <v>-190.4</v>
      </c>
      <c r="AB52">
        <v>-23.6</v>
      </c>
      <c r="AC52">
        <v>-45.5</v>
      </c>
      <c r="AD52">
        <v>-12.9</v>
      </c>
      <c r="AE52">
        <v>-6.9</v>
      </c>
      <c r="AF52">
        <v>75.900000000000006</v>
      </c>
      <c r="AG52">
        <v>6826.5</v>
      </c>
      <c r="AH52">
        <v>-17.809705000000001</v>
      </c>
      <c r="AI52">
        <v>13.971374000000001</v>
      </c>
      <c r="AJ52">
        <v>1.7832110000000001</v>
      </c>
      <c r="AK52">
        <v>777.2</v>
      </c>
      <c r="AL52">
        <v>58.9</v>
      </c>
      <c r="AM52">
        <v>276.60000000000002</v>
      </c>
      <c r="AN52">
        <v>30</v>
      </c>
      <c r="AO52">
        <v>44.5</v>
      </c>
      <c r="AP52">
        <v>122.87018500000001</v>
      </c>
      <c r="AQ52">
        <v>0.28999999999999998</v>
      </c>
      <c r="AR52">
        <v>62.89</v>
      </c>
      <c r="AS52">
        <v>0.7</v>
      </c>
      <c r="AT52">
        <v>10.99</v>
      </c>
      <c r="AU52">
        <v>0.04</v>
      </c>
      <c r="AV52">
        <v>147.95500000000001</v>
      </c>
      <c r="AW52">
        <v>43.699100000000001</v>
      </c>
      <c r="AY52">
        <v>277.60000000000002</v>
      </c>
      <c r="AZ52">
        <v>268.8</v>
      </c>
    </row>
    <row r="53" spans="1:52" x14ac:dyDescent="0.25">
      <c r="A53" t="s">
        <v>267</v>
      </c>
      <c r="B53" t="s">
        <v>194</v>
      </c>
      <c r="C53">
        <v>52</v>
      </c>
      <c r="Y53">
        <v>-8.6999999999999993</v>
      </c>
      <c r="Z53">
        <v>-190.9</v>
      </c>
      <c r="AA53">
        <v>-190.4</v>
      </c>
      <c r="AB53">
        <v>-23.6</v>
      </c>
      <c r="AC53">
        <v>-45.5</v>
      </c>
      <c r="AD53">
        <v>-12.9</v>
      </c>
      <c r="AE53">
        <v>-6.9</v>
      </c>
      <c r="AF53">
        <v>75.900000000000006</v>
      </c>
      <c r="AG53">
        <v>6826.5</v>
      </c>
      <c r="AH53">
        <v>-17.809705000000001</v>
      </c>
      <c r="AI53">
        <v>13.971374000000001</v>
      </c>
      <c r="AJ53">
        <v>1.7832110000000001</v>
      </c>
      <c r="AK53">
        <v>777.2</v>
      </c>
      <c r="AL53">
        <v>58.9</v>
      </c>
      <c r="AM53">
        <v>276.60000000000002</v>
      </c>
      <c r="AN53">
        <v>30</v>
      </c>
      <c r="AO53">
        <v>44.5</v>
      </c>
      <c r="AP53">
        <v>122.87018500000001</v>
      </c>
      <c r="AQ53">
        <v>0.28999999999999998</v>
      </c>
      <c r="AR53">
        <v>62.89</v>
      </c>
      <c r="AS53">
        <v>0.7</v>
      </c>
      <c r="AT53">
        <v>10.99</v>
      </c>
      <c r="AU53">
        <v>0.04</v>
      </c>
      <c r="AV53">
        <v>145.61000000000001</v>
      </c>
      <c r="AW53">
        <v>49.9788</v>
      </c>
      <c r="AY53">
        <v>277.60000000000002</v>
      </c>
      <c r="AZ53">
        <v>268.8</v>
      </c>
    </row>
    <row r="54" spans="1:52" x14ac:dyDescent="0.25">
      <c r="A54" t="s">
        <v>271</v>
      </c>
      <c r="B54" t="s">
        <v>194</v>
      </c>
      <c r="C54">
        <v>53</v>
      </c>
      <c r="Y54">
        <v>-8.6999999999999993</v>
      </c>
      <c r="Z54">
        <v>-190.9</v>
      </c>
      <c r="AA54">
        <v>-190.4</v>
      </c>
      <c r="AB54">
        <v>-23.6</v>
      </c>
      <c r="AC54">
        <v>-45.5</v>
      </c>
      <c r="AD54">
        <v>-12.9</v>
      </c>
      <c r="AE54">
        <v>-6.9</v>
      </c>
      <c r="AF54">
        <v>75.900000000000006</v>
      </c>
      <c r="AG54">
        <v>6826.5</v>
      </c>
      <c r="AH54">
        <v>-17.809705000000001</v>
      </c>
      <c r="AI54">
        <v>13.971374000000001</v>
      </c>
      <c r="AJ54">
        <v>1.7832110000000001</v>
      </c>
      <c r="AK54">
        <v>777.2</v>
      </c>
      <c r="AL54">
        <v>58.9</v>
      </c>
      <c r="AM54">
        <v>276.60000000000002</v>
      </c>
      <c r="AN54">
        <v>30</v>
      </c>
      <c r="AO54">
        <v>44.5</v>
      </c>
      <c r="AP54">
        <v>122.87018500000001</v>
      </c>
      <c r="AQ54">
        <v>0.28999999999999998</v>
      </c>
      <c r="AR54">
        <v>62.89</v>
      </c>
      <c r="AS54">
        <v>0.7</v>
      </c>
      <c r="AT54">
        <v>10.99</v>
      </c>
      <c r="AU54">
        <v>0.04</v>
      </c>
      <c r="AV54">
        <v>130.13999999999999</v>
      </c>
      <c r="AW54">
        <v>55.534100000000002</v>
      </c>
      <c r="AY54">
        <v>277.60000000000002</v>
      </c>
      <c r="AZ54">
        <v>268.8</v>
      </c>
    </row>
    <row r="55" spans="1:52" x14ac:dyDescent="0.25">
      <c r="A55" t="s">
        <v>311</v>
      </c>
      <c r="B55" t="s">
        <v>194</v>
      </c>
      <c r="C55">
        <v>54</v>
      </c>
      <c r="Y55">
        <v>-8.6999999999999993</v>
      </c>
      <c r="Z55">
        <v>-190.9</v>
      </c>
      <c r="AA55">
        <v>-190.4</v>
      </c>
      <c r="AB55">
        <v>-23.6</v>
      </c>
      <c r="AC55">
        <v>-45.5</v>
      </c>
      <c r="AD55">
        <v>-12.9</v>
      </c>
      <c r="AE55">
        <v>-6.9</v>
      </c>
      <c r="AF55">
        <v>75.900000000000006</v>
      </c>
      <c r="AG55">
        <v>6826.5</v>
      </c>
      <c r="AH55">
        <v>-17.809705000000001</v>
      </c>
      <c r="AI55">
        <v>13.971374000000001</v>
      </c>
      <c r="AJ55">
        <v>1.7832110000000001</v>
      </c>
      <c r="AK55">
        <v>777.2</v>
      </c>
      <c r="AL55">
        <v>58.9</v>
      </c>
      <c r="AM55">
        <v>276.60000000000002</v>
      </c>
      <c r="AN55">
        <v>30</v>
      </c>
      <c r="AO55">
        <v>44.5</v>
      </c>
      <c r="AP55">
        <v>122.87018500000001</v>
      </c>
      <c r="AQ55">
        <v>0.28999999999999998</v>
      </c>
      <c r="AR55">
        <v>62.89</v>
      </c>
      <c r="AS55">
        <v>0.7</v>
      </c>
      <c r="AT55">
        <v>10.99</v>
      </c>
      <c r="AU55">
        <v>0.04</v>
      </c>
      <c r="AV55">
        <v>117.645</v>
      </c>
      <c r="AW55">
        <v>64.075800000000001</v>
      </c>
      <c r="AY55">
        <v>277.60000000000002</v>
      </c>
      <c r="AZ55">
        <v>268.8</v>
      </c>
    </row>
    <row r="56" spans="1:52" x14ac:dyDescent="0.25">
      <c r="A56" t="s">
        <v>312</v>
      </c>
      <c r="B56" t="s">
        <v>194</v>
      </c>
      <c r="C56">
        <v>55</v>
      </c>
      <c r="Y56">
        <v>-8.6999999999999993</v>
      </c>
      <c r="Z56">
        <v>-190.9</v>
      </c>
      <c r="AA56">
        <v>-190.4</v>
      </c>
      <c r="AB56">
        <v>-23.6</v>
      </c>
      <c r="AC56">
        <v>-45.5</v>
      </c>
      <c r="AD56">
        <v>-12.9</v>
      </c>
      <c r="AE56">
        <v>-6.9</v>
      </c>
      <c r="AF56">
        <v>75.900000000000006</v>
      </c>
      <c r="AG56">
        <v>6826.5</v>
      </c>
      <c r="AH56">
        <v>-17.809705000000001</v>
      </c>
      <c r="AI56">
        <v>13.971374000000001</v>
      </c>
      <c r="AJ56">
        <v>1.7832110000000001</v>
      </c>
      <c r="AK56">
        <v>777.2</v>
      </c>
      <c r="AL56">
        <v>58.9</v>
      </c>
      <c r="AM56">
        <v>276.60000000000002</v>
      </c>
      <c r="AN56">
        <v>30</v>
      </c>
      <c r="AO56">
        <v>44.5</v>
      </c>
      <c r="AP56">
        <v>122.87018500000001</v>
      </c>
      <c r="AQ56">
        <v>0.28999999999999998</v>
      </c>
      <c r="AR56">
        <v>62.89</v>
      </c>
      <c r="AS56">
        <v>0.7</v>
      </c>
      <c r="AT56">
        <v>10.99</v>
      </c>
      <c r="AU56">
        <v>0.04</v>
      </c>
      <c r="AV56">
        <v>109.0505</v>
      </c>
      <c r="AW56">
        <v>76.524600000000007</v>
      </c>
      <c r="AY56">
        <v>277.60000000000002</v>
      </c>
      <c r="AZ56">
        <v>268.8</v>
      </c>
    </row>
    <row r="57" spans="1:52" x14ac:dyDescent="0.25">
      <c r="A57" t="s">
        <v>308</v>
      </c>
      <c r="B57" t="s">
        <v>194</v>
      </c>
      <c r="C57">
        <v>56</v>
      </c>
      <c r="Y57">
        <v>-8.6999999999999993</v>
      </c>
      <c r="Z57">
        <v>-190.9</v>
      </c>
      <c r="AA57">
        <v>-190.4</v>
      </c>
      <c r="AB57">
        <v>-23.6</v>
      </c>
      <c r="AC57">
        <v>-45.5</v>
      </c>
      <c r="AD57">
        <v>-12.9</v>
      </c>
      <c r="AE57">
        <v>-6.9</v>
      </c>
      <c r="AF57">
        <v>75.900000000000006</v>
      </c>
      <c r="AG57">
        <v>6826.5</v>
      </c>
      <c r="AH57">
        <v>-17.809705000000001</v>
      </c>
      <c r="AI57">
        <v>13.971374000000001</v>
      </c>
      <c r="AJ57">
        <v>1.7832110000000001</v>
      </c>
      <c r="AK57">
        <v>777.2</v>
      </c>
      <c r="AL57">
        <v>58.9</v>
      </c>
      <c r="AM57">
        <v>276.60000000000002</v>
      </c>
      <c r="AN57">
        <v>30</v>
      </c>
      <c r="AO57">
        <v>44.5</v>
      </c>
      <c r="AP57">
        <v>122.87018500000001</v>
      </c>
      <c r="AQ57">
        <v>0.28999999999999998</v>
      </c>
      <c r="AR57">
        <v>62.89</v>
      </c>
      <c r="AS57">
        <v>0.7</v>
      </c>
      <c r="AT57">
        <v>10.99</v>
      </c>
      <c r="AU57">
        <v>0.04</v>
      </c>
      <c r="AV57">
        <v>101.096</v>
      </c>
      <c r="AW57">
        <v>89.614599999999996</v>
      </c>
      <c r="AY57">
        <v>277.60000000000002</v>
      </c>
      <c r="AZ57">
        <v>268.8</v>
      </c>
    </row>
    <row r="58" spans="1:52" x14ac:dyDescent="0.25">
      <c r="A58" t="s">
        <v>306</v>
      </c>
      <c r="B58" t="s">
        <v>194</v>
      </c>
      <c r="C58">
        <v>57</v>
      </c>
      <c r="Y58">
        <v>-8.6999999999999993</v>
      </c>
      <c r="Z58">
        <v>-190.9</v>
      </c>
      <c r="AA58">
        <v>-190.4</v>
      </c>
      <c r="AB58">
        <v>-23.6</v>
      </c>
      <c r="AC58">
        <v>-45.5</v>
      </c>
      <c r="AD58">
        <v>-12.9</v>
      </c>
      <c r="AE58">
        <v>-6.9</v>
      </c>
      <c r="AF58">
        <v>75.900000000000006</v>
      </c>
      <c r="AG58">
        <v>6826.5</v>
      </c>
      <c r="AH58">
        <v>-17.809705000000001</v>
      </c>
      <c r="AI58">
        <v>13.971374000000001</v>
      </c>
      <c r="AJ58">
        <v>1.7832110000000001</v>
      </c>
      <c r="AK58">
        <v>777.2</v>
      </c>
      <c r="AL58">
        <v>58.9</v>
      </c>
      <c r="AM58">
        <v>276.60000000000002</v>
      </c>
      <c r="AN58">
        <v>30</v>
      </c>
      <c r="AO58">
        <v>44.5</v>
      </c>
      <c r="AP58">
        <v>122.87018500000001</v>
      </c>
      <c r="AQ58">
        <v>0.28999999999999998</v>
      </c>
      <c r="AR58">
        <v>62.89</v>
      </c>
      <c r="AS58">
        <v>0.7</v>
      </c>
      <c r="AT58">
        <v>10.99</v>
      </c>
      <c r="AU58">
        <v>0.04</v>
      </c>
      <c r="AV58">
        <v>104.589</v>
      </c>
      <c r="AW58">
        <v>91.749499999999998</v>
      </c>
      <c r="AY58">
        <v>277.60000000000002</v>
      </c>
      <c r="AZ58">
        <v>268.8</v>
      </c>
    </row>
    <row r="59" spans="1:52" x14ac:dyDescent="0.25">
      <c r="A59" t="s">
        <v>287</v>
      </c>
      <c r="B59" t="s">
        <v>194</v>
      </c>
      <c r="C59">
        <v>58</v>
      </c>
      <c r="Y59">
        <v>-8.6999999999999993</v>
      </c>
      <c r="Z59">
        <v>-190.9</v>
      </c>
      <c r="AA59">
        <v>-190.4</v>
      </c>
      <c r="AB59">
        <v>-23.6</v>
      </c>
      <c r="AC59">
        <v>-45.5</v>
      </c>
      <c r="AD59">
        <v>-12.9</v>
      </c>
      <c r="AE59">
        <v>-6.9</v>
      </c>
      <c r="AF59">
        <v>75.900000000000006</v>
      </c>
      <c r="AG59">
        <v>6826.5</v>
      </c>
      <c r="AH59">
        <v>-17.809705000000001</v>
      </c>
      <c r="AI59">
        <v>13.971374000000001</v>
      </c>
      <c r="AJ59">
        <v>1.7832110000000001</v>
      </c>
      <c r="AK59">
        <v>777.2</v>
      </c>
      <c r="AL59">
        <v>58.9</v>
      </c>
      <c r="AM59">
        <v>276.60000000000002</v>
      </c>
      <c r="AN59">
        <v>30</v>
      </c>
      <c r="AO59">
        <v>44.5</v>
      </c>
      <c r="AP59">
        <v>122.87018500000001</v>
      </c>
      <c r="AQ59">
        <v>0.28999999999999998</v>
      </c>
      <c r="AR59">
        <v>62.89</v>
      </c>
      <c r="AS59">
        <v>0.7</v>
      </c>
      <c r="AT59">
        <v>10.99</v>
      </c>
      <c r="AU59">
        <v>0.04</v>
      </c>
      <c r="AV59">
        <v>116.91</v>
      </c>
      <c r="AW59">
        <v>83.040199999999999</v>
      </c>
      <c r="AY59">
        <v>277.60000000000002</v>
      </c>
      <c r="AZ59">
        <v>268.8</v>
      </c>
    </row>
    <row r="60" spans="1:52" x14ac:dyDescent="0.25">
      <c r="A60" t="s">
        <v>273</v>
      </c>
      <c r="B60" t="s">
        <v>194</v>
      </c>
      <c r="C60">
        <v>59</v>
      </c>
      <c r="Y60">
        <v>-8.6999999999999993</v>
      </c>
      <c r="Z60">
        <v>-190.9</v>
      </c>
      <c r="AA60">
        <v>-190.4</v>
      </c>
      <c r="AB60">
        <v>-23.6</v>
      </c>
      <c r="AC60">
        <v>-45.5</v>
      </c>
      <c r="AD60">
        <v>-12.9</v>
      </c>
      <c r="AE60">
        <v>-6.9</v>
      </c>
      <c r="AF60">
        <v>75.900000000000006</v>
      </c>
      <c r="AG60">
        <v>6826.5</v>
      </c>
      <c r="AH60">
        <v>-17.809705000000001</v>
      </c>
      <c r="AI60">
        <v>13.971374000000001</v>
      </c>
      <c r="AJ60">
        <v>1.7832110000000001</v>
      </c>
      <c r="AK60">
        <v>777.2</v>
      </c>
      <c r="AL60">
        <v>58.9</v>
      </c>
      <c r="AM60">
        <v>276.60000000000002</v>
      </c>
      <c r="AN60">
        <v>30</v>
      </c>
      <c r="AO60">
        <v>44.5</v>
      </c>
      <c r="AP60">
        <v>122.87018500000001</v>
      </c>
      <c r="AQ60">
        <v>0.28999999999999998</v>
      </c>
      <c r="AR60">
        <v>62.89</v>
      </c>
      <c r="AS60">
        <v>0.7</v>
      </c>
      <c r="AT60">
        <v>10.99</v>
      </c>
      <c r="AU60">
        <v>0.04</v>
      </c>
      <c r="AV60">
        <v>128.845</v>
      </c>
      <c r="AW60">
        <v>73.969499999999996</v>
      </c>
      <c r="AY60">
        <v>277.60000000000002</v>
      </c>
      <c r="AZ60">
        <v>268.8</v>
      </c>
    </row>
    <row r="61" spans="1:52" x14ac:dyDescent="0.25">
      <c r="A61" t="s">
        <v>272</v>
      </c>
      <c r="B61" t="s">
        <v>194</v>
      </c>
      <c r="C61">
        <v>60</v>
      </c>
      <c r="Y61">
        <v>-8.6999999999999993</v>
      </c>
      <c r="Z61">
        <v>-190.9</v>
      </c>
      <c r="AA61">
        <v>-190.4</v>
      </c>
      <c r="AB61">
        <v>-23.6</v>
      </c>
      <c r="AC61">
        <v>-45.5</v>
      </c>
      <c r="AD61">
        <v>-12.9</v>
      </c>
      <c r="AE61">
        <v>-6.9</v>
      </c>
      <c r="AF61">
        <v>75.900000000000006</v>
      </c>
      <c r="AG61">
        <v>6826.5</v>
      </c>
      <c r="AH61">
        <v>-17.809705000000001</v>
      </c>
      <c r="AI61">
        <v>13.971374000000001</v>
      </c>
      <c r="AJ61">
        <v>1.7832110000000001</v>
      </c>
      <c r="AK61">
        <v>777.2</v>
      </c>
      <c r="AL61">
        <v>58.9</v>
      </c>
      <c r="AM61">
        <v>276.60000000000002</v>
      </c>
      <c r="AN61">
        <v>30</v>
      </c>
      <c r="AO61">
        <v>44.5</v>
      </c>
      <c r="AP61">
        <v>122.87018500000001</v>
      </c>
      <c r="AQ61">
        <v>0.28999999999999998</v>
      </c>
      <c r="AR61">
        <v>62.89</v>
      </c>
      <c r="AS61">
        <v>0.7</v>
      </c>
      <c r="AT61">
        <v>10.99</v>
      </c>
      <c r="AU61">
        <v>0.04</v>
      </c>
      <c r="AV61">
        <v>142.565</v>
      </c>
      <c r="AW61">
        <v>66.632499999999993</v>
      </c>
      <c r="AY61">
        <v>277.60000000000002</v>
      </c>
      <c r="AZ61">
        <v>268.8</v>
      </c>
    </row>
    <row r="62" spans="1:52" x14ac:dyDescent="0.25">
      <c r="A62" t="s">
        <v>264</v>
      </c>
      <c r="B62" t="s">
        <v>194</v>
      </c>
      <c r="C62">
        <v>61</v>
      </c>
      <c r="Y62">
        <v>-8.6999999999999993</v>
      </c>
      <c r="Z62">
        <v>-190.9</v>
      </c>
      <c r="AA62">
        <v>-190.4</v>
      </c>
      <c r="AB62">
        <v>-23.6</v>
      </c>
      <c r="AC62">
        <v>-45.5</v>
      </c>
      <c r="AD62">
        <v>-12.9</v>
      </c>
      <c r="AE62">
        <v>-6.9</v>
      </c>
      <c r="AF62">
        <v>75.900000000000006</v>
      </c>
      <c r="AG62">
        <v>6826.5</v>
      </c>
      <c r="AH62">
        <v>-17.809705000000001</v>
      </c>
      <c r="AI62">
        <v>13.971374000000001</v>
      </c>
      <c r="AJ62">
        <v>1.7832110000000001</v>
      </c>
      <c r="AK62">
        <v>777.2</v>
      </c>
      <c r="AL62">
        <v>58.9</v>
      </c>
      <c r="AM62">
        <v>276.60000000000002</v>
      </c>
      <c r="AN62">
        <v>30</v>
      </c>
      <c r="AO62">
        <v>44.5</v>
      </c>
      <c r="AP62">
        <v>122.87018500000001</v>
      </c>
      <c r="AQ62">
        <v>0.28999999999999998</v>
      </c>
      <c r="AR62">
        <v>62.89</v>
      </c>
      <c r="AS62">
        <v>0.7</v>
      </c>
      <c r="AT62">
        <v>10.99</v>
      </c>
      <c r="AU62">
        <v>0.04</v>
      </c>
      <c r="AV62">
        <v>159.4</v>
      </c>
      <c r="AW62">
        <v>62.442300000000003</v>
      </c>
      <c r="AY62">
        <v>277.60000000000002</v>
      </c>
      <c r="AZ62">
        <v>268.8</v>
      </c>
    </row>
    <row r="63" spans="1:52" x14ac:dyDescent="0.25">
      <c r="A63" t="s">
        <v>258</v>
      </c>
      <c r="B63" t="s">
        <v>194</v>
      </c>
      <c r="C63">
        <v>62</v>
      </c>
      <c r="Y63">
        <v>-8.6999999999999993</v>
      </c>
      <c r="Z63">
        <v>-190.9</v>
      </c>
      <c r="AA63">
        <v>-190.4</v>
      </c>
      <c r="AB63">
        <v>-23.6</v>
      </c>
      <c r="AC63">
        <v>-45.5</v>
      </c>
      <c r="AD63">
        <v>-12.9</v>
      </c>
      <c r="AE63">
        <v>-6.9</v>
      </c>
      <c r="AF63">
        <v>75.900000000000006</v>
      </c>
      <c r="AG63">
        <v>6826.5</v>
      </c>
      <c r="AH63">
        <v>-17.809705000000001</v>
      </c>
      <c r="AI63">
        <v>13.971374000000001</v>
      </c>
      <c r="AJ63">
        <v>1.7832110000000001</v>
      </c>
      <c r="AK63">
        <v>777.2</v>
      </c>
      <c r="AL63">
        <v>58.9</v>
      </c>
      <c r="AM63">
        <v>276.60000000000002</v>
      </c>
      <c r="AN63">
        <v>30</v>
      </c>
      <c r="AO63">
        <v>44.5</v>
      </c>
      <c r="AP63">
        <v>122.87018500000001</v>
      </c>
      <c r="AQ63">
        <v>0.28999999999999998</v>
      </c>
      <c r="AR63">
        <v>62.89</v>
      </c>
      <c r="AS63">
        <v>0.7</v>
      </c>
      <c r="AT63">
        <v>10.99</v>
      </c>
      <c r="AU63">
        <v>0.04</v>
      </c>
      <c r="AV63">
        <v>163.70349999999999</v>
      </c>
      <c r="AW63">
        <v>76.244600000000005</v>
      </c>
      <c r="AY63">
        <v>277.60000000000002</v>
      </c>
      <c r="AZ63">
        <v>268.8</v>
      </c>
    </row>
    <row r="64" spans="1:52" x14ac:dyDescent="0.25">
      <c r="A64" t="s">
        <v>293</v>
      </c>
      <c r="B64" t="s">
        <v>194</v>
      </c>
      <c r="C64">
        <v>63</v>
      </c>
      <c r="Y64">
        <v>-8.6999999999999993</v>
      </c>
      <c r="Z64">
        <v>-190.9</v>
      </c>
      <c r="AA64">
        <v>-190.4</v>
      </c>
      <c r="AB64">
        <v>-23.6</v>
      </c>
      <c r="AC64">
        <v>-45.5</v>
      </c>
      <c r="AD64">
        <v>-12.9</v>
      </c>
      <c r="AE64">
        <v>-6.9</v>
      </c>
      <c r="AF64">
        <v>75.900000000000006</v>
      </c>
      <c r="AG64">
        <v>6826.5</v>
      </c>
      <c r="AH64">
        <v>-17.809705000000001</v>
      </c>
      <c r="AI64">
        <v>13.971374000000001</v>
      </c>
      <c r="AJ64">
        <v>1.7832110000000001</v>
      </c>
      <c r="AK64">
        <v>777.2</v>
      </c>
      <c r="AL64">
        <v>58.9</v>
      </c>
      <c r="AM64">
        <v>276.60000000000002</v>
      </c>
      <c r="AN64">
        <v>30</v>
      </c>
      <c r="AO64">
        <v>44.5</v>
      </c>
      <c r="AP64">
        <v>122.87018500000001</v>
      </c>
      <c r="AQ64">
        <v>0.28999999999999998</v>
      </c>
      <c r="AR64">
        <v>62.89</v>
      </c>
      <c r="AS64">
        <v>0.7</v>
      </c>
      <c r="AT64">
        <v>10.99</v>
      </c>
      <c r="AU64">
        <v>0.04</v>
      </c>
      <c r="AV64">
        <v>156.94659999999999</v>
      </c>
      <c r="AW64">
        <v>90.524600000000007</v>
      </c>
      <c r="AY64">
        <v>277.60000000000002</v>
      </c>
      <c r="AZ64">
        <v>268.8</v>
      </c>
    </row>
    <row r="65" spans="1:52" x14ac:dyDescent="0.25">
      <c r="A65" t="s">
        <v>292</v>
      </c>
      <c r="B65" t="s">
        <v>194</v>
      </c>
      <c r="C65">
        <v>64</v>
      </c>
      <c r="Y65">
        <v>-8.6999999999999993</v>
      </c>
      <c r="Z65">
        <v>-190.9</v>
      </c>
      <c r="AA65">
        <v>-190.4</v>
      </c>
      <c r="AB65">
        <v>-23.6</v>
      </c>
      <c r="AC65">
        <v>-45.5</v>
      </c>
      <c r="AD65">
        <v>-12.9</v>
      </c>
      <c r="AE65">
        <v>-6.9</v>
      </c>
      <c r="AF65">
        <v>75.900000000000006</v>
      </c>
      <c r="AG65">
        <v>6826.5</v>
      </c>
      <c r="AH65">
        <v>-17.809705000000001</v>
      </c>
      <c r="AI65">
        <v>13.971374000000001</v>
      </c>
      <c r="AJ65">
        <v>1.7832110000000001</v>
      </c>
      <c r="AK65">
        <v>777.2</v>
      </c>
      <c r="AL65">
        <v>58.9</v>
      </c>
      <c r="AM65">
        <v>276.60000000000002</v>
      </c>
      <c r="AN65">
        <v>30</v>
      </c>
      <c r="AO65">
        <v>44.5</v>
      </c>
      <c r="AP65">
        <v>122.87018500000001</v>
      </c>
      <c r="AQ65">
        <v>0.28999999999999998</v>
      </c>
      <c r="AR65">
        <v>62.89</v>
      </c>
      <c r="AS65">
        <v>0.7</v>
      </c>
      <c r="AT65">
        <v>10.99</v>
      </c>
      <c r="AU65">
        <v>0.04</v>
      </c>
      <c r="AV65">
        <v>149.91460000000001</v>
      </c>
      <c r="AW65">
        <v>104.52460000000001</v>
      </c>
      <c r="AY65">
        <v>277.60000000000002</v>
      </c>
      <c r="AZ65">
        <v>268.8</v>
      </c>
    </row>
    <row r="66" spans="1:52" x14ac:dyDescent="0.25">
      <c r="A66" t="s">
        <v>298</v>
      </c>
      <c r="B66" t="s">
        <v>194</v>
      </c>
      <c r="C66">
        <v>65</v>
      </c>
      <c r="Y66">
        <v>-8.6999999999999993</v>
      </c>
      <c r="Z66">
        <v>-190.9</v>
      </c>
      <c r="AA66">
        <v>-190.4</v>
      </c>
      <c r="AB66">
        <v>-23.6</v>
      </c>
      <c r="AC66">
        <v>-45.5</v>
      </c>
      <c r="AD66">
        <v>-12.9</v>
      </c>
      <c r="AE66">
        <v>-6.9</v>
      </c>
      <c r="AF66">
        <v>75.900000000000006</v>
      </c>
      <c r="AG66">
        <v>6826.5</v>
      </c>
      <c r="AH66">
        <v>-17.809705000000001</v>
      </c>
      <c r="AI66">
        <v>13.971374000000001</v>
      </c>
      <c r="AJ66">
        <v>1.7832110000000001</v>
      </c>
      <c r="AK66">
        <v>777.2</v>
      </c>
      <c r="AL66">
        <v>58.9</v>
      </c>
      <c r="AM66">
        <v>276.60000000000002</v>
      </c>
      <c r="AN66">
        <v>30</v>
      </c>
      <c r="AO66">
        <v>44.5</v>
      </c>
      <c r="AP66">
        <v>122.87018500000001</v>
      </c>
      <c r="AQ66">
        <v>0.28999999999999998</v>
      </c>
      <c r="AR66">
        <v>62.89</v>
      </c>
      <c r="AS66">
        <v>0.7</v>
      </c>
      <c r="AT66">
        <v>10.99</v>
      </c>
      <c r="AU66">
        <v>0.04</v>
      </c>
      <c r="AV66">
        <v>144.28</v>
      </c>
      <c r="AW66">
        <v>119.93989999999999</v>
      </c>
      <c r="AY66">
        <v>277.60000000000002</v>
      </c>
      <c r="AZ66">
        <v>268.8</v>
      </c>
    </row>
    <row r="67" spans="1:52" x14ac:dyDescent="0.25">
      <c r="A67" t="s">
        <v>307</v>
      </c>
      <c r="B67" t="s">
        <v>194</v>
      </c>
      <c r="C67">
        <v>66</v>
      </c>
      <c r="Y67">
        <v>-8.6999999999999993</v>
      </c>
      <c r="Z67">
        <v>-190.9</v>
      </c>
      <c r="AA67">
        <v>-190.4</v>
      </c>
      <c r="AB67">
        <v>-23.6</v>
      </c>
      <c r="AC67">
        <v>-45.5</v>
      </c>
      <c r="AD67">
        <v>-12.9</v>
      </c>
      <c r="AE67">
        <v>-6.9</v>
      </c>
      <c r="AF67">
        <v>75.900000000000006</v>
      </c>
      <c r="AG67">
        <v>6826.5</v>
      </c>
      <c r="AH67">
        <v>-17.809705000000001</v>
      </c>
      <c r="AI67">
        <v>13.971374000000001</v>
      </c>
      <c r="AJ67">
        <v>1.7832110000000001</v>
      </c>
      <c r="AK67">
        <v>777.2</v>
      </c>
      <c r="AL67">
        <v>58.9</v>
      </c>
      <c r="AM67">
        <v>276.60000000000002</v>
      </c>
      <c r="AN67">
        <v>30</v>
      </c>
      <c r="AO67">
        <v>44.5</v>
      </c>
      <c r="AP67">
        <v>122.87018500000001</v>
      </c>
      <c r="AQ67">
        <v>0.28999999999999998</v>
      </c>
      <c r="AR67">
        <v>62.89</v>
      </c>
      <c r="AS67">
        <v>0.7</v>
      </c>
      <c r="AT67">
        <v>10.99</v>
      </c>
      <c r="AU67">
        <v>0.04</v>
      </c>
      <c r="AV67">
        <v>105.2505</v>
      </c>
      <c r="AW67">
        <v>82.777900000000002</v>
      </c>
      <c r="AY67">
        <v>277.60000000000002</v>
      </c>
      <c r="AZ67">
        <v>268.8</v>
      </c>
    </row>
    <row r="68" spans="1:52" x14ac:dyDescent="0.25">
      <c r="A68" t="s">
        <v>280</v>
      </c>
      <c r="B68" t="s">
        <v>194</v>
      </c>
      <c r="C68">
        <v>67</v>
      </c>
      <c r="Y68">
        <v>-8.6999999999999993</v>
      </c>
      <c r="Z68">
        <v>-190.9</v>
      </c>
      <c r="AA68">
        <v>-190.4</v>
      </c>
      <c r="AB68">
        <v>-23.6</v>
      </c>
      <c r="AC68">
        <v>-45.5</v>
      </c>
      <c r="AD68">
        <v>-12.9</v>
      </c>
      <c r="AE68">
        <v>-6.9</v>
      </c>
      <c r="AF68">
        <v>75.900000000000006</v>
      </c>
      <c r="AG68">
        <v>6826.5</v>
      </c>
      <c r="AH68">
        <v>-17.809705000000001</v>
      </c>
      <c r="AI68">
        <v>13.971374000000001</v>
      </c>
      <c r="AJ68">
        <v>1.7832110000000001</v>
      </c>
      <c r="AK68">
        <v>777.2</v>
      </c>
      <c r="AL68">
        <v>58.9</v>
      </c>
      <c r="AM68">
        <v>276.60000000000002</v>
      </c>
      <c r="AN68">
        <v>30</v>
      </c>
      <c r="AO68">
        <v>44.5</v>
      </c>
      <c r="AP68">
        <v>122.87018500000001</v>
      </c>
      <c r="AQ68">
        <v>0.28999999999999998</v>
      </c>
      <c r="AR68">
        <v>62.89</v>
      </c>
      <c r="AS68">
        <v>0.7</v>
      </c>
      <c r="AT68">
        <v>10.99</v>
      </c>
      <c r="AU68">
        <v>0.04</v>
      </c>
      <c r="AV68">
        <v>157.3937</v>
      </c>
      <c r="AW68">
        <v>50.801499999999997</v>
      </c>
      <c r="AY68">
        <v>277.60000000000002</v>
      </c>
      <c r="AZ68">
        <v>268.8</v>
      </c>
    </row>
    <row r="69" spans="1:52" x14ac:dyDescent="0.25">
      <c r="A69" t="s">
        <v>304</v>
      </c>
      <c r="B69" t="s">
        <v>194</v>
      </c>
      <c r="C69">
        <v>68</v>
      </c>
      <c r="Y69">
        <v>-8.6999999999999993</v>
      </c>
      <c r="Z69">
        <v>-190.9</v>
      </c>
      <c r="AA69">
        <v>-190.4</v>
      </c>
      <c r="AB69">
        <v>-23.6</v>
      </c>
      <c r="AC69">
        <v>-45.5</v>
      </c>
      <c r="AD69">
        <v>-12.9</v>
      </c>
      <c r="AE69">
        <v>-6.9</v>
      </c>
      <c r="AF69">
        <v>75.900000000000006</v>
      </c>
      <c r="AG69">
        <v>6826.5</v>
      </c>
      <c r="AH69">
        <v>-17.809705000000001</v>
      </c>
      <c r="AI69">
        <v>13.971374000000001</v>
      </c>
      <c r="AJ69">
        <v>1.7832110000000001</v>
      </c>
      <c r="AK69">
        <v>777.2</v>
      </c>
      <c r="AL69">
        <v>58.9</v>
      </c>
      <c r="AM69">
        <v>276.60000000000002</v>
      </c>
      <c r="AN69">
        <v>30</v>
      </c>
      <c r="AO69">
        <v>44.5</v>
      </c>
      <c r="AP69">
        <v>122.87018500000001</v>
      </c>
      <c r="AQ69">
        <v>0.28999999999999998</v>
      </c>
      <c r="AR69">
        <v>62.89</v>
      </c>
      <c r="AS69">
        <v>0.7</v>
      </c>
      <c r="AT69">
        <v>10.99</v>
      </c>
      <c r="AU69">
        <v>0.04</v>
      </c>
      <c r="AV69">
        <v>112.43</v>
      </c>
      <c r="AW69">
        <v>32.487699999999997</v>
      </c>
      <c r="AY69">
        <v>277.60000000000002</v>
      </c>
      <c r="AZ69">
        <v>268.8</v>
      </c>
    </row>
    <row r="70" spans="1:52" x14ac:dyDescent="0.25">
      <c r="A70" t="s">
        <v>309</v>
      </c>
      <c r="B70" t="s">
        <v>194</v>
      </c>
      <c r="C70">
        <v>69</v>
      </c>
      <c r="Y70">
        <v>-8.6999999999999993</v>
      </c>
      <c r="Z70">
        <v>-190.9</v>
      </c>
      <c r="AA70">
        <v>-190.4</v>
      </c>
      <c r="AB70">
        <v>-23.6</v>
      </c>
      <c r="AC70">
        <v>-45.5</v>
      </c>
      <c r="AD70">
        <v>-12.9</v>
      </c>
      <c r="AE70">
        <v>-6.9</v>
      </c>
      <c r="AF70">
        <v>75.900000000000006</v>
      </c>
      <c r="AG70">
        <v>6826.5</v>
      </c>
      <c r="AH70">
        <v>-17.809705000000001</v>
      </c>
      <c r="AI70">
        <v>13.971374000000001</v>
      </c>
      <c r="AJ70">
        <v>1.7832110000000001</v>
      </c>
      <c r="AK70">
        <v>777.2</v>
      </c>
      <c r="AL70">
        <v>58.9</v>
      </c>
      <c r="AM70">
        <v>276.60000000000002</v>
      </c>
      <c r="AN70">
        <v>30</v>
      </c>
      <c r="AO70">
        <v>44.5</v>
      </c>
      <c r="AP70">
        <v>122.87018500000001</v>
      </c>
      <c r="AQ70">
        <v>0.28999999999999998</v>
      </c>
      <c r="AR70">
        <v>62.89</v>
      </c>
      <c r="AS70">
        <v>0.7</v>
      </c>
      <c r="AT70">
        <v>10.99</v>
      </c>
      <c r="AU70">
        <v>0.04</v>
      </c>
      <c r="AV70">
        <v>102.1225</v>
      </c>
      <c r="AW70">
        <v>43.1143</v>
      </c>
      <c r="AY70">
        <v>277.60000000000002</v>
      </c>
      <c r="AZ70">
        <v>268.8</v>
      </c>
    </row>
    <row r="71" spans="1:52" x14ac:dyDescent="0.25">
      <c r="A71" t="s">
        <v>286</v>
      </c>
      <c r="B71" t="s">
        <v>194</v>
      </c>
      <c r="C71">
        <v>70</v>
      </c>
      <c r="Y71">
        <v>-8.6999999999999993</v>
      </c>
      <c r="Z71">
        <v>-190.9</v>
      </c>
      <c r="AA71">
        <v>-190.4</v>
      </c>
      <c r="AB71">
        <v>-23.6</v>
      </c>
      <c r="AC71">
        <v>-45.5</v>
      </c>
      <c r="AD71">
        <v>-12.9</v>
      </c>
      <c r="AE71">
        <v>-6.9</v>
      </c>
      <c r="AF71">
        <v>75.900000000000006</v>
      </c>
      <c r="AG71">
        <v>6826.5</v>
      </c>
      <c r="AH71">
        <v>-17.809705000000001</v>
      </c>
      <c r="AI71">
        <v>13.971374000000001</v>
      </c>
      <c r="AJ71">
        <v>1.7832110000000001</v>
      </c>
      <c r="AK71">
        <v>777.2</v>
      </c>
      <c r="AL71">
        <v>58.9</v>
      </c>
      <c r="AM71">
        <v>276.60000000000002</v>
      </c>
      <c r="AN71">
        <v>30</v>
      </c>
      <c r="AO71">
        <v>44.5</v>
      </c>
      <c r="AP71">
        <v>122.87018500000001</v>
      </c>
      <c r="AQ71">
        <v>0.28999999999999998</v>
      </c>
      <c r="AR71">
        <v>62.89</v>
      </c>
      <c r="AS71">
        <v>0.7</v>
      </c>
      <c r="AT71">
        <v>10.99</v>
      </c>
      <c r="AU71">
        <v>0.04</v>
      </c>
      <c r="AV71">
        <v>118.1135</v>
      </c>
      <c r="AW71">
        <v>73.590400000000002</v>
      </c>
      <c r="AY71">
        <v>277.60000000000002</v>
      </c>
      <c r="AZ71">
        <v>268.8</v>
      </c>
    </row>
    <row r="72" spans="1:52" x14ac:dyDescent="0.25">
      <c r="A72" t="s">
        <v>313</v>
      </c>
      <c r="B72" t="s">
        <v>194</v>
      </c>
      <c r="C72">
        <v>71</v>
      </c>
      <c r="Y72">
        <v>-8.6999999999999993</v>
      </c>
      <c r="Z72">
        <v>-190.9</v>
      </c>
      <c r="AA72">
        <v>-190.4</v>
      </c>
      <c r="AB72">
        <v>-23.6</v>
      </c>
      <c r="AC72">
        <v>-45.5</v>
      </c>
      <c r="AD72">
        <v>-12.9</v>
      </c>
      <c r="AE72">
        <v>-6.9</v>
      </c>
      <c r="AF72">
        <v>75.900000000000006</v>
      </c>
      <c r="AG72">
        <v>6826.5</v>
      </c>
      <c r="AH72">
        <v>-17.809705000000001</v>
      </c>
      <c r="AI72">
        <v>13.971374000000001</v>
      </c>
      <c r="AJ72">
        <v>1.7832110000000001</v>
      </c>
      <c r="AK72">
        <v>777.2</v>
      </c>
      <c r="AL72">
        <v>58.9</v>
      </c>
      <c r="AM72">
        <v>276.60000000000002</v>
      </c>
      <c r="AN72">
        <v>30</v>
      </c>
      <c r="AO72">
        <v>44.5</v>
      </c>
      <c r="AP72">
        <v>122.87018500000001</v>
      </c>
      <c r="AQ72">
        <v>0.28999999999999998</v>
      </c>
      <c r="AR72">
        <v>62.89</v>
      </c>
      <c r="AS72">
        <v>0.7</v>
      </c>
      <c r="AT72">
        <v>10.99</v>
      </c>
      <c r="AU72">
        <v>0.04</v>
      </c>
      <c r="AV72">
        <v>120.88249999999999</v>
      </c>
      <c r="AW72">
        <v>40.953899999999997</v>
      </c>
      <c r="AY72">
        <v>277.60000000000002</v>
      </c>
      <c r="AZ72">
        <v>268.8</v>
      </c>
    </row>
    <row r="73" spans="1:52" x14ac:dyDescent="0.25">
      <c r="A73" t="s">
        <v>283</v>
      </c>
      <c r="B73" t="s">
        <v>194</v>
      </c>
      <c r="C73">
        <v>72</v>
      </c>
      <c r="Y73">
        <v>-8.6999999999999993</v>
      </c>
      <c r="Z73">
        <v>-190.9</v>
      </c>
      <c r="AA73">
        <v>-190.4</v>
      </c>
      <c r="AB73">
        <v>-23.6</v>
      </c>
      <c r="AC73">
        <v>-45.5</v>
      </c>
      <c r="AD73">
        <v>-12.9</v>
      </c>
      <c r="AE73">
        <v>-6.9</v>
      </c>
      <c r="AF73">
        <v>75.900000000000006</v>
      </c>
      <c r="AG73">
        <v>6826.5</v>
      </c>
      <c r="AH73">
        <v>-17.809705000000001</v>
      </c>
      <c r="AI73">
        <v>13.971374000000001</v>
      </c>
      <c r="AJ73">
        <v>1.7832110000000001</v>
      </c>
      <c r="AK73">
        <v>777.2</v>
      </c>
      <c r="AL73">
        <v>58.9</v>
      </c>
      <c r="AM73">
        <v>276.60000000000002</v>
      </c>
      <c r="AN73">
        <v>30</v>
      </c>
      <c r="AO73">
        <v>44.5</v>
      </c>
      <c r="AP73">
        <v>122.87018500000001</v>
      </c>
      <c r="AQ73">
        <v>0.28999999999999998</v>
      </c>
      <c r="AR73">
        <v>62.89</v>
      </c>
      <c r="AS73">
        <v>0.7</v>
      </c>
      <c r="AT73">
        <v>10.99</v>
      </c>
      <c r="AU73">
        <v>0.04</v>
      </c>
      <c r="AV73">
        <v>131.26</v>
      </c>
      <c r="AW73">
        <v>31.658200000000001</v>
      </c>
      <c r="AY73">
        <v>277.60000000000002</v>
      </c>
      <c r="AZ73">
        <v>268.8</v>
      </c>
    </row>
    <row r="74" spans="1:52" x14ac:dyDescent="0.25">
      <c r="A74" t="s">
        <v>295</v>
      </c>
      <c r="B74" t="s">
        <v>194</v>
      </c>
      <c r="C74">
        <v>73</v>
      </c>
      <c r="Y74">
        <v>-8.6999999999999993</v>
      </c>
      <c r="Z74">
        <v>-190.9</v>
      </c>
      <c r="AA74">
        <v>-190.4</v>
      </c>
      <c r="AB74">
        <v>-23.6</v>
      </c>
      <c r="AC74">
        <v>-45.5</v>
      </c>
      <c r="AD74">
        <v>-12.9</v>
      </c>
      <c r="AE74">
        <v>-6.9</v>
      </c>
      <c r="AF74">
        <v>75.900000000000006</v>
      </c>
      <c r="AG74">
        <v>6826.5</v>
      </c>
      <c r="AH74">
        <v>-17.809705000000001</v>
      </c>
      <c r="AI74">
        <v>13.971374000000001</v>
      </c>
      <c r="AJ74">
        <v>1.7832110000000001</v>
      </c>
      <c r="AK74">
        <v>777.2</v>
      </c>
      <c r="AL74">
        <v>58.9</v>
      </c>
      <c r="AM74">
        <v>276.60000000000002</v>
      </c>
      <c r="AN74">
        <v>30</v>
      </c>
      <c r="AO74">
        <v>44.5</v>
      </c>
      <c r="AP74">
        <v>122.87018500000001</v>
      </c>
      <c r="AQ74">
        <v>0.28999999999999998</v>
      </c>
      <c r="AR74">
        <v>62.89</v>
      </c>
      <c r="AS74">
        <v>0.7</v>
      </c>
      <c r="AT74">
        <v>10.99</v>
      </c>
      <c r="AU74">
        <v>0.04</v>
      </c>
      <c r="AV74">
        <v>149.96639999999999</v>
      </c>
      <c r="AW74">
        <v>33.927999999999997</v>
      </c>
      <c r="AY74">
        <v>277.60000000000002</v>
      </c>
      <c r="AZ74">
        <v>268.8</v>
      </c>
    </row>
    <row r="75" spans="1:52" x14ac:dyDescent="0.25">
      <c r="A75" t="s">
        <v>299</v>
      </c>
      <c r="B75" t="s">
        <v>194</v>
      </c>
      <c r="C75">
        <v>74</v>
      </c>
      <c r="Y75">
        <v>-8.6999999999999993</v>
      </c>
      <c r="Z75">
        <v>-190.9</v>
      </c>
      <c r="AA75">
        <v>-190.4</v>
      </c>
      <c r="AB75">
        <v>-23.6</v>
      </c>
      <c r="AC75">
        <v>-45.5</v>
      </c>
      <c r="AD75">
        <v>-12.9</v>
      </c>
      <c r="AE75">
        <v>-6.9</v>
      </c>
      <c r="AF75">
        <v>75.900000000000006</v>
      </c>
      <c r="AG75">
        <v>6826.5</v>
      </c>
      <c r="AH75">
        <v>-17.809705000000001</v>
      </c>
      <c r="AI75">
        <v>13.971374000000001</v>
      </c>
      <c r="AJ75">
        <v>1.7832110000000001</v>
      </c>
      <c r="AK75">
        <v>777.2</v>
      </c>
      <c r="AL75">
        <v>58.9</v>
      </c>
      <c r="AM75">
        <v>276.60000000000002</v>
      </c>
      <c r="AN75">
        <v>30</v>
      </c>
      <c r="AO75">
        <v>44.5</v>
      </c>
      <c r="AP75">
        <v>122.87018500000001</v>
      </c>
      <c r="AQ75">
        <v>0.28999999999999998</v>
      </c>
      <c r="AR75">
        <v>62.89</v>
      </c>
      <c r="AS75">
        <v>0.7</v>
      </c>
      <c r="AT75">
        <v>10.99</v>
      </c>
      <c r="AU75">
        <v>0.04</v>
      </c>
      <c r="AV75">
        <v>150.47919999999999</v>
      </c>
      <c r="AW75">
        <v>113.4684</v>
      </c>
      <c r="AY75">
        <v>277.60000000000002</v>
      </c>
      <c r="AZ75">
        <v>268.8</v>
      </c>
    </row>
    <row r="76" spans="1:52" x14ac:dyDescent="0.25">
      <c r="A76" t="s">
        <v>290</v>
      </c>
      <c r="B76" t="s">
        <v>194</v>
      </c>
      <c r="C76">
        <v>75</v>
      </c>
      <c r="Y76">
        <v>-8.6999999999999993</v>
      </c>
      <c r="Z76">
        <v>-190.9</v>
      </c>
      <c r="AA76">
        <v>-190.4</v>
      </c>
      <c r="AB76">
        <v>-23.6</v>
      </c>
      <c r="AC76">
        <v>-45.5</v>
      </c>
      <c r="AD76">
        <v>-12.9</v>
      </c>
      <c r="AE76">
        <v>-6.9</v>
      </c>
      <c r="AF76">
        <v>75.900000000000006</v>
      </c>
      <c r="AG76">
        <v>6826.5</v>
      </c>
      <c r="AH76">
        <v>-17.809705000000001</v>
      </c>
      <c r="AI76">
        <v>13.971374000000001</v>
      </c>
      <c r="AJ76">
        <v>1.7832110000000001</v>
      </c>
      <c r="AK76">
        <v>777.2</v>
      </c>
      <c r="AL76">
        <v>58.9</v>
      </c>
      <c r="AM76">
        <v>276.60000000000002</v>
      </c>
      <c r="AN76">
        <v>30</v>
      </c>
      <c r="AO76">
        <v>44.5</v>
      </c>
      <c r="AP76">
        <v>122.87018500000001</v>
      </c>
      <c r="AQ76">
        <v>0.28999999999999998</v>
      </c>
      <c r="AR76">
        <v>62.89</v>
      </c>
      <c r="AS76">
        <v>0.7</v>
      </c>
      <c r="AT76">
        <v>10.99</v>
      </c>
      <c r="AU76">
        <v>0.04</v>
      </c>
      <c r="AV76">
        <v>157.3785</v>
      </c>
      <c r="AW76">
        <v>108.5431</v>
      </c>
      <c r="AY76">
        <v>277.60000000000002</v>
      </c>
      <c r="AZ76">
        <v>268.8</v>
      </c>
    </row>
    <row r="77" spans="1:52" x14ac:dyDescent="0.25">
      <c r="A77" t="s">
        <v>291</v>
      </c>
      <c r="B77" t="s">
        <v>194</v>
      </c>
      <c r="C77">
        <v>76</v>
      </c>
      <c r="Y77">
        <v>-8.6999999999999993</v>
      </c>
      <c r="Z77">
        <v>-190.9</v>
      </c>
      <c r="AA77">
        <v>-190.4</v>
      </c>
      <c r="AB77">
        <v>-23.6</v>
      </c>
      <c r="AC77">
        <v>-45.5</v>
      </c>
      <c r="AD77">
        <v>-12.9</v>
      </c>
      <c r="AE77">
        <v>-6.9</v>
      </c>
      <c r="AF77">
        <v>75.900000000000006</v>
      </c>
      <c r="AG77">
        <v>6826.5</v>
      </c>
      <c r="AH77">
        <v>-17.809705000000001</v>
      </c>
      <c r="AI77">
        <v>13.971374000000001</v>
      </c>
      <c r="AJ77">
        <v>1.7832110000000001</v>
      </c>
      <c r="AK77">
        <v>777.2</v>
      </c>
      <c r="AL77">
        <v>58.9</v>
      </c>
      <c r="AM77">
        <v>276.60000000000002</v>
      </c>
      <c r="AN77">
        <v>30</v>
      </c>
      <c r="AO77">
        <v>44.5</v>
      </c>
      <c r="AP77">
        <v>122.87018500000001</v>
      </c>
      <c r="AQ77">
        <v>0.28999999999999998</v>
      </c>
      <c r="AR77">
        <v>62.89</v>
      </c>
      <c r="AS77">
        <v>0.7</v>
      </c>
      <c r="AT77">
        <v>10.99</v>
      </c>
      <c r="AU77">
        <v>0.04</v>
      </c>
      <c r="AV77">
        <v>157.4187</v>
      </c>
      <c r="AW77">
        <v>99.527699999999996</v>
      </c>
      <c r="AY77">
        <v>277.60000000000002</v>
      </c>
      <c r="AZ77">
        <v>268.8</v>
      </c>
    </row>
    <row r="78" spans="1:52" x14ac:dyDescent="0.25">
      <c r="A78" t="s">
        <v>278</v>
      </c>
      <c r="B78" t="s">
        <v>194</v>
      </c>
      <c r="C78">
        <v>77</v>
      </c>
      <c r="Y78">
        <v>-8.6999999999999993</v>
      </c>
      <c r="Z78">
        <v>-190.9</v>
      </c>
      <c r="AA78">
        <v>-190.4</v>
      </c>
      <c r="AB78">
        <v>-23.6</v>
      </c>
      <c r="AC78">
        <v>-45.5</v>
      </c>
      <c r="AD78">
        <v>-12.9</v>
      </c>
      <c r="AE78">
        <v>-6.9</v>
      </c>
      <c r="AF78">
        <v>75.900000000000006</v>
      </c>
      <c r="AG78">
        <v>6826.5</v>
      </c>
      <c r="AH78">
        <v>-17.809705000000001</v>
      </c>
      <c r="AI78">
        <v>13.971374000000001</v>
      </c>
      <c r="AJ78">
        <v>1.7832110000000001</v>
      </c>
      <c r="AK78">
        <v>777.2</v>
      </c>
      <c r="AL78">
        <v>58.9</v>
      </c>
      <c r="AM78">
        <v>276.60000000000002</v>
      </c>
      <c r="AN78">
        <v>30</v>
      </c>
      <c r="AO78">
        <v>44.5</v>
      </c>
      <c r="AP78">
        <v>122.87018500000001</v>
      </c>
      <c r="AQ78">
        <v>0.28999999999999998</v>
      </c>
      <c r="AR78">
        <v>62.89</v>
      </c>
      <c r="AS78">
        <v>0.7</v>
      </c>
      <c r="AT78">
        <v>10.99</v>
      </c>
      <c r="AU78">
        <v>0.04</v>
      </c>
      <c r="AV78">
        <v>164.45609999999999</v>
      </c>
      <c r="AW78">
        <v>94.6447</v>
      </c>
      <c r="AY78">
        <v>277.60000000000002</v>
      </c>
      <c r="AZ78">
        <v>268.8</v>
      </c>
    </row>
    <row r="79" spans="1:52" x14ac:dyDescent="0.25">
      <c r="A79" t="s">
        <v>277</v>
      </c>
      <c r="B79" t="s">
        <v>194</v>
      </c>
      <c r="C79">
        <v>78</v>
      </c>
      <c r="Y79">
        <v>-8.6999999999999993</v>
      </c>
      <c r="Z79">
        <v>-190.9</v>
      </c>
      <c r="AA79">
        <v>-190.4</v>
      </c>
      <c r="AB79">
        <v>-23.6</v>
      </c>
      <c r="AC79">
        <v>-45.5</v>
      </c>
      <c r="AD79">
        <v>-12.9</v>
      </c>
      <c r="AE79">
        <v>-6.9</v>
      </c>
      <c r="AF79">
        <v>75.900000000000006</v>
      </c>
      <c r="AG79">
        <v>6826.5</v>
      </c>
      <c r="AH79">
        <v>-17.809705000000001</v>
      </c>
      <c r="AI79">
        <v>13.971374000000001</v>
      </c>
      <c r="AJ79">
        <v>1.7832110000000001</v>
      </c>
      <c r="AK79">
        <v>777.2</v>
      </c>
      <c r="AL79">
        <v>58.9</v>
      </c>
      <c r="AM79">
        <v>276.60000000000002</v>
      </c>
      <c r="AN79">
        <v>30</v>
      </c>
      <c r="AO79">
        <v>44.5</v>
      </c>
      <c r="AP79">
        <v>122.87018500000001</v>
      </c>
      <c r="AQ79">
        <v>0.28999999999999998</v>
      </c>
      <c r="AR79">
        <v>62.89</v>
      </c>
      <c r="AS79">
        <v>0.7</v>
      </c>
      <c r="AT79">
        <v>10.99</v>
      </c>
      <c r="AU79">
        <v>0.04</v>
      </c>
      <c r="AV79">
        <v>164.6311</v>
      </c>
      <c r="AW79">
        <v>85.4221</v>
      </c>
      <c r="AY79">
        <v>277.60000000000002</v>
      </c>
      <c r="AZ79">
        <v>268.8</v>
      </c>
    </row>
    <row r="80" spans="1:52" x14ac:dyDescent="0.25">
      <c r="A80" t="s">
        <v>259</v>
      </c>
      <c r="B80" t="s">
        <v>194</v>
      </c>
      <c r="C80">
        <v>79</v>
      </c>
      <c r="Y80">
        <v>-8.6999999999999993</v>
      </c>
      <c r="Z80">
        <v>-190.9</v>
      </c>
      <c r="AA80">
        <v>-190.4</v>
      </c>
      <c r="AB80">
        <v>-23.6</v>
      </c>
      <c r="AC80">
        <v>-45.5</v>
      </c>
      <c r="AD80">
        <v>-12.9</v>
      </c>
      <c r="AE80">
        <v>-6.9</v>
      </c>
      <c r="AF80">
        <v>75.900000000000006</v>
      </c>
      <c r="AG80">
        <v>6826.5</v>
      </c>
      <c r="AH80">
        <v>-17.809705000000001</v>
      </c>
      <c r="AI80">
        <v>13.971374000000001</v>
      </c>
      <c r="AJ80">
        <v>1.7832110000000001</v>
      </c>
      <c r="AK80">
        <v>777.2</v>
      </c>
      <c r="AL80">
        <v>58.9</v>
      </c>
      <c r="AM80">
        <v>276.60000000000002</v>
      </c>
      <c r="AN80">
        <v>30</v>
      </c>
      <c r="AO80">
        <v>44.5</v>
      </c>
      <c r="AP80">
        <v>122.87018500000001</v>
      </c>
      <c r="AQ80">
        <v>0.28999999999999998</v>
      </c>
      <c r="AR80">
        <v>62.89</v>
      </c>
      <c r="AS80">
        <v>0.7</v>
      </c>
      <c r="AT80">
        <v>10.99</v>
      </c>
      <c r="AU80">
        <v>0.04</v>
      </c>
      <c r="AV80">
        <v>170.54249999999999</v>
      </c>
      <c r="AW80">
        <v>80.188900000000004</v>
      </c>
      <c r="AY80">
        <v>277.60000000000002</v>
      </c>
      <c r="AZ80">
        <v>268.8</v>
      </c>
    </row>
    <row r="81" spans="1:52" x14ac:dyDescent="0.25">
      <c r="A81" t="s">
        <v>282</v>
      </c>
      <c r="B81" t="s">
        <v>194</v>
      </c>
      <c r="C81">
        <v>80</v>
      </c>
      <c r="Y81">
        <v>-8.6999999999999993</v>
      </c>
      <c r="Z81">
        <v>-190.9</v>
      </c>
      <c r="AA81">
        <v>-190.4</v>
      </c>
      <c r="AB81">
        <v>-23.6</v>
      </c>
      <c r="AC81">
        <v>-45.5</v>
      </c>
      <c r="AD81">
        <v>-12.9</v>
      </c>
      <c r="AE81">
        <v>-6.9</v>
      </c>
      <c r="AF81">
        <v>75.900000000000006</v>
      </c>
      <c r="AG81">
        <v>6826.5</v>
      </c>
      <c r="AH81">
        <v>-17.809705000000001</v>
      </c>
      <c r="AI81">
        <v>13.971374000000001</v>
      </c>
      <c r="AJ81">
        <v>1.7832110000000001</v>
      </c>
      <c r="AK81">
        <v>777.2</v>
      </c>
      <c r="AL81">
        <v>58.9</v>
      </c>
      <c r="AM81">
        <v>276.60000000000002</v>
      </c>
      <c r="AN81">
        <v>30</v>
      </c>
      <c r="AO81">
        <v>44.5</v>
      </c>
      <c r="AP81">
        <v>122.87018500000001</v>
      </c>
      <c r="AQ81">
        <v>0.28999999999999998</v>
      </c>
      <c r="AR81">
        <v>62.89</v>
      </c>
      <c r="AS81">
        <v>0.7</v>
      </c>
      <c r="AT81">
        <v>10.99</v>
      </c>
      <c r="AU81">
        <v>0.04</v>
      </c>
      <c r="AV81">
        <v>139.2225</v>
      </c>
      <c r="AW81">
        <v>41.922600000000003</v>
      </c>
      <c r="AY81">
        <v>277.60000000000002</v>
      </c>
      <c r="AZ81">
        <v>268.8</v>
      </c>
    </row>
    <row r="82" spans="1:52" x14ac:dyDescent="0.25">
      <c r="A82" t="s">
        <v>274</v>
      </c>
      <c r="B82" t="s">
        <v>194</v>
      </c>
      <c r="C82">
        <v>81</v>
      </c>
      <c r="Y82">
        <v>-8.6999999999999993</v>
      </c>
      <c r="Z82">
        <v>-190.9</v>
      </c>
      <c r="AA82">
        <v>-190.4</v>
      </c>
      <c r="AB82">
        <v>-23.6</v>
      </c>
      <c r="AC82">
        <v>-45.5</v>
      </c>
      <c r="AD82">
        <v>-12.9</v>
      </c>
      <c r="AE82">
        <v>-6.9</v>
      </c>
      <c r="AF82">
        <v>75.900000000000006</v>
      </c>
      <c r="AG82">
        <v>6826.5</v>
      </c>
      <c r="AH82">
        <v>-17.809705000000001</v>
      </c>
      <c r="AI82">
        <v>13.971374000000001</v>
      </c>
      <c r="AJ82">
        <v>1.7832110000000001</v>
      </c>
      <c r="AK82">
        <v>777.2</v>
      </c>
      <c r="AL82">
        <v>58.9</v>
      </c>
      <c r="AM82">
        <v>276.60000000000002</v>
      </c>
      <c r="AN82">
        <v>30</v>
      </c>
      <c r="AO82">
        <v>44.5</v>
      </c>
      <c r="AP82">
        <v>122.87018500000001</v>
      </c>
      <c r="AQ82">
        <v>0.28999999999999998</v>
      </c>
      <c r="AR82">
        <v>62.89</v>
      </c>
      <c r="AS82">
        <v>0.7</v>
      </c>
      <c r="AT82">
        <v>10.99</v>
      </c>
      <c r="AU82">
        <v>0.04</v>
      </c>
      <c r="AV82">
        <v>150.97749999999999</v>
      </c>
      <c r="AW82">
        <v>57.900599999999997</v>
      </c>
      <c r="AY82">
        <v>277.60000000000002</v>
      </c>
      <c r="AZ82">
        <v>268.8</v>
      </c>
    </row>
    <row r="83" spans="1:52" x14ac:dyDescent="0.25">
      <c r="A83" t="s">
        <v>301</v>
      </c>
      <c r="B83" t="s">
        <v>194</v>
      </c>
      <c r="C83">
        <v>82</v>
      </c>
      <c r="Y83">
        <v>-8.6999999999999993</v>
      </c>
      <c r="Z83">
        <v>-190.9</v>
      </c>
      <c r="AA83">
        <v>-190.4</v>
      </c>
      <c r="AB83">
        <v>-23.6</v>
      </c>
      <c r="AC83">
        <v>-45.5</v>
      </c>
      <c r="AD83">
        <v>-12.9</v>
      </c>
      <c r="AE83">
        <v>-6.9</v>
      </c>
      <c r="AF83">
        <v>75.900000000000006</v>
      </c>
      <c r="AG83">
        <v>6826.5</v>
      </c>
      <c r="AH83">
        <v>-17.809705000000001</v>
      </c>
      <c r="AI83">
        <v>13.971374000000001</v>
      </c>
      <c r="AJ83">
        <v>1.7832110000000001</v>
      </c>
      <c r="AK83">
        <v>777.2</v>
      </c>
      <c r="AL83">
        <v>58.9</v>
      </c>
      <c r="AM83">
        <v>276.60000000000002</v>
      </c>
      <c r="AN83">
        <v>30</v>
      </c>
      <c r="AO83">
        <v>44.5</v>
      </c>
      <c r="AP83">
        <v>122.87018500000001</v>
      </c>
      <c r="AQ83">
        <v>0.28999999999999998</v>
      </c>
      <c r="AR83">
        <v>62.89</v>
      </c>
      <c r="AS83">
        <v>0.7</v>
      </c>
      <c r="AT83">
        <v>10.99</v>
      </c>
      <c r="AU83">
        <v>0.04</v>
      </c>
      <c r="AV83">
        <v>155.9067</v>
      </c>
      <c r="AW83">
        <v>42.954799999999999</v>
      </c>
      <c r="AY83">
        <v>277.60000000000002</v>
      </c>
      <c r="AZ83">
        <v>268.8</v>
      </c>
    </row>
    <row r="84" spans="1:52" x14ac:dyDescent="0.25">
      <c r="A84" t="s">
        <v>281</v>
      </c>
      <c r="B84" t="s">
        <v>194</v>
      </c>
      <c r="C84">
        <v>83</v>
      </c>
      <c r="Y84">
        <v>-8.6999999999999993</v>
      </c>
      <c r="Z84">
        <v>-190.9</v>
      </c>
      <c r="AA84">
        <v>-190.4</v>
      </c>
      <c r="AB84">
        <v>-23.6</v>
      </c>
      <c r="AC84">
        <v>-45.5</v>
      </c>
      <c r="AD84">
        <v>-12.9</v>
      </c>
      <c r="AE84">
        <v>-6.9</v>
      </c>
      <c r="AF84">
        <v>75.900000000000006</v>
      </c>
      <c r="AG84">
        <v>6826.5</v>
      </c>
      <c r="AH84">
        <v>-17.809705000000001</v>
      </c>
      <c r="AI84">
        <v>13.971374000000001</v>
      </c>
      <c r="AJ84">
        <v>1.7832110000000001</v>
      </c>
      <c r="AK84">
        <v>777.2</v>
      </c>
      <c r="AL84">
        <v>58.9</v>
      </c>
      <c r="AM84">
        <v>276.60000000000002</v>
      </c>
      <c r="AN84">
        <v>30</v>
      </c>
      <c r="AO84">
        <v>44.5</v>
      </c>
      <c r="AP84">
        <v>122.87018500000001</v>
      </c>
      <c r="AQ84">
        <v>0.28999999999999998</v>
      </c>
      <c r="AR84">
        <v>62.89</v>
      </c>
      <c r="AS84">
        <v>0.7</v>
      </c>
      <c r="AT84">
        <v>10.99</v>
      </c>
      <c r="AU84">
        <v>0.04</v>
      </c>
      <c r="AV84">
        <v>167.72880000000001</v>
      </c>
      <c r="AW84">
        <v>55.013599999999997</v>
      </c>
      <c r="AY84">
        <v>277.60000000000002</v>
      </c>
      <c r="AZ84">
        <v>268.8</v>
      </c>
    </row>
    <row r="85" spans="1:52" x14ac:dyDescent="0.25">
      <c r="A85" t="s">
        <v>279</v>
      </c>
      <c r="B85" t="s">
        <v>194</v>
      </c>
      <c r="C85">
        <v>84</v>
      </c>
      <c r="Y85">
        <v>-8.6999999999999993</v>
      </c>
      <c r="Z85">
        <v>-190.9</v>
      </c>
      <c r="AA85">
        <v>-190.4</v>
      </c>
      <c r="AB85">
        <v>-23.6</v>
      </c>
      <c r="AC85">
        <v>-45.5</v>
      </c>
      <c r="AD85">
        <v>-12.9</v>
      </c>
      <c r="AE85">
        <v>-6.9</v>
      </c>
      <c r="AF85">
        <v>75.900000000000006</v>
      </c>
      <c r="AG85">
        <v>6826.5</v>
      </c>
      <c r="AH85">
        <v>-17.809705000000001</v>
      </c>
      <c r="AI85">
        <v>13.971374000000001</v>
      </c>
      <c r="AJ85">
        <v>1.7832110000000001</v>
      </c>
      <c r="AK85">
        <v>777.2</v>
      </c>
      <c r="AL85">
        <v>58.9</v>
      </c>
      <c r="AM85">
        <v>276.60000000000002</v>
      </c>
      <c r="AN85">
        <v>30</v>
      </c>
      <c r="AO85">
        <v>44.5</v>
      </c>
      <c r="AP85">
        <v>122.87018500000001</v>
      </c>
      <c r="AQ85">
        <v>0.28999999999999998</v>
      </c>
      <c r="AR85">
        <v>62.89</v>
      </c>
      <c r="AS85">
        <v>0.7</v>
      </c>
      <c r="AT85">
        <v>10.99</v>
      </c>
      <c r="AU85">
        <v>0.04</v>
      </c>
      <c r="AV85">
        <v>164.85759999999999</v>
      </c>
      <c r="AW85">
        <v>47.273099999999999</v>
      </c>
      <c r="AY85">
        <v>277.60000000000002</v>
      </c>
      <c r="AZ85">
        <v>268.8</v>
      </c>
    </row>
    <row r="86" spans="1:52" x14ac:dyDescent="0.25">
      <c r="A86" t="s">
        <v>285</v>
      </c>
      <c r="B86" t="s">
        <v>194</v>
      </c>
      <c r="C86">
        <v>85</v>
      </c>
      <c r="Y86">
        <v>-8.6999999999999993</v>
      </c>
      <c r="Z86">
        <v>-190.9</v>
      </c>
      <c r="AA86">
        <v>-190.4</v>
      </c>
      <c r="AB86">
        <v>-23.6</v>
      </c>
      <c r="AC86">
        <v>-45.5</v>
      </c>
      <c r="AD86">
        <v>-12.9</v>
      </c>
      <c r="AE86">
        <v>-6.9</v>
      </c>
      <c r="AF86">
        <v>75.900000000000006</v>
      </c>
      <c r="AG86">
        <v>6826.5</v>
      </c>
      <c r="AH86">
        <v>-17.809705000000001</v>
      </c>
      <c r="AI86">
        <v>13.971374000000001</v>
      </c>
      <c r="AJ86">
        <v>1.7832110000000001</v>
      </c>
      <c r="AK86">
        <v>777.2</v>
      </c>
      <c r="AL86">
        <v>58.9</v>
      </c>
      <c r="AM86">
        <v>276.60000000000002</v>
      </c>
      <c r="AN86">
        <v>30</v>
      </c>
      <c r="AO86">
        <v>44.5</v>
      </c>
      <c r="AP86">
        <v>122.87018500000001</v>
      </c>
      <c r="AQ86">
        <v>0.28999999999999998</v>
      </c>
      <c r="AR86">
        <v>62.89</v>
      </c>
      <c r="AS86">
        <v>0.7</v>
      </c>
      <c r="AT86">
        <v>10.99</v>
      </c>
      <c r="AU86">
        <v>0.04</v>
      </c>
      <c r="AV86">
        <v>175.2971</v>
      </c>
      <c r="AW86">
        <v>50.646799999999999</v>
      </c>
      <c r="AY86">
        <v>277.60000000000002</v>
      </c>
      <c r="AZ86">
        <v>268.8</v>
      </c>
    </row>
    <row r="87" spans="1:52" x14ac:dyDescent="0.25">
      <c r="A87" t="s">
        <v>275</v>
      </c>
      <c r="B87" t="s">
        <v>194</v>
      </c>
      <c r="C87">
        <v>86</v>
      </c>
      <c r="Y87">
        <v>-8.6999999999999993</v>
      </c>
      <c r="Z87">
        <v>-190.9</v>
      </c>
      <c r="AA87">
        <v>-190.4</v>
      </c>
      <c r="AB87">
        <v>-23.6</v>
      </c>
      <c r="AC87">
        <v>-45.5</v>
      </c>
      <c r="AD87">
        <v>-12.9</v>
      </c>
      <c r="AE87">
        <v>-6.9</v>
      </c>
      <c r="AF87">
        <v>75.900000000000006</v>
      </c>
      <c r="AG87">
        <v>6826.5</v>
      </c>
      <c r="AH87">
        <v>-17.809705000000001</v>
      </c>
      <c r="AI87">
        <v>13.971374000000001</v>
      </c>
      <c r="AJ87">
        <v>1.7832110000000001</v>
      </c>
      <c r="AK87">
        <v>777.2</v>
      </c>
      <c r="AL87">
        <v>58.9</v>
      </c>
      <c r="AM87">
        <v>276.60000000000002</v>
      </c>
      <c r="AN87">
        <v>30</v>
      </c>
      <c r="AO87">
        <v>44.5</v>
      </c>
      <c r="AP87">
        <v>122.87018500000001</v>
      </c>
      <c r="AQ87">
        <v>0.28999999999999998</v>
      </c>
      <c r="AR87">
        <v>62.89</v>
      </c>
      <c r="AS87">
        <v>0.7</v>
      </c>
      <c r="AT87">
        <v>10.99</v>
      </c>
      <c r="AU87">
        <v>0.04</v>
      </c>
      <c r="AV87">
        <v>127.16240000000001</v>
      </c>
      <c r="AW87">
        <v>64.588099999999997</v>
      </c>
      <c r="AY87">
        <v>277.60000000000002</v>
      </c>
      <c r="AZ87">
        <v>268.8</v>
      </c>
    </row>
    <row r="88" spans="1:52" x14ac:dyDescent="0.25">
      <c r="A88" t="s">
        <v>270</v>
      </c>
      <c r="B88" t="s">
        <v>194</v>
      </c>
      <c r="C88">
        <v>87</v>
      </c>
      <c r="Y88">
        <v>-8.6999999999999993</v>
      </c>
      <c r="Z88">
        <v>-190.9</v>
      </c>
      <c r="AA88">
        <v>-190.4</v>
      </c>
      <c r="AB88">
        <v>-23.6</v>
      </c>
      <c r="AC88">
        <v>-45.5</v>
      </c>
      <c r="AD88">
        <v>-12.9</v>
      </c>
      <c r="AE88">
        <v>-6.9</v>
      </c>
      <c r="AF88">
        <v>75.900000000000006</v>
      </c>
      <c r="AG88">
        <v>6826.5</v>
      </c>
      <c r="AH88">
        <v>-17.809705000000001</v>
      </c>
      <c r="AI88">
        <v>13.971374000000001</v>
      </c>
      <c r="AJ88">
        <v>1.7832110000000001</v>
      </c>
      <c r="AK88">
        <v>777.2</v>
      </c>
      <c r="AL88">
        <v>58.9</v>
      </c>
      <c r="AM88">
        <v>276.60000000000002</v>
      </c>
      <c r="AN88">
        <v>30</v>
      </c>
      <c r="AO88">
        <v>44.5</v>
      </c>
      <c r="AP88">
        <v>122.87018500000001</v>
      </c>
      <c r="AQ88">
        <v>0.28999999999999998</v>
      </c>
      <c r="AR88">
        <v>62.89</v>
      </c>
      <c r="AS88">
        <v>0.7</v>
      </c>
      <c r="AT88">
        <v>10.99</v>
      </c>
      <c r="AU88">
        <v>0.04</v>
      </c>
      <c r="AV88">
        <v>135.30959999999999</v>
      </c>
      <c r="AW88">
        <v>62.250900000000001</v>
      </c>
      <c r="AY88">
        <v>277.60000000000002</v>
      </c>
      <c r="AZ88">
        <v>268.8</v>
      </c>
    </row>
    <row r="89" spans="1:52" x14ac:dyDescent="0.25">
      <c r="A89" t="s">
        <v>268</v>
      </c>
      <c r="B89" t="s">
        <v>194</v>
      </c>
      <c r="C89">
        <v>88</v>
      </c>
      <c r="Y89">
        <v>-8.6999999999999993</v>
      </c>
      <c r="Z89">
        <v>-190.9</v>
      </c>
      <c r="AA89">
        <v>-190.4</v>
      </c>
      <c r="AB89">
        <v>-23.6</v>
      </c>
      <c r="AC89">
        <v>-45.5</v>
      </c>
      <c r="AD89">
        <v>-12.9</v>
      </c>
      <c r="AE89">
        <v>-6.9</v>
      </c>
      <c r="AF89">
        <v>75.900000000000006</v>
      </c>
      <c r="AG89">
        <v>6826.5</v>
      </c>
      <c r="AH89">
        <v>-17.809705000000001</v>
      </c>
      <c r="AI89">
        <v>13.971374000000001</v>
      </c>
      <c r="AJ89">
        <v>1.7832110000000001</v>
      </c>
      <c r="AK89">
        <v>777.2</v>
      </c>
      <c r="AL89">
        <v>58.9</v>
      </c>
      <c r="AM89">
        <v>276.60000000000002</v>
      </c>
      <c r="AN89">
        <v>30</v>
      </c>
      <c r="AO89">
        <v>44.5</v>
      </c>
      <c r="AP89">
        <v>122.87018500000001</v>
      </c>
      <c r="AQ89">
        <v>0.28999999999999998</v>
      </c>
      <c r="AR89">
        <v>62.89</v>
      </c>
      <c r="AS89">
        <v>0.7</v>
      </c>
      <c r="AT89">
        <v>10.99</v>
      </c>
      <c r="AU89">
        <v>0.04</v>
      </c>
      <c r="AV89">
        <v>137.875</v>
      </c>
      <c r="AW89">
        <v>52.756399999999999</v>
      </c>
      <c r="AY89">
        <v>277.60000000000002</v>
      </c>
      <c r="AZ89">
        <v>268.8</v>
      </c>
    </row>
    <row r="90" spans="1:52" x14ac:dyDescent="0.25">
      <c r="A90" t="s">
        <v>269</v>
      </c>
      <c r="B90" t="s">
        <v>194</v>
      </c>
      <c r="C90">
        <v>89</v>
      </c>
      <c r="Y90">
        <v>-8.6999999999999993</v>
      </c>
      <c r="Z90">
        <v>-190.9</v>
      </c>
      <c r="AA90">
        <v>-190.4</v>
      </c>
      <c r="AB90">
        <v>-23.6</v>
      </c>
      <c r="AC90">
        <v>-45.5</v>
      </c>
      <c r="AD90">
        <v>-12.9</v>
      </c>
      <c r="AE90">
        <v>-6.9</v>
      </c>
      <c r="AF90">
        <v>75.900000000000006</v>
      </c>
      <c r="AG90">
        <v>6826.5</v>
      </c>
      <c r="AH90">
        <v>-17.809705000000001</v>
      </c>
      <c r="AI90">
        <v>13.971374000000001</v>
      </c>
      <c r="AJ90">
        <v>1.7832110000000001</v>
      </c>
      <c r="AK90">
        <v>777.2</v>
      </c>
      <c r="AL90">
        <v>58.9</v>
      </c>
      <c r="AM90">
        <v>276.60000000000002</v>
      </c>
      <c r="AN90">
        <v>30</v>
      </c>
      <c r="AO90">
        <v>44.5</v>
      </c>
      <c r="AP90">
        <v>122.87018500000001</v>
      </c>
      <c r="AQ90">
        <v>0.28999999999999998</v>
      </c>
      <c r="AR90">
        <v>62.89</v>
      </c>
      <c r="AS90">
        <v>0.7</v>
      </c>
      <c r="AT90">
        <v>10.99</v>
      </c>
      <c r="AU90">
        <v>0.04</v>
      </c>
      <c r="AV90">
        <v>143.0934</v>
      </c>
      <c r="AW90">
        <v>58.723300000000002</v>
      </c>
      <c r="AY90">
        <v>277.60000000000002</v>
      </c>
      <c r="AZ90">
        <v>268.8</v>
      </c>
    </row>
    <row r="91" spans="1:52" x14ac:dyDescent="0.25">
      <c r="A91" t="s">
        <v>262</v>
      </c>
      <c r="B91" t="s">
        <v>194</v>
      </c>
      <c r="C91">
        <v>90</v>
      </c>
      <c r="Y91">
        <v>-8.6999999999999993</v>
      </c>
      <c r="Z91">
        <v>-190.9</v>
      </c>
      <c r="AA91">
        <v>-190.4</v>
      </c>
      <c r="AB91">
        <v>-23.6</v>
      </c>
      <c r="AC91">
        <v>-45.5</v>
      </c>
      <c r="AD91">
        <v>-12.9</v>
      </c>
      <c r="AE91">
        <v>-6.9</v>
      </c>
      <c r="AF91">
        <v>75.900000000000006</v>
      </c>
      <c r="AG91">
        <v>6826.5</v>
      </c>
      <c r="AH91">
        <v>-17.809705000000001</v>
      </c>
      <c r="AI91">
        <v>13.971374000000001</v>
      </c>
      <c r="AJ91">
        <v>1.7832110000000001</v>
      </c>
      <c r="AK91">
        <v>777.2</v>
      </c>
      <c r="AL91">
        <v>58.9</v>
      </c>
      <c r="AM91">
        <v>276.60000000000002</v>
      </c>
      <c r="AN91">
        <v>30</v>
      </c>
      <c r="AO91">
        <v>44.5</v>
      </c>
      <c r="AP91">
        <v>122.87018500000001</v>
      </c>
      <c r="AQ91">
        <v>0.28999999999999998</v>
      </c>
      <c r="AR91">
        <v>62.89</v>
      </c>
      <c r="AS91">
        <v>0.7</v>
      </c>
      <c r="AT91">
        <v>10.99</v>
      </c>
      <c r="AU91">
        <v>0.04</v>
      </c>
      <c r="AV91">
        <v>178.28139999999999</v>
      </c>
      <c r="AW91">
        <v>67.897099999999995</v>
      </c>
      <c r="AY91">
        <v>277.60000000000002</v>
      </c>
      <c r="AZ91">
        <v>268.8</v>
      </c>
    </row>
    <row r="92" spans="1:52" x14ac:dyDescent="0.25">
      <c r="A92" t="s">
        <v>265</v>
      </c>
      <c r="B92" t="s">
        <v>194</v>
      </c>
      <c r="C92">
        <v>91</v>
      </c>
      <c r="Y92">
        <v>-8.6999999999999993</v>
      </c>
      <c r="Z92">
        <v>-190.9</v>
      </c>
      <c r="AA92">
        <v>-190.4</v>
      </c>
      <c r="AB92">
        <v>-23.6</v>
      </c>
      <c r="AC92">
        <v>-45.5</v>
      </c>
      <c r="AD92">
        <v>-12.9</v>
      </c>
      <c r="AE92">
        <v>-6.9</v>
      </c>
      <c r="AF92">
        <v>75.900000000000006</v>
      </c>
      <c r="AG92">
        <v>6826.5</v>
      </c>
      <c r="AH92">
        <v>-17.809705000000001</v>
      </c>
      <c r="AI92">
        <v>13.971374000000001</v>
      </c>
      <c r="AJ92">
        <v>1.7832110000000001</v>
      </c>
      <c r="AK92">
        <v>777.2</v>
      </c>
      <c r="AL92">
        <v>58.9</v>
      </c>
      <c r="AM92">
        <v>276.60000000000002</v>
      </c>
      <c r="AN92">
        <v>30</v>
      </c>
      <c r="AO92">
        <v>44.5</v>
      </c>
      <c r="AP92">
        <v>122.87018500000001</v>
      </c>
      <c r="AQ92">
        <v>0.28999999999999998</v>
      </c>
      <c r="AR92">
        <v>62.89</v>
      </c>
      <c r="AS92">
        <v>0.7</v>
      </c>
      <c r="AT92">
        <v>10.99</v>
      </c>
      <c r="AU92">
        <v>0.04</v>
      </c>
      <c r="AV92">
        <v>161.55170000000001</v>
      </c>
      <c r="AW92">
        <v>69.343400000000003</v>
      </c>
      <c r="AY92">
        <v>277.60000000000002</v>
      </c>
      <c r="AZ92">
        <v>268.8</v>
      </c>
    </row>
    <row r="93" spans="1:52" x14ac:dyDescent="0.25">
      <c r="A93" t="s">
        <v>263</v>
      </c>
      <c r="B93" t="s">
        <v>194</v>
      </c>
      <c r="C93">
        <v>92</v>
      </c>
      <c r="Y93">
        <v>-8.6999999999999993</v>
      </c>
      <c r="Z93">
        <v>-190.9</v>
      </c>
      <c r="AA93">
        <v>-190.4</v>
      </c>
      <c r="AB93">
        <v>-23.6</v>
      </c>
      <c r="AC93">
        <v>-45.5</v>
      </c>
      <c r="AD93">
        <v>-12.9</v>
      </c>
      <c r="AE93">
        <v>-6.9</v>
      </c>
      <c r="AF93">
        <v>75.900000000000006</v>
      </c>
      <c r="AG93">
        <v>6826.5</v>
      </c>
      <c r="AH93">
        <v>-17.809705000000001</v>
      </c>
      <c r="AI93">
        <v>13.971374000000001</v>
      </c>
      <c r="AJ93">
        <v>1.7832110000000001</v>
      </c>
      <c r="AK93">
        <v>777.2</v>
      </c>
      <c r="AL93">
        <v>58.9</v>
      </c>
      <c r="AM93">
        <v>276.60000000000002</v>
      </c>
      <c r="AN93">
        <v>30</v>
      </c>
      <c r="AO93">
        <v>44.5</v>
      </c>
      <c r="AP93">
        <v>122.87018500000001</v>
      </c>
      <c r="AQ93">
        <v>0.28999999999999998</v>
      </c>
      <c r="AR93">
        <v>62.89</v>
      </c>
      <c r="AS93">
        <v>0.7</v>
      </c>
      <c r="AT93">
        <v>10.99</v>
      </c>
      <c r="AU93">
        <v>0.04</v>
      </c>
      <c r="AV93">
        <v>169.54230000000001</v>
      </c>
      <c r="AW93">
        <v>64.291600000000003</v>
      </c>
      <c r="AY93">
        <v>277.60000000000002</v>
      </c>
      <c r="AZ93">
        <v>268.8</v>
      </c>
    </row>
    <row r="94" spans="1:52" x14ac:dyDescent="0.25">
      <c r="A94" t="s">
        <v>260</v>
      </c>
      <c r="B94" t="s">
        <v>194</v>
      </c>
      <c r="C94">
        <v>93</v>
      </c>
      <c r="Y94">
        <v>-8.6999999999999993</v>
      </c>
      <c r="Z94">
        <v>-190.9</v>
      </c>
      <c r="AA94">
        <v>-190.4</v>
      </c>
      <c r="AB94">
        <v>-23.6</v>
      </c>
      <c r="AC94">
        <v>-45.5</v>
      </c>
      <c r="AD94">
        <v>-12.9</v>
      </c>
      <c r="AE94">
        <v>-6.9</v>
      </c>
      <c r="AF94">
        <v>75.900000000000006</v>
      </c>
      <c r="AG94">
        <v>6826.5</v>
      </c>
      <c r="AH94">
        <v>-17.809705000000001</v>
      </c>
      <c r="AI94">
        <v>13.971374000000001</v>
      </c>
      <c r="AJ94">
        <v>1.7832110000000001</v>
      </c>
      <c r="AK94">
        <v>777.2</v>
      </c>
      <c r="AL94">
        <v>58.9</v>
      </c>
      <c r="AM94">
        <v>276.60000000000002</v>
      </c>
      <c r="AN94">
        <v>30</v>
      </c>
      <c r="AO94">
        <v>44.5</v>
      </c>
      <c r="AP94">
        <v>122.87018500000001</v>
      </c>
      <c r="AQ94">
        <v>0.28999999999999998</v>
      </c>
      <c r="AR94">
        <v>62.89</v>
      </c>
      <c r="AS94">
        <v>0.7</v>
      </c>
      <c r="AT94">
        <v>10.99</v>
      </c>
      <c r="AU94">
        <v>0.04</v>
      </c>
      <c r="AV94">
        <v>171.4117</v>
      </c>
      <c r="AW94">
        <v>72.1541</v>
      </c>
      <c r="AY94">
        <v>277.60000000000002</v>
      </c>
      <c r="AZ94">
        <v>268.8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12.5703125" customWidth="1"/>
    <col min="2" max="2" width="7.5703125" bestFit="1" customWidth="1"/>
    <col min="3" max="3" width="8.28515625" bestFit="1" customWidth="1"/>
    <col min="4" max="4" width="14.7109375" customWidth="1"/>
    <col min="5" max="5" width="8.85546875" customWidth="1"/>
    <col min="6" max="7" width="9" customWidth="1"/>
    <col min="8" max="8" width="8.7109375" customWidth="1"/>
    <col min="9" max="9" width="9.140625" customWidth="1"/>
    <col min="10" max="10" width="8.5703125" bestFit="1" customWidth="1"/>
    <col min="11" max="11" width="10.5703125" bestFit="1" customWidth="1"/>
    <col min="12" max="12" width="9.28515625" bestFit="1" customWidth="1"/>
    <col min="13" max="13" width="10.28515625" bestFit="1" customWidth="1"/>
    <col min="14" max="15" width="9.5703125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4" width="8.5703125" bestFit="1" customWidth="1"/>
    <col min="25" max="31" width="9.28515625" bestFit="1" customWidth="1"/>
    <col min="32" max="33" width="8.5703125" bestFit="1" customWidth="1"/>
    <col min="34" max="34" width="9.28515625" bestFit="1" customWidth="1"/>
    <col min="35" max="35" width="10.5703125" bestFit="1" customWidth="1"/>
    <col min="36" max="39" width="8.5703125" bestFit="1" customWidth="1"/>
    <col min="40" max="40" width="9.5703125" bestFit="1" customWidth="1"/>
    <col min="41" max="41" width="12.5703125" style="15" customWidth="1"/>
    <col min="42" max="42" width="12.42578125" customWidth="1"/>
    <col min="43" max="43" width="8.5703125" bestFit="1" customWidth="1"/>
    <col min="44" max="44" width="9.5703125" bestFit="1" customWidth="1"/>
    <col min="45" max="45" width="8.5703125" bestFit="1" customWidth="1"/>
    <col min="46" max="46" width="9.5703125" bestFit="1" customWidth="1"/>
    <col min="47" max="47" width="8.5703125" bestFit="1" customWidth="1"/>
    <col min="48" max="48" width="10.5703125" bestFit="1" customWidth="1"/>
    <col min="49" max="49" width="12" customWidth="1"/>
    <col min="50" max="50" width="27.140625" customWidth="1"/>
    <col min="52" max="52" width="10.5703125" bestFit="1" customWidth="1"/>
  </cols>
  <sheetData>
    <row r="1" spans="1:52" x14ac:dyDescent="0.25">
      <c r="A1" s="2" t="s">
        <v>102</v>
      </c>
      <c r="B1" s="2" t="s">
        <v>177</v>
      </c>
      <c r="C1" s="2" t="s">
        <v>0</v>
      </c>
      <c r="D1" s="26" t="s">
        <v>57</v>
      </c>
      <c r="E1" s="26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75" t="s">
        <v>184</v>
      </c>
      <c r="K1" s="75" t="s">
        <v>155</v>
      </c>
      <c r="L1" s="75" t="s">
        <v>185</v>
      </c>
      <c r="M1" s="28" t="s">
        <v>227</v>
      </c>
      <c r="N1" s="2" t="s">
        <v>1</v>
      </c>
      <c r="O1" s="2" t="s">
        <v>2</v>
      </c>
      <c r="P1" s="2" t="s">
        <v>186</v>
      </c>
      <c r="Q1" s="2" t="s">
        <v>187</v>
      </c>
      <c r="R1" s="2" t="s">
        <v>188</v>
      </c>
      <c r="S1" s="2" t="s">
        <v>211</v>
      </c>
      <c r="T1" s="2" t="s">
        <v>212</v>
      </c>
      <c r="U1" s="2" t="s">
        <v>213</v>
      </c>
      <c r="V1" s="2" t="s">
        <v>22</v>
      </c>
      <c r="W1" s="2" t="s">
        <v>189</v>
      </c>
      <c r="X1" s="2" t="s">
        <v>190</v>
      </c>
      <c r="Y1" s="75" t="s">
        <v>7</v>
      </c>
      <c r="Z1" s="75" t="s">
        <v>8</v>
      </c>
      <c r="AA1" s="75" t="s">
        <v>9</v>
      </c>
      <c r="AB1" s="75" t="s">
        <v>18</v>
      </c>
      <c r="AC1" s="75" t="s">
        <v>10</v>
      </c>
      <c r="AD1" s="75" t="s">
        <v>11</v>
      </c>
      <c r="AE1" s="75" t="s">
        <v>12</v>
      </c>
      <c r="AF1" s="75" t="s">
        <v>13</v>
      </c>
      <c r="AG1" s="75" t="s">
        <v>14</v>
      </c>
      <c r="AH1" s="75" t="s">
        <v>15</v>
      </c>
      <c r="AI1" s="75" t="s">
        <v>16</v>
      </c>
      <c r="AJ1" s="75" t="s">
        <v>17</v>
      </c>
      <c r="AK1" s="75" t="s">
        <v>19</v>
      </c>
      <c r="AL1" s="75" t="s">
        <v>20</v>
      </c>
      <c r="AM1" s="75" t="s">
        <v>21</v>
      </c>
      <c r="AN1" s="2" t="s">
        <v>2</v>
      </c>
      <c r="AO1" s="13" t="s">
        <v>1</v>
      </c>
      <c r="AP1" s="2" t="s">
        <v>3</v>
      </c>
      <c r="AQ1" s="2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61</v>
      </c>
      <c r="AW1" s="2" t="s">
        <v>62</v>
      </c>
      <c r="AX1" s="2" t="s">
        <v>247</v>
      </c>
      <c r="AY1" s="2" t="s">
        <v>232</v>
      </c>
      <c r="AZ1" s="2" t="s">
        <v>155</v>
      </c>
    </row>
    <row r="2" spans="1:52" x14ac:dyDescent="0.25">
      <c r="A2" s="25" t="s">
        <v>4</v>
      </c>
      <c r="B2" s="26" t="s">
        <v>6</v>
      </c>
      <c r="C2" s="26">
        <v>1</v>
      </c>
      <c r="D2" s="57">
        <v>814</v>
      </c>
      <c r="E2" s="58">
        <v>2</v>
      </c>
      <c r="F2" s="58">
        <v>0.1</v>
      </c>
      <c r="G2" s="58">
        <v>0.25</v>
      </c>
      <c r="H2" s="58">
        <v>3.5000000000000001E-3</v>
      </c>
      <c r="I2" s="58">
        <v>7.0000000000000001E-3</v>
      </c>
      <c r="J2" s="57">
        <v>1.2809999999999999</v>
      </c>
      <c r="K2" s="57">
        <v>161.5</v>
      </c>
      <c r="L2" s="57">
        <v>-0.7732</v>
      </c>
      <c r="M2" s="57">
        <v>-85.3</v>
      </c>
      <c r="N2" s="57">
        <v>23.81</v>
      </c>
      <c r="O2" s="57">
        <v>47.94</v>
      </c>
      <c r="P2" s="57">
        <v>-4</v>
      </c>
      <c r="Q2" s="58">
        <v>0.1</v>
      </c>
      <c r="R2" s="58">
        <v>35</v>
      </c>
      <c r="S2" s="57">
        <v>5</v>
      </c>
      <c r="T2" s="57">
        <v>0</v>
      </c>
      <c r="U2" s="57">
        <v>1</v>
      </c>
      <c r="V2" s="58">
        <v>0.2</v>
      </c>
      <c r="W2" s="58">
        <v>0.1</v>
      </c>
      <c r="X2" s="58">
        <v>0.5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4"/>
      <c r="AJ2" s="56"/>
      <c r="AK2" s="56"/>
      <c r="AL2" s="56"/>
      <c r="AM2" s="56"/>
      <c r="AN2" s="59"/>
      <c r="AO2" s="59"/>
      <c r="AP2" s="56"/>
      <c r="AQ2" s="56"/>
      <c r="AR2" s="56"/>
      <c r="AS2" s="56"/>
      <c r="AT2" s="56"/>
      <c r="AU2" s="56"/>
      <c r="AV2" s="59">
        <f>VLOOKUP(A2,node_position!A:C,2,FALSE)/2.5</f>
        <v>54.2</v>
      </c>
      <c r="AW2" s="43">
        <f>VLOOKUP(A2,node_position!A:C,3,FALSE)/2.5</f>
        <v>118.2</v>
      </c>
      <c r="AX2" s="4" t="s">
        <v>159</v>
      </c>
      <c r="AY2" s="22">
        <v>161.5</v>
      </c>
      <c r="AZ2" s="22">
        <v>161.5</v>
      </c>
    </row>
    <row r="3" spans="1:52" s="38" customFormat="1" x14ac:dyDescent="0.25">
      <c r="A3" s="10" t="s">
        <v>191</v>
      </c>
      <c r="B3" s="9" t="s">
        <v>194</v>
      </c>
      <c r="C3" s="9">
        <v>2</v>
      </c>
      <c r="D3" s="60"/>
      <c r="E3" s="61"/>
      <c r="F3" s="61"/>
      <c r="G3" s="61"/>
      <c r="H3" s="61"/>
      <c r="I3" s="61"/>
      <c r="J3" s="61"/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52">
        <v>-0.103765168727061</v>
      </c>
      <c r="Z3" s="52">
        <v>-3.1471897227669299E-2</v>
      </c>
      <c r="AA3" s="52">
        <v>-1.9867289355374199E-2</v>
      </c>
      <c r="AB3" s="61">
        <v>-2.3599999999999999E-2</v>
      </c>
      <c r="AC3" s="61">
        <v>-4.5499999999999999E-2</v>
      </c>
      <c r="AD3" s="61">
        <v>-1.29E-2</v>
      </c>
      <c r="AE3" s="61">
        <v>-6.8999999999999999E-3</v>
      </c>
      <c r="AF3" s="61">
        <v>7.5899999999999995E-2</v>
      </c>
      <c r="AG3" s="61">
        <v>6.8265000000000002</v>
      </c>
      <c r="AH3" s="52">
        <v>-0.27112892991402199</v>
      </c>
      <c r="AI3" s="52">
        <v>1.3131104586741001E-2</v>
      </c>
      <c r="AJ3" s="52">
        <v>2.02454412350966E-4</v>
      </c>
      <c r="AK3" s="61">
        <v>0.7772</v>
      </c>
      <c r="AL3" s="61">
        <v>5.8900000000000001E-2</v>
      </c>
      <c r="AM3" s="61">
        <v>0.27660000000000001</v>
      </c>
      <c r="AN3" s="62">
        <v>40.576245761527801</v>
      </c>
      <c r="AO3" s="63">
        <v>44.5</v>
      </c>
      <c r="AP3" s="52">
        <v>112.44762511774699</v>
      </c>
      <c r="AQ3" s="61">
        <v>0.28999999999999998</v>
      </c>
      <c r="AR3" s="61">
        <v>62.89</v>
      </c>
      <c r="AS3" s="61">
        <v>0.7</v>
      </c>
      <c r="AT3" s="61">
        <v>10.99</v>
      </c>
      <c r="AU3" s="61">
        <v>0.04</v>
      </c>
      <c r="AV3" s="63">
        <f>AV2+(AV17-AV2)/12</f>
        <v>57.866666666666667</v>
      </c>
      <c r="AW3" s="16">
        <f>AW2+(AW17-AW2)/12</f>
        <v>119.83333333333334</v>
      </c>
      <c r="AX3" s="10" t="s">
        <v>250</v>
      </c>
      <c r="AY3" s="48">
        <v>304</v>
      </c>
      <c r="AZ3" s="48">
        <v>213.5</v>
      </c>
    </row>
    <row r="4" spans="1:52" s="38" customFormat="1" x14ac:dyDescent="0.25">
      <c r="A4" s="10" t="s">
        <v>192</v>
      </c>
      <c r="B4" s="9" t="s">
        <v>194</v>
      </c>
      <c r="C4" s="9">
        <v>3</v>
      </c>
      <c r="D4" s="60"/>
      <c r="E4" s="61"/>
      <c r="F4" s="61"/>
      <c r="G4" s="61"/>
      <c r="H4" s="61"/>
      <c r="I4" s="61"/>
      <c r="J4" s="61"/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52">
        <v>-0.103765168727061</v>
      </c>
      <c r="Z4" s="52">
        <v>-3.1471897227669299E-2</v>
      </c>
      <c r="AA4" s="52">
        <v>-1.9867289355374199E-2</v>
      </c>
      <c r="AB4" s="61">
        <v>-2.3599999999999999E-2</v>
      </c>
      <c r="AC4" s="61">
        <v>-4.5499999999999999E-2</v>
      </c>
      <c r="AD4" s="61">
        <v>-1.29E-2</v>
      </c>
      <c r="AE4" s="61">
        <v>-6.8999999999999999E-3</v>
      </c>
      <c r="AF4" s="61">
        <v>7.5899999999999995E-2</v>
      </c>
      <c r="AG4" s="61">
        <v>6.8265000000000002</v>
      </c>
      <c r="AH4" s="52">
        <v>-0.27112892991402199</v>
      </c>
      <c r="AI4" s="52">
        <v>1.3131104586741001E-2</v>
      </c>
      <c r="AJ4" s="52">
        <v>2.02454412350966E-4</v>
      </c>
      <c r="AK4" s="61">
        <v>0.7772</v>
      </c>
      <c r="AL4" s="61">
        <v>5.8900000000000001E-2</v>
      </c>
      <c r="AM4" s="61">
        <v>0.27660000000000001</v>
      </c>
      <c r="AN4" s="62">
        <v>40.576245761527801</v>
      </c>
      <c r="AO4" s="63">
        <v>44.5</v>
      </c>
      <c r="AP4" s="52">
        <v>112.44762511774699</v>
      </c>
      <c r="AQ4" s="61">
        <v>0.28999999999999998</v>
      </c>
      <c r="AR4" s="61">
        <v>62.89</v>
      </c>
      <c r="AS4" s="61">
        <v>0.7</v>
      </c>
      <c r="AT4" s="61">
        <v>10.99</v>
      </c>
      <c r="AU4" s="61">
        <v>0.04</v>
      </c>
      <c r="AV4" s="63">
        <f>AV2+(AV14-AV2)/5</f>
        <v>57.400000000000006</v>
      </c>
      <c r="AW4" s="16">
        <f>AW2+(AW14-AW2)/5</f>
        <v>118.2</v>
      </c>
      <c r="AX4" s="10"/>
      <c r="AY4" s="48">
        <v>304</v>
      </c>
      <c r="AZ4" s="48">
        <v>213.5</v>
      </c>
    </row>
    <row r="5" spans="1:52" s="38" customFormat="1" x14ac:dyDescent="0.25">
      <c r="A5" s="10" t="s">
        <v>193</v>
      </c>
      <c r="B5" s="9" t="s">
        <v>194</v>
      </c>
      <c r="C5" s="9">
        <v>4</v>
      </c>
      <c r="D5" s="60"/>
      <c r="E5" s="61"/>
      <c r="F5" s="61"/>
      <c r="G5" s="61"/>
      <c r="H5" s="61"/>
      <c r="I5" s="61"/>
      <c r="J5" s="61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52">
        <v>-0.103765168727061</v>
      </c>
      <c r="Z5" s="52">
        <v>-3.1471897227669299E-2</v>
      </c>
      <c r="AA5" s="52">
        <v>-1.9867289355374199E-2</v>
      </c>
      <c r="AB5" s="61">
        <v>-2.3599999999999999E-2</v>
      </c>
      <c r="AC5" s="61">
        <v>-4.5499999999999999E-2</v>
      </c>
      <c r="AD5" s="61">
        <v>-1.29E-2</v>
      </c>
      <c r="AE5" s="61">
        <v>-6.8999999999999999E-3</v>
      </c>
      <c r="AF5" s="61">
        <v>7.5899999999999995E-2</v>
      </c>
      <c r="AG5" s="61">
        <v>6.8265000000000002</v>
      </c>
      <c r="AH5" s="52">
        <v>-0.27112892991402199</v>
      </c>
      <c r="AI5" s="52">
        <v>1.3131104586741001E-2</v>
      </c>
      <c r="AJ5" s="52">
        <v>2.02454412350966E-4</v>
      </c>
      <c r="AK5" s="61">
        <v>0.7772</v>
      </c>
      <c r="AL5" s="61">
        <v>5.8900000000000001E-2</v>
      </c>
      <c r="AM5" s="61">
        <v>0.27660000000000001</v>
      </c>
      <c r="AN5" s="62">
        <v>40.576245761527801</v>
      </c>
      <c r="AO5" s="63">
        <v>44.5</v>
      </c>
      <c r="AP5" s="52">
        <v>112.44762511774699</v>
      </c>
      <c r="AQ5" s="61">
        <v>0.28999999999999998</v>
      </c>
      <c r="AR5" s="61">
        <v>62.89</v>
      </c>
      <c r="AS5" s="61">
        <v>0.7</v>
      </c>
      <c r="AT5" s="61">
        <v>10.99</v>
      </c>
      <c r="AU5" s="61">
        <v>0.04</v>
      </c>
      <c r="AV5" s="63">
        <f>AV2+(AV9-AV2)/5</f>
        <v>56.6</v>
      </c>
      <c r="AW5" s="16">
        <f>AW2+(AW9-AW2)/5</f>
        <v>115.64</v>
      </c>
      <c r="AX5" s="10"/>
      <c r="AY5" s="48">
        <v>304</v>
      </c>
      <c r="AZ5" s="48">
        <v>213.5</v>
      </c>
    </row>
    <row r="6" spans="1:52" s="44" customFormat="1" x14ac:dyDescent="0.25">
      <c r="A6" s="8" t="s">
        <v>202</v>
      </c>
      <c r="B6" s="7" t="s">
        <v>178</v>
      </c>
      <c r="C6" s="7">
        <v>5</v>
      </c>
      <c r="D6" s="55">
        <v>2100</v>
      </c>
      <c r="E6" s="64">
        <v>2</v>
      </c>
      <c r="F6" s="64">
        <v>0.1</v>
      </c>
      <c r="G6" s="64">
        <v>0.25</v>
      </c>
      <c r="H6" s="64">
        <v>3.5000000000000001E-3</v>
      </c>
      <c r="I6" s="64">
        <v>7.0000000000000001E-3</v>
      </c>
      <c r="J6" s="64">
        <v>3.34</v>
      </c>
      <c r="K6" s="55">
        <v>108</v>
      </c>
      <c r="L6" s="64">
        <v>-0.94479999999999997</v>
      </c>
      <c r="M6" s="64">
        <v>-74.650000000000006</v>
      </c>
      <c r="N6" s="64">
        <v>25.05</v>
      </c>
      <c r="O6" s="64">
        <v>41.25</v>
      </c>
      <c r="P6" s="55">
        <v>-15</v>
      </c>
      <c r="Q6" s="64">
        <v>0.1</v>
      </c>
      <c r="R6" s="64">
        <v>35</v>
      </c>
      <c r="S6" s="55">
        <v>5</v>
      </c>
      <c r="T6" s="55">
        <v>2</v>
      </c>
      <c r="U6" s="55">
        <v>1</v>
      </c>
      <c r="V6" s="64">
        <v>0</v>
      </c>
      <c r="W6" s="64">
        <v>0</v>
      </c>
      <c r="X6" s="64">
        <v>0.5</v>
      </c>
      <c r="Y6" s="53">
        <v>-0.103765168727061</v>
      </c>
      <c r="Z6" s="53">
        <v>-3.1471897227669299E-2</v>
      </c>
      <c r="AA6" s="53">
        <v>-1.9867289355374199E-2</v>
      </c>
      <c r="AB6" s="64">
        <v>-2.3599999999999999E-2</v>
      </c>
      <c r="AC6" s="64">
        <v>-4.5499999999999999E-2</v>
      </c>
      <c r="AD6" s="64">
        <v>-1.29E-2</v>
      </c>
      <c r="AE6" s="64">
        <v>-6.8999999999999999E-3</v>
      </c>
      <c r="AF6" s="64">
        <v>7.5899999999999995E-2</v>
      </c>
      <c r="AG6" s="64">
        <v>6.8265000000000002</v>
      </c>
      <c r="AH6" s="53">
        <v>-0.27112892991402199</v>
      </c>
      <c r="AI6" s="53">
        <v>1.3131104586741001E-2</v>
      </c>
      <c r="AJ6" s="53">
        <v>2.02454412350966E-4</v>
      </c>
      <c r="AK6" s="64">
        <v>0.7772</v>
      </c>
      <c r="AL6" s="64">
        <v>5.8900000000000001E-2</v>
      </c>
      <c r="AM6" s="64">
        <v>0.27660000000000001</v>
      </c>
      <c r="AN6" s="65">
        <v>40.576245761527801</v>
      </c>
      <c r="AO6" s="66">
        <v>44.5</v>
      </c>
      <c r="AP6" s="53">
        <v>112.44762511774699</v>
      </c>
      <c r="AQ6" s="64">
        <v>0.28999999999999998</v>
      </c>
      <c r="AR6" s="64">
        <v>62.89</v>
      </c>
      <c r="AS6" s="64">
        <v>0.7</v>
      </c>
      <c r="AT6" s="64">
        <v>10.99</v>
      </c>
      <c r="AU6" s="64">
        <v>0.04</v>
      </c>
      <c r="AV6" s="66">
        <f>AV2+(AV8-AV2)/5</f>
        <v>52.36</v>
      </c>
      <c r="AW6" s="17">
        <f>AW2+(AW8-AW2)/5</f>
        <v>114.04</v>
      </c>
      <c r="AX6" s="8"/>
      <c r="AY6" s="49">
        <v>304</v>
      </c>
      <c r="AZ6" s="49">
        <v>213.5</v>
      </c>
    </row>
    <row r="7" spans="1:52" s="38" customFormat="1" x14ac:dyDescent="0.25">
      <c r="A7" s="10" t="s">
        <v>105</v>
      </c>
      <c r="B7" s="9" t="s">
        <v>194</v>
      </c>
      <c r="C7" s="9">
        <v>6</v>
      </c>
      <c r="D7" s="60"/>
      <c r="E7" s="61"/>
      <c r="F7" s="61"/>
      <c r="G7" s="61"/>
      <c r="H7" s="61"/>
      <c r="I7" s="61"/>
      <c r="J7" s="61"/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52">
        <v>-0.103765168727061</v>
      </c>
      <c r="Z7" s="52">
        <v>-3.1471897227669299E-2</v>
      </c>
      <c r="AA7" s="52">
        <v>-1.9867289355374199E-2</v>
      </c>
      <c r="AB7" s="61">
        <v>-2.3599999999999999E-2</v>
      </c>
      <c r="AC7" s="61">
        <v>-4.5499999999999999E-2</v>
      </c>
      <c r="AD7" s="61">
        <v>-1.29E-2</v>
      </c>
      <c r="AE7" s="61">
        <v>-6.8999999999999999E-3</v>
      </c>
      <c r="AF7" s="61">
        <v>7.5899999999999995E-2</v>
      </c>
      <c r="AG7" s="61">
        <v>6.8265000000000002</v>
      </c>
      <c r="AH7" s="52">
        <v>-0.27112892991402199</v>
      </c>
      <c r="AI7" s="52">
        <v>1.3131104586741001E-2</v>
      </c>
      <c r="AJ7" s="52">
        <v>2.02454412350966E-4</v>
      </c>
      <c r="AK7" s="61">
        <v>0.7772</v>
      </c>
      <c r="AL7" s="61">
        <v>5.8900000000000001E-2</v>
      </c>
      <c r="AM7" s="61">
        <v>0.27660000000000001</v>
      </c>
      <c r="AN7" s="62">
        <v>40.576245761527801</v>
      </c>
      <c r="AO7" s="63">
        <v>44.5</v>
      </c>
      <c r="AP7" s="52">
        <v>112.44762511774699</v>
      </c>
      <c r="AQ7" s="61">
        <v>0.28999999999999998</v>
      </c>
      <c r="AR7" s="61">
        <v>62.89</v>
      </c>
      <c r="AS7" s="61">
        <v>0.7</v>
      </c>
      <c r="AT7" s="61">
        <v>10.99</v>
      </c>
      <c r="AU7" s="61">
        <v>0.04</v>
      </c>
      <c r="AV7" s="63">
        <f>VLOOKUP(A7,node_position!A:C,2,FALSE)/2.5</f>
        <v>53.8</v>
      </c>
      <c r="AW7" s="16">
        <f>VLOOKUP(A7,node_position!A:C,3,FALSE)/2.5</f>
        <v>64.599999999999994</v>
      </c>
      <c r="AX7" s="10" t="s">
        <v>160</v>
      </c>
      <c r="AY7" s="48">
        <v>304</v>
      </c>
      <c r="AZ7" s="48">
        <v>213.5</v>
      </c>
    </row>
    <row r="8" spans="1:52" s="44" customFormat="1" x14ac:dyDescent="0.25">
      <c r="A8" s="8" t="s">
        <v>106</v>
      </c>
      <c r="B8" s="7" t="s">
        <v>178</v>
      </c>
      <c r="C8" s="7">
        <v>7</v>
      </c>
      <c r="D8" s="55">
        <v>2100</v>
      </c>
      <c r="E8" s="64">
        <v>2</v>
      </c>
      <c r="F8" s="64">
        <v>0.1</v>
      </c>
      <c r="G8" s="64">
        <v>0.25</v>
      </c>
      <c r="H8" s="64">
        <v>3.5000000000000001E-3</v>
      </c>
      <c r="I8" s="64">
        <v>7.0000000000000001E-3</v>
      </c>
      <c r="J8" s="64">
        <v>3.34</v>
      </c>
      <c r="K8" s="55">
        <v>108</v>
      </c>
      <c r="L8" s="64">
        <v>-0.94479999999999997</v>
      </c>
      <c r="M8" s="64">
        <v>-74.650000000000006</v>
      </c>
      <c r="N8" s="64">
        <v>25.05</v>
      </c>
      <c r="O8" s="64">
        <v>41.25</v>
      </c>
      <c r="P8" s="55">
        <v>-15</v>
      </c>
      <c r="Q8" s="64">
        <v>0.1</v>
      </c>
      <c r="R8" s="64">
        <v>35</v>
      </c>
      <c r="S8" s="55">
        <v>5</v>
      </c>
      <c r="T8" s="55">
        <v>2</v>
      </c>
      <c r="U8" s="55">
        <v>1</v>
      </c>
      <c r="V8" s="64">
        <v>0</v>
      </c>
      <c r="W8" s="64">
        <v>0</v>
      </c>
      <c r="X8" s="64">
        <v>0.5</v>
      </c>
      <c r="Y8" s="53">
        <v>-0.103765168727061</v>
      </c>
      <c r="Z8" s="53">
        <v>-3.1471897227669299E-2</v>
      </c>
      <c r="AA8" s="53">
        <v>-1.9867289355374199E-2</v>
      </c>
      <c r="AB8" s="64">
        <v>-2.3599999999999999E-2</v>
      </c>
      <c r="AC8" s="64">
        <v>-4.5499999999999999E-2</v>
      </c>
      <c r="AD8" s="64">
        <v>-1.29E-2</v>
      </c>
      <c r="AE8" s="64">
        <v>-6.8999999999999999E-3</v>
      </c>
      <c r="AF8" s="64">
        <v>7.5899999999999995E-2</v>
      </c>
      <c r="AG8" s="64">
        <v>6.8265000000000002</v>
      </c>
      <c r="AH8" s="53">
        <v>-0.27112892991402199</v>
      </c>
      <c r="AI8" s="53">
        <v>1.3131104586741001E-2</v>
      </c>
      <c r="AJ8" s="53">
        <v>2.02454412350966E-4</v>
      </c>
      <c r="AK8" s="64">
        <v>0.7772</v>
      </c>
      <c r="AL8" s="64">
        <v>5.8900000000000001E-2</v>
      </c>
      <c r="AM8" s="64">
        <v>0.27660000000000001</v>
      </c>
      <c r="AN8" s="65">
        <v>40.576245761527801</v>
      </c>
      <c r="AO8" s="66">
        <v>44.5</v>
      </c>
      <c r="AP8" s="53">
        <v>112.44762511774699</v>
      </c>
      <c r="AQ8" s="64">
        <v>0.28999999999999998</v>
      </c>
      <c r="AR8" s="64">
        <v>62.89</v>
      </c>
      <c r="AS8" s="64">
        <v>0.7</v>
      </c>
      <c r="AT8" s="64">
        <v>10.99</v>
      </c>
      <c r="AU8" s="64">
        <v>0.04</v>
      </c>
      <c r="AV8" s="66">
        <f>VLOOKUP(A8,node_position!A:C,2,FALSE)/2.5</f>
        <v>45</v>
      </c>
      <c r="AW8" s="17">
        <f>VLOOKUP(A8,node_position!A:C,3,FALSE)/2.5</f>
        <v>97.4</v>
      </c>
      <c r="AX8" s="8" t="s">
        <v>160</v>
      </c>
      <c r="AY8" s="49">
        <v>304</v>
      </c>
      <c r="AZ8" s="49">
        <v>213.5</v>
      </c>
    </row>
    <row r="9" spans="1:52" s="44" customFormat="1" x14ac:dyDescent="0.25">
      <c r="A9" s="8" t="s">
        <v>107</v>
      </c>
      <c r="B9" s="7" t="s">
        <v>178</v>
      </c>
      <c r="C9" s="7">
        <v>8</v>
      </c>
      <c r="D9" s="55">
        <v>2100</v>
      </c>
      <c r="E9" s="64">
        <v>2</v>
      </c>
      <c r="F9" s="64">
        <v>0.1</v>
      </c>
      <c r="G9" s="64">
        <v>0.25</v>
      </c>
      <c r="H9" s="64">
        <v>3.5000000000000001E-3</v>
      </c>
      <c r="I9" s="64">
        <v>7.0000000000000001E-3</v>
      </c>
      <c r="J9" s="64">
        <v>3.34</v>
      </c>
      <c r="K9" s="55">
        <v>108</v>
      </c>
      <c r="L9" s="64">
        <v>-0.94479999999999997</v>
      </c>
      <c r="M9" s="64">
        <v>-74.650000000000006</v>
      </c>
      <c r="N9" s="64">
        <v>25.05</v>
      </c>
      <c r="O9" s="64">
        <v>41.25</v>
      </c>
      <c r="P9" s="55">
        <v>-15</v>
      </c>
      <c r="Q9" s="64">
        <v>0.1</v>
      </c>
      <c r="R9" s="64">
        <v>35</v>
      </c>
      <c r="S9" s="55">
        <v>5</v>
      </c>
      <c r="T9" s="55">
        <v>2</v>
      </c>
      <c r="U9" s="55">
        <v>1</v>
      </c>
      <c r="V9" s="64">
        <v>0</v>
      </c>
      <c r="W9" s="64">
        <v>0</v>
      </c>
      <c r="X9" s="64">
        <v>0.5</v>
      </c>
      <c r="Y9" s="53">
        <v>-0.103765168727061</v>
      </c>
      <c r="Z9" s="53">
        <v>-3.1471897227669299E-2</v>
      </c>
      <c r="AA9" s="53">
        <v>-1.9867289355374199E-2</v>
      </c>
      <c r="AB9" s="64">
        <v>-2.3599999999999999E-2</v>
      </c>
      <c r="AC9" s="64">
        <v>-4.5499999999999999E-2</v>
      </c>
      <c r="AD9" s="64">
        <v>-1.29E-2</v>
      </c>
      <c r="AE9" s="64">
        <v>-6.8999999999999999E-3</v>
      </c>
      <c r="AF9" s="64">
        <v>7.5899999999999995E-2</v>
      </c>
      <c r="AG9" s="64">
        <v>6.8265000000000002</v>
      </c>
      <c r="AH9" s="53">
        <v>-0.27112892991402199</v>
      </c>
      <c r="AI9" s="53">
        <v>1.3131104586741001E-2</v>
      </c>
      <c r="AJ9" s="53">
        <v>2.02454412350966E-4</v>
      </c>
      <c r="AK9" s="64">
        <v>0.7772</v>
      </c>
      <c r="AL9" s="64">
        <v>5.8900000000000001E-2</v>
      </c>
      <c r="AM9" s="64">
        <v>0.27660000000000001</v>
      </c>
      <c r="AN9" s="65">
        <v>40.576245761527801</v>
      </c>
      <c r="AO9" s="66">
        <v>44.5</v>
      </c>
      <c r="AP9" s="53">
        <v>112.44762511774699</v>
      </c>
      <c r="AQ9" s="64">
        <v>0.28999999999999998</v>
      </c>
      <c r="AR9" s="64">
        <v>62.89</v>
      </c>
      <c r="AS9" s="64">
        <v>0.7</v>
      </c>
      <c r="AT9" s="64">
        <v>10.99</v>
      </c>
      <c r="AU9" s="64">
        <v>0.04</v>
      </c>
      <c r="AV9" s="66">
        <f>VLOOKUP(A9,node_position!A:C,2,FALSE)/2.5</f>
        <v>66.2</v>
      </c>
      <c r="AW9" s="17">
        <f>VLOOKUP(A9,node_position!A:C,3,FALSE)/2.5</f>
        <v>105.4</v>
      </c>
      <c r="AX9" s="8" t="s">
        <v>161</v>
      </c>
      <c r="AY9" s="49">
        <v>304</v>
      </c>
      <c r="AZ9" s="49">
        <v>213.5</v>
      </c>
    </row>
    <row r="10" spans="1:52" s="37" customFormat="1" x14ac:dyDescent="0.25">
      <c r="A10" s="25" t="s">
        <v>228</v>
      </c>
      <c r="B10" s="26" t="s">
        <v>6</v>
      </c>
      <c r="C10" s="26">
        <v>9</v>
      </c>
      <c r="D10" s="57">
        <v>2100</v>
      </c>
      <c r="E10" s="58">
        <v>2</v>
      </c>
      <c r="F10" s="58">
        <v>0.1</v>
      </c>
      <c r="G10" s="58">
        <v>0.25</v>
      </c>
      <c r="H10" s="58">
        <v>3.5000000000000001E-3</v>
      </c>
      <c r="I10" s="58">
        <v>7.0000000000000001E-3</v>
      </c>
      <c r="J10" s="58">
        <v>3.34</v>
      </c>
      <c r="K10" s="57">
        <v>278</v>
      </c>
      <c r="L10" s="58">
        <v>-0.94479999999999997</v>
      </c>
      <c r="M10" s="58">
        <v>-74.650000000000006</v>
      </c>
      <c r="N10" s="58">
        <v>25.05</v>
      </c>
      <c r="O10" s="58">
        <v>41.25</v>
      </c>
      <c r="P10" s="58">
        <v>-4</v>
      </c>
      <c r="Q10" s="58">
        <v>0.1</v>
      </c>
      <c r="R10" s="58">
        <v>35</v>
      </c>
      <c r="S10" s="58">
        <v>5</v>
      </c>
      <c r="T10" s="58">
        <v>0</v>
      </c>
      <c r="U10" s="58">
        <v>1</v>
      </c>
      <c r="V10" s="58">
        <v>0.2</v>
      </c>
      <c r="W10" s="58">
        <v>0.1</v>
      </c>
      <c r="X10" s="58">
        <v>0.5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4"/>
      <c r="AJ10" s="56"/>
      <c r="AK10" s="56"/>
      <c r="AL10" s="56"/>
      <c r="AM10" s="56"/>
      <c r="AN10" s="59"/>
      <c r="AO10" s="56"/>
      <c r="AP10" s="56"/>
      <c r="AQ10" s="56"/>
      <c r="AR10" s="56"/>
      <c r="AS10" s="56"/>
      <c r="AT10" s="56"/>
      <c r="AU10" s="56"/>
      <c r="AV10" s="59">
        <f>VLOOKUP(A10,node_position!A:C,2,FALSE)/2.5</f>
        <v>60.2</v>
      </c>
      <c r="AW10" s="43">
        <f>VLOOKUP(A10,node_position!A:C,3,FALSE)/2.5</f>
        <v>97.4</v>
      </c>
      <c r="AX10" s="4" t="s">
        <v>224</v>
      </c>
      <c r="AY10" s="22">
        <v>278</v>
      </c>
      <c r="AZ10" s="22">
        <v>278</v>
      </c>
    </row>
    <row r="11" spans="1:52" s="44" customFormat="1" x14ac:dyDescent="0.25">
      <c r="A11" s="8" t="s">
        <v>231</v>
      </c>
      <c r="B11" s="7" t="s">
        <v>178</v>
      </c>
      <c r="C11" s="7">
        <v>10</v>
      </c>
      <c r="D11" s="55">
        <v>2300</v>
      </c>
      <c r="E11" s="64">
        <v>2</v>
      </c>
      <c r="F11" s="64">
        <v>0.1</v>
      </c>
      <c r="G11" s="64">
        <v>0.25</v>
      </c>
      <c r="H11" s="64">
        <v>3.5000000000000001E-3</v>
      </c>
      <c r="I11" s="64">
        <v>7.0000000000000001E-3</v>
      </c>
      <c r="J11" s="64">
        <v>3.34</v>
      </c>
      <c r="K11" s="55">
        <v>108</v>
      </c>
      <c r="L11" s="64">
        <v>-0.94479999999999997</v>
      </c>
      <c r="M11" s="64">
        <v>-74.650000000000006</v>
      </c>
      <c r="N11" s="64">
        <v>25.05</v>
      </c>
      <c r="O11" s="64">
        <v>41.25</v>
      </c>
      <c r="P11" s="55">
        <v>-15</v>
      </c>
      <c r="Q11" s="64">
        <v>0.1</v>
      </c>
      <c r="R11" s="64">
        <v>35</v>
      </c>
      <c r="S11" s="55">
        <v>5</v>
      </c>
      <c r="T11" s="55">
        <v>2</v>
      </c>
      <c r="U11" s="55">
        <v>1</v>
      </c>
      <c r="V11" s="64">
        <v>0</v>
      </c>
      <c r="W11" s="64">
        <v>0</v>
      </c>
      <c r="X11" s="64">
        <v>0.5</v>
      </c>
      <c r="Y11" s="64">
        <v>-8.6999999999999994E-3</v>
      </c>
      <c r="Z11" s="64">
        <v>-0.19089999999999999</v>
      </c>
      <c r="AA11" s="64">
        <v>-0.19040000000000001</v>
      </c>
      <c r="AB11" s="64">
        <v>-2.3599999999999999E-2</v>
      </c>
      <c r="AC11" s="64">
        <v>-4.5499999999999999E-2</v>
      </c>
      <c r="AD11" s="64">
        <v>-1.29E-2</v>
      </c>
      <c r="AE11" s="64">
        <v>-6.8999999999999999E-3</v>
      </c>
      <c r="AF11" s="64">
        <v>7.5899999999999995E-2</v>
      </c>
      <c r="AG11" s="64">
        <v>6.8265000000000002</v>
      </c>
      <c r="AH11" s="64">
        <v>-3.32E-2</v>
      </c>
      <c r="AI11" s="55">
        <f>INDEX(ERP!J2:J468, MATCH(AY11, ERP!K2:K468, 0))</f>
        <v>1.4619999999999999E-2</v>
      </c>
      <c r="AJ11" s="64">
        <v>2E-3</v>
      </c>
      <c r="AK11" s="64">
        <v>0.7772</v>
      </c>
      <c r="AL11" s="64">
        <v>5.8900000000000001E-2</v>
      </c>
      <c r="AM11" s="64">
        <v>0.27660000000000001</v>
      </c>
      <c r="AN11" s="66">
        <v>30</v>
      </c>
      <c r="AO11" s="64">
        <v>44.5</v>
      </c>
      <c r="AP11" s="64">
        <v>131.1</v>
      </c>
      <c r="AQ11" s="64">
        <v>0.28999999999999998</v>
      </c>
      <c r="AR11" s="64">
        <v>62.89</v>
      </c>
      <c r="AS11" s="64">
        <v>0.7</v>
      </c>
      <c r="AT11" s="64">
        <v>10.99</v>
      </c>
      <c r="AU11" s="64">
        <v>0.04</v>
      </c>
      <c r="AV11" s="66">
        <f>VLOOKUP(A11,node_position!A:C,2,FALSE)/2.5</f>
        <v>60.6</v>
      </c>
      <c r="AW11" s="17">
        <f>VLOOKUP(A11,node_position!A:C,3,FALSE)/2.5</f>
        <v>85.4</v>
      </c>
      <c r="AX11" s="8" t="s">
        <v>225</v>
      </c>
      <c r="AY11" s="50">
        <v>277</v>
      </c>
      <c r="AZ11" s="50">
        <f>INDEX(ERP!L2:L468, MATCH(AY11, ERP!K2:K468, 0))</f>
        <v>273</v>
      </c>
    </row>
    <row r="12" spans="1:52" s="44" customFormat="1" x14ac:dyDescent="0.25">
      <c r="A12" s="8" t="s">
        <v>230</v>
      </c>
      <c r="B12" s="7" t="s">
        <v>178</v>
      </c>
      <c r="C12" s="7">
        <v>11</v>
      </c>
      <c r="D12" s="55">
        <v>2100</v>
      </c>
      <c r="E12" s="64">
        <v>2</v>
      </c>
      <c r="F12" s="64">
        <v>0.1</v>
      </c>
      <c r="G12" s="64">
        <v>0.25</v>
      </c>
      <c r="H12" s="64">
        <v>3.5000000000000001E-3</v>
      </c>
      <c r="I12" s="64">
        <v>7.0000000000000001E-3</v>
      </c>
      <c r="J12" s="64">
        <v>3.34</v>
      </c>
      <c r="K12" s="55">
        <v>108</v>
      </c>
      <c r="L12" s="64">
        <v>-0.94479999999999997</v>
      </c>
      <c r="M12" s="64">
        <v>-74.650000000000006</v>
      </c>
      <c r="N12" s="64">
        <v>25.05</v>
      </c>
      <c r="O12" s="64">
        <v>41.25</v>
      </c>
      <c r="P12" s="55">
        <v>-15</v>
      </c>
      <c r="Q12" s="64">
        <v>0.1</v>
      </c>
      <c r="R12" s="64">
        <v>35</v>
      </c>
      <c r="S12" s="55">
        <v>5</v>
      </c>
      <c r="T12" s="55">
        <v>2</v>
      </c>
      <c r="U12" s="55">
        <v>1</v>
      </c>
      <c r="V12" s="64">
        <v>0</v>
      </c>
      <c r="W12" s="64">
        <v>0</v>
      </c>
      <c r="X12" s="64">
        <v>0.5</v>
      </c>
      <c r="Y12" s="53">
        <v>-0.103765168727061</v>
      </c>
      <c r="Z12" s="53">
        <v>-3.1471897227669299E-2</v>
      </c>
      <c r="AA12" s="53">
        <v>-1.9867289355374199E-2</v>
      </c>
      <c r="AB12" s="64">
        <v>-2.3599999999999999E-2</v>
      </c>
      <c r="AC12" s="64">
        <v>-4.5499999999999999E-2</v>
      </c>
      <c r="AD12" s="64">
        <v>-1.29E-2</v>
      </c>
      <c r="AE12" s="64">
        <v>-6.8999999999999999E-3</v>
      </c>
      <c r="AF12" s="64">
        <v>7.5899999999999995E-2</v>
      </c>
      <c r="AG12" s="64">
        <v>6.8265000000000002</v>
      </c>
      <c r="AH12" s="53">
        <v>-0.27112892991402199</v>
      </c>
      <c r="AI12" s="55">
        <f>INDEX(ERP!D2:D768, MATCH(AY12, ERP!E2:E768, 0))</f>
        <v>8.7200000000000003E-3</v>
      </c>
      <c r="AJ12" s="53">
        <v>2.02454412350966E-4</v>
      </c>
      <c r="AK12" s="64">
        <v>0.7772</v>
      </c>
      <c r="AL12" s="64">
        <v>5.8900000000000001E-2</v>
      </c>
      <c r="AM12" s="64">
        <v>0.27660000000000001</v>
      </c>
      <c r="AN12" s="65">
        <v>40.576245761527801</v>
      </c>
      <c r="AO12" s="66">
        <v>44.5</v>
      </c>
      <c r="AP12" s="53">
        <v>112.44762511774699</v>
      </c>
      <c r="AQ12" s="64">
        <v>0.28999999999999998</v>
      </c>
      <c r="AR12" s="64">
        <v>62.89</v>
      </c>
      <c r="AS12" s="64">
        <v>0.7</v>
      </c>
      <c r="AT12" s="64">
        <v>10.99</v>
      </c>
      <c r="AU12" s="64">
        <v>0.04</v>
      </c>
      <c r="AV12" s="66">
        <f>VLOOKUP(A12,node_position!A:C,2,FALSE)/2.5</f>
        <v>67</v>
      </c>
      <c r="AW12" s="17">
        <f>VLOOKUP(A12,node_position!A:C,3,FALSE)/2.5</f>
        <v>97.4</v>
      </c>
      <c r="AX12" s="8" t="s">
        <v>251</v>
      </c>
      <c r="AY12" s="50">
        <v>418</v>
      </c>
      <c r="AZ12" s="50">
        <f>INDEX(ERP!F2:F768, MATCH(AY12, ERP!E2:E768, 0))</f>
        <v>326</v>
      </c>
    </row>
    <row r="13" spans="1:52" s="27" customFormat="1" x14ac:dyDescent="0.25">
      <c r="A13" s="25" t="s">
        <v>229</v>
      </c>
      <c r="B13" s="26" t="s">
        <v>6</v>
      </c>
      <c r="C13" s="26">
        <v>12</v>
      </c>
      <c r="D13" s="57">
        <v>1500</v>
      </c>
      <c r="E13" s="58">
        <v>2</v>
      </c>
      <c r="F13" s="58">
        <v>0.1</v>
      </c>
      <c r="G13" s="58">
        <v>0.25</v>
      </c>
      <c r="H13" s="58">
        <v>3.5000000000000001E-3</v>
      </c>
      <c r="I13" s="58">
        <v>7.0000000000000001E-3</v>
      </c>
      <c r="J13" s="58">
        <v>3.34</v>
      </c>
      <c r="K13" s="57">
        <v>214</v>
      </c>
      <c r="L13" s="58">
        <v>-0.94479999999999997</v>
      </c>
      <c r="M13" s="58">
        <v>-74.650000000000006</v>
      </c>
      <c r="N13" s="58">
        <v>25.05</v>
      </c>
      <c r="O13" s="58">
        <v>41.25</v>
      </c>
      <c r="P13" s="58">
        <v>-4</v>
      </c>
      <c r="Q13" s="58">
        <v>0.1</v>
      </c>
      <c r="R13" s="58">
        <v>35</v>
      </c>
      <c r="S13" s="58">
        <v>5</v>
      </c>
      <c r="T13" s="58">
        <v>0</v>
      </c>
      <c r="U13" s="58">
        <v>1</v>
      </c>
      <c r="V13" s="58">
        <v>0.2</v>
      </c>
      <c r="W13" s="57">
        <v>0.8</v>
      </c>
      <c r="X13" s="58">
        <v>0.5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4"/>
      <c r="AJ13" s="56"/>
      <c r="AK13" s="56"/>
      <c r="AL13" s="56"/>
      <c r="AM13" s="56"/>
      <c r="AN13" s="59"/>
      <c r="AO13" s="59"/>
      <c r="AP13" s="56"/>
      <c r="AQ13" s="56"/>
      <c r="AR13" s="56"/>
      <c r="AS13" s="56"/>
      <c r="AT13" s="56"/>
      <c r="AU13" s="56"/>
      <c r="AV13" s="59">
        <f>VLOOKUP(A13,node_position!A:C,2,FALSE)/2.5</f>
        <v>67.400000000000006</v>
      </c>
      <c r="AW13" s="43">
        <f>VLOOKUP(A13,node_position!A:C,3,FALSE)/2.5</f>
        <v>92.2</v>
      </c>
      <c r="AX13" s="4" t="s">
        <v>226</v>
      </c>
      <c r="AY13" s="22">
        <v>214</v>
      </c>
      <c r="AZ13" s="22">
        <v>214</v>
      </c>
    </row>
    <row r="14" spans="1:52" s="38" customFormat="1" x14ac:dyDescent="0.25">
      <c r="A14" s="10" t="s">
        <v>112</v>
      </c>
      <c r="B14" s="9" t="s">
        <v>194</v>
      </c>
      <c r="C14" s="9">
        <v>13</v>
      </c>
      <c r="D14" s="60"/>
      <c r="E14" s="61"/>
      <c r="F14" s="61"/>
      <c r="G14" s="61"/>
      <c r="H14" s="61"/>
      <c r="I14" s="61"/>
      <c r="J14" s="61"/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52">
        <v>-0.103765168727061</v>
      </c>
      <c r="Z14" s="52">
        <v>-3.1471897227669299E-2</v>
      </c>
      <c r="AA14" s="52">
        <v>-1.9867289355374199E-2</v>
      </c>
      <c r="AB14" s="61">
        <v>-2.3599999999999999E-2</v>
      </c>
      <c r="AC14" s="61">
        <v>-4.5499999999999999E-2</v>
      </c>
      <c r="AD14" s="61">
        <v>-1.29E-2</v>
      </c>
      <c r="AE14" s="61">
        <v>-6.8999999999999999E-3</v>
      </c>
      <c r="AF14" s="61">
        <v>7.5899999999999995E-2</v>
      </c>
      <c r="AG14" s="61">
        <v>6.8265000000000002</v>
      </c>
      <c r="AH14" s="52">
        <v>-0.27112892991402199</v>
      </c>
      <c r="AI14" s="52">
        <v>1.3131104586741001E-2</v>
      </c>
      <c r="AJ14" s="52">
        <v>2.02454412350966E-4</v>
      </c>
      <c r="AK14" s="61">
        <v>0.7772</v>
      </c>
      <c r="AL14" s="61">
        <v>5.8900000000000001E-2</v>
      </c>
      <c r="AM14" s="61">
        <v>0.27660000000000001</v>
      </c>
      <c r="AN14" s="62">
        <v>40.576245761527801</v>
      </c>
      <c r="AO14" s="63">
        <v>44.5</v>
      </c>
      <c r="AP14" s="52">
        <v>112.44762511774699</v>
      </c>
      <c r="AQ14" s="61">
        <v>0.28999999999999998</v>
      </c>
      <c r="AR14" s="61">
        <v>62.89</v>
      </c>
      <c r="AS14" s="61">
        <v>0.7</v>
      </c>
      <c r="AT14" s="61">
        <v>10.99</v>
      </c>
      <c r="AU14" s="61">
        <v>0.04</v>
      </c>
      <c r="AV14" s="63">
        <f>VLOOKUP(A14,node_position!A:C,2,FALSE)/2.5</f>
        <v>70.2</v>
      </c>
      <c r="AW14" s="16">
        <f>VLOOKUP(A14,node_position!A:C,3,FALSE)/2.5</f>
        <v>118.2</v>
      </c>
      <c r="AX14" s="10" t="s">
        <v>162</v>
      </c>
      <c r="AY14" s="48">
        <v>304</v>
      </c>
      <c r="AZ14" s="48">
        <v>213.5</v>
      </c>
    </row>
    <row r="15" spans="1:52" s="38" customFormat="1" x14ac:dyDescent="0.25">
      <c r="A15" s="10" t="s">
        <v>113</v>
      </c>
      <c r="B15" s="9" t="s">
        <v>194</v>
      </c>
      <c r="C15" s="9">
        <v>14</v>
      </c>
      <c r="D15" s="60"/>
      <c r="E15" s="61"/>
      <c r="F15" s="61"/>
      <c r="G15" s="61"/>
      <c r="H15" s="61"/>
      <c r="I15" s="61"/>
      <c r="J15" s="61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2">
        <v>-0.103765168727061</v>
      </c>
      <c r="Z15" s="52">
        <v>-3.1471897227669299E-2</v>
      </c>
      <c r="AA15" s="52">
        <v>-1.9867289355374199E-2</v>
      </c>
      <c r="AB15" s="61">
        <v>-2.3599999999999999E-2</v>
      </c>
      <c r="AC15" s="61">
        <v>-4.5499999999999999E-2</v>
      </c>
      <c r="AD15" s="61">
        <v>-1.29E-2</v>
      </c>
      <c r="AE15" s="61">
        <v>-6.8999999999999999E-3</v>
      </c>
      <c r="AF15" s="61">
        <v>7.5899999999999995E-2</v>
      </c>
      <c r="AG15" s="61">
        <v>6.8265000000000002</v>
      </c>
      <c r="AH15" s="52">
        <v>-0.27112892991402199</v>
      </c>
      <c r="AI15" s="52">
        <v>1.3131104586741001E-2</v>
      </c>
      <c r="AJ15" s="52">
        <v>2.02454412350966E-4</v>
      </c>
      <c r="AK15" s="61">
        <v>0.7772</v>
      </c>
      <c r="AL15" s="61">
        <v>5.8900000000000001E-2</v>
      </c>
      <c r="AM15" s="61">
        <v>0.27660000000000001</v>
      </c>
      <c r="AN15" s="62">
        <v>40.576245761527801</v>
      </c>
      <c r="AO15" s="63">
        <v>44.5</v>
      </c>
      <c r="AP15" s="52">
        <v>112.44762511774699</v>
      </c>
      <c r="AQ15" s="61">
        <v>0.28999999999999998</v>
      </c>
      <c r="AR15" s="61">
        <v>62.89</v>
      </c>
      <c r="AS15" s="61">
        <v>0.7</v>
      </c>
      <c r="AT15" s="61">
        <v>10.99</v>
      </c>
      <c r="AU15" s="61">
        <v>0.04</v>
      </c>
      <c r="AV15" s="63">
        <f>VLOOKUP(A15,node_position!A:C,2,FALSE)/2.5</f>
        <v>79.400000000000006</v>
      </c>
      <c r="AW15" s="16">
        <f>VLOOKUP(A15,node_position!A:C,3,FALSE)/2.5</f>
        <v>107.8</v>
      </c>
      <c r="AX15" s="10" t="s">
        <v>171</v>
      </c>
      <c r="AY15" s="48">
        <v>304</v>
      </c>
      <c r="AZ15" s="48">
        <v>213.5</v>
      </c>
    </row>
    <row r="16" spans="1:52" s="44" customFormat="1" x14ac:dyDescent="0.25">
      <c r="A16" s="8" t="s">
        <v>114</v>
      </c>
      <c r="B16" s="7" t="s">
        <v>178</v>
      </c>
      <c r="C16" s="7">
        <v>15</v>
      </c>
      <c r="D16" s="55">
        <v>2200</v>
      </c>
      <c r="E16" s="64">
        <v>2</v>
      </c>
      <c r="F16" s="64">
        <v>0.1</v>
      </c>
      <c r="G16" s="64">
        <v>0.25</v>
      </c>
      <c r="H16" s="64">
        <v>3.5000000000000001E-3</v>
      </c>
      <c r="I16" s="64">
        <v>7.0000000000000001E-3</v>
      </c>
      <c r="J16" s="64">
        <v>3.34</v>
      </c>
      <c r="K16" s="55">
        <v>108</v>
      </c>
      <c r="L16" s="64">
        <v>-0.94479999999999997</v>
      </c>
      <c r="M16" s="64">
        <v>-74.650000000000006</v>
      </c>
      <c r="N16" s="64">
        <v>25.05</v>
      </c>
      <c r="O16" s="64">
        <v>41.25</v>
      </c>
      <c r="P16" s="55">
        <v>-15</v>
      </c>
      <c r="Q16" s="64">
        <v>0.1</v>
      </c>
      <c r="R16" s="64">
        <v>35</v>
      </c>
      <c r="S16" s="55">
        <v>5</v>
      </c>
      <c r="T16" s="55">
        <v>2</v>
      </c>
      <c r="U16" s="55">
        <v>1</v>
      </c>
      <c r="V16" s="64">
        <v>0</v>
      </c>
      <c r="W16" s="64">
        <v>0</v>
      </c>
      <c r="X16" s="64">
        <v>0.5</v>
      </c>
      <c r="Y16" s="53">
        <v>-0.103765168727061</v>
      </c>
      <c r="Z16" s="53">
        <v>-3.1471897227669299E-2</v>
      </c>
      <c r="AA16" s="53">
        <v>-1.9867289355374199E-2</v>
      </c>
      <c r="AB16" s="64">
        <v>-2.3599999999999999E-2</v>
      </c>
      <c r="AC16" s="64">
        <v>-4.5499999999999999E-2</v>
      </c>
      <c r="AD16" s="64">
        <v>-1.29E-2</v>
      </c>
      <c r="AE16" s="64">
        <v>-6.8999999999999999E-3</v>
      </c>
      <c r="AF16" s="64">
        <v>7.5899999999999995E-2</v>
      </c>
      <c r="AG16" s="64">
        <v>6.8265000000000002</v>
      </c>
      <c r="AH16" s="53">
        <v>-0.27112892991402199</v>
      </c>
      <c r="AI16" s="53">
        <v>1.3131104586741001E-2</v>
      </c>
      <c r="AJ16" s="53">
        <v>2.02454412350966E-4</v>
      </c>
      <c r="AK16" s="64">
        <v>0.7772</v>
      </c>
      <c r="AL16" s="64">
        <v>5.8900000000000001E-2</v>
      </c>
      <c r="AM16" s="64">
        <v>0.27660000000000001</v>
      </c>
      <c r="AN16" s="65">
        <v>40.576245761527801</v>
      </c>
      <c r="AO16" s="66">
        <v>44.5</v>
      </c>
      <c r="AP16" s="53">
        <v>112.44762511774699</v>
      </c>
      <c r="AQ16" s="64">
        <v>0.28999999999999998</v>
      </c>
      <c r="AR16" s="64">
        <v>62.89</v>
      </c>
      <c r="AS16" s="64">
        <v>0.7</v>
      </c>
      <c r="AT16" s="64">
        <v>10.99</v>
      </c>
      <c r="AU16" s="64">
        <v>0.04</v>
      </c>
      <c r="AV16" s="66">
        <f>VLOOKUP(A16,node_position!A:C,2,FALSE)/2.5</f>
        <v>118.6</v>
      </c>
      <c r="AW16" s="17">
        <f>VLOOKUP(A16,node_position!A:C,3,FALSE)/2.5</f>
        <v>133.80000000000001</v>
      </c>
      <c r="AX16" s="8" t="s">
        <v>163</v>
      </c>
      <c r="AY16" s="49">
        <v>304</v>
      </c>
      <c r="AZ16" s="49">
        <v>213.5</v>
      </c>
    </row>
    <row r="17" spans="1:52" s="38" customFormat="1" x14ac:dyDescent="0.25">
      <c r="A17" s="10" t="s">
        <v>115</v>
      </c>
      <c r="B17" s="9" t="s">
        <v>194</v>
      </c>
      <c r="C17" s="9">
        <v>16</v>
      </c>
      <c r="D17" s="60"/>
      <c r="E17" s="61"/>
      <c r="F17" s="61"/>
      <c r="G17" s="61"/>
      <c r="H17" s="61"/>
      <c r="I17" s="61"/>
      <c r="J17" s="61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52">
        <v>-0.103765168727061</v>
      </c>
      <c r="Z17" s="52">
        <v>-3.1471897227669299E-2</v>
      </c>
      <c r="AA17" s="52">
        <v>-1.9867289355374199E-2</v>
      </c>
      <c r="AB17" s="61">
        <v>-2.3599999999999999E-2</v>
      </c>
      <c r="AC17" s="61">
        <v>-4.5499999999999999E-2</v>
      </c>
      <c r="AD17" s="61">
        <v>-1.29E-2</v>
      </c>
      <c r="AE17" s="61">
        <v>-6.8999999999999999E-3</v>
      </c>
      <c r="AF17" s="61">
        <v>7.5899999999999995E-2</v>
      </c>
      <c r="AG17" s="61">
        <v>6.8265000000000002</v>
      </c>
      <c r="AH17" s="52">
        <v>-0.27112892991402199</v>
      </c>
      <c r="AI17" s="52">
        <v>1.3131104586741001E-2</v>
      </c>
      <c r="AJ17" s="52">
        <v>2.02454412350966E-4</v>
      </c>
      <c r="AK17" s="61">
        <v>0.7772</v>
      </c>
      <c r="AL17" s="61">
        <v>5.8900000000000001E-2</v>
      </c>
      <c r="AM17" s="61">
        <v>0.27660000000000001</v>
      </c>
      <c r="AN17" s="62">
        <v>40.576245761527801</v>
      </c>
      <c r="AO17" s="63">
        <v>44.5</v>
      </c>
      <c r="AP17" s="52">
        <v>112.44762511774699</v>
      </c>
      <c r="AQ17" s="61">
        <v>0.28999999999999998</v>
      </c>
      <c r="AR17" s="61">
        <v>62.89</v>
      </c>
      <c r="AS17" s="61">
        <v>0.7</v>
      </c>
      <c r="AT17" s="61">
        <v>10.99</v>
      </c>
      <c r="AU17" s="61">
        <v>0.04</v>
      </c>
      <c r="AV17" s="63">
        <f>VLOOKUP(A17,node_position!A:C,2,FALSE)/2.5</f>
        <v>98.2</v>
      </c>
      <c r="AW17" s="16">
        <f>VLOOKUP(A17,node_position!A:C,3,FALSE)/2.5</f>
        <v>137.80000000000001</v>
      </c>
      <c r="AX17" s="10" t="s">
        <v>164</v>
      </c>
      <c r="AY17" s="48">
        <v>304</v>
      </c>
      <c r="AZ17" s="48">
        <v>213.5</v>
      </c>
    </row>
    <row r="18" spans="1:52" s="38" customFormat="1" x14ac:dyDescent="0.25">
      <c r="A18" s="10" t="s">
        <v>116</v>
      </c>
      <c r="B18" s="9" t="s">
        <v>194</v>
      </c>
      <c r="C18" s="9">
        <v>17</v>
      </c>
      <c r="D18" s="60"/>
      <c r="E18" s="61"/>
      <c r="F18" s="61"/>
      <c r="G18" s="61"/>
      <c r="H18" s="61"/>
      <c r="I18" s="61"/>
      <c r="J18" s="61"/>
      <c r="K18" s="60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52">
        <v>-0.103765168727061</v>
      </c>
      <c r="Z18" s="52">
        <v>-3.1471897227669299E-2</v>
      </c>
      <c r="AA18" s="52">
        <v>-1.9867289355374199E-2</v>
      </c>
      <c r="AB18" s="61">
        <v>-2.3599999999999999E-2</v>
      </c>
      <c r="AC18" s="61">
        <v>-4.5499999999999999E-2</v>
      </c>
      <c r="AD18" s="61">
        <v>-1.29E-2</v>
      </c>
      <c r="AE18" s="61">
        <v>-6.8999999999999999E-3</v>
      </c>
      <c r="AF18" s="61">
        <v>7.5899999999999995E-2</v>
      </c>
      <c r="AG18" s="61">
        <v>6.8265000000000002</v>
      </c>
      <c r="AH18" s="52">
        <v>-0.27112892991402199</v>
      </c>
      <c r="AI18" s="52">
        <v>1.3131104586741001E-2</v>
      </c>
      <c r="AJ18" s="52">
        <v>2.02454412350966E-4</v>
      </c>
      <c r="AK18" s="61">
        <v>0.7772</v>
      </c>
      <c r="AL18" s="61">
        <v>5.8900000000000001E-2</v>
      </c>
      <c r="AM18" s="61">
        <v>0.27660000000000001</v>
      </c>
      <c r="AN18" s="62">
        <v>40.576245761527801</v>
      </c>
      <c r="AO18" s="63">
        <v>44.5</v>
      </c>
      <c r="AP18" s="52">
        <v>112.44762511774699</v>
      </c>
      <c r="AQ18" s="61">
        <v>0.28999999999999998</v>
      </c>
      <c r="AR18" s="61">
        <v>62.89</v>
      </c>
      <c r="AS18" s="61">
        <v>0.7</v>
      </c>
      <c r="AT18" s="61">
        <v>10.99</v>
      </c>
      <c r="AU18" s="61">
        <v>0.04</v>
      </c>
      <c r="AV18" s="63">
        <f>VLOOKUP(A18,node_position!A:C,2,FALSE)/2.5</f>
        <v>125.4</v>
      </c>
      <c r="AW18" s="16">
        <f>VLOOKUP(A18,node_position!A:C,3,FALSE)/2.5</f>
        <v>139.80000000000001</v>
      </c>
      <c r="AX18" s="10" t="s">
        <v>165</v>
      </c>
      <c r="AY18" s="48">
        <v>304</v>
      </c>
      <c r="AZ18" s="48">
        <v>213.5</v>
      </c>
    </row>
    <row r="19" spans="1:52" s="38" customFormat="1" x14ac:dyDescent="0.25">
      <c r="A19" s="10" t="s">
        <v>117</v>
      </c>
      <c r="B19" s="9" t="s">
        <v>194</v>
      </c>
      <c r="C19" s="9">
        <v>18</v>
      </c>
      <c r="D19" s="60"/>
      <c r="E19" s="61"/>
      <c r="F19" s="61"/>
      <c r="G19" s="61"/>
      <c r="H19" s="61"/>
      <c r="I19" s="61"/>
      <c r="J19" s="61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52">
        <v>-0.103765168727061</v>
      </c>
      <c r="Z19" s="52">
        <v>-3.1471897227669299E-2</v>
      </c>
      <c r="AA19" s="52">
        <v>-1.9867289355374199E-2</v>
      </c>
      <c r="AB19" s="61">
        <v>-2.3599999999999999E-2</v>
      </c>
      <c r="AC19" s="61">
        <v>-4.5499999999999999E-2</v>
      </c>
      <c r="AD19" s="61">
        <v>-1.29E-2</v>
      </c>
      <c r="AE19" s="61">
        <v>-6.8999999999999999E-3</v>
      </c>
      <c r="AF19" s="61">
        <v>7.5899999999999995E-2</v>
      </c>
      <c r="AG19" s="61">
        <v>6.8265000000000002</v>
      </c>
      <c r="AH19" s="52">
        <v>-0.27112892991402199</v>
      </c>
      <c r="AI19" s="52">
        <v>1.3131104586741001E-2</v>
      </c>
      <c r="AJ19" s="52">
        <v>2.02454412350966E-4</v>
      </c>
      <c r="AK19" s="61">
        <v>0.7772</v>
      </c>
      <c r="AL19" s="61">
        <v>5.8900000000000001E-2</v>
      </c>
      <c r="AM19" s="61">
        <v>0.27660000000000001</v>
      </c>
      <c r="AN19" s="62">
        <v>40.576245761527801</v>
      </c>
      <c r="AO19" s="63">
        <v>44.5</v>
      </c>
      <c r="AP19" s="52">
        <v>112.44762511774699</v>
      </c>
      <c r="AQ19" s="61">
        <v>0.28999999999999998</v>
      </c>
      <c r="AR19" s="61">
        <v>62.89</v>
      </c>
      <c r="AS19" s="61">
        <v>0.7</v>
      </c>
      <c r="AT19" s="61">
        <v>10.99</v>
      </c>
      <c r="AU19" s="61">
        <v>0.04</v>
      </c>
      <c r="AV19" s="63">
        <f>VLOOKUP(A19,node_position!A:C,2,FALSE)/2.5</f>
        <v>135.4</v>
      </c>
      <c r="AW19" s="16">
        <f>VLOOKUP(A19,node_position!A:C,3,FALSE)/2.5</f>
        <v>130.19999999999999</v>
      </c>
      <c r="AX19" s="10" t="s">
        <v>165</v>
      </c>
      <c r="AY19" s="48">
        <v>304</v>
      </c>
      <c r="AZ19" s="48">
        <v>213.5</v>
      </c>
    </row>
    <row r="20" spans="1:52" s="44" customFormat="1" x14ac:dyDescent="0.25">
      <c r="A20" s="8" t="s">
        <v>246</v>
      </c>
      <c r="B20" s="7" t="s">
        <v>178</v>
      </c>
      <c r="C20" s="7">
        <v>19</v>
      </c>
      <c r="D20" s="55">
        <v>2300</v>
      </c>
      <c r="E20" s="64">
        <v>2</v>
      </c>
      <c r="F20" s="64">
        <v>0.1</v>
      </c>
      <c r="G20" s="64">
        <v>0.25</v>
      </c>
      <c r="H20" s="64">
        <v>3.5000000000000001E-3</v>
      </c>
      <c r="I20" s="64">
        <v>7.0000000000000001E-3</v>
      </c>
      <c r="J20" s="64">
        <v>3.34</v>
      </c>
      <c r="K20" s="55">
        <v>108</v>
      </c>
      <c r="L20" s="64">
        <v>-0.94479999999999997</v>
      </c>
      <c r="M20" s="64">
        <v>-74.650000000000006</v>
      </c>
      <c r="N20" s="64">
        <v>25.05</v>
      </c>
      <c r="O20" s="64">
        <v>41.25</v>
      </c>
      <c r="P20" s="55">
        <v>-15</v>
      </c>
      <c r="Q20" s="64">
        <v>0.1</v>
      </c>
      <c r="R20" s="64">
        <v>35</v>
      </c>
      <c r="S20" s="55">
        <v>5</v>
      </c>
      <c r="T20" s="55">
        <v>2</v>
      </c>
      <c r="U20" s="55">
        <v>1</v>
      </c>
      <c r="V20" s="64">
        <v>0</v>
      </c>
      <c r="W20" s="64">
        <v>0</v>
      </c>
      <c r="X20" s="64">
        <v>0.5</v>
      </c>
      <c r="Y20" s="64">
        <v>-8.6999999999999994E-3</v>
      </c>
      <c r="Z20" s="64">
        <v>-0.19089999999999999</v>
      </c>
      <c r="AA20" s="64">
        <v>-0.19040000000000001</v>
      </c>
      <c r="AB20" s="64">
        <v>-2.3599999999999999E-2</v>
      </c>
      <c r="AC20" s="64">
        <v>-4.5499999999999999E-2</v>
      </c>
      <c r="AD20" s="64">
        <v>-1.29E-2</v>
      </c>
      <c r="AE20" s="64">
        <v>-6.8999999999999999E-3</v>
      </c>
      <c r="AF20" s="64">
        <v>7.5899999999999995E-2</v>
      </c>
      <c r="AG20" s="64">
        <v>6.8265000000000002</v>
      </c>
      <c r="AH20" s="64">
        <v>-3.32E-2</v>
      </c>
      <c r="AI20" s="55">
        <f>INDEX(ERP!J3:J468, MATCH(AY20, ERP!K3:K468, 0))</f>
        <v>1.3939999999999999E-2</v>
      </c>
      <c r="AJ20" s="64">
        <v>2E-3</v>
      </c>
      <c r="AK20" s="64">
        <v>0.7772</v>
      </c>
      <c r="AL20" s="64">
        <v>5.8900000000000001E-2</v>
      </c>
      <c r="AM20" s="64">
        <v>0.27660000000000001</v>
      </c>
      <c r="AN20" s="66">
        <v>30</v>
      </c>
      <c r="AO20" s="64">
        <v>44.5</v>
      </c>
      <c r="AP20" s="64">
        <v>131.1</v>
      </c>
      <c r="AQ20" s="64">
        <v>0.28999999999999998</v>
      </c>
      <c r="AR20" s="64">
        <v>62.89</v>
      </c>
      <c r="AS20" s="64">
        <v>0.7</v>
      </c>
      <c r="AT20" s="64">
        <v>10.99</v>
      </c>
      <c r="AU20" s="64">
        <v>0.04</v>
      </c>
      <c r="AV20" s="66">
        <f>VLOOKUP(A20,node_position!A:C,2,FALSE)/2.5</f>
        <v>68.2</v>
      </c>
      <c r="AW20" s="17">
        <f>VLOOKUP(A20,node_position!A:C,3,FALSE)/2.5</f>
        <v>86.6</v>
      </c>
      <c r="AX20" s="8" t="s">
        <v>249</v>
      </c>
      <c r="AY20" s="50">
        <v>293</v>
      </c>
      <c r="AZ20" s="50">
        <f>INDEX(ERP!L2:L467, MATCH(AY20, ERP!K2:K467, 0))</f>
        <v>289</v>
      </c>
    </row>
    <row r="21" spans="1:52" s="44" customFormat="1" x14ac:dyDescent="0.25">
      <c r="A21" s="8" t="s">
        <v>118</v>
      </c>
      <c r="B21" s="7" t="s">
        <v>178</v>
      </c>
      <c r="C21" s="7">
        <v>20</v>
      </c>
      <c r="D21" s="55">
        <v>2300</v>
      </c>
      <c r="E21" s="64">
        <v>2</v>
      </c>
      <c r="F21" s="64">
        <v>0.1</v>
      </c>
      <c r="G21" s="64">
        <v>0.25</v>
      </c>
      <c r="H21" s="64">
        <v>3.5000000000000001E-3</v>
      </c>
      <c r="I21" s="64">
        <v>7.0000000000000001E-3</v>
      </c>
      <c r="J21" s="64">
        <v>3.34</v>
      </c>
      <c r="K21" s="55">
        <v>108</v>
      </c>
      <c r="L21" s="64">
        <v>-0.94479999999999997</v>
      </c>
      <c r="M21" s="64">
        <v>-74.650000000000006</v>
      </c>
      <c r="N21" s="64">
        <v>25.05</v>
      </c>
      <c r="O21" s="64">
        <v>41.25</v>
      </c>
      <c r="P21" s="55">
        <v>-15</v>
      </c>
      <c r="Q21" s="64">
        <v>0.1</v>
      </c>
      <c r="R21" s="64">
        <v>35</v>
      </c>
      <c r="S21" s="55">
        <v>5</v>
      </c>
      <c r="T21" s="55">
        <v>2</v>
      </c>
      <c r="U21" s="55">
        <v>1</v>
      </c>
      <c r="V21" s="64">
        <v>0</v>
      </c>
      <c r="W21" s="64">
        <v>0</v>
      </c>
      <c r="X21" s="64">
        <v>0.5</v>
      </c>
      <c r="Y21" s="64">
        <v>-8.6999999999999994E-3</v>
      </c>
      <c r="Z21" s="64">
        <v>-0.19089999999999999</v>
      </c>
      <c r="AA21" s="64">
        <v>-0.19040000000000001</v>
      </c>
      <c r="AB21" s="64">
        <v>-2.3599999999999999E-2</v>
      </c>
      <c r="AC21" s="64">
        <v>-4.5499999999999999E-2</v>
      </c>
      <c r="AD21" s="64">
        <v>-1.29E-2</v>
      </c>
      <c r="AE21" s="64">
        <v>-6.8999999999999999E-3</v>
      </c>
      <c r="AF21" s="64">
        <v>7.5899999999999995E-2</v>
      </c>
      <c r="AG21" s="64">
        <v>6.8265000000000002</v>
      </c>
      <c r="AH21" s="64">
        <v>-3.32E-2</v>
      </c>
      <c r="AI21" s="55">
        <f>INDEX(ERP!J4:J469, MATCH(AY21, ERP!K4:K469, 0))</f>
        <v>1.106E-2</v>
      </c>
      <c r="AJ21" s="64">
        <v>2E-3</v>
      </c>
      <c r="AK21" s="64">
        <v>0.7772</v>
      </c>
      <c r="AL21" s="64">
        <v>5.8900000000000001E-2</v>
      </c>
      <c r="AM21" s="64">
        <v>0.27660000000000001</v>
      </c>
      <c r="AN21" s="66">
        <v>30</v>
      </c>
      <c r="AO21" s="64">
        <v>44.5</v>
      </c>
      <c r="AP21" s="64">
        <v>131.1</v>
      </c>
      <c r="AQ21" s="64">
        <v>0.28999999999999998</v>
      </c>
      <c r="AR21" s="64">
        <v>62.89</v>
      </c>
      <c r="AS21" s="64">
        <v>0.7</v>
      </c>
      <c r="AT21" s="64">
        <v>10.99</v>
      </c>
      <c r="AU21" s="64">
        <v>0.04</v>
      </c>
      <c r="AV21" s="66">
        <f>VLOOKUP(A21,node_position!A:C,2,FALSE)/2.5</f>
        <v>81.8</v>
      </c>
      <c r="AW21" s="17">
        <f>VLOOKUP(A21,node_position!A:C,3,FALSE)/2.5</f>
        <v>99.4</v>
      </c>
      <c r="AX21" s="8" t="s">
        <v>166</v>
      </c>
      <c r="AY21" s="50">
        <v>389</v>
      </c>
      <c r="AZ21" s="50">
        <f>INDEX(ERP!L2:L467, MATCH(AY21, ERP!K2:K467, 0))</f>
        <v>385</v>
      </c>
    </row>
    <row r="22" spans="1:52" s="44" customFormat="1" x14ac:dyDescent="0.25">
      <c r="A22" s="8" t="s">
        <v>119</v>
      </c>
      <c r="B22" s="7" t="s">
        <v>178</v>
      </c>
      <c r="C22" s="7">
        <v>21</v>
      </c>
      <c r="D22" s="55">
        <v>2300</v>
      </c>
      <c r="E22" s="64">
        <v>2</v>
      </c>
      <c r="F22" s="64">
        <v>0.1</v>
      </c>
      <c r="G22" s="64">
        <v>0.25</v>
      </c>
      <c r="H22" s="64">
        <v>3.5000000000000001E-3</v>
      </c>
      <c r="I22" s="64">
        <v>7.0000000000000001E-3</v>
      </c>
      <c r="J22" s="64">
        <v>3.34</v>
      </c>
      <c r="K22" s="55">
        <v>108</v>
      </c>
      <c r="L22" s="64">
        <v>-0.94479999999999997</v>
      </c>
      <c r="M22" s="64">
        <v>-74.650000000000006</v>
      </c>
      <c r="N22" s="64">
        <v>25.05</v>
      </c>
      <c r="O22" s="64">
        <v>41.25</v>
      </c>
      <c r="P22" s="55">
        <v>-15</v>
      </c>
      <c r="Q22" s="64">
        <v>0.1</v>
      </c>
      <c r="R22" s="64">
        <v>35</v>
      </c>
      <c r="S22" s="55">
        <v>5</v>
      </c>
      <c r="T22" s="55">
        <v>2</v>
      </c>
      <c r="U22" s="55">
        <v>1</v>
      </c>
      <c r="V22" s="64">
        <v>0</v>
      </c>
      <c r="W22" s="64">
        <v>0</v>
      </c>
      <c r="X22" s="64">
        <v>0.5</v>
      </c>
      <c r="Y22" s="64">
        <v>-8.6999999999999994E-3</v>
      </c>
      <c r="Z22" s="64">
        <v>-0.19089999999999999</v>
      </c>
      <c r="AA22" s="64">
        <v>-0.19040000000000001</v>
      </c>
      <c r="AB22" s="64">
        <v>-2.3599999999999999E-2</v>
      </c>
      <c r="AC22" s="64">
        <v>-4.5499999999999999E-2</v>
      </c>
      <c r="AD22" s="64">
        <v>-1.29E-2</v>
      </c>
      <c r="AE22" s="64">
        <v>-6.8999999999999999E-3</v>
      </c>
      <c r="AF22" s="64">
        <v>7.5899999999999995E-2</v>
      </c>
      <c r="AG22" s="64">
        <v>6.8265000000000002</v>
      </c>
      <c r="AH22" s="64">
        <v>-3.32E-2</v>
      </c>
      <c r="AI22" s="55">
        <f>INDEX(ERP!J5:J470, MATCH(AY22, ERP!K5:K470, 0))</f>
        <v>1.1140000000000001E-2</v>
      </c>
      <c r="AJ22" s="64">
        <v>2E-3</v>
      </c>
      <c r="AK22" s="64">
        <v>0.7772</v>
      </c>
      <c r="AL22" s="64">
        <v>5.8900000000000001E-2</v>
      </c>
      <c r="AM22" s="64">
        <v>0.27660000000000001</v>
      </c>
      <c r="AN22" s="66">
        <v>30</v>
      </c>
      <c r="AO22" s="64">
        <v>44.5</v>
      </c>
      <c r="AP22" s="64">
        <v>131.1</v>
      </c>
      <c r="AQ22" s="64">
        <v>0.28999999999999998</v>
      </c>
      <c r="AR22" s="64">
        <v>62.89</v>
      </c>
      <c r="AS22" s="64">
        <v>0.7</v>
      </c>
      <c r="AT22" s="64">
        <v>10.99</v>
      </c>
      <c r="AU22" s="64">
        <v>0.04</v>
      </c>
      <c r="AV22" s="66">
        <f>VLOOKUP(A22,node_position!A:C,2,FALSE)/2.5</f>
        <v>94.6</v>
      </c>
      <c r="AW22" s="17">
        <f>VLOOKUP(A22,node_position!A:C,3,FALSE)/2.5</f>
        <v>100.2</v>
      </c>
      <c r="AX22" s="8" t="s">
        <v>166</v>
      </c>
      <c r="AY22" s="50">
        <v>385.5</v>
      </c>
      <c r="AZ22" s="50">
        <f>INDEX(ERP!L2:L469, MATCH(AY22, ERP!K2:K469, 0))</f>
        <v>381.5</v>
      </c>
    </row>
    <row r="23" spans="1:52" s="44" customFormat="1" x14ac:dyDescent="0.25">
      <c r="A23" s="8" t="s">
        <v>120</v>
      </c>
      <c r="B23" s="7" t="s">
        <v>178</v>
      </c>
      <c r="C23" s="7">
        <v>22</v>
      </c>
      <c r="D23" s="55">
        <v>2300</v>
      </c>
      <c r="E23" s="64">
        <v>2</v>
      </c>
      <c r="F23" s="64">
        <v>0.1</v>
      </c>
      <c r="G23" s="64">
        <v>0.25</v>
      </c>
      <c r="H23" s="64">
        <v>3.5000000000000001E-3</v>
      </c>
      <c r="I23" s="64">
        <v>7.0000000000000001E-3</v>
      </c>
      <c r="J23" s="64">
        <v>3.34</v>
      </c>
      <c r="K23" s="55">
        <v>108</v>
      </c>
      <c r="L23" s="64">
        <v>-0.94479999999999997</v>
      </c>
      <c r="M23" s="64">
        <v>-74.650000000000006</v>
      </c>
      <c r="N23" s="64">
        <v>25.05</v>
      </c>
      <c r="O23" s="64">
        <v>41.25</v>
      </c>
      <c r="P23" s="55">
        <v>-15</v>
      </c>
      <c r="Q23" s="64">
        <v>0.1</v>
      </c>
      <c r="R23" s="64">
        <v>35</v>
      </c>
      <c r="S23" s="55">
        <v>5</v>
      </c>
      <c r="T23" s="55">
        <v>2</v>
      </c>
      <c r="U23" s="55">
        <v>1</v>
      </c>
      <c r="V23" s="64">
        <v>0</v>
      </c>
      <c r="W23" s="64">
        <v>0</v>
      </c>
      <c r="X23" s="64">
        <v>0.5</v>
      </c>
      <c r="Y23" s="64">
        <v>-8.6999999999999994E-3</v>
      </c>
      <c r="Z23" s="64">
        <v>-0.19089999999999999</v>
      </c>
      <c r="AA23" s="64">
        <v>-0.19040000000000001</v>
      </c>
      <c r="AB23" s="64">
        <v>-2.3599999999999999E-2</v>
      </c>
      <c r="AC23" s="64">
        <v>-4.5499999999999999E-2</v>
      </c>
      <c r="AD23" s="64">
        <v>-1.29E-2</v>
      </c>
      <c r="AE23" s="64">
        <v>-6.8999999999999999E-3</v>
      </c>
      <c r="AF23" s="64">
        <v>7.5899999999999995E-2</v>
      </c>
      <c r="AG23" s="64">
        <v>6.8265000000000002</v>
      </c>
      <c r="AH23" s="64">
        <v>-3.32E-2</v>
      </c>
      <c r="AI23" s="55">
        <f>INDEX(ERP!J6:J471, MATCH(AY23, ERP!K6:K471, 0))</f>
        <v>1.136E-2</v>
      </c>
      <c r="AJ23" s="64">
        <v>2E-3</v>
      </c>
      <c r="AK23" s="64">
        <v>0.7772</v>
      </c>
      <c r="AL23" s="64">
        <v>5.8900000000000001E-2</v>
      </c>
      <c r="AM23" s="64">
        <v>0.27660000000000001</v>
      </c>
      <c r="AN23" s="66">
        <v>30</v>
      </c>
      <c r="AO23" s="64">
        <v>44.5</v>
      </c>
      <c r="AP23" s="64">
        <v>131.1</v>
      </c>
      <c r="AQ23" s="64">
        <v>0.28999999999999998</v>
      </c>
      <c r="AR23" s="64">
        <v>62.89</v>
      </c>
      <c r="AS23" s="64">
        <v>0.7</v>
      </c>
      <c r="AT23" s="64">
        <v>10.99</v>
      </c>
      <c r="AU23" s="64">
        <v>0.04</v>
      </c>
      <c r="AV23" s="66">
        <f>VLOOKUP(A23,node_position!A:C,2,FALSE)/2.5</f>
        <v>105</v>
      </c>
      <c r="AW23" s="17">
        <f>VLOOKUP(A23,node_position!A:C,3,FALSE)/2.5</f>
        <v>88.2</v>
      </c>
      <c r="AX23" s="8" t="s">
        <v>166</v>
      </c>
      <c r="AY23" s="50">
        <v>376</v>
      </c>
      <c r="AZ23" s="50">
        <f>INDEX(ERP!L2:L470, MATCH(AY23, ERP!K2:K470, 0))</f>
        <v>372</v>
      </c>
    </row>
    <row r="24" spans="1:52" s="74" customFormat="1" x14ac:dyDescent="0.25">
      <c r="A24" s="67" t="s">
        <v>121</v>
      </c>
      <c r="B24" s="68" t="s">
        <v>178</v>
      </c>
      <c r="C24" s="68">
        <v>23</v>
      </c>
      <c r="D24" s="69">
        <v>2300</v>
      </c>
      <c r="E24" s="70">
        <v>2</v>
      </c>
      <c r="F24" s="70">
        <v>0.1</v>
      </c>
      <c r="G24" s="70">
        <v>0.25</v>
      </c>
      <c r="H24" s="70">
        <v>3.5000000000000001E-3</v>
      </c>
      <c r="I24" s="70">
        <v>7.0000000000000001E-3</v>
      </c>
      <c r="J24" s="70">
        <v>3.34</v>
      </c>
      <c r="K24" s="69">
        <v>108</v>
      </c>
      <c r="L24" s="70">
        <v>-0.94479999999999997</v>
      </c>
      <c r="M24" s="70">
        <v>-74.650000000000006</v>
      </c>
      <c r="N24" s="70">
        <v>25.05</v>
      </c>
      <c r="O24" s="70">
        <v>41.25</v>
      </c>
      <c r="P24" s="69">
        <v>-25</v>
      </c>
      <c r="Q24" s="70">
        <v>0.1</v>
      </c>
      <c r="R24" s="70">
        <v>35</v>
      </c>
      <c r="S24" s="69">
        <v>4</v>
      </c>
      <c r="T24" s="70">
        <v>2</v>
      </c>
      <c r="U24" s="69">
        <v>1</v>
      </c>
      <c r="V24" s="70">
        <v>0</v>
      </c>
      <c r="W24" s="70">
        <v>0</v>
      </c>
      <c r="X24" s="70">
        <v>0.5</v>
      </c>
      <c r="Y24" s="70">
        <v>-8.6999999999999994E-3</v>
      </c>
      <c r="Z24" s="70">
        <v>-0.19089999999999999</v>
      </c>
      <c r="AA24" s="70">
        <v>-0.19040000000000001</v>
      </c>
      <c r="AB24" s="70">
        <v>-2.3599999999999999E-2</v>
      </c>
      <c r="AC24" s="70">
        <v>-4.5499999999999999E-2</v>
      </c>
      <c r="AD24" s="70">
        <v>-1.29E-2</v>
      </c>
      <c r="AE24" s="70">
        <v>-6.8999999999999999E-3</v>
      </c>
      <c r="AF24" s="70">
        <v>7.5899999999999995E-2</v>
      </c>
      <c r="AG24" s="70">
        <v>6.8265000000000002</v>
      </c>
      <c r="AH24" s="70">
        <v>-3.32E-2</v>
      </c>
      <c r="AI24" s="69">
        <f>INDEX(ERP!J7:J472, MATCH(AY24, ERP!K7:K472, 0))</f>
        <v>1.166E-2</v>
      </c>
      <c r="AJ24" s="70">
        <v>2E-3</v>
      </c>
      <c r="AK24" s="70">
        <v>0.7772</v>
      </c>
      <c r="AL24" s="70">
        <v>5.8900000000000001E-2</v>
      </c>
      <c r="AM24" s="70">
        <v>0.27660000000000001</v>
      </c>
      <c r="AN24" s="71">
        <v>30</v>
      </c>
      <c r="AO24" s="70">
        <v>44.5</v>
      </c>
      <c r="AP24" s="70">
        <v>131.1</v>
      </c>
      <c r="AQ24" s="70">
        <v>0.28999999999999998</v>
      </c>
      <c r="AR24" s="70">
        <v>62.89</v>
      </c>
      <c r="AS24" s="70">
        <v>0.7</v>
      </c>
      <c r="AT24" s="70">
        <v>10.99</v>
      </c>
      <c r="AU24" s="70">
        <v>0.04</v>
      </c>
      <c r="AV24" s="71">
        <f>VLOOKUP(A24,node_position!A:C,2,FALSE)/2.5</f>
        <v>121.8</v>
      </c>
      <c r="AW24" s="72">
        <f>VLOOKUP(A24,node_position!A:C,3,FALSE)/2.5</f>
        <v>64.599999999999994</v>
      </c>
      <c r="AX24" s="67" t="s">
        <v>167</v>
      </c>
      <c r="AY24" s="73">
        <v>364</v>
      </c>
      <c r="AZ24" s="73">
        <f>INDEX(ERP!L2:L471, MATCH(AY24, ERP!K6:K471, 0))</f>
        <v>363</v>
      </c>
    </row>
    <row r="25" spans="1:52" s="74" customFormat="1" x14ac:dyDescent="0.25">
      <c r="A25" s="67" t="s">
        <v>122</v>
      </c>
      <c r="B25" s="68" t="s">
        <v>178</v>
      </c>
      <c r="C25" s="68">
        <v>24</v>
      </c>
      <c r="D25" s="69">
        <v>2300</v>
      </c>
      <c r="E25" s="70">
        <v>2</v>
      </c>
      <c r="F25" s="70">
        <v>0.1</v>
      </c>
      <c r="G25" s="70">
        <v>0.25</v>
      </c>
      <c r="H25" s="70">
        <v>3.5000000000000001E-3</v>
      </c>
      <c r="I25" s="70">
        <v>7.0000000000000001E-3</v>
      </c>
      <c r="J25" s="70">
        <v>3.34</v>
      </c>
      <c r="K25" s="69">
        <v>108</v>
      </c>
      <c r="L25" s="70">
        <v>-0.94479999999999997</v>
      </c>
      <c r="M25" s="70">
        <v>-74.650000000000006</v>
      </c>
      <c r="N25" s="70">
        <v>25.05</v>
      </c>
      <c r="O25" s="70">
        <v>41.25</v>
      </c>
      <c r="P25" s="69">
        <v>-25</v>
      </c>
      <c r="Q25" s="70">
        <v>0.1</v>
      </c>
      <c r="R25" s="70">
        <v>35</v>
      </c>
      <c r="S25" s="69">
        <v>4</v>
      </c>
      <c r="T25" s="70">
        <v>2</v>
      </c>
      <c r="U25" s="69">
        <v>1</v>
      </c>
      <c r="V25" s="70">
        <v>0</v>
      </c>
      <c r="W25" s="70">
        <v>0</v>
      </c>
      <c r="X25" s="70">
        <v>0.5</v>
      </c>
      <c r="Y25" s="70">
        <v>-8.6999999999999994E-3</v>
      </c>
      <c r="Z25" s="70">
        <v>-0.19089999999999999</v>
      </c>
      <c r="AA25" s="70">
        <v>-0.19040000000000001</v>
      </c>
      <c r="AB25" s="70">
        <v>-2.3599999999999999E-2</v>
      </c>
      <c r="AC25" s="70">
        <v>-4.5499999999999999E-2</v>
      </c>
      <c r="AD25" s="70">
        <v>-1.29E-2</v>
      </c>
      <c r="AE25" s="70">
        <v>-6.8999999999999999E-3</v>
      </c>
      <c r="AF25" s="70">
        <v>7.5899999999999995E-2</v>
      </c>
      <c r="AG25" s="70">
        <v>6.8265000000000002</v>
      </c>
      <c r="AH25" s="70">
        <v>-3.32E-2</v>
      </c>
      <c r="AI25" s="69">
        <f>INDEX(ERP!J8:J473, MATCH(AY25, ERP!K8:K473, 0))</f>
        <v>1.26E-2</v>
      </c>
      <c r="AJ25" s="70">
        <v>2E-3</v>
      </c>
      <c r="AK25" s="70">
        <v>0.7772</v>
      </c>
      <c r="AL25" s="70">
        <v>5.8900000000000001E-2</v>
      </c>
      <c r="AM25" s="70">
        <v>0.27660000000000001</v>
      </c>
      <c r="AN25" s="71">
        <v>30</v>
      </c>
      <c r="AO25" s="70">
        <v>44.5</v>
      </c>
      <c r="AP25" s="70">
        <v>131.1</v>
      </c>
      <c r="AQ25" s="70">
        <v>0.28999999999999998</v>
      </c>
      <c r="AR25" s="70">
        <v>62.89</v>
      </c>
      <c r="AS25" s="70">
        <v>0.7</v>
      </c>
      <c r="AT25" s="70">
        <v>10.99</v>
      </c>
      <c r="AU25" s="70">
        <v>0.04</v>
      </c>
      <c r="AV25" s="71">
        <f>VLOOKUP(A25,node_position!A:C,2,FALSE)/2.5</f>
        <v>153</v>
      </c>
      <c r="AW25" s="72">
        <f>VLOOKUP(A25,node_position!A:C,3,FALSE)/2.5</f>
        <v>51</v>
      </c>
      <c r="AX25" s="67" t="s">
        <v>167</v>
      </c>
      <c r="AY25" s="73">
        <v>331</v>
      </c>
      <c r="AZ25" s="73">
        <f>INDEX(ERP!L7:L472, MATCH(AY25, ERP!K7:K472, 0))</f>
        <v>327</v>
      </c>
    </row>
    <row r="26" spans="1:52" s="74" customFormat="1" x14ac:dyDescent="0.25">
      <c r="A26" s="67" t="s">
        <v>195</v>
      </c>
      <c r="B26" s="68" t="s">
        <v>178</v>
      </c>
      <c r="C26" s="68">
        <v>25</v>
      </c>
      <c r="D26" s="69">
        <v>2300</v>
      </c>
      <c r="E26" s="70">
        <v>2</v>
      </c>
      <c r="F26" s="70">
        <v>0.1</v>
      </c>
      <c r="G26" s="70">
        <v>0.25</v>
      </c>
      <c r="H26" s="70">
        <v>3.5000000000000001E-3</v>
      </c>
      <c r="I26" s="70">
        <v>7.0000000000000001E-3</v>
      </c>
      <c r="J26" s="70">
        <v>3.34</v>
      </c>
      <c r="K26" s="69">
        <v>108</v>
      </c>
      <c r="L26" s="70">
        <v>-0.94479999999999997</v>
      </c>
      <c r="M26" s="70">
        <v>-74.650000000000006</v>
      </c>
      <c r="N26" s="70">
        <v>25.05</v>
      </c>
      <c r="O26" s="70">
        <v>41.25</v>
      </c>
      <c r="P26" s="69">
        <v>-25</v>
      </c>
      <c r="Q26" s="70">
        <v>0.1</v>
      </c>
      <c r="R26" s="70">
        <v>35</v>
      </c>
      <c r="S26" s="69">
        <v>4</v>
      </c>
      <c r="T26" s="70">
        <v>2</v>
      </c>
      <c r="U26" s="69">
        <v>1</v>
      </c>
      <c r="V26" s="70">
        <v>0</v>
      </c>
      <c r="W26" s="70">
        <v>0</v>
      </c>
      <c r="X26" s="70">
        <v>0.5</v>
      </c>
      <c r="Y26" s="70">
        <v>-8.6999999999999994E-3</v>
      </c>
      <c r="Z26" s="70">
        <v>-0.19089999999999999</v>
      </c>
      <c r="AA26" s="70">
        <v>-0.19040000000000001</v>
      </c>
      <c r="AB26" s="70">
        <v>-2.3599999999999999E-2</v>
      </c>
      <c r="AC26" s="70">
        <v>-4.5499999999999999E-2</v>
      </c>
      <c r="AD26" s="70">
        <v>-1.29E-2</v>
      </c>
      <c r="AE26" s="70">
        <v>-6.8999999999999999E-3</v>
      </c>
      <c r="AF26" s="70">
        <v>7.5899999999999995E-2</v>
      </c>
      <c r="AG26" s="70">
        <v>6.8265000000000002</v>
      </c>
      <c r="AH26" s="70">
        <v>-3.32E-2</v>
      </c>
      <c r="AI26" s="69">
        <f>INDEX(ERP!J9:J474, MATCH(AY26, ERP!K9:K474, 0))</f>
        <v>1.298E-2</v>
      </c>
      <c r="AJ26" s="70">
        <v>2E-3</v>
      </c>
      <c r="AK26" s="70">
        <v>0.7772</v>
      </c>
      <c r="AL26" s="70">
        <v>5.8900000000000001E-2</v>
      </c>
      <c r="AM26" s="70">
        <v>0.27660000000000001</v>
      </c>
      <c r="AN26" s="71">
        <v>30</v>
      </c>
      <c r="AO26" s="70">
        <v>44.5</v>
      </c>
      <c r="AP26" s="70">
        <v>131.1</v>
      </c>
      <c r="AQ26" s="70">
        <v>0.28999999999999998</v>
      </c>
      <c r="AR26" s="70">
        <v>62.89</v>
      </c>
      <c r="AS26" s="70">
        <v>0.7</v>
      </c>
      <c r="AT26" s="70">
        <v>10.99</v>
      </c>
      <c r="AU26" s="70">
        <v>0.04</v>
      </c>
      <c r="AV26" s="71">
        <f>VLOOKUP(A30,node_position!A:C,2,FALSE)/2.5</f>
        <v>157.80000000000001</v>
      </c>
      <c r="AW26" s="72">
        <f>VLOOKUP(A30,node_position!A:C,3,FALSE)/2.5</f>
        <v>45.4</v>
      </c>
      <c r="AX26" s="67" t="s">
        <v>167</v>
      </c>
      <c r="AY26" s="73">
        <v>319.5</v>
      </c>
      <c r="AZ26" s="73">
        <f>INDEX(ERP!L8:L473, MATCH(AY26, ERP!K8:K473, 0))</f>
        <v>315.5</v>
      </c>
    </row>
    <row r="27" spans="1:52" s="44" customFormat="1" x14ac:dyDescent="0.25">
      <c r="A27" s="8" t="s">
        <v>123</v>
      </c>
      <c r="B27" s="7" t="s">
        <v>178</v>
      </c>
      <c r="C27" s="7">
        <v>26</v>
      </c>
      <c r="D27" s="55">
        <v>2300</v>
      </c>
      <c r="E27" s="64">
        <v>2</v>
      </c>
      <c r="F27" s="64">
        <v>0.1</v>
      </c>
      <c r="G27" s="64">
        <v>0.25</v>
      </c>
      <c r="H27" s="64">
        <v>3.5000000000000001E-3</v>
      </c>
      <c r="I27" s="64">
        <v>7.0000000000000001E-3</v>
      </c>
      <c r="J27" s="64">
        <v>3.34</v>
      </c>
      <c r="K27" s="55">
        <v>108</v>
      </c>
      <c r="L27" s="64">
        <v>-0.94479999999999997</v>
      </c>
      <c r="M27" s="64">
        <v>-74.650000000000006</v>
      </c>
      <c r="N27" s="64">
        <v>25.05</v>
      </c>
      <c r="O27" s="64">
        <v>41.25</v>
      </c>
      <c r="P27" s="55">
        <v>-25</v>
      </c>
      <c r="Q27" s="64">
        <v>0.1</v>
      </c>
      <c r="R27" s="64">
        <v>35</v>
      </c>
      <c r="S27" s="55">
        <v>4</v>
      </c>
      <c r="T27" s="64">
        <v>2</v>
      </c>
      <c r="U27" s="55">
        <v>1</v>
      </c>
      <c r="V27" s="64">
        <v>0</v>
      </c>
      <c r="W27" s="64">
        <v>0</v>
      </c>
      <c r="X27" s="64">
        <v>0.5</v>
      </c>
      <c r="Y27" s="64">
        <v>-8.6999999999999994E-3</v>
      </c>
      <c r="Z27" s="64">
        <v>-0.19089999999999999</v>
      </c>
      <c r="AA27" s="64">
        <v>-0.19040000000000001</v>
      </c>
      <c r="AB27" s="64">
        <v>-2.3599999999999999E-2</v>
      </c>
      <c r="AC27" s="64">
        <v>-4.5499999999999999E-2</v>
      </c>
      <c r="AD27" s="64">
        <v>-1.29E-2</v>
      </c>
      <c r="AE27" s="64">
        <v>-6.8999999999999999E-3</v>
      </c>
      <c r="AF27" s="64">
        <v>7.5899999999999995E-2</v>
      </c>
      <c r="AG27" s="64">
        <v>6.8265000000000002</v>
      </c>
      <c r="AH27" s="64">
        <v>-3.32E-2</v>
      </c>
      <c r="AI27" s="55">
        <f>INDEX(ERP!J10:J475, MATCH(AY27, ERP!K10:K475, 0))</f>
        <v>1.192E-2</v>
      </c>
      <c r="AJ27" s="64">
        <v>2E-3</v>
      </c>
      <c r="AK27" s="64">
        <v>0.7772</v>
      </c>
      <c r="AL27" s="64">
        <v>5.8900000000000001E-2</v>
      </c>
      <c r="AM27" s="64">
        <v>0.27660000000000001</v>
      </c>
      <c r="AN27" s="66">
        <v>30</v>
      </c>
      <c r="AO27" s="64">
        <v>44.5</v>
      </c>
      <c r="AP27" s="64">
        <v>131.1</v>
      </c>
      <c r="AQ27" s="64">
        <v>0.28999999999999998</v>
      </c>
      <c r="AR27" s="64">
        <v>62.89</v>
      </c>
      <c r="AS27" s="64">
        <v>0.7</v>
      </c>
      <c r="AT27" s="64">
        <v>10.99</v>
      </c>
      <c r="AU27" s="64">
        <v>0.04</v>
      </c>
      <c r="AV27" s="66">
        <f>VLOOKUP(A27,node_position!A:C,2,FALSE)/2.5</f>
        <v>127.8</v>
      </c>
      <c r="AW27" s="17">
        <f>VLOOKUP(A27,node_position!A:C,3,FALSE)/2.5</f>
        <v>69</v>
      </c>
      <c r="AX27" s="8" t="s">
        <v>168</v>
      </c>
      <c r="AY27" s="50">
        <v>354.5</v>
      </c>
      <c r="AZ27" s="50">
        <f>INDEX(ERP!L9:L474, MATCH(AY27, ERP!K9:K474, 0))</f>
        <v>350.5</v>
      </c>
    </row>
    <row r="28" spans="1:52" s="44" customFormat="1" x14ac:dyDescent="0.25">
      <c r="A28" s="8" t="s">
        <v>124</v>
      </c>
      <c r="B28" s="7" t="s">
        <v>178</v>
      </c>
      <c r="C28" s="7">
        <v>27</v>
      </c>
      <c r="D28" s="55">
        <v>2300</v>
      </c>
      <c r="E28" s="64">
        <v>2</v>
      </c>
      <c r="F28" s="64">
        <v>0.1</v>
      </c>
      <c r="G28" s="64">
        <v>0.25</v>
      </c>
      <c r="H28" s="64">
        <v>3.5000000000000001E-3</v>
      </c>
      <c r="I28" s="64">
        <v>7.0000000000000001E-3</v>
      </c>
      <c r="J28" s="64">
        <v>3.34</v>
      </c>
      <c r="K28" s="55">
        <v>108</v>
      </c>
      <c r="L28" s="64">
        <v>-0.94479999999999997</v>
      </c>
      <c r="M28" s="64">
        <v>-74.650000000000006</v>
      </c>
      <c r="N28" s="64">
        <v>25.05</v>
      </c>
      <c r="O28" s="64">
        <v>41.25</v>
      </c>
      <c r="P28" s="55">
        <v>-25</v>
      </c>
      <c r="Q28" s="64">
        <v>0.1</v>
      </c>
      <c r="R28" s="64">
        <v>35</v>
      </c>
      <c r="S28" s="55">
        <v>4</v>
      </c>
      <c r="T28" s="64">
        <v>2</v>
      </c>
      <c r="U28" s="55">
        <v>1</v>
      </c>
      <c r="V28" s="64">
        <v>0</v>
      </c>
      <c r="W28" s="64">
        <v>0</v>
      </c>
      <c r="X28" s="64">
        <v>0.5</v>
      </c>
      <c r="Y28" s="64">
        <v>-8.6999999999999994E-3</v>
      </c>
      <c r="Z28" s="64">
        <v>-0.19089999999999999</v>
      </c>
      <c r="AA28" s="64">
        <v>-0.19040000000000001</v>
      </c>
      <c r="AB28" s="64">
        <v>-2.3599999999999999E-2</v>
      </c>
      <c r="AC28" s="64">
        <v>-4.5499999999999999E-2</v>
      </c>
      <c r="AD28" s="64">
        <v>-1.29E-2</v>
      </c>
      <c r="AE28" s="64">
        <v>-6.8999999999999999E-3</v>
      </c>
      <c r="AF28" s="64">
        <v>7.5899999999999995E-2</v>
      </c>
      <c r="AG28" s="64">
        <v>6.8265000000000002</v>
      </c>
      <c r="AH28" s="64">
        <v>-3.32E-2</v>
      </c>
      <c r="AI28" s="55">
        <f>INDEX(ERP!J11:J476, MATCH(AY28, ERP!K11:K476, 0))</f>
        <v>1.2919999999999999E-2</v>
      </c>
      <c r="AJ28" s="64">
        <v>2E-3</v>
      </c>
      <c r="AK28" s="64">
        <v>0.7772</v>
      </c>
      <c r="AL28" s="64">
        <v>5.8900000000000001E-2</v>
      </c>
      <c r="AM28" s="64">
        <v>0.27660000000000001</v>
      </c>
      <c r="AN28" s="66">
        <v>30</v>
      </c>
      <c r="AO28" s="64">
        <v>44.5</v>
      </c>
      <c r="AP28" s="64">
        <v>131.1</v>
      </c>
      <c r="AQ28" s="64">
        <v>0.28999999999999998</v>
      </c>
      <c r="AR28" s="64">
        <v>62.89</v>
      </c>
      <c r="AS28" s="64">
        <v>0.7</v>
      </c>
      <c r="AT28" s="64">
        <v>10.99</v>
      </c>
      <c r="AU28" s="64">
        <v>0.04</v>
      </c>
      <c r="AV28" s="66">
        <f>VLOOKUP(A28,node_position!A:C,2,FALSE)/2.5</f>
        <v>157</v>
      </c>
      <c r="AW28" s="17">
        <f>VLOOKUP(A28,node_position!A:C,3,FALSE)/2.5</f>
        <v>59.8</v>
      </c>
      <c r="AX28" s="8" t="s">
        <v>168</v>
      </c>
      <c r="AY28" s="50">
        <v>321</v>
      </c>
      <c r="AZ28" s="50">
        <f>INDEX(ERP!L10:L475, MATCH(AY28, ERP!K10:K475, 0))</f>
        <v>317</v>
      </c>
    </row>
    <row r="29" spans="1:52" s="44" customFormat="1" x14ac:dyDescent="0.25">
      <c r="A29" s="8" t="s">
        <v>196</v>
      </c>
      <c r="B29" s="7" t="s">
        <v>178</v>
      </c>
      <c r="C29" s="7">
        <v>28</v>
      </c>
      <c r="D29" s="55">
        <v>2300</v>
      </c>
      <c r="E29" s="64">
        <v>2</v>
      </c>
      <c r="F29" s="64">
        <v>0.1</v>
      </c>
      <c r="G29" s="64">
        <v>0.25</v>
      </c>
      <c r="H29" s="64">
        <v>3.5000000000000001E-3</v>
      </c>
      <c r="I29" s="64">
        <v>7.0000000000000001E-3</v>
      </c>
      <c r="J29" s="64">
        <v>3.34</v>
      </c>
      <c r="K29" s="55">
        <v>108</v>
      </c>
      <c r="L29" s="64">
        <v>-0.94479999999999997</v>
      </c>
      <c r="M29" s="64">
        <v>-74.650000000000006</v>
      </c>
      <c r="N29" s="64">
        <v>25.05</v>
      </c>
      <c r="O29" s="64">
        <v>41.25</v>
      </c>
      <c r="P29" s="55">
        <v>-25</v>
      </c>
      <c r="Q29" s="64">
        <v>0.1</v>
      </c>
      <c r="R29" s="64">
        <v>35</v>
      </c>
      <c r="S29" s="55">
        <v>4</v>
      </c>
      <c r="T29" s="64">
        <v>2</v>
      </c>
      <c r="U29" s="55">
        <v>1</v>
      </c>
      <c r="V29" s="64">
        <v>0</v>
      </c>
      <c r="W29" s="64">
        <v>0</v>
      </c>
      <c r="X29" s="64">
        <v>0.5</v>
      </c>
      <c r="Y29" s="64">
        <v>-8.6999999999999994E-3</v>
      </c>
      <c r="Z29" s="64">
        <v>-0.19089999999999999</v>
      </c>
      <c r="AA29" s="64">
        <v>-0.19040000000000001</v>
      </c>
      <c r="AB29" s="64">
        <v>-2.3599999999999999E-2</v>
      </c>
      <c r="AC29" s="64">
        <v>-4.5499999999999999E-2</v>
      </c>
      <c r="AD29" s="64">
        <v>-1.29E-2</v>
      </c>
      <c r="AE29" s="64">
        <v>-6.8999999999999999E-3</v>
      </c>
      <c r="AF29" s="64">
        <v>7.5899999999999995E-2</v>
      </c>
      <c r="AG29" s="64">
        <v>6.8265000000000002</v>
      </c>
      <c r="AH29" s="64">
        <v>-3.32E-2</v>
      </c>
      <c r="AI29" s="55">
        <f>INDEX(ERP!J12:J477, MATCH(AY29, ERP!K12:K477, 0))</f>
        <v>1.3339999999999999E-2</v>
      </c>
      <c r="AJ29" s="64">
        <v>2E-3</v>
      </c>
      <c r="AK29" s="64">
        <v>0.7772</v>
      </c>
      <c r="AL29" s="64">
        <v>5.8900000000000001E-2</v>
      </c>
      <c r="AM29" s="64">
        <v>0.27660000000000001</v>
      </c>
      <c r="AN29" s="66">
        <v>30</v>
      </c>
      <c r="AO29" s="64">
        <v>44.5</v>
      </c>
      <c r="AP29" s="64">
        <v>131.1</v>
      </c>
      <c r="AQ29" s="64">
        <v>0.28999999999999998</v>
      </c>
      <c r="AR29" s="64">
        <v>62.89</v>
      </c>
      <c r="AS29" s="64">
        <v>0.7</v>
      </c>
      <c r="AT29" s="64">
        <v>10.99</v>
      </c>
      <c r="AU29" s="64">
        <v>0.04</v>
      </c>
      <c r="AV29" s="66">
        <f>VLOOKUP(A31,node_position!A:C,2,FALSE)/2.5</f>
        <v>164.2</v>
      </c>
      <c r="AW29" s="17">
        <f>VLOOKUP(A31,node_position!A:C,3,FALSE)/2.5</f>
        <v>57.8</v>
      </c>
      <c r="AX29" s="8" t="s">
        <v>168</v>
      </c>
      <c r="AY29" s="50">
        <v>309</v>
      </c>
      <c r="AZ29" s="50">
        <f>INDEX(ERP!L11:L476, MATCH(AY29, ERP!K11:K476, 0))</f>
        <v>305</v>
      </c>
    </row>
    <row r="30" spans="1:52" s="38" customFormat="1" x14ac:dyDescent="0.25">
      <c r="A30" s="10" t="s">
        <v>125</v>
      </c>
      <c r="B30" s="9" t="s">
        <v>194</v>
      </c>
      <c r="C30" s="9">
        <v>29</v>
      </c>
      <c r="D30" s="60"/>
      <c r="E30" s="61"/>
      <c r="F30" s="61"/>
      <c r="G30" s="61"/>
      <c r="H30" s="61"/>
      <c r="I30" s="61"/>
      <c r="J30" s="61"/>
      <c r="K30" s="60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>
        <v>-8.6999999999999994E-3</v>
      </c>
      <c r="Z30" s="61">
        <v>-0.19089999999999999</v>
      </c>
      <c r="AA30" s="61">
        <v>-0.19040000000000001</v>
      </c>
      <c r="AB30" s="61">
        <v>-2.3599999999999999E-2</v>
      </c>
      <c r="AC30" s="61">
        <v>-4.5499999999999999E-2</v>
      </c>
      <c r="AD30" s="61">
        <v>-1.29E-2</v>
      </c>
      <c r="AE30" s="61">
        <v>-6.8999999999999999E-3</v>
      </c>
      <c r="AF30" s="61">
        <v>7.5899999999999995E-2</v>
      </c>
      <c r="AG30" s="61">
        <v>6.8265000000000002</v>
      </c>
      <c r="AH30" s="52">
        <v>-1.7809705166582E-2</v>
      </c>
      <c r="AI30" s="52">
        <v>1.3971373768643099E-2</v>
      </c>
      <c r="AJ30" s="52">
        <v>1.7832110055871001E-3</v>
      </c>
      <c r="AK30" s="61">
        <v>0.7772</v>
      </c>
      <c r="AL30" s="61">
        <v>5.8900000000000001E-2</v>
      </c>
      <c r="AM30" s="61">
        <v>0.27660000000000001</v>
      </c>
      <c r="AN30" s="63">
        <v>30</v>
      </c>
      <c r="AO30" s="61">
        <v>44.5</v>
      </c>
      <c r="AP30" s="52">
        <v>122.870184758603</v>
      </c>
      <c r="AQ30" s="61">
        <v>0.28999999999999998</v>
      </c>
      <c r="AR30" s="61">
        <v>62.89</v>
      </c>
      <c r="AS30" s="61">
        <v>0.7</v>
      </c>
      <c r="AT30" s="61">
        <v>10.99</v>
      </c>
      <c r="AU30" s="61">
        <v>0.04</v>
      </c>
      <c r="AV30" s="63">
        <f>AV26+(AV26-AV25)/2</f>
        <v>160.20000000000002</v>
      </c>
      <c r="AW30" s="10">
        <f>AW26+(AW26-AW25)/2</f>
        <v>42.599999999999994</v>
      </c>
      <c r="AX30" s="10" t="s">
        <v>169</v>
      </c>
      <c r="AY30" s="48">
        <v>277.60000000000002</v>
      </c>
      <c r="AZ30" s="48">
        <v>268.8</v>
      </c>
    </row>
    <row r="31" spans="1:52" s="38" customFormat="1" x14ac:dyDescent="0.25">
      <c r="A31" s="10" t="s">
        <v>126</v>
      </c>
      <c r="B31" s="9" t="s">
        <v>194</v>
      </c>
      <c r="C31" s="9">
        <v>30</v>
      </c>
      <c r="D31" s="60"/>
      <c r="E31" s="61"/>
      <c r="F31" s="61"/>
      <c r="G31" s="61"/>
      <c r="H31" s="61"/>
      <c r="I31" s="61"/>
      <c r="J31" s="61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>
        <v>-8.6999999999999994E-3</v>
      </c>
      <c r="Z31" s="61">
        <v>-0.19089999999999999</v>
      </c>
      <c r="AA31" s="61">
        <v>-0.19040000000000001</v>
      </c>
      <c r="AB31" s="61">
        <v>-2.3599999999999999E-2</v>
      </c>
      <c r="AC31" s="61">
        <v>-4.5499999999999999E-2</v>
      </c>
      <c r="AD31" s="61">
        <v>-1.29E-2</v>
      </c>
      <c r="AE31" s="61">
        <v>-6.8999999999999999E-3</v>
      </c>
      <c r="AF31" s="61">
        <v>7.5899999999999995E-2</v>
      </c>
      <c r="AG31" s="61">
        <v>6.8265000000000002</v>
      </c>
      <c r="AH31" s="52">
        <v>-1.7809705166582E-2</v>
      </c>
      <c r="AI31" s="52">
        <v>1.3971373768643099E-2</v>
      </c>
      <c r="AJ31" s="52">
        <v>1.7832110055871001E-3</v>
      </c>
      <c r="AK31" s="61">
        <v>0.7772</v>
      </c>
      <c r="AL31" s="61">
        <v>5.8900000000000001E-2</v>
      </c>
      <c r="AM31" s="61">
        <v>0.27660000000000001</v>
      </c>
      <c r="AN31" s="63">
        <v>30</v>
      </c>
      <c r="AO31" s="61">
        <v>44.5</v>
      </c>
      <c r="AP31" s="52">
        <v>122.870184758603</v>
      </c>
      <c r="AQ31" s="61">
        <v>0.28999999999999998</v>
      </c>
      <c r="AR31" s="61">
        <v>62.89</v>
      </c>
      <c r="AS31" s="61">
        <v>0.7</v>
      </c>
      <c r="AT31" s="61">
        <v>10.99</v>
      </c>
      <c r="AU31" s="61">
        <v>0.04</v>
      </c>
      <c r="AV31" s="63">
        <f>AV29+(AV29-AV28)/2</f>
        <v>167.79999999999998</v>
      </c>
      <c r="AW31" s="10">
        <f>AW29+(AW29-AW28)/2</f>
        <v>56.8</v>
      </c>
      <c r="AX31" s="10" t="s">
        <v>170</v>
      </c>
      <c r="AY31" s="48">
        <v>277.60000000000002</v>
      </c>
      <c r="AZ31" s="48">
        <v>268.8</v>
      </c>
    </row>
    <row r="32" spans="1:52" s="38" customFormat="1" x14ac:dyDescent="0.25">
      <c r="A32" s="10" t="s">
        <v>127</v>
      </c>
      <c r="B32" s="9" t="s">
        <v>194</v>
      </c>
      <c r="C32" s="9">
        <v>31</v>
      </c>
      <c r="D32" s="60"/>
      <c r="E32" s="61"/>
      <c r="F32" s="61"/>
      <c r="G32" s="61"/>
      <c r="H32" s="61"/>
      <c r="I32" s="61"/>
      <c r="J32" s="61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>
        <v>-8.6999999999999994E-3</v>
      </c>
      <c r="Z32" s="61">
        <v>-0.19089999999999999</v>
      </c>
      <c r="AA32" s="61">
        <v>-0.19040000000000001</v>
      </c>
      <c r="AB32" s="61">
        <v>-2.3599999999999999E-2</v>
      </c>
      <c r="AC32" s="61">
        <v>-4.5499999999999999E-2</v>
      </c>
      <c r="AD32" s="61">
        <v>-1.29E-2</v>
      </c>
      <c r="AE32" s="61">
        <v>-6.8999999999999999E-3</v>
      </c>
      <c r="AF32" s="61">
        <v>7.5899999999999995E-2</v>
      </c>
      <c r="AG32" s="61">
        <v>6.8265000000000002</v>
      </c>
      <c r="AH32" s="52">
        <v>-1.7809705166582E-2</v>
      </c>
      <c r="AI32" s="52">
        <v>1.3971373768643099E-2</v>
      </c>
      <c r="AJ32" s="52">
        <v>1.7832110055871001E-3</v>
      </c>
      <c r="AK32" s="61">
        <v>0.7772</v>
      </c>
      <c r="AL32" s="61">
        <v>5.8900000000000001E-2</v>
      </c>
      <c r="AM32" s="61">
        <v>0.27660000000000001</v>
      </c>
      <c r="AN32" s="63">
        <v>30</v>
      </c>
      <c r="AO32" s="61">
        <v>44.5</v>
      </c>
      <c r="AP32" s="52">
        <v>122.870184758603</v>
      </c>
      <c r="AQ32" s="61">
        <v>0.28999999999999998</v>
      </c>
      <c r="AR32" s="61">
        <v>62.89</v>
      </c>
      <c r="AS32" s="61">
        <v>0.7</v>
      </c>
      <c r="AT32" s="61">
        <v>10.99</v>
      </c>
      <c r="AU32" s="61">
        <v>0.04</v>
      </c>
      <c r="AV32" s="63">
        <f>VLOOKUP(A32,node_position!A:C,2,FALSE)/2.5</f>
        <v>114.6</v>
      </c>
      <c r="AW32" s="16">
        <f>VLOOKUP(A32,node_position!A:C,3,FALSE)/2.5</f>
        <v>59.8</v>
      </c>
      <c r="AX32" s="10" t="s">
        <v>172</v>
      </c>
      <c r="AY32" s="48">
        <v>277.60000000000002</v>
      </c>
      <c r="AZ32" s="48">
        <v>268.8</v>
      </c>
    </row>
    <row r="33" spans="1:52" s="38" customFormat="1" x14ac:dyDescent="0.25">
      <c r="A33" s="10" t="s">
        <v>128</v>
      </c>
      <c r="B33" s="9" t="s">
        <v>194</v>
      </c>
      <c r="C33" s="9">
        <v>32</v>
      </c>
      <c r="D33" s="60"/>
      <c r="E33" s="61"/>
      <c r="F33" s="61"/>
      <c r="G33" s="61"/>
      <c r="H33" s="61"/>
      <c r="I33" s="61"/>
      <c r="J33" s="61"/>
      <c r="K33" s="60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-8.6999999999999994E-3</v>
      </c>
      <c r="Z33" s="61">
        <v>-0.19089999999999999</v>
      </c>
      <c r="AA33" s="61">
        <v>-0.19040000000000001</v>
      </c>
      <c r="AB33" s="61">
        <v>-2.3599999999999999E-2</v>
      </c>
      <c r="AC33" s="61">
        <v>-4.5499999999999999E-2</v>
      </c>
      <c r="AD33" s="61">
        <v>-1.29E-2</v>
      </c>
      <c r="AE33" s="61">
        <v>-6.8999999999999999E-3</v>
      </c>
      <c r="AF33" s="61">
        <v>7.5899999999999995E-2</v>
      </c>
      <c r="AG33" s="61">
        <v>6.8265000000000002</v>
      </c>
      <c r="AH33" s="52">
        <v>-1.7809705166582E-2</v>
      </c>
      <c r="AI33" s="52">
        <v>1.3971373768643099E-2</v>
      </c>
      <c r="AJ33" s="52">
        <v>1.7832110055871001E-3</v>
      </c>
      <c r="AK33" s="61">
        <v>0.7772</v>
      </c>
      <c r="AL33" s="61">
        <v>5.8900000000000001E-2</v>
      </c>
      <c r="AM33" s="61">
        <v>0.27660000000000001</v>
      </c>
      <c r="AN33" s="63">
        <v>30</v>
      </c>
      <c r="AO33" s="61">
        <v>44.5</v>
      </c>
      <c r="AP33" s="52">
        <v>122.870184758603</v>
      </c>
      <c r="AQ33" s="61">
        <v>0.28999999999999998</v>
      </c>
      <c r="AR33" s="61">
        <v>62.89</v>
      </c>
      <c r="AS33" s="61">
        <v>0.7</v>
      </c>
      <c r="AT33" s="61">
        <v>10.99</v>
      </c>
      <c r="AU33" s="61">
        <v>0.04</v>
      </c>
      <c r="AV33" s="63">
        <f>VLOOKUP(A33,node_position!A:C,2,FALSE)/2.5</f>
        <v>83</v>
      </c>
      <c r="AW33" s="16">
        <f>VLOOKUP(A33,node_position!A:C,3,FALSE)/2.5</f>
        <v>91.4</v>
      </c>
      <c r="AX33" s="10" t="s">
        <v>172</v>
      </c>
      <c r="AY33" s="48">
        <v>277.60000000000002</v>
      </c>
      <c r="AZ33" s="48">
        <v>268.8</v>
      </c>
    </row>
    <row r="34" spans="1:52" s="44" customFormat="1" x14ac:dyDescent="0.25">
      <c r="A34" s="8" t="s">
        <v>129</v>
      </c>
      <c r="B34" s="7" t="s">
        <v>178</v>
      </c>
      <c r="C34" s="7">
        <v>33</v>
      </c>
      <c r="D34" s="55">
        <v>2300</v>
      </c>
      <c r="E34" s="64">
        <v>2</v>
      </c>
      <c r="F34" s="64">
        <v>0.1</v>
      </c>
      <c r="G34" s="64">
        <v>0.25</v>
      </c>
      <c r="H34" s="64">
        <v>3.5000000000000001E-3</v>
      </c>
      <c r="I34" s="64">
        <v>7.0000000000000001E-3</v>
      </c>
      <c r="J34" s="64">
        <v>3.34</v>
      </c>
      <c r="K34" s="55">
        <v>108</v>
      </c>
      <c r="L34" s="64">
        <v>-0.94479999999999997</v>
      </c>
      <c r="M34" s="64">
        <v>-74.650000000000006</v>
      </c>
      <c r="N34" s="64">
        <v>25.05</v>
      </c>
      <c r="O34" s="64">
        <v>41.25</v>
      </c>
      <c r="P34" s="55">
        <v>-25</v>
      </c>
      <c r="Q34" s="64">
        <v>0.1</v>
      </c>
      <c r="R34" s="64">
        <v>35</v>
      </c>
      <c r="S34" s="55">
        <v>4</v>
      </c>
      <c r="T34" s="64">
        <v>2</v>
      </c>
      <c r="U34" s="55">
        <v>1</v>
      </c>
      <c r="V34" s="64">
        <v>0</v>
      </c>
      <c r="W34" s="64">
        <v>0</v>
      </c>
      <c r="X34" s="64">
        <v>0.5</v>
      </c>
      <c r="Y34" s="64">
        <v>-8.6999999999999994E-3</v>
      </c>
      <c r="Z34" s="64">
        <v>-0.19089999999999999</v>
      </c>
      <c r="AA34" s="64">
        <v>-0.19040000000000001</v>
      </c>
      <c r="AB34" s="64">
        <v>-2.3599999999999999E-2</v>
      </c>
      <c r="AC34" s="64">
        <v>-4.5499999999999999E-2</v>
      </c>
      <c r="AD34" s="64">
        <v>-1.29E-2</v>
      </c>
      <c r="AE34" s="64">
        <v>-6.8999999999999999E-3</v>
      </c>
      <c r="AF34" s="64">
        <v>7.5899999999999995E-2</v>
      </c>
      <c r="AG34" s="64">
        <v>6.8265000000000002</v>
      </c>
      <c r="AH34" s="64">
        <v>-3.32E-2</v>
      </c>
      <c r="AI34" s="55">
        <f>INDEX(ERP!J3:J468, MATCH(AY34, ERP!K3:K468, 0))</f>
        <v>1.3939999999999999E-2</v>
      </c>
      <c r="AJ34" s="64">
        <v>2E-3</v>
      </c>
      <c r="AK34" s="64">
        <v>0.7772</v>
      </c>
      <c r="AL34" s="64">
        <v>5.8900000000000001E-2</v>
      </c>
      <c r="AM34" s="64">
        <v>0.27660000000000001</v>
      </c>
      <c r="AN34" s="66">
        <v>30</v>
      </c>
      <c r="AO34" s="64">
        <v>44.5</v>
      </c>
      <c r="AP34" s="64">
        <v>131.1</v>
      </c>
      <c r="AQ34" s="64">
        <v>0.28999999999999998</v>
      </c>
      <c r="AR34" s="64">
        <v>62.89</v>
      </c>
      <c r="AS34" s="64">
        <v>0.7</v>
      </c>
      <c r="AT34" s="64">
        <v>10.99</v>
      </c>
      <c r="AU34" s="64">
        <v>0.04</v>
      </c>
      <c r="AV34" s="66">
        <f>VLOOKUP(A34,node_position!A:C,2,FALSE)/2.5</f>
        <v>112.2</v>
      </c>
      <c r="AW34" s="17">
        <f>VLOOKUP(A34,node_position!A:C,3,FALSE)/2.5</f>
        <v>38.6</v>
      </c>
      <c r="AX34" s="8" t="s">
        <v>175</v>
      </c>
      <c r="AY34" s="51">
        <v>293</v>
      </c>
      <c r="AZ34" s="55">
        <f>INDEX(ERP!L2:L468, MATCH(AY34, ERP!K2:K468, 0))</f>
        <v>289</v>
      </c>
    </row>
    <row r="35" spans="1:52" s="44" customFormat="1" x14ac:dyDescent="0.25">
      <c r="A35" s="8" t="s">
        <v>130</v>
      </c>
      <c r="B35" s="7" t="s">
        <v>178</v>
      </c>
      <c r="C35" s="7">
        <v>34</v>
      </c>
      <c r="D35" s="55">
        <v>2300</v>
      </c>
      <c r="E35" s="64">
        <v>2</v>
      </c>
      <c r="F35" s="64">
        <v>0.1</v>
      </c>
      <c r="G35" s="64">
        <v>0.25</v>
      </c>
      <c r="H35" s="64">
        <v>3.5000000000000001E-3</v>
      </c>
      <c r="I35" s="64">
        <v>7.0000000000000001E-3</v>
      </c>
      <c r="J35" s="64">
        <v>3.34</v>
      </c>
      <c r="K35" s="55">
        <v>108</v>
      </c>
      <c r="L35" s="64">
        <v>-0.94479999999999997</v>
      </c>
      <c r="M35" s="64">
        <v>-74.650000000000006</v>
      </c>
      <c r="N35" s="64">
        <v>25.05</v>
      </c>
      <c r="O35" s="64">
        <v>41.25</v>
      </c>
      <c r="P35" s="55">
        <v>-25</v>
      </c>
      <c r="Q35" s="64">
        <v>0.1</v>
      </c>
      <c r="R35" s="64">
        <v>35</v>
      </c>
      <c r="S35" s="55">
        <v>4</v>
      </c>
      <c r="T35" s="64">
        <v>2</v>
      </c>
      <c r="U35" s="55">
        <v>1</v>
      </c>
      <c r="V35" s="64">
        <v>0</v>
      </c>
      <c r="W35" s="64">
        <v>0</v>
      </c>
      <c r="X35" s="64">
        <v>0.5</v>
      </c>
      <c r="Y35" s="64">
        <v>-8.6999999999999994E-3</v>
      </c>
      <c r="Z35" s="64">
        <v>-0.19089999999999999</v>
      </c>
      <c r="AA35" s="64">
        <v>-0.19040000000000001</v>
      </c>
      <c r="AB35" s="64">
        <v>-2.3599999999999999E-2</v>
      </c>
      <c r="AC35" s="64">
        <v>-4.5499999999999999E-2</v>
      </c>
      <c r="AD35" s="64">
        <v>-1.29E-2</v>
      </c>
      <c r="AE35" s="64">
        <v>-6.8999999999999999E-3</v>
      </c>
      <c r="AF35" s="64">
        <v>7.5899999999999995E-2</v>
      </c>
      <c r="AG35" s="64">
        <v>6.8265000000000002</v>
      </c>
      <c r="AH35" s="64">
        <v>-3.32E-2</v>
      </c>
      <c r="AI35" s="55">
        <f>INDEX(ERP!J3:J468, MATCH(AY35, ERP!K3:K468, 0))</f>
        <v>1.3939999999999999E-2</v>
      </c>
      <c r="AJ35" s="64">
        <v>2E-3</v>
      </c>
      <c r="AK35" s="64">
        <v>0.7772</v>
      </c>
      <c r="AL35" s="64">
        <v>5.8900000000000001E-2</v>
      </c>
      <c r="AM35" s="64">
        <v>0.27660000000000001</v>
      </c>
      <c r="AN35" s="66">
        <v>30</v>
      </c>
      <c r="AO35" s="64">
        <v>44.5</v>
      </c>
      <c r="AP35" s="64">
        <v>131.1</v>
      </c>
      <c r="AQ35" s="64">
        <v>0.28999999999999998</v>
      </c>
      <c r="AR35" s="64">
        <v>62.89</v>
      </c>
      <c r="AS35" s="64">
        <v>0.7</v>
      </c>
      <c r="AT35" s="64">
        <v>10.99</v>
      </c>
      <c r="AU35" s="64">
        <v>0.04</v>
      </c>
      <c r="AV35" s="66">
        <f>VLOOKUP(A35,node_position!A:C,2,FALSE)/2.5</f>
        <v>75</v>
      </c>
      <c r="AW35" s="17">
        <f>VLOOKUP(A35,node_position!A:C,3,FALSE)/2.5</f>
        <v>59</v>
      </c>
      <c r="AX35" s="8" t="s">
        <v>175</v>
      </c>
      <c r="AY35" s="51">
        <v>293</v>
      </c>
      <c r="AZ35" s="55">
        <f>INDEX(ERP!L3:L468, MATCH(AY35, ERP!K3:K468, 0))</f>
        <v>289</v>
      </c>
    </row>
    <row r="36" spans="1:52" s="38" customFormat="1" x14ac:dyDescent="0.25">
      <c r="A36" s="10" t="s">
        <v>131</v>
      </c>
      <c r="B36" s="9" t="s">
        <v>194</v>
      </c>
      <c r="C36" s="9">
        <v>35</v>
      </c>
      <c r="D36" s="60"/>
      <c r="E36" s="61"/>
      <c r="F36" s="61"/>
      <c r="G36" s="61"/>
      <c r="H36" s="61"/>
      <c r="I36" s="61"/>
      <c r="J36" s="61"/>
      <c r="K36" s="60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>
        <v>-8.6999999999999994E-3</v>
      </c>
      <c r="Z36" s="61">
        <v>-0.19089999999999999</v>
      </c>
      <c r="AA36" s="61">
        <v>-0.19040000000000001</v>
      </c>
      <c r="AB36" s="61">
        <v>-2.3599999999999999E-2</v>
      </c>
      <c r="AC36" s="61">
        <v>-4.5499999999999999E-2</v>
      </c>
      <c r="AD36" s="61">
        <v>-1.29E-2</v>
      </c>
      <c r="AE36" s="61">
        <v>-6.8999999999999999E-3</v>
      </c>
      <c r="AF36" s="61">
        <v>7.5899999999999995E-2</v>
      </c>
      <c r="AG36" s="61">
        <v>6.8265000000000002</v>
      </c>
      <c r="AH36" s="52">
        <v>-1.7809705166582E-2</v>
      </c>
      <c r="AI36" s="52">
        <v>1.3971373768643099E-2</v>
      </c>
      <c r="AJ36" s="52">
        <v>1.7832110055871001E-3</v>
      </c>
      <c r="AK36" s="61">
        <v>0.7772</v>
      </c>
      <c r="AL36" s="61">
        <v>5.8900000000000001E-2</v>
      </c>
      <c r="AM36" s="61">
        <v>0.27660000000000001</v>
      </c>
      <c r="AN36" s="63">
        <v>30</v>
      </c>
      <c r="AO36" s="61">
        <v>44.5</v>
      </c>
      <c r="AP36" s="52">
        <v>122.870184758603</v>
      </c>
      <c r="AQ36" s="61">
        <v>0.28999999999999998</v>
      </c>
      <c r="AR36" s="61">
        <v>62.89</v>
      </c>
      <c r="AS36" s="61">
        <v>0.7</v>
      </c>
      <c r="AT36" s="61">
        <v>10.99</v>
      </c>
      <c r="AU36" s="61">
        <v>0.04</v>
      </c>
      <c r="AV36" s="63">
        <f>VLOOKUP(A36,node_position!A:C,2,FALSE)/2.5</f>
        <v>101.8</v>
      </c>
      <c r="AW36" s="16">
        <f>VLOOKUP(A36,node_position!A:C,3,FALSE)/2.5</f>
        <v>105.4</v>
      </c>
      <c r="AX36" s="10" t="s">
        <v>173</v>
      </c>
      <c r="AY36" s="48">
        <v>277.60000000000002</v>
      </c>
      <c r="AZ36" s="48">
        <v>268.8</v>
      </c>
    </row>
    <row r="37" spans="1:52" s="38" customFormat="1" x14ac:dyDescent="0.25">
      <c r="A37" s="10" t="s">
        <v>132</v>
      </c>
      <c r="B37" s="9" t="s">
        <v>194</v>
      </c>
      <c r="C37" s="9">
        <v>36</v>
      </c>
      <c r="D37" s="60"/>
      <c r="E37" s="61"/>
      <c r="F37" s="61"/>
      <c r="G37" s="61"/>
      <c r="H37" s="61"/>
      <c r="I37" s="61"/>
      <c r="J37" s="61"/>
      <c r="K37" s="60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-8.6999999999999994E-3</v>
      </c>
      <c r="Z37" s="61">
        <v>-0.19089999999999999</v>
      </c>
      <c r="AA37" s="61">
        <v>-0.19040000000000001</v>
      </c>
      <c r="AB37" s="61">
        <v>-2.3599999999999999E-2</v>
      </c>
      <c r="AC37" s="61">
        <v>-4.5499999999999999E-2</v>
      </c>
      <c r="AD37" s="61">
        <v>-1.29E-2</v>
      </c>
      <c r="AE37" s="61">
        <v>-6.8999999999999999E-3</v>
      </c>
      <c r="AF37" s="61">
        <v>7.5899999999999995E-2</v>
      </c>
      <c r="AG37" s="61">
        <v>6.8265000000000002</v>
      </c>
      <c r="AH37" s="52">
        <v>-1.7809705166582E-2</v>
      </c>
      <c r="AI37" s="52">
        <v>1.3971373768643099E-2</v>
      </c>
      <c r="AJ37" s="52">
        <v>1.7832110055871001E-3</v>
      </c>
      <c r="AK37" s="61">
        <v>0.7772</v>
      </c>
      <c r="AL37" s="61">
        <v>5.8900000000000001E-2</v>
      </c>
      <c r="AM37" s="61">
        <v>0.27660000000000001</v>
      </c>
      <c r="AN37" s="63">
        <v>30</v>
      </c>
      <c r="AO37" s="61">
        <v>44.5</v>
      </c>
      <c r="AP37" s="52">
        <v>122.870184758603</v>
      </c>
      <c r="AQ37" s="61">
        <v>0.28999999999999998</v>
      </c>
      <c r="AR37" s="61">
        <v>62.89</v>
      </c>
      <c r="AS37" s="61">
        <v>0.7</v>
      </c>
      <c r="AT37" s="61">
        <v>10.99</v>
      </c>
      <c r="AU37" s="61">
        <v>0.04</v>
      </c>
      <c r="AV37" s="63">
        <f>VLOOKUP(A37,node_position!A:C,2,FALSE)/2.5</f>
        <v>125</v>
      </c>
      <c r="AW37" s="16">
        <f>VLOOKUP(A37,node_position!A:C,3,FALSE)/2.5</f>
        <v>126.6</v>
      </c>
      <c r="AX37" s="10" t="s">
        <v>174</v>
      </c>
      <c r="AY37" s="48">
        <v>277.60000000000002</v>
      </c>
      <c r="AZ37" s="48">
        <v>268.8</v>
      </c>
    </row>
    <row r="38" spans="1:52" s="38" customFormat="1" x14ac:dyDescent="0.25">
      <c r="A38" s="10" t="s">
        <v>133</v>
      </c>
      <c r="B38" s="9" t="s">
        <v>194</v>
      </c>
      <c r="C38" s="9">
        <v>37</v>
      </c>
      <c r="D38" s="60"/>
      <c r="E38" s="61"/>
      <c r="F38" s="61"/>
      <c r="G38" s="61"/>
      <c r="H38" s="61"/>
      <c r="I38" s="61"/>
      <c r="J38" s="61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>
        <v>-8.6999999999999994E-3</v>
      </c>
      <c r="Z38" s="61">
        <v>-0.19089999999999999</v>
      </c>
      <c r="AA38" s="61">
        <v>-0.19040000000000001</v>
      </c>
      <c r="AB38" s="61">
        <v>-2.3599999999999999E-2</v>
      </c>
      <c r="AC38" s="61">
        <v>-4.5499999999999999E-2</v>
      </c>
      <c r="AD38" s="61">
        <v>-1.29E-2</v>
      </c>
      <c r="AE38" s="61">
        <v>-6.8999999999999999E-3</v>
      </c>
      <c r="AF38" s="61">
        <v>7.5899999999999995E-2</v>
      </c>
      <c r="AG38" s="61">
        <v>6.8265000000000002</v>
      </c>
      <c r="AH38" s="52">
        <v>-1.7809705166582E-2</v>
      </c>
      <c r="AI38" s="52">
        <v>1.3971373768643099E-2</v>
      </c>
      <c r="AJ38" s="52">
        <v>1.7832110055871001E-3</v>
      </c>
      <c r="AK38" s="61">
        <v>0.7772</v>
      </c>
      <c r="AL38" s="61">
        <v>5.8900000000000001E-2</v>
      </c>
      <c r="AM38" s="61">
        <v>0.27660000000000001</v>
      </c>
      <c r="AN38" s="63">
        <v>30</v>
      </c>
      <c r="AO38" s="61">
        <v>44.5</v>
      </c>
      <c r="AP38" s="52">
        <v>122.870184758603</v>
      </c>
      <c r="AQ38" s="61">
        <v>0.28999999999999998</v>
      </c>
      <c r="AR38" s="61">
        <v>62.89</v>
      </c>
      <c r="AS38" s="61">
        <v>0.7</v>
      </c>
      <c r="AT38" s="61">
        <v>10.99</v>
      </c>
      <c r="AU38" s="61">
        <v>0.04</v>
      </c>
      <c r="AV38" s="63">
        <f>VLOOKUP(A38,node_position!A:C,2,FALSE)/2.5</f>
        <v>131</v>
      </c>
      <c r="AW38" s="16">
        <f>VLOOKUP(A38,node_position!A:C,3,FALSE)/2.5</f>
        <v>75.8</v>
      </c>
      <c r="AX38" s="10" t="s">
        <v>173</v>
      </c>
      <c r="AY38" s="48">
        <v>277.60000000000002</v>
      </c>
      <c r="AZ38" s="48">
        <v>268.8</v>
      </c>
    </row>
    <row r="39" spans="1:52" s="44" customFormat="1" x14ac:dyDescent="0.25">
      <c r="A39" s="8" t="s">
        <v>134</v>
      </c>
      <c r="B39" s="7" t="s">
        <v>178</v>
      </c>
      <c r="C39" s="7">
        <v>38</v>
      </c>
      <c r="D39" s="55">
        <v>2300</v>
      </c>
      <c r="E39" s="64">
        <v>2</v>
      </c>
      <c r="F39" s="64">
        <v>0.1</v>
      </c>
      <c r="G39" s="64">
        <v>0.25</v>
      </c>
      <c r="H39" s="64">
        <v>3.5000000000000001E-3</v>
      </c>
      <c r="I39" s="64">
        <v>7.0000000000000001E-3</v>
      </c>
      <c r="J39" s="64">
        <v>3.34</v>
      </c>
      <c r="K39" s="55">
        <v>108</v>
      </c>
      <c r="L39" s="64">
        <v>-0.94479999999999997</v>
      </c>
      <c r="M39" s="64">
        <v>-74.650000000000006</v>
      </c>
      <c r="N39" s="64">
        <v>25.05</v>
      </c>
      <c r="O39" s="64">
        <v>41.25</v>
      </c>
      <c r="P39" s="55">
        <v>-25</v>
      </c>
      <c r="Q39" s="64">
        <v>0.1</v>
      </c>
      <c r="R39" s="64">
        <v>35</v>
      </c>
      <c r="S39" s="55">
        <v>4</v>
      </c>
      <c r="T39" s="64">
        <v>2</v>
      </c>
      <c r="U39" s="55">
        <v>1</v>
      </c>
      <c r="V39" s="64">
        <v>0</v>
      </c>
      <c r="W39" s="64">
        <v>0</v>
      </c>
      <c r="X39" s="64">
        <v>0.5</v>
      </c>
      <c r="Y39" s="64">
        <v>-8.6999999999999994E-3</v>
      </c>
      <c r="Z39" s="64">
        <v>-0.19089999999999999</v>
      </c>
      <c r="AA39" s="64">
        <v>-0.19040000000000001</v>
      </c>
      <c r="AB39" s="64">
        <v>-2.3599999999999999E-2</v>
      </c>
      <c r="AC39" s="64">
        <v>-4.5499999999999999E-2</v>
      </c>
      <c r="AD39" s="64">
        <v>-1.29E-2</v>
      </c>
      <c r="AE39" s="64">
        <v>-6.8999999999999999E-3</v>
      </c>
      <c r="AF39" s="64">
        <v>7.5899999999999995E-2</v>
      </c>
      <c r="AG39" s="64">
        <v>6.8265000000000002</v>
      </c>
      <c r="AH39" s="64">
        <v>-3.32E-2</v>
      </c>
      <c r="AI39" s="55">
        <f>INDEX(ERP!J2:J467, MATCH(AY39, ERP!K2:K467, 0))</f>
        <v>1.436E-2</v>
      </c>
      <c r="AJ39" s="64">
        <v>2E-3</v>
      </c>
      <c r="AK39" s="64">
        <v>0.7772</v>
      </c>
      <c r="AL39" s="64">
        <v>5.8900000000000001E-2</v>
      </c>
      <c r="AM39" s="64">
        <v>0.27660000000000001</v>
      </c>
      <c r="AN39" s="66">
        <v>30</v>
      </c>
      <c r="AO39" s="64">
        <v>44.5</v>
      </c>
      <c r="AP39" s="64">
        <v>131.1</v>
      </c>
      <c r="AQ39" s="64">
        <v>0.28999999999999998</v>
      </c>
      <c r="AR39" s="64">
        <v>62.89</v>
      </c>
      <c r="AS39" s="64">
        <v>0.7</v>
      </c>
      <c r="AT39" s="64">
        <v>10.99</v>
      </c>
      <c r="AU39" s="64">
        <v>0.04</v>
      </c>
      <c r="AV39" s="66">
        <f>VLOOKUP(A39,node_position!A:C,2,FALSE)/2.5</f>
        <v>159.4</v>
      </c>
      <c r="AW39" s="17">
        <f>VLOOKUP(A39,node_position!A:C,3,FALSE)/2.5</f>
        <v>94.2</v>
      </c>
      <c r="AX39" s="8" t="s">
        <v>176</v>
      </c>
      <c r="AY39" s="51">
        <v>283</v>
      </c>
      <c r="AZ39" s="55">
        <f>INDEX(ERP!L2:L467, MATCH(AY39, ERP!K2:K467, 0))</f>
        <v>279</v>
      </c>
    </row>
    <row r="40" spans="1:52" s="44" customFormat="1" x14ac:dyDescent="0.25">
      <c r="A40" s="8" t="s">
        <v>135</v>
      </c>
      <c r="B40" s="7" t="s">
        <v>178</v>
      </c>
      <c r="C40" s="7">
        <v>39</v>
      </c>
      <c r="D40" s="55">
        <v>2300</v>
      </c>
      <c r="E40" s="64">
        <v>2</v>
      </c>
      <c r="F40" s="64">
        <v>0.1</v>
      </c>
      <c r="G40" s="64">
        <v>0.25</v>
      </c>
      <c r="H40" s="64">
        <v>3.5000000000000001E-3</v>
      </c>
      <c r="I40" s="64">
        <v>7.0000000000000001E-3</v>
      </c>
      <c r="J40" s="64">
        <v>3.34</v>
      </c>
      <c r="K40" s="55">
        <v>108</v>
      </c>
      <c r="L40" s="64">
        <v>-0.94479999999999997</v>
      </c>
      <c r="M40" s="64">
        <v>-74.650000000000006</v>
      </c>
      <c r="N40" s="64">
        <v>25.05</v>
      </c>
      <c r="O40" s="64">
        <v>41.25</v>
      </c>
      <c r="P40" s="55">
        <v>-25</v>
      </c>
      <c r="Q40" s="64">
        <v>0.1</v>
      </c>
      <c r="R40" s="64">
        <v>35</v>
      </c>
      <c r="S40" s="55">
        <v>4</v>
      </c>
      <c r="T40" s="64">
        <v>2</v>
      </c>
      <c r="U40" s="55">
        <v>1</v>
      </c>
      <c r="V40" s="64">
        <v>0</v>
      </c>
      <c r="W40" s="64">
        <v>0</v>
      </c>
      <c r="X40" s="64">
        <v>0.5</v>
      </c>
      <c r="Y40" s="64">
        <v>-8.6999999999999994E-3</v>
      </c>
      <c r="Z40" s="64">
        <v>-0.19089999999999999</v>
      </c>
      <c r="AA40" s="64">
        <v>-0.19040000000000001</v>
      </c>
      <c r="AB40" s="64">
        <v>-2.3599999999999999E-2</v>
      </c>
      <c r="AC40" s="64">
        <v>-4.5499999999999999E-2</v>
      </c>
      <c r="AD40" s="64">
        <v>-1.29E-2</v>
      </c>
      <c r="AE40" s="64">
        <v>-6.8999999999999999E-3</v>
      </c>
      <c r="AF40" s="64">
        <v>7.5899999999999995E-2</v>
      </c>
      <c r="AG40" s="64">
        <v>6.8265000000000002</v>
      </c>
      <c r="AH40" s="64">
        <v>-3.32E-2</v>
      </c>
      <c r="AI40" s="55">
        <f>INDEX(ERP!J3:J468, MATCH(AY40, ERP!K3:K468, 0))</f>
        <v>1.436E-2</v>
      </c>
      <c r="AJ40" s="64">
        <v>2E-3</v>
      </c>
      <c r="AK40" s="64">
        <v>0.7772</v>
      </c>
      <c r="AL40" s="64">
        <v>5.8900000000000001E-2</v>
      </c>
      <c r="AM40" s="64">
        <v>0.27660000000000001</v>
      </c>
      <c r="AN40" s="66">
        <v>30</v>
      </c>
      <c r="AO40" s="64">
        <v>44.5</v>
      </c>
      <c r="AP40" s="64">
        <v>131.1</v>
      </c>
      <c r="AQ40" s="64">
        <v>0.28999999999999998</v>
      </c>
      <c r="AR40" s="64">
        <v>62.89</v>
      </c>
      <c r="AS40" s="64">
        <v>0.7</v>
      </c>
      <c r="AT40" s="64">
        <v>10.99</v>
      </c>
      <c r="AU40" s="64">
        <v>0.04</v>
      </c>
      <c r="AV40" s="66">
        <f>VLOOKUP(A40,node_position!A:C,2,FALSE)/2.5</f>
        <v>143.4</v>
      </c>
      <c r="AW40" s="17">
        <f>VLOOKUP(A40,node_position!A:C,3,FALSE)/2.5</f>
        <v>121.4</v>
      </c>
      <c r="AX40" s="8" t="s">
        <v>176</v>
      </c>
      <c r="AY40" s="51">
        <v>283</v>
      </c>
      <c r="AZ40" s="55">
        <f>INDEX(ERP!L3:L468, MATCH(AY40, ERP!K3:K468, 0))</f>
        <v>279</v>
      </c>
    </row>
    <row r="41" spans="1:52" s="38" customFormat="1" x14ac:dyDescent="0.25">
      <c r="A41" s="10" t="s">
        <v>219</v>
      </c>
      <c r="B41" s="9" t="s">
        <v>194</v>
      </c>
      <c r="C41" s="9">
        <v>40</v>
      </c>
      <c r="D41" s="60"/>
      <c r="E41" s="61"/>
      <c r="F41" s="61"/>
      <c r="G41" s="61"/>
      <c r="H41" s="61"/>
      <c r="I41" s="61"/>
      <c r="J41" s="61"/>
      <c r="K41" s="60"/>
      <c r="L41" s="61"/>
      <c r="M41" s="61"/>
      <c r="N41" s="61"/>
      <c r="O41" s="61"/>
      <c r="P41" s="60"/>
      <c r="Q41" s="61"/>
      <c r="R41" s="61"/>
      <c r="S41" s="60"/>
      <c r="T41" s="61"/>
      <c r="U41" s="60"/>
      <c r="V41" s="61"/>
      <c r="W41" s="61"/>
      <c r="X41" s="61"/>
      <c r="Y41" s="61">
        <v>-8.6999999999999994E-3</v>
      </c>
      <c r="Z41" s="61">
        <v>-0.19089999999999999</v>
      </c>
      <c r="AA41" s="61">
        <v>-0.19040000000000001</v>
      </c>
      <c r="AB41" s="61">
        <v>-2.3599999999999999E-2</v>
      </c>
      <c r="AC41" s="61">
        <v>-4.5499999999999999E-2</v>
      </c>
      <c r="AD41" s="61">
        <v>-1.29E-2</v>
      </c>
      <c r="AE41" s="61">
        <v>-6.8999999999999999E-3</v>
      </c>
      <c r="AF41" s="61">
        <v>7.5899999999999995E-2</v>
      </c>
      <c r="AG41" s="61">
        <v>6.8265000000000002</v>
      </c>
      <c r="AH41" s="52">
        <v>-1.7809705166582E-2</v>
      </c>
      <c r="AI41" s="52">
        <v>1.3971373768643099E-2</v>
      </c>
      <c r="AJ41" s="52">
        <v>1.7832110055871001E-3</v>
      </c>
      <c r="AK41" s="61">
        <v>0.7772</v>
      </c>
      <c r="AL41" s="61">
        <v>5.8900000000000001E-2</v>
      </c>
      <c r="AM41" s="61">
        <v>0.27660000000000001</v>
      </c>
      <c r="AN41" s="63">
        <v>30</v>
      </c>
      <c r="AO41" s="61">
        <v>44.5</v>
      </c>
      <c r="AP41" s="52">
        <v>122.870184758603</v>
      </c>
      <c r="AQ41" s="61">
        <v>0.28999999999999998</v>
      </c>
      <c r="AR41" s="61">
        <v>62.89</v>
      </c>
      <c r="AS41" s="61">
        <v>0.7</v>
      </c>
      <c r="AT41" s="61">
        <v>10.99</v>
      </c>
      <c r="AU41" s="61">
        <v>0.04</v>
      </c>
      <c r="AV41" s="63">
        <f>AV34</f>
        <v>112.2</v>
      </c>
      <c r="AW41" s="16">
        <f>AW34-5</f>
        <v>33.6</v>
      </c>
      <c r="AX41" s="10"/>
      <c r="AY41" s="48">
        <v>277.60000000000002</v>
      </c>
      <c r="AZ41" s="48">
        <v>268.8</v>
      </c>
    </row>
    <row r="42" spans="1:52" s="38" customFormat="1" x14ac:dyDescent="0.25">
      <c r="A42" s="10" t="s">
        <v>220</v>
      </c>
      <c r="B42" s="9" t="s">
        <v>194</v>
      </c>
      <c r="C42" s="9">
        <v>41</v>
      </c>
      <c r="D42" s="60"/>
      <c r="E42" s="61"/>
      <c r="F42" s="61"/>
      <c r="G42" s="61"/>
      <c r="H42" s="61"/>
      <c r="I42" s="61"/>
      <c r="J42" s="61"/>
      <c r="K42" s="60"/>
      <c r="L42" s="61"/>
      <c r="M42" s="61"/>
      <c r="N42" s="61"/>
      <c r="O42" s="61"/>
      <c r="P42" s="60"/>
      <c r="Q42" s="61"/>
      <c r="R42" s="61"/>
      <c r="S42" s="60"/>
      <c r="T42" s="61"/>
      <c r="U42" s="60"/>
      <c r="V42" s="61"/>
      <c r="W42" s="61"/>
      <c r="X42" s="61"/>
      <c r="Y42" s="61">
        <v>-8.6999999999999994E-3</v>
      </c>
      <c r="Z42" s="61">
        <v>-0.19089999999999999</v>
      </c>
      <c r="AA42" s="61">
        <v>-0.19040000000000001</v>
      </c>
      <c r="AB42" s="61">
        <v>-2.3599999999999999E-2</v>
      </c>
      <c r="AC42" s="61">
        <v>-4.5499999999999999E-2</v>
      </c>
      <c r="AD42" s="61">
        <v>-1.29E-2</v>
      </c>
      <c r="AE42" s="61">
        <v>-6.8999999999999999E-3</v>
      </c>
      <c r="AF42" s="61">
        <v>7.5899999999999995E-2</v>
      </c>
      <c r="AG42" s="61">
        <v>6.8265000000000002</v>
      </c>
      <c r="AH42" s="52">
        <v>-1.7809705166582E-2</v>
      </c>
      <c r="AI42" s="52">
        <v>1.3971373768643099E-2</v>
      </c>
      <c r="AJ42" s="52">
        <v>1.7832110055871001E-3</v>
      </c>
      <c r="AK42" s="61">
        <v>0.7772</v>
      </c>
      <c r="AL42" s="61">
        <v>5.8900000000000001E-2</v>
      </c>
      <c r="AM42" s="61">
        <v>0.27660000000000001</v>
      </c>
      <c r="AN42" s="63">
        <v>30</v>
      </c>
      <c r="AO42" s="61">
        <v>44.5</v>
      </c>
      <c r="AP42" s="52">
        <v>122.870184758603</v>
      </c>
      <c r="AQ42" s="61">
        <v>0.28999999999999998</v>
      </c>
      <c r="AR42" s="61">
        <v>62.89</v>
      </c>
      <c r="AS42" s="61">
        <v>0.7</v>
      </c>
      <c r="AT42" s="61">
        <v>10.99</v>
      </c>
      <c r="AU42" s="61">
        <v>0.04</v>
      </c>
      <c r="AV42" s="63">
        <f>AV35-8</f>
        <v>67</v>
      </c>
      <c r="AW42" s="16">
        <f>AW35</f>
        <v>59</v>
      </c>
      <c r="AX42" s="10"/>
      <c r="AY42" s="48">
        <v>277.60000000000002</v>
      </c>
      <c r="AZ42" s="48">
        <v>268.8</v>
      </c>
    </row>
    <row r="43" spans="1:52" s="38" customFormat="1" x14ac:dyDescent="0.25">
      <c r="A43" s="10" t="s">
        <v>221</v>
      </c>
      <c r="B43" s="9" t="s">
        <v>194</v>
      </c>
      <c r="C43" s="9">
        <v>42</v>
      </c>
      <c r="D43" s="60"/>
      <c r="E43" s="61"/>
      <c r="F43" s="61"/>
      <c r="G43" s="61"/>
      <c r="H43" s="61"/>
      <c r="I43" s="61"/>
      <c r="J43" s="61"/>
      <c r="K43" s="60"/>
      <c r="L43" s="61"/>
      <c r="M43" s="61"/>
      <c r="N43" s="61"/>
      <c r="O43" s="61"/>
      <c r="P43" s="60"/>
      <c r="Q43" s="61"/>
      <c r="R43" s="61"/>
      <c r="S43" s="60"/>
      <c r="T43" s="61"/>
      <c r="U43" s="60"/>
      <c r="V43" s="61"/>
      <c r="W43" s="61"/>
      <c r="X43" s="61"/>
      <c r="Y43" s="61">
        <v>-8.6999999999999994E-3</v>
      </c>
      <c r="Z43" s="61">
        <v>-0.19089999999999999</v>
      </c>
      <c r="AA43" s="61">
        <v>-0.19040000000000001</v>
      </c>
      <c r="AB43" s="61">
        <v>-2.3599999999999999E-2</v>
      </c>
      <c r="AC43" s="61">
        <v>-4.5499999999999999E-2</v>
      </c>
      <c r="AD43" s="61">
        <v>-1.29E-2</v>
      </c>
      <c r="AE43" s="61">
        <v>-6.8999999999999999E-3</v>
      </c>
      <c r="AF43" s="61">
        <v>7.5899999999999995E-2</v>
      </c>
      <c r="AG43" s="61">
        <v>6.8265000000000002</v>
      </c>
      <c r="AH43" s="52">
        <v>-1.7809705166582E-2</v>
      </c>
      <c r="AI43" s="52">
        <v>1.3971373768643099E-2</v>
      </c>
      <c r="AJ43" s="52">
        <v>1.7832110055871001E-3</v>
      </c>
      <c r="AK43" s="61">
        <v>0.7772</v>
      </c>
      <c r="AL43" s="61">
        <v>5.8900000000000001E-2</v>
      </c>
      <c r="AM43" s="61">
        <v>0.27660000000000001</v>
      </c>
      <c r="AN43" s="63">
        <v>30</v>
      </c>
      <c r="AO43" s="61">
        <v>44.5</v>
      </c>
      <c r="AP43" s="52">
        <v>122.870184758603</v>
      </c>
      <c r="AQ43" s="61">
        <v>0.28999999999999998</v>
      </c>
      <c r="AR43" s="61">
        <v>62.89</v>
      </c>
      <c r="AS43" s="61">
        <v>0.7</v>
      </c>
      <c r="AT43" s="61">
        <v>10.99</v>
      </c>
      <c r="AU43" s="61">
        <v>0.04</v>
      </c>
      <c r="AV43" s="63">
        <f>AV39+3</f>
        <v>162.4</v>
      </c>
      <c r="AW43" s="16">
        <f>AW39</f>
        <v>94.2</v>
      </c>
      <c r="AX43" s="10"/>
      <c r="AY43" s="48">
        <v>277.60000000000002</v>
      </c>
      <c r="AZ43" s="48">
        <v>268.8</v>
      </c>
    </row>
    <row r="44" spans="1:52" s="38" customFormat="1" x14ac:dyDescent="0.25">
      <c r="A44" s="10" t="s">
        <v>222</v>
      </c>
      <c r="B44" s="9" t="s">
        <v>194</v>
      </c>
      <c r="C44" s="9">
        <v>43</v>
      </c>
      <c r="D44" s="60"/>
      <c r="E44" s="61"/>
      <c r="F44" s="61"/>
      <c r="G44" s="61"/>
      <c r="H44" s="61"/>
      <c r="I44" s="61"/>
      <c r="J44" s="61"/>
      <c r="K44" s="60"/>
      <c r="L44" s="61"/>
      <c r="M44" s="61"/>
      <c r="N44" s="61"/>
      <c r="O44" s="61"/>
      <c r="P44" s="60"/>
      <c r="Q44" s="61"/>
      <c r="R44" s="61"/>
      <c r="S44" s="60"/>
      <c r="T44" s="61"/>
      <c r="U44" s="60"/>
      <c r="V44" s="61"/>
      <c r="W44" s="61"/>
      <c r="X44" s="61"/>
      <c r="Y44" s="61">
        <v>-8.6999999999999994E-3</v>
      </c>
      <c r="Z44" s="61">
        <v>-0.19089999999999999</v>
      </c>
      <c r="AA44" s="61">
        <v>-0.19040000000000001</v>
      </c>
      <c r="AB44" s="61">
        <v>-2.3599999999999999E-2</v>
      </c>
      <c r="AC44" s="61">
        <v>-4.5499999999999999E-2</v>
      </c>
      <c r="AD44" s="61">
        <v>-1.29E-2</v>
      </c>
      <c r="AE44" s="61">
        <v>-6.8999999999999999E-3</v>
      </c>
      <c r="AF44" s="61">
        <v>7.5899999999999995E-2</v>
      </c>
      <c r="AG44" s="61">
        <v>6.8265000000000002</v>
      </c>
      <c r="AH44" s="52">
        <v>-1.7809705166582E-2</v>
      </c>
      <c r="AI44" s="52">
        <v>1.3971373768643099E-2</v>
      </c>
      <c r="AJ44" s="52">
        <v>1.7832110055871001E-3</v>
      </c>
      <c r="AK44" s="61">
        <v>0.7772</v>
      </c>
      <c r="AL44" s="61">
        <v>5.8900000000000001E-2</v>
      </c>
      <c r="AM44" s="61">
        <v>0.27660000000000001</v>
      </c>
      <c r="AN44" s="63">
        <v>30</v>
      </c>
      <c r="AO44" s="61">
        <v>44.5</v>
      </c>
      <c r="AP44" s="52">
        <v>122.870184758603</v>
      </c>
      <c r="AQ44" s="61">
        <v>0.28999999999999998</v>
      </c>
      <c r="AR44" s="61">
        <v>62.89</v>
      </c>
      <c r="AS44" s="61">
        <v>0.7</v>
      </c>
      <c r="AT44" s="61">
        <v>10.99</v>
      </c>
      <c r="AU44" s="61">
        <v>0.04</v>
      </c>
      <c r="AV44" s="63">
        <f>AV40+3</f>
        <v>146.4</v>
      </c>
      <c r="AW44" s="16">
        <f>AW40</f>
        <v>121.4</v>
      </c>
      <c r="AX44" s="10"/>
      <c r="AY44" s="48">
        <v>277.60000000000002</v>
      </c>
      <c r="AZ44" s="48">
        <v>268.8</v>
      </c>
    </row>
    <row r="45" spans="1:52" x14ac:dyDescent="0.2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-8.6999999999999994E-3</v>
      </c>
      <c r="Z45" s="1">
        <v>-0.19089999999999999</v>
      </c>
      <c r="AA45" s="1">
        <v>-0.19040000000000001</v>
      </c>
      <c r="AB45" s="1">
        <v>-2.3599999999999999E-2</v>
      </c>
      <c r="AC45" s="1">
        <v>-4.5499999999999999E-2</v>
      </c>
      <c r="AD45" s="1">
        <v>-1.29E-2</v>
      </c>
      <c r="AE45" s="1">
        <v>-6.8999999999999999E-3</v>
      </c>
      <c r="AF45" s="1">
        <v>7.5899999999999995E-2</v>
      </c>
      <c r="AG45" s="1">
        <v>6.8265000000000002</v>
      </c>
      <c r="AH45" s="1">
        <v>-3.32E-2</v>
      </c>
      <c r="AI45" s="56">
        <v>2.8000000000000001E-2</v>
      </c>
      <c r="AJ45" s="1">
        <v>2E-3</v>
      </c>
      <c r="AK45" s="1">
        <v>0.7772</v>
      </c>
      <c r="AL45" s="1">
        <v>5.8900000000000001E-2</v>
      </c>
      <c r="AM45" s="1">
        <v>0.27660000000000001</v>
      </c>
      <c r="AN45" s="4">
        <v>30</v>
      </c>
      <c r="AO45" s="14">
        <v>44.5</v>
      </c>
      <c r="AP45" s="1">
        <v>131.1</v>
      </c>
      <c r="AQ45" s="1"/>
      <c r="AR45" s="1"/>
      <c r="AS45" s="1"/>
      <c r="AT45" s="1"/>
      <c r="AU45" s="1"/>
      <c r="AV45" s="1">
        <v>0</v>
      </c>
      <c r="AW45" s="1">
        <v>0</v>
      </c>
      <c r="AX45" s="4"/>
      <c r="AY45" s="4"/>
      <c r="AZ45" s="4"/>
    </row>
  </sheetData>
  <autoFilter ref="A1:AX45" xr:uid="{00000000-0009-0000-0000-000000000000}"/>
  <pageMargins left="0.23622047244094491" right="3.937007874015748E-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F57F-0095-41D2-BCD3-42F5F28FD6D0}">
  <dimension ref="A1:Y271"/>
  <sheetViews>
    <sheetView workbookViewId="0">
      <selection activeCell="J17" sqref="J17"/>
    </sheetView>
  </sheetViews>
  <sheetFormatPr defaultRowHeight="15" x14ac:dyDescent="0.25"/>
  <sheetData>
    <row r="1" spans="1:25" x14ac:dyDescent="0.25">
      <c r="A1" t="s">
        <v>66</v>
      </c>
      <c r="B1" t="s">
        <v>67</v>
      </c>
      <c r="C1" t="s">
        <v>103</v>
      </c>
      <c r="D1" t="s">
        <v>104</v>
      </c>
      <c r="E1" t="s">
        <v>63</v>
      </c>
      <c r="F1" t="s">
        <v>203</v>
      </c>
      <c r="G1" t="s">
        <v>204</v>
      </c>
      <c r="H1" t="s">
        <v>205</v>
      </c>
      <c r="I1" t="s">
        <v>206</v>
      </c>
      <c r="J1" t="s">
        <v>64</v>
      </c>
      <c r="K1" t="s">
        <v>207</v>
      </c>
      <c r="L1" t="s">
        <v>208</v>
      </c>
      <c r="M1" t="s">
        <v>209</v>
      </c>
      <c r="N1" t="s">
        <v>210</v>
      </c>
      <c r="O1" t="s">
        <v>65</v>
      </c>
      <c r="P1" t="s">
        <v>61</v>
      </c>
      <c r="Q1" t="s">
        <v>62</v>
      </c>
      <c r="R1" t="s">
        <v>61</v>
      </c>
      <c r="S1" t="s">
        <v>62</v>
      </c>
      <c r="T1" t="s">
        <v>156</v>
      </c>
      <c r="U1" t="s">
        <v>157</v>
      </c>
      <c r="V1" t="s">
        <v>158</v>
      </c>
      <c r="W1" t="s">
        <v>152</v>
      </c>
      <c r="X1" t="s">
        <v>157</v>
      </c>
      <c r="Y1" t="s">
        <v>158</v>
      </c>
    </row>
    <row r="2" spans="1:25" x14ac:dyDescent="0.25">
      <c r="A2" t="s">
        <v>4</v>
      </c>
      <c r="B2" t="s">
        <v>191</v>
      </c>
      <c r="C2">
        <v>1</v>
      </c>
      <c r="D2">
        <v>2</v>
      </c>
      <c r="E2">
        <v>57</v>
      </c>
      <c r="F2">
        <v>1</v>
      </c>
      <c r="G2">
        <v>0.01</v>
      </c>
      <c r="H2">
        <v>3.5</v>
      </c>
      <c r="I2">
        <v>0</v>
      </c>
      <c r="J2">
        <v>57</v>
      </c>
      <c r="K2">
        <v>1</v>
      </c>
      <c r="L2">
        <v>0.3</v>
      </c>
      <c r="M2">
        <v>62.89</v>
      </c>
      <c r="N2">
        <v>10.99</v>
      </c>
      <c r="O2">
        <v>1</v>
      </c>
      <c r="P2">
        <v>54.2</v>
      </c>
      <c r="Q2">
        <v>118.2</v>
      </c>
      <c r="R2">
        <v>57.866666670000001</v>
      </c>
      <c r="S2">
        <v>119.83333330000001</v>
      </c>
      <c r="T2">
        <v>4.0140032659999996</v>
      </c>
      <c r="U2">
        <v>7.0421109999999995E-2</v>
      </c>
      <c r="V2">
        <v>7.0421109999999995E-2</v>
      </c>
      <c r="W2" t="s">
        <v>233</v>
      </c>
      <c r="X2">
        <v>5.6859475999999999E-2</v>
      </c>
    </row>
    <row r="3" spans="1:25" x14ac:dyDescent="0.25">
      <c r="A3" t="s">
        <v>4</v>
      </c>
      <c r="B3" t="s">
        <v>192</v>
      </c>
      <c r="C3">
        <v>1</v>
      </c>
      <c r="D3">
        <v>3</v>
      </c>
      <c r="E3">
        <v>40</v>
      </c>
      <c r="F3">
        <v>1</v>
      </c>
      <c r="G3">
        <v>0.01</v>
      </c>
      <c r="H3">
        <v>3.5</v>
      </c>
      <c r="I3">
        <v>0</v>
      </c>
      <c r="J3">
        <v>40</v>
      </c>
      <c r="K3">
        <v>1</v>
      </c>
      <c r="L3">
        <v>0.3</v>
      </c>
      <c r="M3">
        <v>62.89</v>
      </c>
      <c r="N3">
        <v>10.99</v>
      </c>
      <c r="O3">
        <v>1</v>
      </c>
      <c r="P3">
        <v>54.2</v>
      </c>
      <c r="Q3">
        <v>118.2</v>
      </c>
      <c r="R3">
        <v>57.4</v>
      </c>
      <c r="S3">
        <v>118.2</v>
      </c>
      <c r="T3">
        <v>3.2</v>
      </c>
      <c r="U3">
        <v>0.08</v>
      </c>
      <c r="V3">
        <v>0.08</v>
      </c>
      <c r="W3" t="s">
        <v>234</v>
      </c>
      <c r="X3">
        <v>7.1762487999999999E-2</v>
      </c>
    </row>
    <row r="4" spans="1:25" x14ac:dyDescent="0.25">
      <c r="A4" t="s">
        <v>4</v>
      </c>
      <c r="B4" t="s">
        <v>193</v>
      </c>
      <c r="C4">
        <v>1</v>
      </c>
      <c r="D4">
        <v>4</v>
      </c>
      <c r="E4">
        <v>50</v>
      </c>
      <c r="F4">
        <v>1</v>
      </c>
      <c r="G4">
        <v>0.01</v>
      </c>
      <c r="H4">
        <v>3.5</v>
      </c>
      <c r="I4">
        <v>0</v>
      </c>
      <c r="J4">
        <v>50</v>
      </c>
      <c r="K4">
        <v>1</v>
      </c>
      <c r="L4">
        <v>0.3</v>
      </c>
      <c r="M4">
        <v>62.89</v>
      </c>
      <c r="N4">
        <v>10.99</v>
      </c>
      <c r="O4">
        <v>1</v>
      </c>
      <c r="P4">
        <v>54.2</v>
      </c>
      <c r="Q4">
        <v>118.2</v>
      </c>
      <c r="R4">
        <v>56.6</v>
      </c>
      <c r="S4">
        <v>115.64</v>
      </c>
      <c r="T4">
        <v>3.5090739520000001</v>
      </c>
      <c r="U4">
        <v>7.0181479000000005E-2</v>
      </c>
      <c r="V4">
        <v>7.0181479000000005E-2</v>
      </c>
      <c r="W4" t="s">
        <v>235</v>
      </c>
      <c r="X4">
        <v>4.0451221000000002E-2</v>
      </c>
    </row>
    <row r="5" spans="1:25" x14ac:dyDescent="0.25">
      <c r="A5" t="s">
        <v>4</v>
      </c>
      <c r="B5" t="s">
        <v>202</v>
      </c>
      <c r="C5">
        <v>1</v>
      </c>
      <c r="D5">
        <v>5</v>
      </c>
      <c r="E5">
        <v>80</v>
      </c>
      <c r="F5">
        <v>1</v>
      </c>
      <c r="G5">
        <v>0.01</v>
      </c>
      <c r="H5">
        <v>3.5</v>
      </c>
      <c r="I5">
        <v>0</v>
      </c>
      <c r="J5">
        <v>80</v>
      </c>
      <c r="K5">
        <v>1</v>
      </c>
      <c r="L5">
        <v>0.3</v>
      </c>
      <c r="M5">
        <v>62.89</v>
      </c>
      <c r="N5">
        <v>10.99</v>
      </c>
      <c r="O5">
        <v>1</v>
      </c>
      <c r="P5">
        <v>54.2</v>
      </c>
      <c r="Q5">
        <v>118.2</v>
      </c>
      <c r="R5">
        <v>52.36</v>
      </c>
      <c r="S5">
        <v>114.04</v>
      </c>
      <c r="T5">
        <v>4.548758072</v>
      </c>
      <c r="U5">
        <v>5.6859475999999999E-2</v>
      </c>
      <c r="V5">
        <v>5.6859475999999999E-2</v>
      </c>
      <c r="W5" t="s">
        <v>236</v>
      </c>
      <c r="X5">
        <v>4.5335709000000002E-2</v>
      </c>
    </row>
    <row r="6" spans="1:25" x14ac:dyDescent="0.25">
      <c r="A6" t="s">
        <v>191</v>
      </c>
      <c r="B6" t="s">
        <v>192</v>
      </c>
      <c r="C6">
        <v>2</v>
      </c>
      <c r="D6">
        <v>3</v>
      </c>
      <c r="E6">
        <v>1000</v>
      </c>
      <c r="F6">
        <v>1</v>
      </c>
      <c r="G6">
        <v>0.3</v>
      </c>
      <c r="H6">
        <v>62.89</v>
      </c>
      <c r="I6">
        <v>10.99</v>
      </c>
      <c r="J6">
        <v>1000</v>
      </c>
      <c r="K6">
        <v>1</v>
      </c>
      <c r="L6">
        <v>0.3</v>
      </c>
      <c r="M6">
        <v>62.89</v>
      </c>
      <c r="N6">
        <v>10.99</v>
      </c>
      <c r="O6">
        <v>23</v>
      </c>
      <c r="P6">
        <v>57.866666670000001</v>
      </c>
      <c r="Q6">
        <v>119.83333330000001</v>
      </c>
      <c r="R6">
        <v>57.4</v>
      </c>
      <c r="S6">
        <v>118.2</v>
      </c>
      <c r="T6">
        <v>1.698692307</v>
      </c>
      <c r="U6">
        <v>1.6986919999999999E-3</v>
      </c>
      <c r="V6">
        <v>1.6986919999999999E-3</v>
      </c>
      <c r="W6" t="s">
        <v>237</v>
      </c>
      <c r="X6">
        <v>8.1519330000000001E-2</v>
      </c>
    </row>
    <row r="7" spans="1:25" x14ac:dyDescent="0.25">
      <c r="A7" t="s">
        <v>192</v>
      </c>
      <c r="B7" t="s">
        <v>193</v>
      </c>
      <c r="C7">
        <v>3</v>
      </c>
      <c r="D7">
        <v>4</v>
      </c>
      <c r="E7">
        <v>1000</v>
      </c>
      <c r="F7">
        <v>1</v>
      </c>
      <c r="G7">
        <v>0.3</v>
      </c>
      <c r="H7">
        <v>62.89</v>
      </c>
      <c r="I7">
        <v>10.99</v>
      </c>
      <c r="J7">
        <v>1000</v>
      </c>
      <c r="K7">
        <v>1</v>
      </c>
      <c r="L7">
        <v>0.3</v>
      </c>
      <c r="M7">
        <v>62.89</v>
      </c>
      <c r="N7">
        <v>10.99</v>
      </c>
      <c r="O7">
        <v>23</v>
      </c>
      <c r="P7">
        <v>57.4</v>
      </c>
      <c r="Q7">
        <v>118.2</v>
      </c>
      <c r="R7">
        <v>56.6</v>
      </c>
      <c r="S7">
        <v>115.64</v>
      </c>
      <c r="T7">
        <v>2.682088738</v>
      </c>
      <c r="U7">
        <v>2.6820889999999999E-3</v>
      </c>
      <c r="V7">
        <v>2.6820889999999999E-3</v>
      </c>
      <c r="W7" t="s">
        <v>238</v>
      </c>
      <c r="X7">
        <v>9.4346121000000005E-2</v>
      </c>
    </row>
    <row r="8" spans="1:25" x14ac:dyDescent="0.25">
      <c r="A8" t="s">
        <v>193</v>
      </c>
      <c r="B8" t="s">
        <v>202</v>
      </c>
      <c r="C8">
        <v>4</v>
      </c>
      <c r="D8">
        <v>5</v>
      </c>
      <c r="E8">
        <v>1000</v>
      </c>
      <c r="F8">
        <v>1</v>
      </c>
      <c r="G8">
        <v>0.3</v>
      </c>
      <c r="H8">
        <v>62.89</v>
      </c>
      <c r="I8">
        <v>10.99</v>
      </c>
      <c r="J8">
        <v>1000</v>
      </c>
      <c r="K8">
        <v>1</v>
      </c>
      <c r="L8">
        <v>0.3</v>
      </c>
      <c r="M8">
        <v>62.89</v>
      </c>
      <c r="N8">
        <v>10.99</v>
      </c>
      <c r="O8">
        <v>23</v>
      </c>
      <c r="P8">
        <v>56.6</v>
      </c>
      <c r="Q8">
        <v>115.64</v>
      </c>
      <c r="R8">
        <v>52.36</v>
      </c>
      <c r="S8">
        <v>114.04</v>
      </c>
      <c r="T8">
        <v>4.5318428920000002</v>
      </c>
      <c r="U8">
        <v>4.5318429999999998E-3</v>
      </c>
      <c r="V8">
        <v>4.5318429999999998E-3</v>
      </c>
      <c r="W8" t="s">
        <v>252</v>
      </c>
      <c r="X8">
        <v>0.107843062</v>
      </c>
    </row>
    <row r="9" spans="1:25" x14ac:dyDescent="0.25">
      <c r="A9" t="s">
        <v>202</v>
      </c>
      <c r="B9" t="s">
        <v>106</v>
      </c>
      <c r="C9">
        <v>5</v>
      </c>
      <c r="D9">
        <v>7</v>
      </c>
      <c r="E9">
        <v>1200</v>
      </c>
      <c r="F9">
        <v>1</v>
      </c>
      <c r="G9">
        <v>0.3</v>
      </c>
      <c r="H9">
        <v>62.89</v>
      </c>
      <c r="I9">
        <v>10.99</v>
      </c>
      <c r="J9">
        <v>1200</v>
      </c>
      <c r="K9">
        <v>1</v>
      </c>
      <c r="L9">
        <v>0.3</v>
      </c>
      <c r="M9">
        <v>62.89</v>
      </c>
      <c r="N9">
        <v>10.99</v>
      </c>
      <c r="O9">
        <v>23</v>
      </c>
      <c r="P9">
        <v>52.36</v>
      </c>
      <c r="Q9">
        <v>114.04</v>
      </c>
      <c r="R9">
        <v>45</v>
      </c>
      <c r="S9">
        <v>97.4</v>
      </c>
      <c r="T9">
        <v>18.19503229</v>
      </c>
      <c r="U9">
        <v>1.5162527E-2</v>
      </c>
      <c r="V9">
        <v>1.5162527E-2</v>
      </c>
      <c r="W9" t="s">
        <v>253</v>
      </c>
      <c r="X9">
        <v>0.20223923799999999</v>
      </c>
    </row>
    <row r="10" spans="1:25" x14ac:dyDescent="0.25">
      <c r="A10" t="s">
        <v>106</v>
      </c>
      <c r="B10" t="s">
        <v>105</v>
      </c>
      <c r="C10">
        <v>7</v>
      </c>
      <c r="D10">
        <v>6</v>
      </c>
      <c r="E10">
        <v>600</v>
      </c>
      <c r="F10">
        <v>1</v>
      </c>
      <c r="G10">
        <v>0.3</v>
      </c>
      <c r="H10">
        <v>62.89</v>
      </c>
      <c r="I10">
        <v>10.99</v>
      </c>
      <c r="J10">
        <v>600</v>
      </c>
      <c r="K10">
        <v>1</v>
      </c>
      <c r="L10">
        <v>0.3</v>
      </c>
      <c r="M10">
        <v>62.89</v>
      </c>
      <c r="N10">
        <v>10.99</v>
      </c>
      <c r="O10">
        <v>23</v>
      </c>
      <c r="P10">
        <v>45</v>
      </c>
      <c r="Q10">
        <v>97.4</v>
      </c>
      <c r="R10">
        <v>53.8</v>
      </c>
      <c r="S10">
        <v>64.599999999999994</v>
      </c>
      <c r="T10">
        <v>33.959976439999998</v>
      </c>
      <c r="U10">
        <v>5.6599960999999997E-2</v>
      </c>
      <c r="V10">
        <v>5.6599960999999997E-2</v>
      </c>
      <c r="W10" t="s">
        <v>254</v>
      </c>
      <c r="X10">
        <v>1.1555205000000001E-2</v>
      </c>
    </row>
    <row r="11" spans="1:25" x14ac:dyDescent="0.25">
      <c r="A11" t="s">
        <v>193</v>
      </c>
      <c r="B11" t="s">
        <v>107</v>
      </c>
      <c r="C11">
        <v>4</v>
      </c>
      <c r="D11">
        <v>8</v>
      </c>
      <c r="E11">
        <v>1300</v>
      </c>
      <c r="F11">
        <v>1</v>
      </c>
      <c r="G11">
        <v>0.3</v>
      </c>
      <c r="H11">
        <v>62.89</v>
      </c>
      <c r="I11">
        <v>10.99</v>
      </c>
      <c r="J11">
        <v>1300</v>
      </c>
      <c r="K11">
        <v>0.1</v>
      </c>
      <c r="L11">
        <v>0.3</v>
      </c>
      <c r="M11">
        <v>62.89</v>
      </c>
      <c r="N11">
        <v>10.99</v>
      </c>
      <c r="O11">
        <v>23</v>
      </c>
      <c r="P11">
        <v>56.6</v>
      </c>
      <c r="Q11">
        <v>115.64</v>
      </c>
      <c r="R11">
        <v>66.2</v>
      </c>
      <c r="S11">
        <v>105.4</v>
      </c>
      <c r="T11">
        <v>14.03629581</v>
      </c>
      <c r="U11">
        <v>1.0797151E-2</v>
      </c>
      <c r="V11">
        <v>1.0797151E-2</v>
      </c>
      <c r="W11" t="s">
        <v>255</v>
      </c>
      <c r="X11">
        <v>2.8385329000000001E-2</v>
      </c>
    </row>
    <row r="12" spans="1:25" x14ac:dyDescent="0.25">
      <c r="A12" t="s">
        <v>107</v>
      </c>
      <c r="B12" t="s">
        <v>228</v>
      </c>
      <c r="C12">
        <v>8</v>
      </c>
      <c r="D12">
        <v>9</v>
      </c>
      <c r="E12">
        <v>1300</v>
      </c>
      <c r="F12">
        <v>1</v>
      </c>
      <c r="G12">
        <v>0.3</v>
      </c>
      <c r="H12">
        <v>62.89</v>
      </c>
      <c r="I12">
        <v>10.99</v>
      </c>
      <c r="J12">
        <v>1300</v>
      </c>
      <c r="K12">
        <v>2</v>
      </c>
      <c r="L12">
        <v>0.01</v>
      </c>
      <c r="M12">
        <v>3.5</v>
      </c>
      <c r="N12">
        <v>0</v>
      </c>
      <c r="O12">
        <v>23</v>
      </c>
      <c r="P12">
        <v>66.2</v>
      </c>
      <c r="Q12">
        <v>105.4</v>
      </c>
      <c r="R12">
        <v>60.2</v>
      </c>
      <c r="S12">
        <v>97.4</v>
      </c>
      <c r="T12">
        <v>10</v>
      </c>
      <c r="U12">
        <v>7.6923080000000001E-3</v>
      </c>
      <c r="V12">
        <v>7.6923080000000001E-3</v>
      </c>
      <c r="W12" t="s">
        <v>256</v>
      </c>
      <c r="X12">
        <v>3.4931842999999997E-2</v>
      </c>
    </row>
    <row r="13" spans="1:25" x14ac:dyDescent="0.25">
      <c r="A13" t="s">
        <v>228</v>
      </c>
      <c r="B13" t="s">
        <v>231</v>
      </c>
      <c r="C13">
        <v>9</v>
      </c>
      <c r="D13">
        <v>10</v>
      </c>
      <c r="E13">
        <v>70</v>
      </c>
      <c r="F13">
        <v>2</v>
      </c>
      <c r="G13">
        <v>0.01</v>
      </c>
      <c r="H13">
        <v>3.5</v>
      </c>
      <c r="I13">
        <v>0</v>
      </c>
      <c r="J13">
        <v>70</v>
      </c>
      <c r="K13">
        <v>1</v>
      </c>
      <c r="L13">
        <v>0.3</v>
      </c>
      <c r="M13">
        <v>62.89</v>
      </c>
      <c r="N13">
        <v>10.99</v>
      </c>
      <c r="O13">
        <v>23</v>
      </c>
      <c r="P13">
        <v>60.2</v>
      </c>
      <c r="Q13">
        <v>97.4</v>
      </c>
      <c r="R13">
        <v>60.6</v>
      </c>
      <c r="S13">
        <v>85.4</v>
      </c>
      <c r="T13">
        <v>12.006664819999999</v>
      </c>
      <c r="U13">
        <v>0.17152378300000001</v>
      </c>
      <c r="V13">
        <v>0.120066648</v>
      </c>
      <c r="W13" t="s">
        <v>257</v>
      </c>
      <c r="X13">
        <v>7.7814228999999999E-2</v>
      </c>
    </row>
    <row r="14" spans="1:25" x14ac:dyDescent="0.25">
      <c r="A14" t="s">
        <v>107</v>
      </c>
      <c r="B14" t="s">
        <v>230</v>
      </c>
      <c r="C14">
        <v>8</v>
      </c>
      <c r="D14">
        <v>11</v>
      </c>
      <c r="E14">
        <v>1300</v>
      </c>
      <c r="F14">
        <v>1</v>
      </c>
      <c r="G14">
        <v>0.3</v>
      </c>
      <c r="H14">
        <v>62.89</v>
      </c>
      <c r="I14">
        <v>10.99</v>
      </c>
      <c r="J14">
        <v>1300</v>
      </c>
      <c r="K14">
        <v>1</v>
      </c>
      <c r="L14">
        <v>0.3</v>
      </c>
      <c r="M14">
        <v>62.89</v>
      </c>
      <c r="N14">
        <v>10.99</v>
      </c>
      <c r="O14">
        <v>23</v>
      </c>
      <c r="P14">
        <v>66.2</v>
      </c>
      <c r="Q14">
        <v>105.4</v>
      </c>
      <c r="R14">
        <v>67</v>
      </c>
      <c r="S14">
        <v>97.4</v>
      </c>
      <c r="T14">
        <v>8.0399004969999996</v>
      </c>
      <c r="U14">
        <v>6.1845390000000002E-3</v>
      </c>
      <c r="V14">
        <v>6.1845390000000002E-3</v>
      </c>
      <c r="W14" t="s">
        <v>245</v>
      </c>
      <c r="X14">
        <v>0.13003429</v>
      </c>
    </row>
    <row r="15" spans="1:25" x14ac:dyDescent="0.25">
      <c r="A15" t="s">
        <v>230</v>
      </c>
      <c r="B15" t="s">
        <v>229</v>
      </c>
      <c r="C15">
        <v>11</v>
      </c>
      <c r="D15">
        <v>12</v>
      </c>
      <c r="E15">
        <v>1200</v>
      </c>
      <c r="F15">
        <v>1</v>
      </c>
      <c r="G15">
        <v>0.3</v>
      </c>
      <c r="H15">
        <v>62.89</v>
      </c>
      <c r="I15">
        <v>10.99</v>
      </c>
      <c r="J15">
        <v>1200</v>
      </c>
      <c r="K15">
        <v>2</v>
      </c>
      <c r="L15">
        <v>7.0000000000000007E-2</v>
      </c>
      <c r="M15">
        <v>1.5</v>
      </c>
      <c r="N15">
        <v>0</v>
      </c>
      <c r="O15">
        <v>23</v>
      </c>
      <c r="P15">
        <v>67</v>
      </c>
      <c r="Q15">
        <v>97.4</v>
      </c>
      <c r="R15">
        <v>67.400000000000006</v>
      </c>
      <c r="S15">
        <v>92.2</v>
      </c>
      <c r="T15">
        <v>5.2153619239999998</v>
      </c>
      <c r="U15">
        <v>4.3461350000000001E-3</v>
      </c>
      <c r="V15">
        <v>4.3461350000000001E-3</v>
      </c>
    </row>
    <row r="16" spans="1:25" x14ac:dyDescent="0.25">
      <c r="A16" t="s">
        <v>229</v>
      </c>
      <c r="B16" t="s">
        <v>246</v>
      </c>
      <c r="C16">
        <v>12</v>
      </c>
      <c r="D16">
        <v>19</v>
      </c>
      <c r="E16">
        <v>69</v>
      </c>
      <c r="F16">
        <v>2</v>
      </c>
      <c r="G16">
        <v>0.01</v>
      </c>
      <c r="H16">
        <v>2</v>
      </c>
      <c r="I16">
        <v>0</v>
      </c>
      <c r="J16">
        <v>70</v>
      </c>
      <c r="K16">
        <v>1</v>
      </c>
      <c r="L16">
        <v>0.3</v>
      </c>
      <c r="M16">
        <v>62.89</v>
      </c>
      <c r="N16">
        <v>10.99</v>
      </c>
      <c r="O16">
        <v>23</v>
      </c>
      <c r="P16">
        <v>67.400000000000006</v>
      </c>
      <c r="Q16">
        <v>92.2</v>
      </c>
      <c r="R16">
        <v>68.2</v>
      </c>
      <c r="S16">
        <v>86.6</v>
      </c>
      <c r="T16">
        <v>5.6568542490000002</v>
      </c>
      <c r="U16">
        <v>8.1983395000000001E-2</v>
      </c>
      <c r="V16">
        <v>4.0406101999999999E-2</v>
      </c>
    </row>
    <row r="17" spans="1:22" x14ac:dyDescent="0.25">
      <c r="A17" t="s">
        <v>192</v>
      </c>
      <c r="B17" t="s">
        <v>112</v>
      </c>
      <c r="C17">
        <v>3</v>
      </c>
      <c r="D17">
        <v>13</v>
      </c>
      <c r="E17">
        <v>700</v>
      </c>
      <c r="F17">
        <v>1</v>
      </c>
      <c r="G17">
        <v>0.3</v>
      </c>
      <c r="H17">
        <v>62.89</v>
      </c>
      <c r="I17">
        <v>10.99</v>
      </c>
      <c r="J17">
        <v>1000</v>
      </c>
      <c r="K17">
        <v>1</v>
      </c>
      <c r="L17">
        <v>0.3</v>
      </c>
      <c r="M17">
        <v>62.89</v>
      </c>
      <c r="N17">
        <v>10.99</v>
      </c>
      <c r="O17">
        <v>23</v>
      </c>
      <c r="P17">
        <v>57.4</v>
      </c>
      <c r="Q17">
        <v>118.2</v>
      </c>
      <c r="R17">
        <v>70.2</v>
      </c>
      <c r="S17">
        <v>118.2</v>
      </c>
      <c r="T17">
        <v>12.8</v>
      </c>
      <c r="U17">
        <v>1.8285714000000002E-2</v>
      </c>
      <c r="V17">
        <v>1.2800000000000001E-2</v>
      </c>
    </row>
    <row r="18" spans="1:22" x14ac:dyDescent="0.25">
      <c r="A18" t="s">
        <v>112</v>
      </c>
      <c r="B18" t="s">
        <v>113</v>
      </c>
      <c r="C18">
        <v>13</v>
      </c>
      <c r="D18">
        <v>14</v>
      </c>
      <c r="E18">
        <v>700</v>
      </c>
      <c r="F18">
        <v>1</v>
      </c>
      <c r="G18">
        <v>0.3</v>
      </c>
      <c r="H18">
        <v>62.89</v>
      </c>
      <c r="I18">
        <v>10.99</v>
      </c>
      <c r="J18">
        <v>500</v>
      </c>
      <c r="K18">
        <v>1</v>
      </c>
      <c r="L18">
        <v>0.3</v>
      </c>
      <c r="M18">
        <v>62.89</v>
      </c>
      <c r="N18">
        <v>10.99</v>
      </c>
      <c r="O18">
        <v>23</v>
      </c>
      <c r="P18">
        <v>70.2</v>
      </c>
      <c r="Q18">
        <v>118.2</v>
      </c>
      <c r="R18">
        <v>79.400000000000006</v>
      </c>
      <c r="S18">
        <v>107.8</v>
      </c>
      <c r="T18">
        <v>13.885243969999999</v>
      </c>
      <c r="U18">
        <v>1.9836063000000001E-2</v>
      </c>
      <c r="V18">
        <v>2.7770487999999999E-2</v>
      </c>
    </row>
    <row r="19" spans="1:22" x14ac:dyDescent="0.25">
      <c r="A19" t="s">
        <v>113</v>
      </c>
      <c r="B19" t="s">
        <v>114</v>
      </c>
      <c r="C19">
        <v>14</v>
      </c>
      <c r="D19">
        <v>15</v>
      </c>
      <c r="E19">
        <v>1300</v>
      </c>
      <c r="F19">
        <v>1</v>
      </c>
      <c r="G19">
        <v>0.3</v>
      </c>
      <c r="H19">
        <v>62.89</v>
      </c>
      <c r="I19">
        <v>10.99</v>
      </c>
      <c r="J19">
        <v>1300</v>
      </c>
      <c r="K19">
        <v>1</v>
      </c>
      <c r="L19">
        <v>0.3</v>
      </c>
      <c r="M19">
        <v>62.89</v>
      </c>
      <c r="N19">
        <v>10.99</v>
      </c>
      <c r="O19">
        <v>23</v>
      </c>
      <c r="P19">
        <v>79.400000000000006</v>
      </c>
      <c r="Q19">
        <v>107.8</v>
      </c>
      <c r="R19">
        <v>118.6</v>
      </c>
      <c r="S19">
        <v>133.80000000000001</v>
      </c>
      <c r="T19">
        <v>47.038707469999999</v>
      </c>
      <c r="U19">
        <v>3.6183620999999999E-2</v>
      </c>
      <c r="V19">
        <v>3.6183620999999999E-2</v>
      </c>
    </row>
    <row r="20" spans="1:22" x14ac:dyDescent="0.25">
      <c r="A20" t="s">
        <v>191</v>
      </c>
      <c r="B20" t="s">
        <v>115</v>
      </c>
      <c r="C20">
        <v>2</v>
      </c>
      <c r="D20">
        <v>16</v>
      </c>
      <c r="E20">
        <v>1400</v>
      </c>
      <c r="F20">
        <v>1</v>
      </c>
      <c r="G20">
        <v>0.3</v>
      </c>
      <c r="H20">
        <v>62.89</v>
      </c>
      <c r="I20">
        <v>10.99</v>
      </c>
      <c r="J20">
        <v>1400</v>
      </c>
      <c r="K20">
        <v>1</v>
      </c>
      <c r="L20">
        <v>0.3</v>
      </c>
      <c r="M20">
        <v>62.89</v>
      </c>
      <c r="N20">
        <v>10.99</v>
      </c>
      <c r="O20">
        <v>23</v>
      </c>
      <c r="P20">
        <v>57.866666670000001</v>
      </c>
      <c r="Q20">
        <v>119.83333330000001</v>
      </c>
      <c r="R20">
        <v>98.2</v>
      </c>
      <c r="S20">
        <v>137.80000000000001</v>
      </c>
      <c r="T20">
        <v>44.154035929999999</v>
      </c>
      <c r="U20">
        <v>3.1538597000000002E-2</v>
      </c>
      <c r="V20">
        <v>3.1538597000000002E-2</v>
      </c>
    </row>
    <row r="21" spans="1:22" x14ac:dyDescent="0.25">
      <c r="A21" t="s">
        <v>115</v>
      </c>
      <c r="B21" t="s">
        <v>116</v>
      </c>
      <c r="C21">
        <v>16</v>
      </c>
      <c r="D21">
        <v>17</v>
      </c>
      <c r="E21">
        <v>800</v>
      </c>
      <c r="F21">
        <v>1</v>
      </c>
      <c r="G21">
        <v>0.3</v>
      </c>
      <c r="H21">
        <v>62.89</v>
      </c>
      <c r="I21">
        <v>10.99</v>
      </c>
      <c r="J21">
        <v>800</v>
      </c>
      <c r="K21">
        <v>1</v>
      </c>
      <c r="L21">
        <v>0.3</v>
      </c>
      <c r="M21">
        <v>62.89</v>
      </c>
      <c r="N21">
        <v>10.99</v>
      </c>
      <c r="O21">
        <v>23</v>
      </c>
      <c r="P21">
        <v>98.2</v>
      </c>
      <c r="Q21">
        <v>137.80000000000001</v>
      </c>
      <c r="R21">
        <v>125.4</v>
      </c>
      <c r="S21">
        <v>139.80000000000001</v>
      </c>
      <c r="T21">
        <v>27.27343029</v>
      </c>
      <c r="U21">
        <v>3.4091787999999998E-2</v>
      </c>
      <c r="V21">
        <v>3.4091787999999998E-2</v>
      </c>
    </row>
    <row r="22" spans="1:22" x14ac:dyDescent="0.25">
      <c r="A22" t="s">
        <v>116</v>
      </c>
      <c r="B22" t="s">
        <v>117</v>
      </c>
      <c r="C22">
        <v>17</v>
      </c>
      <c r="D22">
        <v>18</v>
      </c>
      <c r="E22">
        <v>700</v>
      </c>
      <c r="F22">
        <v>1</v>
      </c>
      <c r="G22">
        <v>0.3</v>
      </c>
      <c r="H22">
        <v>62.89</v>
      </c>
      <c r="I22">
        <v>10.99</v>
      </c>
      <c r="J22">
        <v>700</v>
      </c>
      <c r="K22">
        <v>1</v>
      </c>
      <c r="L22">
        <v>0.3</v>
      </c>
      <c r="M22">
        <v>62.89</v>
      </c>
      <c r="N22">
        <v>10.99</v>
      </c>
      <c r="O22">
        <v>23</v>
      </c>
      <c r="P22">
        <v>125.4</v>
      </c>
      <c r="Q22">
        <v>139.80000000000001</v>
      </c>
      <c r="R22">
        <v>135.4</v>
      </c>
      <c r="S22">
        <v>130.19999999999999</v>
      </c>
      <c r="T22">
        <v>13.862178760000001</v>
      </c>
      <c r="U22">
        <v>1.9803113000000001E-2</v>
      </c>
      <c r="V22">
        <v>1.9803113000000001E-2</v>
      </c>
    </row>
    <row r="23" spans="1:22" x14ac:dyDescent="0.25">
      <c r="A23" t="s">
        <v>231</v>
      </c>
      <c r="B23" t="s">
        <v>246</v>
      </c>
      <c r="C23">
        <v>10</v>
      </c>
      <c r="D23">
        <v>19</v>
      </c>
      <c r="E23">
        <v>1000</v>
      </c>
      <c r="F23">
        <v>1</v>
      </c>
      <c r="G23">
        <v>0.3</v>
      </c>
      <c r="H23">
        <v>62.89</v>
      </c>
      <c r="I23">
        <v>10.99</v>
      </c>
      <c r="J23">
        <v>1000</v>
      </c>
      <c r="K23">
        <v>1</v>
      </c>
      <c r="L23">
        <v>0.3</v>
      </c>
      <c r="M23">
        <v>62.89</v>
      </c>
      <c r="N23">
        <v>10.99</v>
      </c>
      <c r="O23">
        <v>23</v>
      </c>
      <c r="P23">
        <v>60.6</v>
      </c>
      <c r="Q23">
        <v>85.4</v>
      </c>
      <c r="R23">
        <v>68.2</v>
      </c>
      <c r="S23">
        <v>86.6</v>
      </c>
      <c r="T23">
        <v>7.6941536250000002</v>
      </c>
      <c r="U23">
        <v>7.6941539999999999E-3</v>
      </c>
      <c r="V23">
        <v>7.6941539999999999E-3</v>
      </c>
    </row>
    <row r="24" spans="1:22" x14ac:dyDescent="0.25">
      <c r="A24" t="s">
        <v>246</v>
      </c>
      <c r="B24" t="s">
        <v>118</v>
      </c>
      <c r="C24">
        <v>19</v>
      </c>
      <c r="D24">
        <v>20</v>
      </c>
      <c r="E24">
        <v>3400</v>
      </c>
      <c r="F24">
        <v>1</v>
      </c>
      <c r="G24">
        <v>0.3</v>
      </c>
      <c r="H24">
        <v>62.89</v>
      </c>
      <c r="I24">
        <v>10.99</v>
      </c>
      <c r="J24">
        <v>3400</v>
      </c>
      <c r="K24">
        <v>1</v>
      </c>
      <c r="L24">
        <v>0.3</v>
      </c>
      <c r="M24">
        <v>62.89</v>
      </c>
      <c r="N24">
        <v>10.99</v>
      </c>
      <c r="O24">
        <v>2</v>
      </c>
      <c r="P24">
        <v>68.2</v>
      </c>
      <c r="Q24">
        <v>86.6</v>
      </c>
      <c r="R24">
        <v>81.8</v>
      </c>
      <c r="S24">
        <v>99.4</v>
      </c>
      <c r="T24">
        <v>18.67618805</v>
      </c>
      <c r="U24">
        <v>3.1126980000000001E-3</v>
      </c>
      <c r="V24">
        <v>5.492996E-3</v>
      </c>
    </row>
    <row r="25" spans="1:22" x14ac:dyDescent="0.25">
      <c r="A25" t="s">
        <v>118</v>
      </c>
      <c r="B25" t="s">
        <v>119</v>
      </c>
      <c r="C25">
        <v>20</v>
      </c>
      <c r="D25">
        <v>21</v>
      </c>
      <c r="E25">
        <v>3400</v>
      </c>
      <c r="F25">
        <v>1</v>
      </c>
      <c r="G25">
        <v>0.3</v>
      </c>
      <c r="H25">
        <v>62.89</v>
      </c>
      <c r="I25">
        <v>10.99</v>
      </c>
      <c r="J25">
        <v>3400</v>
      </c>
      <c r="K25">
        <v>1</v>
      </c>
      <c r="L25">
        <v>0.3</v>
      </c>
      <c r="M25">
        <v>62.89</v>
      </c>
      <c r="N25">
        <v>10.99</v>
      </c>
      <c r="O25">
        <v>2</v>
      </c>
      <c r="P25">
        <v>81.8</v>
      </c>
      <c r="Q25">
        <v>99.4</v>
      </c>
      <c r="R25">
        <v>94.6</v>
      </c>
      <c r="S25">
        <v>100.2</v>
      </c>
      <c r="T25">
        <v>12.824975630000001</v>
      </c>
      <c r="U25">
        <v>3.7720520000000001E-3</v>
      </c>
      <c r="V25">
        <v>3.7720520000000001E-3</v>
      </c>
    </row>
    <row r="26" spans="1:22" x14ac:dyDescent="0.25">
      <c r="A26" t="s">
        <v>119</v>
      </c>
      <c r="B26" t="s">
        <v>120</v>
      </c>
      <c r="C26">
        <v>21</v>
      </c>
      <c r="D26">
        <v>22</v>
      </c>
      <c r="E26">
        <v>3400</v>
      </c>
      <c r="F26">
        <v>1</v>
      </c>
      <c r="G26">
        <v>0.3</v>
      </c>
      <c r="H26">
        <v>62.89</v>
      </c>
      <c r="I26">
        <v>10.99</v>
      </c>
      <c r="J26">
        <v>3400</v>
      </c>
      <c r="K26">
        <v>1</v>
      </c>
      <c r="L26">
        <v>0.3</v>
      </c>
      <c r="M26">
        <v>62.89</v>
      </c>
      <c r="N26">
        <v>10.99</v>
      </c>
      <c r="O26">
        <v>2</v>
      </c>
      <c r="P26">
        <v>94.6</v>
      </c>
      <c r="Q26">
        <v>100.2</v>
      </c>
      <c r="R26">
        <v>105</v>
      </c>
      <c r="S26">
        <v>88.2</v>
      </c>
      <c r="T26">
        <v>15.87954659</v>
      </c>
      <c r="U26">
        <v>4.6704549999999996E-3</v>
      </c>
      <c r="V26">
        <v>4.6704549999999996E-3</v>
      </c>
    </row>
    <row r="27" spans="1:22" x14ac:dyDescent="0.25">
      <c r="A27" t="s">
        <v>120</v>
      </c>
      <c r="B27" t="s">
        <v>121</v>
      </c>
      <c r="C27">
        <v>22</v>
      </c>
      <c r="D27">
        <v>23</v>
      </c>
      <c r="E27">
        <v>3200</v>
      </c>
      <c r="F27">
        <v>1</v>
      </c>
      <c r="G27">
        <v>0.3</v>
      </c>
      <c r="H27">
        <v>62.89</v>
      </c>
      <c r="I27">
        <v>10.99</v>
      </c>
      <c r="J27">
        <v>3200</v>
      </c>
      <c r="K27">
        <v>1</v>
      </c>
      <c r="L27">
        <v>0.3</v>
      </c>
      <c r="M27">
        <v>62.89</v>
      </c>
      <c r="N27">
        <v>10.99</v>
      </c>
      <c r="O27">
        <v>23</v>
      </c>
      <c r="P27">
        <v>105</v>
      </c>
      <c r="Q27">
        <v>88.2</v>
      </c>
      <c r="R27">
        <v>121.8</v>
      </c>
      <c r="S27">
        <v>64.599999999999994</v>
      </c>
      <c r="T27">
        <v>28.96894889</v>
      </c>
      <c r="U27">
        <v>9.0527969999999996E-3</v>
      </c>
      <c r="V27">
        <v>9.0527969999999996E-3</v>
      </c>
    </row>
    <row r="28" spans="1:22" x14ac:dyDescent="0.25">
      <c r="A28" t="s">
        <v>121</v>
      </c>
      <c r="B28" t="s">
        <v>122</v>
      </c>
      <c r="C28">
        <v>23</v>
      </c>
      <c r="D28">
        <v>24</v>
      </c>
      <c r="E28">
        <v>3200</v>
      </c>
      <c r="F28">
        <v>1</v>
      </c>
      <c r="G28">
        <v>0.3</v>
      </c>
      <c r="H28">
        <v>62.89</v>
      </c>
      <c r="I28">
        <v>10.99</v>
      </c>
      <c r="J28">
        <v>3200</v>
      </c>
      <c r="K28">
        <v>1</v>
      </c>
      <c r="L28">
        <v>0.3</v>
      </c>
      <c r="M28">
        <v>62.89</v>
      </c>
      <c r="N28">
        <v>10.99</v>
      </c>
      <c r="O28">
        <v>23</v>
      </c>
      <c r="P28">
        <v>121.8</v>
      </c>
      <c r="Q28">
        <v>64.599999999999994</v>
      </c>
      <c r="R28">
        <v>153</v>
      </c>
      <c r="S28">
        <v>51</v>
      </c>
      <c r="T28">
        <v>34.035275820000003</v>
      </c>
      <c r="U28">
        <v>1.0636024000000001E-2</v>
      </c>
      <c r="V28">
        <v>1.0636024000000001E-2</v>
      </c>
    </row>
    <row r="29" spans="1:22" x14ac:dyDescent="0.25">
      <c r="A29" t="s">
        <v>122</v>
      </c>
      <c r="B29" t="s">
        <v>195</v>
      </c>
      <c r="C29">
        <v>24</v>
      </c>
      <c r="D29">
        <v>25</v>
      </c>
      <c r="E29">
        <v>3200</v>
      </c>
      <c r="F29">
        <v>1</v>
      </c>
      <c r="G29">
        <v>0.3</v>
      </c>
      <c r="H29">
        <v>62.89</v>
      </c>
      <c r="I29">
        <v>10.99</v>
      </c>
      <c r="J29">
        <v>3200</v>
      </c>
      <c r="K29">
        <v>1</v>
      </c>
      <c r="L29">
        <v>0.3</v>
      </c>
      <c r="M29">
        <v>62.89</v>
      </c>
      <c r="N29">
        <v>10.99</v>
      </c>
      <c r="O29">
        <v>23</v>
      </c>
      <c r="P29">
        <v>153</v>
      </c>
      <c r="Q29">
        <v>51</v>
      </c>
      <c r="R29">
        <v>157.80000000000001</v>
      </c>
      <c r="S29">
        <v>45.4</v>
      </c>
      <c r="T29">
        <v>7.3756355659999997</v>
      </c>
      <c r="U29">
        <v>2.3048859999999999E-3</v>
      </c>
      <c r="V29">
        <v>2.3048859999999999E-3</v>
      </c>
    </row>
    <row r="30" spans="1:22" x14ac:dyDescent="0.25">
      <c r="A30" t="s">
        <v>120</v>
      </c>
      <c r="B30" t="s">
        <v>123</v>
      </c>
      <c r="C30">
        <v>22</v>
      </c>
      <c r="D30">
        <v>26</v>
      </c>
      <c r="E30">
        <v>3200</v>
      </c>
      <c r="F30">
        <v>1</v>
      </c>
      <c r="G30">
        <v>0.3</v>
      </c>
      <c r="H30">
        <v>62.89</v>
      </c>
      <c r="I30">
        <v>10.99</v>
      </c>
      <c r="J30">
        <v>3200</v>
      </c>
      <c r="K30">
        <v>1</v>
      </c>
      <c r="L30">
        <v>0.3</v>
      </c>
      <c r="M30">
        <v>62.89</v>
      </c>
      <c r="N30">
        <v>10.99</v>
      </c>
      <c r="O30">
        <v>23</v>
      </c>
      <c r="P30">
        <v>105</v>
      </c>
      <c r="Q30">
        <v>88.2</v>
      </c>
      <c r="R30">
        <v>127.8</v>
      </c>
      <c r="S30">
        <v>69</v>
      </c>
      <c r="T30">
        <v>29.807381639999999</v>
      </c>
      <c r="U30">
        <v>9.3148069999999996E-3</v>
      </c>
      <c r="V30">
        <v>9.3148069999999996E-3</v>
      </c>
    </row>
    <row r="31" spans="1:22" x14ac:dyDescent="0.25">
      <c r="A31" t="s">
        <v>123</v>
      </c>
      <c r="B31" t="s">
        <v>124</v>
      </c>
      <c r="C31">
        <v>26</v>
      </c>
      <c r="D31">
        <v>27</v>
      </c>
      <c r="E31">
        <v>3200</v>
      </c>
      <c r="F31">
        <v>1</v>
      </c>
      <c r="G31">
        <v>0.3</v>
      </c>
      <c r="H31">
        <v>62.89</v>
      </c>
      <c r="I31">
        <v>10.99</v>
      </c>
      <c r="J31">
        <v>3200</v>
      </c>
      <c r="K31">
        <v>1</v>
      </c>
      <c r="L31">
        <v>0.3</v>
      </c>
      <c r="M31">
        <v>62.89</v>
      </c>
      <c r="N31">
        <v>10.99</v>
      </c>
      <c r="O31">
        <v>23</v>
      </c>
      <c r="P31">
        <v>127.8</v>
      </c>
      <c r="Q31">
        <v>69</v>
      </c>
      <c r="R31">
        <v>157</v>
      </c>
      <c r="S31">
        <v>59.8</v>
      </c>
      <c r="T31">
        <v>30.615028989999999</v>
      </c>
      <c r="U31">
        <v>9.5671969999999995E-3</v>
      </c>
      <c r="V31">
        <v>9.5671969999999995E-3</v>
      </c>
    </row>
    <row r="32" spans="1:22" x14ac:dyDescent="0.25">
      <c r="A32" t="s">
        <v>124</v>
      </c>
      <c r="B32" t="s">
        <v>196</v>
      </c>
      <c r="C32">
        <v>27</v>
      </c>
      <c r="D32">
        <v>28</v>
      </c>
      <c r="E32">
        <v>3200</v>
      </c>
      <c r="F32">
        <v>1</v>
      </c>
      <c r="G32">
        <v>0.3</v>
      </c>
      <c r="H32">
        <v>62.89</v>
      </c>
      <c r="I32">
        <v>10.99</v>
      </c>
      <c r="J32">
        <v>3200</v>
      </c>
      <c r="K32">
        <v>1</v>
      </c>
      <c r="L32">
        <v>0.3</v>
      </c>
      <c r="M32">
        <v>62.89</v>
      </c>
      <c r="N32">
        <v>10.99</v>
      </c>
      <c r="O32">
        <v>23</v>
      </c>
      <c r="P32">
        <v>157</v>
      </c>
      <c r="Q32">
        <v>59.8</v>
      </c>
      <c r="R32">
        <v>164.2</v>
      </c>
      <c r="S32">
        <v>57.8</v>
      </c>
      <c r="T32">
        <v>7.4726166770000004</v>
      </c>
      <c r="U32">
        <v>2.3351930000000002E-3</v>
      </c>
      <c r="V32">
        <v>2.3351930000000002E-3</v>
      </c>
    </row>
    <row r="33" spans="1:22" x14ac:dyDescent="0.25">
      <c r="A33" t="s">
        <v>195</v>
      </c>
      <c r="B33" t="s">
        <v>301</v>
      </c>
      <c r="C33">
        <v>25</v>
      </c>
      <c r="D33">
        <v>82</v>
      </c>
      <c r="E33">
        <v>1000</v>
      </c>
      <c r="F33">
        <v>1</v>
      </c>
      <c r="G33">
        <v>0.3</v>
      </c>
      <c r="H33">
        <v>62.89</v>
      </c>
      <c r="I33">
        <v>10.99</v>
      </c>
      <c r="J33">
        <v>4000</v>
      </c>
      <c r="K33">
        <v>1</v>
      </c>
      <c r="L33">
        <v>0.3</v>
      </c>
      <c r="M33">
        <v>62.89</v>
      </c>
      <c r="N33">
        <v>10.99</v>
      </c>
      <c r="O33">
        <v>50</v>
      </c>
      <c r="P33">
        <v>157.80000000000001</v>
      </c>
      <c r="Q33">
        <v>45.4</v>
      </c>
      <c r="R33">
        <v>155.9067</v>
      </c>
      <c r="S33">
        <v>42.954799999999999</v>
      </c>
      <c r="T33">
        <v>3.0924999999999998</v>
      </c>
      <c r="U33">
        <v>3.6878179999999998E-3</v>
      </c>
      <c r="V33">
        <v>9.21954E-4</v>
      </c>
    </row>
    <row r="34" spans="1:22" x14ac:dyDescent="0.25">
      <c r="A34" t="s">
        <v>196</v>
      </c>
      <c r="B34" t="s">
        <v>281</v>
      </c>
      <c r="C34">
        <v>28</v>
      </c>
      <c r="D34">
        <v>83</v>
      </c>
      <c r="E34">
        <v>1000</v>
      </c>
      <c r="F34">
        <v>1</v>
      </c>
      <c r="G34">
        <v>0.3</v>
      </c>
      <c r="H34">
        <v>62.89</v>
      </c>
      <c r="I34">
        <v>10.99</v>
      </c>
      <c r="J34">
        <v>4200</v>
      </c>
      <c r="K34">
        <v>1</v>
      </c>
      <c r="L34">
        <v>0.3</v>
      </c>
      <c r="M34">
        <v>62.89</v>
      </c>
      <c r="N34">
        <v>10.99</v>
      </c>
      <c r="O34">
        <v>50</v>
      </c>
      <c r="P34">
        <v>164.2</v>
      </c>
      <c r="Q34">
        <v>57.8</v>
      </c>
      <c r="R34">
        <v>167.72880000000001</v>
      </c>
      <c r="S34">
        <v>55.013599999999997</v>
      </c>
      <c r="T34">
        <v>4.4962999999999997</v>
      </c>
      <c r="U34">
        <v>3.7363079999999998E-3</v>
      </c>
      <c r="V34">
        <v>8.89597E-4</v>
      </c>
    </row>
    <row r="35" spans="1:22" x14ac:dyDescent="0.25">
      <c r="A35" t="s">
        <v>195</v>
      </c>
      <c r="B35" t="s">
        <v>129</v>
      </c>
      <c r="C35">
        <v>25</v>
      </c>
      <c r="D35">
        <v>29</v>
      </c>
      <c r="E35">
        <v>2000</v>
      </c>
      <c r="F35">
        <v>1</v>
      </c>
      <c r="G35">
        <v>0.3</v>
      </c>
      <c r="H35">
        <v>62.89</v>
      </c>
      <c r="I35">
        <v>10.99</v>
      </c>
      <c r="J35">
        <v>2000</v>
      </c>
      <c r="K35">
        <v>1</v>
      </c>
      <c r="L35">
        <v>0.3</v>
      </c>
      <c r="M35">
        <v>62.89</v>
      </c>
      <c r="N35">
        <v>10.99</v>
      </c>
      <c r="O35">
        <v>23</v>
      </c>
      <c r="P35">
        <v>157.80000000000001</v>
      </c>
      <c r="Q35">
        <v>45.4</v>
      </c>
      <c r="R35">
        <v>112.2</v>
      </c>
      <c r="S35">
        <v>38.6</v>
      </c>
      <c r="T35">
        <v>46.104229740000001</v>
      </c>
      <c r="U35">
        <v>2.3052115000000001E-2</v>
      </c>
      <c r="V35">
        <v>2.3052115000000001E-2</v>
      </c>
    </row>
    <row r="36" spans="1:22" x14ac:dyDescent="0.25">
      <c r="A36" t="s">
        <v>129</v>
      </c>
      <c r="B36" t="s">
        <v>130</v>
      </c>
      <c r="C36">
        <v>29</v>
      </c>
      <c r="D36">
        <v>30</v>
      </c>
      <c r="E36">
        <v>2000</v>
      </c>
      <c r="F36">
        <v>1</v>
      </c>
      <c r="G36">
        <v>0.3</v>
      </c>
      <c r="H36">
        <v>62.89</v>
      </c>
      <c r="I36">
        <v>10.99</v>
      </c>
      <c r="J36">
        <v>2000</v>
      </c>
      <c r="K36">
        <v>1</v>
      </c>
      <c r="L36">
        <v>0.3</v>
      </c>
      <c r="M36">
        <v>62.89</v>
      </c>
      <c r="N36">
        <v>10.99</v>
      </c>
      <c r="O36">
        <v>23</v>
      </c>
      <c r="P36">
        <v>112.2</v>
      </c>
      <c r="Q36">
        <v>38.6</v>
      </c>
      <c r="R36">
        <v>75</v>
      </c>
      <c r="S36">
        <v>59</v>
      </c>
      <c r="T36">
        <v>42.426406870000001</v>
      </c>
      <c r="U36">
        <v>2.1213203E-2</v>
      </c>
      <c r="V36">
        <v>2.1213203E-2</v>
      </c>
    </row>
    <row r="37" spans="1:22" x14ac:dyDescent="0.25">
      <c r="A37" t="s">
        <v>196</v>
      </c>
      <c r="B37" t="s">
        <v>134</v>
      </c>
      <c r="C37">
        <v>28</v>
      </c>
      <c r="D37">
        <v>31</v>
      </c>
      <c r="E37">
        <v>2000</v>
      </c>
      <c r="F37">
        <v>1</v>
      </c>
      <c r="G37">
        <v>0.3</v>
      </c>
      <c r="H37">
        <v>62.89</v>
      </c>
      <c r="I37">
        <v>10.99</v>
      </c>
      <c r="J37">
        <v>2000</v>
      </c>
      <c r="K37">
        <v>1</v>
      </c>
      <c r="L37">
        <v>0.3</v>
      </c>
      <c r="M37">
        <v>62.89</v>
      </c>
      <c r="N37">
        <v>10.99</v>
      </c>
      <c r="O37">
        <v>23</v>
      </c>
      <c r="P37">
        <v>164.2</v>
      </c>
      <c r="Q37">
        <v>57.8</v>
      </c>
      <c r="R37">
        <v>159.4</v>
      </c>
      <c r="S37">
        <v>94.2</v>
      </c>
      <c r="T37">
        <v>36.7151195</v>
      </c>
      <c r="U37">
        <v>1.8357559999999998E-2</v>
      </c>
      <c r="V37">
        <v>1.8357559999999998E-2</v>
      </c>
    </row>
    <row r="38" spans="1:22" x14ac:dyDescent="0.25">
      <c r="A38" t="s">
        <v>134</v>
      </c>
      <c r="B38" t="s">
        <v>135</v>
      </c>
      <c r="C38">
        <v>31</v>
      </c>
      <c r="D38">
        <v>32</v>
      </c>
      <c r="E38">
        <v>2000</v>
      </c>
      <c r="F38">
        <v>1</v>
      </c>
      <c r="G38">
        <v>0.3</v>
      </c>
      <c r="H38">
        <v>62.89</v>
      </c>
      <c r="I38">
        <v>10.99</v>
      </c>
      <c r="J38">
        <v>2000</v>
      </c>
      <c r="K38">
        <v>1</v>
      </c>
      <c r="L38">
        <v>0.3</v>
      </c>
      <c r="M38">
        <v>62.89</v>
      </c>
      <c r="N38">
        <v>10.99</v>
      </c>
      <c r="O38">
        <v>23</v>
      </c>
      <c r="P38">
        <v>159.4</v>
      </c>
      <c r="Q38">
        <v>94.2</v>
      </c>
      <c r="R38">
        <v>143.4</v>
      </c>
      <c r="S38">
        <v>121.4</v>
      </c>
      <c r="T38">
        <v>31.556932679999999</v>
      </c>
      <c r="U38">
        <v>1.5778466000000001E-2</v>
      </c>
      <c r="V38">
        <v>1.5778466000000001E-2</v>
      </c>
    </row>
    <row r="39" spans="1:22" x14ac:dyDescent="0.25">
      <c r="A39" t="s">
        <v>123</v>
      </c>
      <c r="B39" t="s">
        <v>275</v>
      </c>
      <c r="C39">
        <v>26</v>
      </c>
      <c r="D39">
        <v>86</v>
      </c>
      <c r="E39">
        <v>1000</v>
      </c>
      <c r="F39">
        <v>1</v>
      </c>
      <c r="G39">
        <v>0.3</v>
      </c>
      <c r="H39">
        <v>62.89</v>
      </c>
      <c r="I39">
        <v>10.99</v>
      </c>
      <c r="J39">
        <v>4000</v>
      </c>
      <c r="K39">
        <v>1</v>
      </c>
      <c r="L39">
        <v>0.3</v>
      </c>
      <c r="M39">
        <v>62.89</v>
      </c>
      <c r="N39">
        <v>10.99</v>
      </c>
      <c r="O39">
        <v>50</v>
      </c>
      <c r="P39">
        <v>127.8</v>
      </c>
      <c r="Q39">
        <v>69</v>
      </c>
      <c r="R39">
        <v>127.16240000000001</v>
      </c>
      <c r="S39">
        <v>64.588099999999997</v>
      </c>
      <c r="T39">
        <v>4.4577</v>
      </c>
      <c r="U39">
        <v>7.515318E-3</v>
      </c>
      <c r="V39">
        <v>1.878829E-3</v>
      </c>
    </row>
    <row r="40" spans="1:22" x14ac:dyDescent="0.25">
      <c r="A40" t="s">
        <v>129</v>
      </c>
      <c r="B40" t="s">
        <v>303</v>
      </c>
      <c r="C40">
        <v>29</v>
      </c>
      <c r="D40">
        <v>49</v>
      </c>
      <c r="E40">
        <v>1000</v>
      </c>
      <c r="F40">
        <v>1</v>
      </c>
      <c r="G40">
        <v>0.3</v>
      </c>
      <c r="H40">
        <v>62.89</v>
      </c>
      <c r="I40">
        <v>10.99</v>
      </c>
      <c r="J40">
        <v>2000</v>
      </c>
      <c r="K40">
        <v>1</v>
      </c>
      <c r="L40">
        <v>0.3</v>
      </c>
      <c r="M40">
        <v>62.89</v>
      </c>
      <c r="N40">
        <v>10.99</v>
      </c>
      <c r="O40">
        <v>23</v>
      </c>
      <c r="P40">
        <v>112.2</v>
      </c>
      <c r="Q40">
        <v>38.6</v>
      </c>
      <c r="R40">
        <v>111.27500000000001</v>
      </c>
      <c r="S40">
        <v>41.761699999999998</v>
      </c>
      <c r="T40">
        <v>3.2942</v>
      </c>
      <c r="U40">
        <v>5.0000000000000001E-3</v>
      </c>
      <c r="V40">
        <v>2.5000000000000001E-3</v>
      </c>
    </row>
    <row r="41" spans="1:22" x14ac:dyDescent="0.25">
      <c r="A41" t="s">
        <v>130</v>
      </c>
      <c r="B41" t="s">
        <v>318</v>
      </c>
      <c r="C41">
        <v>30</v>
      </c>
      <c r="D41">
        <v>46</v>
      </c>
      <c r="E41">
        <v>1000</v>
      </c>
      <c r="F41">
        <v>1</v>
      </c>
      <c r="G41">
        <v>0.3</v>
      </c>
      <c r="H41">
        <v>62.89</v>
      </c>
      <c r="I41">
        <v>10.99</v>
      </c>
      <c r="J41">
        <v>2000</v>
      </c>
      <c r="K41">
        <v>1</v>
      </c>
      <c r="L41">
        <v>0.3</v>
      </c>
      <c r="M41">
        <v>62.89</v>
      </c>
      <c r="N41">
        <v>10.99</v>
      </c>
      <c r="O41">
        <v>23</v>
      </c>
      <c r="P41">
        <v>75</v>
      </c>
      <c r="Q41">
        <v>59</v>
      </c>
      <c r="R41">
        <v>67</v>
      </c>
      <c r="S41">
        <v>59.672199999999997</v>
      </c>
      <c r="T41">
        <v>8.0282</v>
      </c>
      <c r="U41">
        <v>8.0000000000000002E-3</v>
      </c>
      <c r="V41">
        <v>4.0000000000000001E-3</v>
      </c>
    </row>
    <row r="42" spans="1:22" x14ac:dyDescent="0.25">
      <c r="A42" t="s">
        <v>134</v>
      </c>
      <c r="B42" t="s">
        <v>293</v>
      </c>
      <c r="C42">
        <v>31</v>
      </c>
      <c r="D42">
        <v>63</v>
      </c>
      <c r="E42">
        <v>1000</v>
      </c>
      <c r="F42">
        <v>1</v>
      </c>
      <c r="G42">
        <v>0.3</v>
      </c>
      <c r="H42">
        <v>62.89</v>
      </c>
      <c r="I42">
        <v>10.99</v>
      </c>
      <c r="J42">
        <v>2000</v>
      </c>
      <c r="K42">
        <v>1</v>
      </c>
      <c r="L42">
        <v>0.3</v>
      </c>
      <c r="M42">
        <v>62.89</v>
      </c>
      <c r="N42">
        <v>10.99</v>
      </c>
      <c r="O42">
        <v>23</v>
      </c>
      <c r="P42">
        <v>159.4</v>
      </c>
      <c r="Q42">
        <v>94.2</v>
      </c>
      <c r="R42">
        <v>156.94659999999999</v>
      </c>
      <c r="S42">
        <v>90.524600000000007</v>
      </c>
      <c r="T42">
        <v>4.4189999999999996</v>
      </c>
      <c r="U42">
        <v>3.0000000000000001E-3</v>
      </c>
      <c r="V42">
        <v>1.5E-3</v>
      </c>
    </row>
    <row r="43" spans="1:22" x14ac:dyDescent="0.25">
      <c r="A43" t="s">
        <v>135</v>
      </c>
      <c r="B43" t="s">
        <v>298</v>
      </c>
      <c r="C43">
        <v>32</v>
      </c>
      <c r="D43">
        <v>65</v>
      </c>
      <c r="E43">
        <v>1000</v>
      </c>
      <c r="F43">
        <v>1</v>
      </c>
      <c r="G43">
        <v>0.3</v>
      </c>
      <c r="H43">
        <v>62.89</v>
      </c>
      <c r="I43">
        <v>10.99</v>
      </c>
      <c r="J43">
        <v>2000</v>
      </c>
      <c r="K43">
        <v>1</v>
      </c>
      <c r="L43">
        <v>0.3</v>
      </c>
      <c r="M43">
        <v>62.89</v>
      </c>
      <c r="N43">
        <v>10.99</v>
      </c>
      <c r="O43">
        <v>23</v>
      </c>
      <c r="P43">
        <v>143.4</v>
      </c>
      <c r="Q43">
        <v>121.4</v>
      </c>
      <c r="R43">
        <v>144.28</v>
      </c>
      <c r="S43">
        <v>119.93989999999999</v>
      </c>
      <c r="T43">
        <v>1.7048000000000001</v>
      </c>
      <c r="U43">
        <v>3.0000000000000001E-3</v>
      </c>
      <c r="V43">
        <v>1.5E-3</v>
      </c>
    </row>
    <row r="44" spans="1:22" x14ac:dyDescent="0.25">
      <c r="A44" t="s">
        <v>316</v>
      </c>
      <c r="B44" t="s">
        <v>314</v>
      </c>
      <c r="C44">
        <v>44</v>
      </c>
      <c r="D44">
        <v>48</v>
      </c>
      <c r="E44">
        <v>1000</v>
      </c>
      <c r="F44">
        <v>1</v>
      </c>
      <c r="G44">
        <v>0.3</v>
      </c>
      <c r="H44">
        <v>62.89</v>
      </c>
      <c r="I44">
        <v>10.99</v>
      </c>
      <c r="J44">
        <v>1000</v>
      </c>
      <c r="K44">
        <v>1</v>
      </c>
      <c r="L44">
        <v>0.3</v>
      </c>
      <c r="M44">
        <v>62.89</v>
      </c>
      <c r="N44">
        <v>10.99</v>
      </c>
      <c r="O44">
        <v>50</v>
      </c>
      <c r="P44">
        <v>88.944999999999993</v>
      </c>
      <c r="Q44">
        <v>40.568300000000001</v>
      </c>
      <c r="R44">
        <v>92.97</v>
      </c>
      <c r="S44">
        <v>44.466999999999999</v>
      </c>
      <c r="T44">
        <v>5.6036000000000001</v>
      </c>
      <c r="U44">
        <v>5.1847853999999999E-2</v>
      </c>
      <c r="V44">
        <v>5.1847853999999999E-2</v>
      </c>
    </row>
    <row r="45" spans="1:22" x14ac:dyDescent="0.25">
      <c r="A45" t="s">
        <v>314</v>
      </c>
      <c r="B45" t="s">
        <v>315</v>
      </c>
      <c r="C45">
        <v>48</v>
      </c>
      <c r="D45">
        <v>47</v>
      </c>
      <c r="E45">
        <v>1000</v>
      </c>
      <c r="F45">
        <v>1</v>
      </c>
      <c r="G45">
        <v>0.3</v>
      </c>
      <c r="H45">
        <v>62.89</v>
      </c>
      <c r="I45">
        <v>10.99</v>
      </c>
      <c r="J45">
        <v>1000</v>
      </c>
      <c r="K45">
        <v>1</v>
      </c>
      <c r="L45">
        <v>0.3</v>
      </c>
      <c r="M45">
        <v>62.89</v>
      </c>
      <c r="N45">
        <v>10.99</v>
      </c>
      <c r="O45">
        <v>50</v>
      </c>
      <c r="P45">
        <v>92.97</v>
      </c>
      <c r="Q45">
        <v>44.466999999999999</v>
      </c>
      <c r="R45">
        <v>81.034700000000001</v>
      </c>
      <c r="S45">
        <v>53.564500000000002</v>
      </c>
      <c r="T45">
        <v>15.007199999999999</v>
      </c>
      <c r="U45">
        <v>5.1847853999999999E-2</v>
      </c>
      <c r="V45">
        <v>5.1847853999999999E-2</v>
      </c>
    </row>
    <row r="46" spans="1:22" x14ac:dyDescent="0.25">
      <c r="A46" t="s">
        <v>315</v>
      </c>
      <c r="B46" t="s">
        <v>316</v>
      </c>
      <c r="C46">
        <v>47</v>
      </c>
      <c r="D46">
        <v>44</v>
      </c>
      <c r="E46">
        <v>1000</v>
      </c>
      <c r="F46">
        <v>1</v>
      </c>
      <c r="G46">
        <v>0.3</v>
      </c>
      <c r="H46">
        <v>62.89</v>
      </c>
      <c r="I46">
        <v>10.99</v>
      </c>
      <c r="J46">
        <v>1000</v>
      </c>
      <c r="K46">
        <v>1</v>
      </c>
      <c r="L46">
        <v>0.3</v>
      </c>
      <c r="M46">
        <v>62.89</v>
      </c>
      <c r="N46">
        <v>10.99</v>
      </c>
      <c r="O46">
        <v>50</v>
      </c>
      <c r="P46">
        <v>81.034700000000001</v>
      </c>
      <c r="Q46">
        <v>53.564500000000002</v>
      </c>
      <c r="R46">
        <v>88.944999999999993</v>
      </c>
      <c r="S46">
        <v>40.568300000000001</v>
      </c>
      <c r="T46">
        <v>15.2143</v>
      </c>
      <c r="U46">
        <v>5.1847853999999999E-2</v>
      </c>
      <c r="V46">
        <v>5.1847853999999999E-2</v>
      </c>
    </row>
    <row r="47" spans="1:22" x14ac:dyDescent="0.25">
      <c r="A47" t="s">
        <v>314</v>
      </c>
      <c r="B47" t="s">
        <v>316</v>
      </c>
      <c r="C47">
        <v>48</v>
      </c>
      <c r="D47">
        <v>44</v>
      </c>
      <c r="E47">
        <v>1000</v>
      </c>
      <c r="F47">
        <v>1</v>
      </c>
      <c r="G47">
        <v>0.3</v>
      </c>
      <c r="H47">
        <v>62.89</v>
      </c>
      <c r="I47">
        <v>10.99</v>
      </c>
      <c r="J47">
        <v>1000</v>
      </c>
      <c r="K47">
        <v>1</v>
      </c>
      <c r="L47">
        <v>0.3</v>
      </c>
      <c r="M47">
        <v>62.89</v>
      </c>
      <c r="N47">
        <v>10.99</v>
      </c>
      <c r="O47">
        <v>50</v>
      </c>
      <c r="P47">
        <v>92.97</v>
      </c>
      <c r="Q47">
        <v>44.466999999999999</v>
      </c>
      <c r="R47">
        <v>88.944999999999993</v>
      </c>
      <c r="S47">
        <v>40.568300000000001</v>
      </c>
      <c r="T47">
        <v>5.6036000000000001</v>
      </c>
      <c r="U47">
        <v>5.1847853999999999E-2</v>
      </c>
      <c r="V47">
        <v>5.1847853999999999E-2</v>
      </c>
    </row>
    <row r="48" spans="1:22" x14ac:dyDescent="0.25">
      <c r="A48" t="s">
        <v>316</v>
      </c>
      <c r="B48" t="s">
        <v>305</v>
      </c>
      <c r="C48">
        <v>44</v>
      </c>
      <c r="D48">
        <v>43</v>
      </c>
      <c r="E48">
        <v>1000</v>
      </c>
      <c r="F48">
        <v>1</v>
      </c>
      <c r="G48">
        <v>0.3</v>
      </c>
      <c r="H48">
        <v>62.89</v>
      </c>
      <c r="I48">
        <v>10.99</v>
      </c>
      <c r="J48">
        <v>1000</v>
      </c>
      <c r="K48">
        <v>1</v>
      </c>
      <c r="L48">
        <v>0.3</v>
      </c>
      <c r="M48">
        <v>62.89</v>
      </c>
      <c r="N48">
        <v>10.99</v>
      </c>
      <c r="O48">
        <v>50</v>
      </c>
      <c r="P48">
        <v>88.944999999999993</v>
      </c>
      <c r="Q48">
        <v>40.568300000000001</v>
      </c>
      <c r="R48">
        <v>103.4</v>
      </c>
      <c r="S48">
        <v>33.975299999999997</v>
      </c>
      <c r="T48">
        <v>15.887600000000001</v>
      </c>
      <c r="U48">
        <v>5.1847853999999999E-2</v>
      </c>
      <c r="V48">
        <v>5.1847853999999999E-2</v>
      </c>
    </row>
    <row r="49" spans="1:22" x14ac:dyDescent="0.25">
      <c r="A49" t="s">
        <v>305</v>
      </c>
      <c r="B49" t="s">
        <v>314</v>
      </c>
      <c r="C49">
        <v>43</v>
      </c>
      <c r="D49">
        <v>48</v>
      </c>
      <c r="E49">
        <v>1000</v>
      </c>
      <c r="F49">
        <v>1</v>
      </c>
      <c r="G49">
        <v>0.3</v>
      </c>
      <c r="H49">
        <v>62.89</v>
      </c>
      <c r="I49">
        <v>10.99</v>
      </c>
      <c r="J49">
        <v>1000</v>
      </c>
      <c r="K49">
        <v>1</v>
      </c>
      <c r="L49">
        <v>0.3</v>
      </c>
      <c r="M49">
        <v>62.89</v>
      </c>
      <c r="N49">
        <v>10.99</v>
      </c>
      <c r="O49">
        <v>50</v>
      </c>
      <c r="P49">
        <v>103.4</v>
      </c>
      <c r="Q49">
        <v>33.975299999999997</v>
      </c>
      <c r="R49">
        <v>92.97</v>
      </c>
      <c r="S49">
        <v>44.466999999999999</v>
      </c>
      <c r="T49">
        <v>14.793900000000001</v>
      </c>
      <c r="U49">
        <v>5.1847853999999999E-2</v>
      </c>
      <c r="V49">
        <v>5.1847853999999999E-2</v>
      </c>
    </row>
    <row r="50" spans="1:22" x14ac:dyDescent="0.25">
      <c r="A50" t="s">
        <v>317</v>
      </c>
      <c r="B50" t="s">
        <v>315</v>
      </c>
      <c r="C50">
        <v>45</v>
      </c>
      <c r="D50">
        <v>47</v>
      </c>
      <c r="E50">
        <v>1000</v>
      </c>
      <c r="F50">
        <v>1</v>
      </c>
      <c r="G50">
        <v>0.3</v>
      </c>
      <c r="H50">
        <v>62.89</v>
      </c>
      <c r="I50">
        <v>10.99</v>
      </c>
      <c r="J50">
        <v>1000</v>
      </c>
      <c r="K50">
        <v>1</v>
      </c>
      <c r="L50">
        <v>0.3</v>
      </c>
      <c r="M50">
        <v>62.89</v>
      </c>
      <c r="N50">
        <v>10.99</v>
      </c>
      <c r="O50">
        <v>50</v>
      </c>
      <c r="P50">
        <v>76.415000000000006</v>
      </c>
      <c r="Q50">
        <v>49.080399999999997</v>
      </c>
      <c r="R50">
        <v>81.034700000000001</v>
      </c>
      <c r="S50">
        <v>53.564500000000002</v>
      </c>
      <c r="T50">
        <v>6.4381000000000004</v>
      </c>
      <c r="U50">
        <v>5.1847853999999999E-2</v>
      </c>
      <c r="V50">
        <v>5.1847853999999999E-2</v>
      </c>
    </row>
    <row r="51" spans="1:22" x14ac:dyDescent="0.25">
      <c r="A51" t="s">
        <v>315</v>
      </c>
      <c r="B51" t="s">
        <v>318</v>
      </c>
      <c r="C51">
        <v>47</v>
      </c>
      <c r="D51">
        <v>46</v>
      </c>
      <c r="E51">
        <v>1000</v>
      </c>
      <c r="F51">
        <v>1</v>
      </c>
      <c r="G51">
        <v>0.3</v>
      </c>
      <c r="H51">
        <v>62.89</v>
      </c>
      <c r="I51">
        <v>10.99</v>
      </c>
      <c r="J51">
        <v>1000</v>
      </c>
      <c r="K51">
        <v>1</v>
      </c>
      <c r="L51">
        <v>0.3</v>
      </c>
      <c r="M51">
        <v>62.89</v>
      </c>
      <c r="N51">
        <v>10.99</v>
      </c>
      <c r="O51">
        <v>50</v>
      </c>
      <c r="P51">
        <v>81.034700000000001</v>
      </c>
      <c r="Q51">
        <v>53.564500000000002</v>
      </c>
      <c r="R51">
        <v>67</v>
      </c>
      <c r="S51">
        <v>59.672199999999997</v>
      </c>
      <c r="T51">
        <v>15.306100000000001</v>
      </c>
      <c r="U51">
        <v>5.1847853999999999E-2</v>
      </c>
      <c r="V51">
        <v>5.1847853999999999E-2</v>
      </c>
    </row>
    <row r="52" spans="1:22" x14ac:dyDescent="0.25">
      <c r="A52" t="s">
        <v>318</v>
      </c>
      <c r="B52" t="s">
        <v>317</v>
      </c>
      <c r="C52">
        <v>46</v>
      </c>
      <c r="D52">
        <v>45</v>
      </c>
      <c r="E52">
        <v>1000</v>
      </c>
      <c r="F52">
        <v>1</v>
      </c>
      <c r="G52">
        <v>0.3</v>
      </c>
      <c r="H52">
        <v>62.89</v>
      </c>
      <c r="I52">
        <v>10.99</v>
      </c>
      <c r="J52">
        <v>1000</v>
      </c>
      <c r="K52">
        <v>1</v>
      </c>
      <c r="L52">
        <v>0.3</v>
      </c>
      <c r="M52">
        <v>62.89</v>
      </c>
      <c r="N52">
        <v>10.99</v>
      </c>
      <c r="O52">
        <v>50</v>
      </c>
      <c r="P52">
        <v>67</v>
      </c>
      <c r="Q52">
        <v>59.672199999999997</v>
      </c>
      <c r="R52">
        <v>76.415000000000006</v>
      </c>
      <c r="S52">
        <v>49.080399999999997</v>
      </c>
      <c r="T52">
        <v>14.1714</v>
      </c>
      <c r="U52">
        <v>5.1847853999999999E-2</v>
      </c>
      <c r="V52">
        <v>5.1847853999999999E-2</v>
      </c>
    </row>
    <row r="53" spans="1:22" x14ac:dyDescent="0.25">
      <c r="A53" t="s">
        <v>315</v>
      </c>
      <c r="B53" t="s">
        <v>317</v>
      </c>
      <c r="C53">
        <v>47</v>
      </c>
      <c r="D53">
        <v>45</v>
      </c>
      <c r="E53">
        <v>1000</v>
      </c>
      <c r="F53">
        <v>1</v>
      </c>
      <c r="G53">
        <v>0.3</v>
      </c>
      <c r="H53">
        <v>62.89</v>
      </c>
      <c r="I53">
        <v>10.99</v>
      </c>
      <c r="J53">
        <v>1000</v>
      </c>
      <c r="K53">
        <v>1</v>
      </c>
      <c r="L53">
        <v>0.3</v>
      </c>
      <c r="M53">
        <v>62.89</v>
      </c>
      <c r="N53">
        <v>10.99</v>
      </c>
      <c r="O53">
        <v>50</v>
      </c>
      <c r="P53">
        <v>81.034700000000001</v>
      </c>
      <c r="Q53">
        <v>53.564500000000002</v>
      </c>
      <c r="R53">
        <v>76.415000000000006</v>
      </c>
      <c r="S53">
        <v>49.080399999999997</v>
      </c>
      <c r="T53">
        <v>6.4381000000000004</v>
      </c>
      <c r="U53">
        <v>5.1847853999999999E-2</v>
      </c>
      <c r="V53">
        <v>5.1847853999999999E-2</v>
      </c>
    </row>
    <row r="54" spans="1:22" x14ac:dyDescent="0.25">
      <c r="A54" t="s">
        <v>317</v>
      </c>
      <c r="B54" t="s">
        <v>316</v>
      </c>
      <c r="C54">
        <v>45</v>
      </c>
      <c r="D54">
        <v>44</v>
      </c>
      <c r="E54">
        <v>1000</v>
      </c>
      <c r="F54">
        <v>1</v>
      </c>
      <c r="G54">
        <v>0.3</v>
      </c>
      <c r="H54">
        <v>62.89</v>
      </c>
      <c r="I54">
        <v>10.99</v>
      </c>
      <c r="J54">
        <v>1000</v>
      </c>
      <c r="K54">
        <v>1</v>
      </c>
      <c r="L54">
        <v>0.3</v>
      </c>
      <c r="M54">
        <v>62.89</v>
      </c>
      <c r="N54">
        <v>10.99</v>
      </c>
      <c r="O54">
        <v>50</v>
      </c>
      <c r="P54">
        <v>76.415000000000006</v>
      </c>
      <c r="Q54">
        <v>49.080399999999997</v>
      </c>
      <c r="R54">
        <v>88.944999999999993</v>
      </c>
      <c r="S54">
        <v>40.568300000000001</v>
      </c>
      <c r="T54">
        <v>15.1478</v>
      </c>
      <c r="U54">
        <v>5.1847853999999999E-2</v>
      </c>
      <c r="V54">
        <v>5.1847853999999999E-2</v>
      </c>
    </row>
    <row r="55" spans="1:22" x14ac:dyDescent="0.25">
      <c r="A55" t="s">
        <v>316</v>
      </c>
      <c r="B55" t="s">
        <v>315</v>
      </c>
      <c r="C55">
        <v>44</v>
      </c>
      <c r="D55">
        <v>47</v>
      </c>
      <c r="E55">
        <v>1000</v>
      </c>
      <c r="F55">
        <v>1</v>
      </c>
      <c r="G55">
        <v>0.3</v>
      </c>
      <c r="H55">
        <v>62.89</v>
      </c>
      <c r="I55">
        <v>10.99</v>
      </c>
      <c r="J55">
        <v>1000</v>
      </c>
      <c r="K55">
        <v>1</v>
      </c>
      <c r="L55">
        <v>0.3</v>
      </c>
      <c r="M55">
        <v>62.89</v>
      </c>
      <c r="N55">
        <v>10.99</v>
      </c>
      <c r="O55">
        <v>50</v>
      </c>
      <c r="P55">
        <v>88.944999999999993</v>
      </c>
      <c r="Q55">
        <v>40.568300000000001</v>
      </c>
      <c r="R55">
        <v>81.034700000000001</v>
      </c>
      <c r="S55">
        <v>53.564500000000002</v>
      </c>
      <c r="T55">
        <v>15.2143</v>
      </c>
      <c r="U55">
        <v>5.1847853999999999E-2</v>
      </c>
      <c r="V55">
        <v>5.1847853999999999E-2</v>
      </c>
    </row>
    <row r="56" spans="1:22" x14ac:dyDescent="0.25">
      <c r="A56" t="s">
        <v>297</v>
      </c>
      <c r="B56" t="s">
        <v>290</v>
      </c>
      <c r="C56">
        <v>34</v>
      </c>
      <c r="D56">
        <v>75</v>
      </c>
      <c r="E56">
        <v>1000</v>
      </c>
      <c r="F56">
        <v>1</v>
      </c>
      <c r="G56">
        <v>0.3</v>
      </c>
      <c r="H56">
        <v>62.89</v>
      </c>
      <c r="I56">
        <v>10.99</v>
      </c>
      <c r="J56">
        <v>1000</v>
      </c>
      <c r="K56">
        <v>1</v>
      </c>
      <c r="L56">
        <v>0.3</v>
      </c>
      <c r="M56">
        <v>62.89</v>
      </c>
      <c r="N56">
        <v>10.99</v>
      </c>
      <c r="O56">
        <v>50</v>
      </c>
      <c r="P56">
        <v>156.88</v>
      </c>
      <c r="Q56">
        <v>119.7406</v>
      </c>
      <c r="R56">
        <v>157.3785</v>
      </c>
      <c r="S56">
        <v>108.5431</v>
      </c>
      <c r="T56">
        <v>11.208600000000001</v>
      </c>
      <c r="U56">
        <v>5.1847853999999999E-2</v>
      </c>
      <c r="V56">
        <v>5.1847853999999999E-2</v>
      </c>
    </row>
    <row r="57" spans="1:22" x14ac:dyDescent="0.25">
      <c r="A57" t="s">
        <v>290</v>
      </c>
      <c r="B57" t="s">
        <v>294</v>
      </c>
      <c r="C57">
        <v>75</v>
      </c>
      <c r="D57">
        <v>35</v>
      </c>
      <c r="E57">
        <v>1000</v>
      </c>
      <c r="F57">
        <v>1</v>
      </c>
      <c r="G57">
        <v>0.3</v>
      </c>
      <c r="H57">
        <v>62.89</v>
      </c>
      <c r="I57">
        <v>10.99</v>
      </c>
      <c r="J57">
        <v>1000</v>
      </c>
      <c r="K57">
        <v>1</v>
      </c>
      <c r="L57">
        <v>0.3</v>
      </c>
      <c r="M57">
        <v>62.89</v>
      </c>
      <c r="N57">
        <v>10.99</v>
      </c>
      <c r="O57">
        <v>50</v>
      </c>
      <c r="P57">
        <v>157.3785</v>
      </c>
      <c r="Q57">
        <v>108.5431</v>
      </c>
      <c r="R57">
        <v>165.8032</v>
      </c>
      <c r="S57">
        <v>107.6046</v>
      </c>
      <c r="T57">
        <v>8.4768000000000008</v>
      </c>
      <c r="U57">
        <v>5.1847853999999999E-2</v>
      </c>
      <c r="V57">
        <v>5.1847853999999999E-2</v>
      </c>
    </row>
    <row r="58" spans="1:22" x14ac:dyDescent="0.25">
      <c r="A58" t="s">
        <v>294</v>
      </c>
      <c r="B58" t="s">
        <v>297</v>
      </c>
      <c r="C58">
        <v>35</v>
      </c>
      <c r="D58">
        <v>34</v>
      </c>
      <c r="E58">
        <v>1000</v>
      </c>
      <c r="F58">
        <v>1</v>
      </c>
      <c r="G58">
        <v>0.3</v>
      </c>
      <c r="H58">
        <v>62.89</v>
      </c>
      <c r="I58">
        <v>10.99</v>
      </c>
      <c r="J58">
        <v>1000</v>
      </c>
      <c r="K58">
        <v>1</v>
      </c>
      <c r="L58">
        <v>0.3</v>
      </c>
      <c r="M58">
        <v>62.89</v>
      </c>
      <c r="N58">
        <v>10.99</v>
      </c>
      <c r="O58">
        <v>50</v>
      </c>
      <c r="P58">
        <v>165.8032</v>
      </c>
      <c r="Q58">
        <v>107.6046</v>
      </c>
      <c r="R58">
        <v>156.88</v>
      </c>
      <c r="S58">
        <v>119.7406</v>
      </c>
      <c r="T58">
        <v>15.0634</v>
      </c>
      <c r="U58">
        <v>5.1847853999999999E-2</v>
      </c>
      <c r="V58">
        <v>5.1847853999999999E-2</v>
      </c>
    </row>
    <row r="59" spans="1:22" x14ac:dyDescent="0.25">
      <c r="A59" t="s">
        <v>311</v>
      </c>
      <c r="B59" t="s">
        <v>271</v>
      </c>
      <c r="C59">
        <v>54</v>
      </c>
      <c r="D59">
        <v>53</v>
      </c>
      <c r="E59">
        <v>1000</v>
      </c>
      <c r="F59">
        <v>1</v>
      </c>
      <c r="G59">
        <v>0.3</v>
      </c>
      <c r="H59">
        <v>62.89</v>
      </c>
      <c r="I59">
        <v>10.99</v>
      </c>
      <c r="J59">
        <v>1000</v>
      </c>
      <c r="K59">
        <v>1</v>
      </c>
      <c r="L59">
        <v>0.3</v>
      </c>
      <c r="M59">
        <v>62.89</v>
      </c>
      <c r="N59">
        <v>10.99</v>
      </c>
      <c r="O59">
        <v>50</v>
      </c>
      <c r="P59">
        <v>117.645</v>
      </c>
      <c r="Q59">
        <v>64.075800000000001</v>
      </c>
      <c r="R59">
        <v>130.13999999999999</v>
      </c>
      <c r="S59">
        <v>55.534100000000002</v>
      </c>
      <c r="T59">
        <v>15.1356</v>
      </c>
      <c r="U59">
        <v>5.1847853999999999E-2</v>
      </c>
      <c r="V59">
        <v>5.1847853999999999E-2</v>
      </c>
    </row>
    <row r="60" spans="1:22" x14ac:dyDescent="0.25">
      <c r="A60" t="s">
        <v>271</v>
      </c>
      <c r="B60" t="s">
        <v>275</v>
      </c>
      <c r="C60">
        <v>53</v>
      </c>
      <c r="D60">
        <v>86</v>
      </c>
      <c r="E60">
        <v>1000</v>
      </c>
      <c r="F60">
        <v>1</v>
      </c>
      <c r="G60">
        <v>0.3</v>
      </c>
      <c r="H60">
        <v>62.89</v>
      </c>
      <c r="I60">
        <v>10.99</v>
      </c>
      <c r="J60">
        <v>1000</v>
      </c>
      <c r="K60">
        <v>1</v>
      </c>
      <c r="L60">
        <v>0.3</v>
      </c>
      <c r="M60">
        <v>62.89</v>
      </c>
      <c r="N60">
        <v>10.99</v>
      </c>
      <c r="O60">
        <v>50</v>
      </c>
      <c r="P60">
        <v>130.13999999999999</v>
      </c>
      <c r="Q60">
        <v>55.534100000000002</v>
      </c>
      <c r="R60">
        <v>127.16240000000001</v>
      </c>
      <c r="S60">
        <v>64.588099999999997</v>
      </c>
      <c r="T60">
        <v>9.5311000000000003</v>
      </c>
      <c r="U60">
        <v>5.1847853999999999E-2</v>
      </c>
      <c r="V60">
        <v>5.1847853999999999E-2</v>
      </c>
    </row>
    <row r="61" spans="1:22" x14ac:dyDescent="0.25">
      <c r="A61" t="s">
        <v>275</v>
      </c>
      <c r="B61" t="s">
        <v>311</v>
      </c>
      <c r="C61">
        <v>86</v>
      </c>
      <c r="D61">
        <v>54</v>
      </c>
      <c r="E61">
        <v>1000</v>
      </c>
      <c r="F61">
        <v>1</v>
      </c>
      <c r="G61">
        <v>0.3</v>
      </c>
      <c r="H61">
        <v>62.89</v>
      </c>
      <c r="I61">
        <v>10.99</v>
      </c>
      <c r="J61">
        <v>1000</v>
      </c>
      <c r="K61">
        <v>1</v>
      </c>
      <c r="L61">
        <v>0.3</v>
      </c>
      <c r="M61">
        <v>62.89</v>
      </c>
      <c r="N61">
        <v>10.99</v>
      </c>
      <c r="O61">
        <v>50</v>
      </c>
      <c r="P61">
        <v>127.16240000000001</v>
      </c>
      <c r="Q61">
        <v>64.588099999999997</v>
      </c>
      <c r="R61">
        <v>117.645</v>
      </c>
      <c r="S61">
        <v>64.075800000000001</v>
      </c>
      <c r="T61">
        <v>9.5312000000000001</v>
      </c>
      <c r="U61">
        <v>5.1847853999999999E-2</v>
      </c>
      <c r="V61">
        <v>5.1847853999999999E-2</v>
      </c>
    </row>
    <row r="62" spans="1:22" x14ac:dyDescent="0.25">
      <c r="A62" t="s">
        <v>310</v>
      </c>
      <c r="B62" t="s">
        <v>313</v>
      </c>
      <c r="C62">
        <v>42</v>
      </c>
      <c r="D62">
        <v>71</v>
      </c>
      <c r="E62">
        <v>1000</v>
      </c>
      <c r="F62">
        <v>1</v>
      </c>
      <c r="G62">
        <v>0.3</v>
      </c>
      <c r="H62">
        <v>62.89</v>
      </c>
      <c r="I62">
        <v>10.99</v>
      </c>
      <c r="J62">
        <v>1000</v>
      </c>
      <c r="K62">
        <v>1</v>
      </c>
      <c r="L62">
        <v>0.3</v>
      </c>
      <c r="M62">
        <v>62.89</v>
      </c>
      <c r="N62">
        <v>10.99</v>
      </c>
      <c r="O62">
        <v>50</v>
      </c>
      <c r="P62">
        <v>121.46</v>
      </c>
      <c r="Q62">
        <v>31</v>
      </c>
      <c r="R62">
        <v>120.88249999999999</v>
      </c>
      <c r="S62">
        <v>40.953899999999997</v>
      </c>
      <c r="T62">
        <v>9.9705999999999992</v>
      </c>
      <c r="U62">
        <v>5.1847853999999999E-2</v>
      </c>
      <c r="V62">
        <v>5.1847853999999999E-2</v>
      </c>
    </row>
    <row r="63" spans="1:22" x14ac:dyDescent="0.25">
      <c r="A63" t="s">
        <v>313</v>
      </c>
      <c r="B63" t="s">
        <v>304</v>
      </c>
      <c r="C63">
        <v>71</v>
      </c>
      <c r="D63">
        <v>68</v>
      </c>
      <c r="E63">
        <v>1000</v>
      </c>
      <c r="F63">
        <v>1</v>
      </c>
      <c r="G63">
        <v>0.3</v>
      </c>
      <c r="H63">
        <v>62.89</v>
      </c>
      <c r="I63">
        <v>10.99</v>
      </c>
      <c r="J63">
        <v>1000</v>
      </c>
      <c r="K63">
        <v>1</v>
      </c>
      <c r="L63">
        <v>0.3</v>
      </c>
      <c r="M63">
        <v>62.89</v>
      </c>
      <c r="N63">
        <v>10.99</v>
      </c>
      <c r="O63">
        <v>50</v>
      </c>
      <c r="P63">
        <v>120.88249999999999</v>
      </c>
      <c r="Q63">
        <v>40.953899999999997</v>
      </c>
      <c r="R63">
        <v>112.43</v>
      </c>
      <c r="S63">
        <v>32.487699999999997</v>
      </c>
      <c r="T63">
        <v>11.9633</v>
      </c>
      <c r="U63">
        <v>5.1847853999999999E-2</v>
      </c>
      <c r="V63">
        <v>5.1847853999999999E-2</v>
      </c>
    </row>
    <row r="64" spans="1:22" x14ac:dyDescent="0.25">
      <c r="A64" t="s">
        <v>304</v>
      </c>
      <c r="B64" t="s">
        <v>310</v>
      </c>
      <c r="C64">
        <v>68</v>
      </c>
      <c r="D64">
        <v>42</v>
      </c>
      <c r="E64">
        <v>1000</v>
      </c>
      <c r="F64">
        <v>1</v>
      </c>
      <c r="G64">
        <v>0.3</v>
      </c>
      <c r="H64">
        <v>62.89</v>
      </c>
      <c r="I64">
        <v>10.99</v>
      </c>
      <c r="J64">
        <v>1000</v>
      </c>
      <c r="K64">
        <v>1</v>
      </c>
      <c r="L64">
        <v>0.3</v>
      </c>
      <c r="M64">
        <v>62.89</v>
      </c>
      <c r="N64">
        <v>10.99</v>
      </c>
      <c r="O64">
        <v>50</v>
      </c>
      <c r="P64">
        <v>112.43</v>
      </c>
      <c r="Q64">
        <v>32.487699999999997</v>
      </c>
      <c r="R64">
        <v>121.46</v>
      </c>
      <c r="S64">
        <v>31</v>
      </c>
      <c r="T64">
        <v>9.1516999999999999</v>
      </c>
      <c r="U64">
        <v>5.1847853999999999E-2</v>
      </c>
      <c r="V64">
        <v>5.1847853999999999E-2</v>
      </c>
    </row>
    <row r="65" spans="1:22" x14ac:dyDescent="0.25">
      <c r="A65" t="s">
        <v>301</v>
      </c>
      <c r="B65" t="s">
        <v>279</v>
      </c>
      <c r="C65">
        <v>82</v>
      </c>
      <c r="D65">
        <v>84</v>
      </c>
      <c r="E65">
        <v>1000</v>
      </c>
      <c r="F65">
        <v>1</v>
      </c>
      <c r="G65">
        <v>0.3</v>
      </c>
      <c r="H65">
        <v>62.89</v>
      </c>
      <c r="I65">
        <v>10.99</v>
      </c>
      <c r="J65">
        <v>1000</v>
      </c>
      <c r="K65">
        <v>1</v>
      </c>
      <c r="L65">
        <v>0.3</v>
      </c>
      <c r="M65">
        <v>62.89</v>
      </c>
      <c r="N65">
        <v>10.99</v>
      </c>
      <c r="O65">
        <v>50</v>
      </c>
      <c r="P65">
        <v>155.9067</v>
      </c>
      <c r="Q65">
        <v>42.954799999999999</v>
      </c>
      <c r="R65">
        <v>164.85759999999999</v>
      </c>
      <c r="S65">
        <v>47.273099999999999</v>
      </c>
      <c r="T65">
        <v>9.9381000000000004</v>
      </c>
      <c r="U65">
        <v>5.1847853999999999E-2</v>
      </c>
      <c r="V65">
        <v>5.1847853999999999E-2</v>
      </c>
    </row>
    <row r="66" spans="1:22" x14ac:dyDescent="0.25">
      <c r="A66" t="s">
        <v>279</v>
      </c>
      <c r="B66" t="s">
        <v>280</v>
      </c>
      <c r="C66">
        <v>84</v>
      </c>
      <c r="D66">
        <v>67</v>
      </c>
      <c r="E66">
        <v>1000</v>
      </c>
      <c r="F66">
        <v>1</v>
      </c>
      <c r="G66">
        <v>0.3</v>
      </c>
      <c r="H66">
        <v>62.89</v>
      </c>
      <c r="I66">
        <v>10.99</v>
      </c>
      <c r="J66">
        <v>1000</v>
      </c>
      <c r="K66">
        <v>1</v>
      </c>
      <c r="L66">
        <v>0.3</v>
      </c>
      <c r="M66">
        <v>62.89</v>
      </c>
      <c r="N66">
        <v>10.99</v>
      </c>
      <c r="O66">
        <v>50</v>
      </c>
      <c r="P66">
        <v>164.85759999999999</v>
      </c>
      <c r="Q66">
        <v>47.273099999999999</v>
      </c>
      <c r="R66">
        <v>157.3937</v>
      </c>
      <c r="S66">
        <v>50.801499999999997</v>
      </c>
      <c r="T66">
        <v>8.2559000000000005</v>
      </c>
      <c r="U66">
        <v>5.1847853999999999E-2</v>
      </c>
      <c r="V66">
        <v>5.1847853999999999E-2</v>
      </c>
    </row>
    <row r="67" spans="1:22" x14ac:dyDescent="0.25">
      <c r="A67" t="s">
        <v>280</v>
      </c>
      <c r="B67" t="s">
        <v>301</v>
      </c>
      <c r="C67">
        <v>67</v>
      </c>
      <c r="D67">
        <v>82</v>
      </c>
      <c r="E67">
        <v>1000</v>
      </c>
      <c r="F67">
        <v>1</v>
      </c>
      <c r="G67">
        <v>0.3</v>
      </c>
      <c r="H67">
        <v>62.89</v>
      </c>
      <c r="I67">
        <v>10.99</v>
      </c>
      <c r="J67">
        <v>1000</v>
      </c>
      <c r="K67">
        <v>1</v>
      </c>
      <c r="L67">
        <v>0.3</v>
      </c>
      <c r="M67">
        <v>62.89</v>
      </c>
      <c r="N67">
        <v>10.99</v>
      </c>
      <c r="O67">
        <v>50</v>
      </c>
      <c r="P67">
        <v>157.3937</v>
      </c>
      <c r="Q67">
        <v>50.801499999999997</v>
      </c>
      <c r="R67">
        <v>155.9067</v>
      </c>
      <c r="S67">
        <v>42.954799999999999</v>
      </c>
      <c r="T67">
        <v>7.9863999999999997</v>
      </c>
      <c r="U67">
        <v>5.1847853999999999E-2</v>
      </c>
      <c r="V67">
        <v>5.1847853999999999E-2</v>
      </c>
    </row>
    <row r="68" spans="1:22" x14ac:dyDescent="0.25">
      <c r="A68" t="s">
        <v>290</v>
      </c>
      <c r="B68" t="s">
        <v>299</v>
      </c>
      <c r="C68">
        <v>75</v>
      </c>
      <c r="D68">
        <v>74</v>
      </c>
      <c r="E68">
        <v>1000</v>
      </c>
      <c r="F68">
        <v>1</v>
      </c>
      <c r="G68">
        <v>0.3</v>
      </c>
      <c r="H68">
        <v>62.89</v>
      </c>
      <c r="I68">
        <v>10.99</v>
      </c>
      <c r="J68">
        <v>1000</v>
      </c>
      <c r="K68">
        <v>1</v>
      </c>
      <c r="L68">
        <v>0.3</v>
      </c>
      <c r="M68">
        <v>62.89</v>
      </c>
      <c r="N68">
        <v>10.99</v>
      </c>
      <c r="O68">
        <v>50</v>
      </c>
      <c r="P68">
        <v>157.3785</v>
      </c>
      <c r="Q68">
        <v>108.5431</v>
      </c>
      <c r="R68">
        <v>150.47919999999999</v>
      </c>
      <c r="S68">
        <v>113.4684</v>
      </c>
      <c r="T68">
        <v>8.4770000000000003</v>
      </c>
      <c r="U68">
        <v>5.1847853999999999E-2</v>
      </c>
      <c r="V68">
        <v>5.1847853999999999E-2</v>
      </c>
    </row>
    <row r="69" spans="1:22" x14ac:dyDescent="0.25">
      <c r="A69" t="s">
        <v>299</v>
      </c>
      <c r="B69" t="s">
        <v>292</v>
      </c>
      <c r="C69">
        <v>74</v>
      </c>
      <c r="D69">
        <v>64</v>
      </c>
      <c r="E69">
        <v>1000</v>
      </c>
      <c r="F69">
        <v>1</v>
      </c>
      <c r="G69">
        <v>0.3</v>
      </c>
      <c r="H69">
        <v>62.89</v>
      </c>
      <c r="I69">
        <v>10.99</v>
      </c>
      <c r="J69">
        <v>1000</v>
      </c>
      <c r="K69">
        <v>1</v>
      </c>
      <c r="L69">
        <v>0.3</v>
      </c>
      <c r="M69">
        <v>62.89</v>
      </c>
      <c r="N69">
        <v>10.99</v>
      </c>
      <c r="O69">
        <v>50</v>
      </c>
      <c r="P69">
        <v>150.47919999999999</v>
      </c>
      <c r="Q69">
        <v>113.4684</v>
      </c>
      <c r="R69">
        <v>149.91460000000001</v>
      </c>
      <c r="S69">
        <v>104.52460000000001</v>
      </c>
      <c r="T69">
        <v>8.9616000000000007</v>
      </c>
      <c r="U69">
        <v>5.1847853999999999E-2</v>
      </c>
      <c r="V69">
        <v>5.1847853999999999E-2</v>
      </c>
    </row>
    <row r="70" spans="1:22" x14ac:dyDescent="0.25">
      <c r="A70" t="s">
        <v>292</v>
      </c>
      <c r="B70" t="s">
        <v>290</v>
      </c>
      <c r="C70">
        <v>64</v>
      </c>
      <c r="D70">
        <v>75</v>
      </c>
      <c r="E70">
        <v>1000</v>
      </c>
      <c r="F70">
        <v>1</v>
      </c>
      <c r="G70">
        <v>0.3</v>
      </c>
      <c r="H70">
        <v>62.89</v>
      </c>
      <c r="I70">
        <v>10.99</v>
      </c>
      <c r="J70">
        <v>1000</v>
      </c>
      <c r="K70">
        <v>1</v>
      </c>
      <c r="L70">
        <v>0.3</v>
      </c>
      <c r="M70">
        <v>62.89</v>
      </c>
      <c r="N70">
        <v>10.99</v>
      </c>
      <c r="O70">
        <v>50</v>
      </c>
      <c r="P70">
        <v>149.91460000000001</v>
      </c>
      <c r="Q70">
        <v>104.52460000000001</v>
      </c>
      <c r="R70">
        <v>157.3785</v>
      </c>
      <c r="S70">
        <v>108.5431</v>
      </c>
      <c r="T70">
        <v>8.4769000000000005</v>
      </c>
      <c r="U70">
        <v>5.1847853999999999E-2</v>
      </c>
      <c r="V70">
        <v>5.1847853999999999E-2</v>
      </c>
    </row>
    <row r="71" spans="1:22" x14ac:dyDescent="0.25">
      <c r="A71" t="s">
        <v>303</v>
      </c>
      <c r="B71" t="s">
        <v>304</v>
      </c>
      <c r="C71">
        <v>49</v>
      </c>
      <c r="D71">
        <v>68</v>
      </c>
      <c r="E71">
        <v>1000</v>
      </c>
      <c r="F71">
        <v>1</v>
      </c>
      <c r="G71">
        <v>0.3</v>
      </c>
      <c r="H71">
        <v>62.89</v>
      </c>
      <c r="I71">
        <v>10.99</v>
      </c>
      <c r="J71">
        <v>1000</v>
      </c>
      <c r="K71">
        <v>1</v>
      </c>
      <c r="L71">
        <v>0.3</v>
      </c>
      <c r="M71">
        <v>62.89</v>
      </c>
      <c r="N71">
        <v>10.99</v>
      </c>
      <c r="O71">
        <v>50</v>
      </c>
      <c r="P71">
        <v>111.27500000000001</v>
      </c>
      <c r="Q71">
        <v>41.761699999999998</v>
      </c>
      <c r="R71">
        <v>112.43</v>
      </c>
      <c r="S71">
        <v>32.487699999999997</v>
      </c>
      <c r="T71">
        <v>9.3455999999999992</v>
      </c>
      <c r="U71">
        <v>5.1847853999999999E-2</v>
      </c>
      <c r="V71">
        <v>5.1847853999999999E-2</v>
      </c>
    </row>
    <row r="72" spans="1:22" x14ac:dyDescent="0.25">
      <c r="A72" t="s">
        <v>304</v>
      </c>
      <c r="B72" t="s">
        <v>313</v>
      </c>
      <c r="C72">
        <v>68</v>
      </c>
      <c r="D72">
        <v>71</v>
      </c>
      <c r="E72">
        <v>1000</v>
      </c>
      <c r="F72">
        <v>1</v>
      </c>
      <c r="G72">
        <v>0.3</v>
      </c>
      <c r="H72">
        <v>62.89</v>
      </c>
      <c r="I72">
        <v>10.99</v>
      </c>
      <c r="J72">
        <v>1000</v>
      </c>
      <c r="K72">
        <v>1</v>
      </c>
      <c r="L72">
        <v>0.3</v>
      </c>
      <c r="M72">
        <v>62.89</v>
      </c>
      <c r="N72">
        <v>10.99</v>
      </c>
      <c r="O72">
        <v>50</v>
      </c>
      <c r="P72">
        <v>112.43</v>
      </c>
      <c r="Q72">
        <v>32.487699999999997</v>
      </c>
      <c r="R72">
        <v>120.88249999999999</v>
      </c>
      <c r="S72">
        <v>40.953899999999997</v>
      </c>
      <c r="T72">
        <v>11.9633</v>
      </c>
      <c r="U72">
        <v>5.1847853999999999E-2</v>
      </c>
      <c r="V72">
        <v>5.1847853999999999E-2</v>
      </c>
    </row>
    <row r="73" spans="1:22" x14ac:dyDescent="0.25">
      <c r="A73" t="s">
        <v>313</v>
      </c>
      <c r="B73" t="s">
        <v>303</v>
      </c>
      <c r="C73">
        <v>71</v>
      </c>
      <c r="D73">
        <v>49</v>
      </c>
      <c r="E73">
        <v>1000</v>
      </c>
      <c r="F73">
        <v>1</v>
      </c>
      <c r="G73">
        <v>0.3</v>
      </c>
      <c r="H73">
        <v>62.89</v>
      </c>
      <c r="I73">
        <v>10.99</v>
      </c>
      <c r="J73">
        <v>1000</v>
      </c>
      <c r="K73">
        <v>1</v>
      </c>
      <c r="L73">
        <v>0.3</v>
      </c>
      <c r="M73">
        <v>62.89</v>
      </c>
      <c r="N73">
        <v>10.99</v>
      </c>
      <c r="O73">
        <v>50</v>
      </c>
      <c r="P73">
        <v>120.88249999999999</v>
      </c>
      <c r="Q73">
        <v>40.953899999999997</v>
      </c>
      <c r="R73">
        <v>111.27500000000001</v>
      </c>
      <c r="S73">
        <v>41.761699999999998</v>
      </c>
      <c r="T73">
        <v>9.6414000000000009</v>
      </c>
      <c r="U73">
        <v>5.1847853999999999E-2</v>
      </c>
      <c r="V73">
        <v>5.1847853999999999E-2</v>
      </c>
    </row>
    <row r="74" spans="1:22" x14ac:dyDescent="0.25">
      <c r="A74" t="s">
        <v>288</v>
      </c>
      <c r="B74" t="s">
        <v>282</v>
      </c>
      <c r="C74">
        <v>41</v>
      </c>
      <c r="D74">
        <v>80</v>
      </c>
      <c r="E74">
        <v>1000</v>
      </c>
      <c r="F74">
        <v>1</v>
      </c>
      <c r="G74">
        <v>0.3</v>
      </c>
      <c r="H74">
        <v>62.89</v>
      </c>
      <c r="I74">
        <v>10.99</v>
      </c>
      <c r="J74">
        <v>1000</v>
      </c>
      <c r="K74">
        <v>1</v>
      </c>
      <c r="L74">
        <v>0.3</v>
      </c>
      <c r="M74">
        <v>62.89</v>
      </c>
      <c r="N74">
        <v>10.99</v>
      </c>
      <c r="O74">
        <v>50</v>
      </c>
      <c r="P74">
        <v>141.06</v>
      </c>
      <c r="Q74">
        <v>32.316400000000002</v>
      </c>
      <c r="R74">
        <v>139.2225</v>
      </c>
      <c r="S74">
        <v>41.922600000000003</v>
      </c>
      <c r="T74">
        <v>9.7804000000000002</v>
      </c>
      <c r="U74">
        <v>5.1847853999999999E-2</v>
      </c>
      <c r="V74">
        <v>5.1847853999999999E-2</v>
      </c>
    </row>
    <row r="75" spans="1:22" x14ac:dyDescent="0.25">
      <c r="A75" t="s">
        <v>282</v>
      </c>
      <c r="B75" t="s">
        <v>283</v>
      </c>
      <c r="C75">
        <v>80</v>
      </c>
      <c r="D75">
        <v>72</v>
      </c>
      <c r="E75">
        <v>1000</v>
      </c>
      <c r="F75">
        <v>1</v>
      </c>
      <c r="G75">
        <v>0.3</v>
      </c>
      <c r="H75">
        <v>62.89</v>
      </c>
      <c r="I75">
        <v>10.99</v>
      </c>
      <c r="J75">
        <v>1000</v>
      </c>
      <c r="K75">
        <v>1</v>
      </c>
      <c r="L75">
        <v>0.3</v>
      </c>
      <c r="M75">
        <v>62.89</v>
      </c>
      <c r="N75">
        <v>10.99</v>
      </c>
      <c r="O75">
        <v>50</v>
      </c>
      <c r="P75">
        <v>139.2225</v>
      </c>
      <c r="Q75">
        <v>41.922600000000003</v>
      </c>
      <c r="R75">
        <v>131.26</v>
      </c>
      <c r="S75">
        <v>31.658200000000001</v>
      </c>
      <c r="T75">
        <v>12.9907</v>
      </c>
      <c r="U75">
        <v>5.1847853999999999E-2</v>
      </c>
      <c r="V75">
        <v>5.1847853999999999E-2</v>
      </c>
    </row>
    <row r="76" spans="1:22" x14ac:dyDescent="0.25">
      <c r="A76" t="s">
        <v>283</v>
      </c>
      <c r="B76" t="s">
        <v>288</v>
      </c>
      <c r="C76">
        <v>72</v>
      </c>
      <c r="D76">
        <v>41</v>
      </c>
      <c r="E76">
        <v>1000</v>
      </c>
      <c r="F76">
        <v>1</v>
      </c>
      <c r="G76">
        <v>0.3</v>
      </c>
      <c r="H76">
        <v>62.89</v>
      </c>
      <c r="I76">
        <v>10.99</v>
      </c>
      <c r="J76">
        <v>1000</v>
      </c>
      <c r="K76">
        <v>1</v>
      </c>
      <c r="L76">
        <v>0.3</v>
      </c>
      <c r="M76">
        <v>62.89</v>
      </c>
      <c r="N76">
        <v>10.99</v>
      </c>
      <c r="O76">
        <v>50</v>
      </c>
      <c r="P76">
        <v>131.26</v>
      </c>
      <c r="Q76">
        <v>31.658200000000001</v>
      </c>
      <c r="R76">
        <v>141.06</v>
      </c>
      <c r="S76">
        <v>32.316400000000002</v>
      </c>
      <c r="T76">
        <v>9.8221000000000007</v>
      </c>
      <c r="U76">
        <v>5.1847853999999999E-2</v>
      </c>
      <c r="V76">
        <v>5.1847853999999999E-2</v>
      </c>
    </row>
    <row r="77" spans="1:22" x14ac:dyDescent="0.25">
      <c r="A77" t="s">
        <v>305</v>
      </c>
      <c r="B77" t="s">
        <v>309</v>
      </c>
      <c r="C77">
        <v>43</v>
      </c>
      <c r="D77">
        <v>69</v>
      </c>
      <c r="E77">
        <v>1000</v>
      </c>
      <c r="F77">
        <v>1</v>
      </c>
      <c r="G77">
        <v>0.3</v>
      </c>
      <c r="H77">
        <v>62.89</v>
      </c>
      <c r="I77">
        <v>10.99</v>
      </c>
      <c r="J77">
        <v>1000</v>
      </c>
      <c r="K77">
        <v>1</v>
      </c>
      <c r="L77">
        <v>0.3</v>
      </c>
      <c r="M77">
        <v>62.89</v>
      </c>
      <c r="N77">
        <v>10.99</v>
      </c>
      <c r="O77">
        <v>50</v>
      </c>
      <c r="P77">
        <v>103.4</v>
      </c>
      <c r="Q77">
        <v>33.975299999999997</v>
      </c>
      <c r="R77">
        <v>102.1225</v>
      </c>
      <c r="S77">
        <v>43.1143</v>
      </c>
      <c r="T77">
        <v>9.2279</v>
      </c>
      <c r="U77">
        <v>5.1847853999999999E-2</v>
      </c>
      <c r="V77">
        <v>5.1847853999999999E-2</v>
      </c>
    </row>
    <row r="78" spans="1:22" x14ac:dyDescent="0.25">
      <c r="A78" t="s">
        <v>309</v>
      </c>
      <c r="B78" t="s">
        <v>314</v>
      </c>
      <c r="C78">
        <v>69</v>
      </c>
      <c r="D78">
        <v>48</v>
      </c>
      <c r="E78">
        <v>1000</v>
      </c>
      <c r="F78">
        <v>1</v>
      </c>
      <c r="G78">
        <v>0.3</v>
      </c>
      <c r="H78">
        <v>62.89</v>
      </c>
      <c r="I78">
        <v>10.99</v>
      </c>
      <c r="J78">
        <v>1000</v>
      </c>
      <c r="K78">
        <v>1</v>
      </c>
      <c r="L78">
        <v>0.3</v>
      </c>
      <c r="M78">
        <v>62.89</v>
      </c>
      <c r="N78">
        <v>10.99</v>
      </c>
      <c r="O78">
        <v>50</v>
      </c>
      <c r="P78">
        <v>102.1225</v>
      </c>
      <c r="Q78">
        <v>43.1143</v>
      </c>
      <c r="R78">
        <v>92.97</v>
      </c>
      <c r="S78">
        <v>44.466999999999999</v>
      </c>
      <c r="T78">
        <v>9.2518999999999991</v>
      </c>
      <c r="U78">
        <v>5.1847853999999999E-2</v>
      </c>
      <c r="V78">
        <v>5.1847853999999999E-2</v>
      </c>
    </row>
    <row r="79" spans="1:22" x14ac:dyDescent="0.25">
      <c r="A79" t="s">
        <v>314</v>
      </c>
      <c r="B79" t="s">
        <v>305</v>
      </c>
      <c r="C79">
        <v>48</v>
      </c>
      <c r="D79">
        <v>43</v>
      </c>
      <c r="E79">
        <v>1000</v>
      </c>
      <c r="F79">
        <v>1</v>
      </c>
      <c r="G79">
        <v>0.3</v>
      </c>
      <c r="H79">
        <v>62.89</v>
      </c>
      <c r="I79">
        <v>10.99</v>
      </c>
      <c r="J79">
        <v>1000</v>
      </c>
      <c r="K79">
        <v>1</v>
      </c>
      <c r="L79">
        <v>0.3</v>
      </c>
      <c r="M79">
        <v>62.89</v>
      </c>
      <c r="N79">
        <v>10.99</v>
      </c>
      <c r="O79">
        <v>50</v>
      </c>
      <c r="P79">
        <v>92.97</v>
      </c>
      <c r="Q79">
        <v>44.466999999999999</v>
      </c>
      <c r="R79">
        <v>103.4</v>
      </c>
      <c r="S79">
        <v>33.975299999999997</v>
      </c>
      <c r="T79">
        <v>14.793900000000001</v>
      </c>
      <c r="U79">
        <v>5.1847853999999999E-2</v>
      </c>
      <c r="V79">
        <v>5.1847853999999999E-2</v>
      </c>
    </row>
    <row r="80" spans="1:22" x14ac:dyDescent="0.25">
      <c r="A80" t="s">
        <v>285</v>
      </c>
      <c r="B80" t="s">
        <v>279</v>
      </c>
      <c r="C80">
        <v>85</v>
      </c>
      <c r="D80">
        <v>84</v>
      </c>
      <c r="E80">
        <v>1000</v>
      </c>
      <c r="F80">
        <v>1</v>
      </c>
      <c r="G80">
        <v>0.3</v>
      </c>
      <c r="H80">
        <v>62.89</v>
      </c>
      <c r="I80">
        <v>10.99</v>
      </c>
      <c r="J80">
        <v>1000</v>
      </c>
      <c r="K80">
        <v>1</v>
      </c>
      <c r="L80">
        <v>0.3</v>
      </c>
      <c r="M80">
        <v>62.89</v>
      </c>
      <c r="N80">
        <v>10.99</v>
      </c>
      <c r="O80">
        <v>50</v>
      </c>
      <c r="P80">
        <v>175.2971</v>
      </c>
      <c r="Q80">
        <v>50.646799999999999</v>
      </c>
      <c r="R80">
        <v>164.85759999999999</v>
      </c>
      <c r="S80">
        <v>47.273099999999999</v>
      </c>
      <c r="T80">
        <v>10.9711</v>
      </c>
      <c r="U80">
        <v>5.1847853999999999E-2</v>
      </c>
      <c r="V80">
        <v>5.1847853999999999E-2</v>
      </c>
    </row>
    <row r="81" spans="1:22" x14ac:dyDescent="0.25">
      <c r="A81" t="s">
        <v>279</v>
      </c>
      <c r="B81" t="s">
        <v>302</v>
      </c>
      <c r="C81">
        <v>84</v>
      </c>
      <c r="D81">
        <v>39</v>
      </c>
      <c r="E81">
        <v>1000</v>
      </c>
      <c r="F81">
        <v>1</v>
      </c>
      <c r="G81">
        <v>0.3</v>
      </c>
      <c r="H81">
        <v>62.89</v>
      </c>
      <c r="I81">
        <v>10.99</v>
      </c>
      <c r="J81">
        <v>1000</v>
      </c>
      <c r="K81">
        <v>1</v>
      </c>
      <c r="L81">
        <v>0.3</v>
      </c>
      <c r="M81">
        <v>62.89</v>
      </c>
      <c r="N81">
        <v>10.99</v>
      </c>
      <c r="O81">
        <v>50</v>
      </c>
      <c r="P81">
        <v>164.85759999999999</v>
      </c>
      <c r="Q81">
        <v>47.273099999999999</v>
      </c>
      <c r="R81">
        <v>172.10499999999999</v>
      </c>
      <c r="S81">
        <v>43.319099999999999</v>
      </c>
      <c r="T81">
        <v>8.2558000000000007</v>
      </c>
      <c r="U81">
        <v>5.1847853999999999E-2</v>
      </c>
      <c r="V81">
        <v>5.1847853999999999E-2</v>
      </c>
    </row>
    <row r="82" spans="1:22" x14ac:dyDescent="0.25">
      <c r="A82" t="s">
        <v>302</v>
      </c>
      <c r="B82" t="s">
        <v>285</v>
      </c>
      <c r="C82">
        <v>39</v>
      </c>
      <c r="D82">
        <v>85</v>
      </c>
      <c r="E82">
        <v>1000</v>
      </c>
      <c r="F82">
        <v>1</v>
      </c>
      <c r="G82">
        <v>0.3</v>
      </c>
      <c r="H82">
        <v>62.89</v>
      </c>
      <c r="I82">
        <v>10.99</v>
      </c>
      <c r="J82">
        <v>1000</v>
      </c>
      <c r="K82">
        <v>1</v>
      </c>
      <c r="L82">
        <v>0.3</v>
      </c>
      <c r="M82">
        <v>62.89</v>
      </c>
      <c r="N82">
        <v>10.99</v>
      </c>
      <c r="O82">
        <v>50</v>
      </c>
      <c r="P82">
        <v>172.10499999999999</v>
      </c>
      <c r="Q82">
        <v>43.319099999999999</v>
      </c>
      <c r="R82">
        <v>175.2971</v>
      </c>
      <c r="S82">
        <v>50.646799999999999</v>
      </c>
      <c r="T82">
        <v>7.9927999999999999</v>
      </c>
      <c r="U82">
        <v>5.1847853999999999E-2</v>
      </c>
      <c r="V82">
        <v>5.1847853999999999E-2</v>
      </c>
    </row>
    <row r="83" spans="1:22" x14ac:dyDescent="0.25">
      <c r="A83" t="s">
        <v>275</v>
      </c>
      <c r="B83" t="s">
        <v>286</v>
      </c>
      <c r="C83">
        <v>86</v>
      </c>
      <c r="D83">
        <v>70</v>
      </c>
      <c r="E83">
        <v>1000</v>
      </c>
      <c r="F83">
        <v>1</v>
      </c>
      <c r="G83">
        <v>0.3</v>
      </c>
      <c r="H83">
        <v>62.89</v>
      </c>
      <c r="I83">
        <v>10.99</v>
      </c>
      <c r="J83">
        <v>1000</v>
      </c>
      <c r="K83">
        <v>1</v>
      </c>
      <c r="L83">
        <v>0.3</v>
      </c>
      <c r="M83">
        <v>62.89</v>
      </c>
      <c r="N83">
        <v>10.99</v>
      </c>
      <c r="O83">
        <v>50</v>
      </c>
      <c r="P83">
        <v>127.16240000000001</v>
      </c>
      <c r="Q83">
        <v>64.588099999999997</v>
      </c>
      <c r="R83">
        <v>118.1135</v>
      </c>
      <c r="S83">
        <v>73.590400000000002</v>
      </c>
      <c r="T83">
        <v>12.764200000000001</v>
      </c>
      <c r="U83">
        <v>5.1847853999999999E-2</v>
      </c>
      <c r="V83">
        <v>5.1847853999999999E-2</v>
      </c>
    </row>
    <row r="84" spans="1:22" x14ac:dyDescent="0.25">
      <c r="A84" t="s">
        <v>286</v>
      </c>
      <c r="B84" t="s">
        <v>311</v>
      </c>
      <c r="C84">
        <v>70</v>
      </c>
      <c r="D84">
        <v>54</v>
      </c>
      <c r="E84">
        <v>1000</v>
      </c>
      <c r="F84">
        <v>1</v>
      </c>
      <c r="G84">
        <v>0.3</v>
      </c>
      <c r="H84">
        <v>62.89</v>
      </c>
      <c r="I84">
        <v>10.99</v>
      </c>
      <c r="J84">
        <v>1000</v>
      </c>
      <c r="K84">
        <v>1</v>
      </c>
      <c r="L84">
        <v>0.3</v>
      </c>
      <c r="M84">
        <v>62.89</v>
      </c>
      <c r="N84">
        <v>10.99</v>
      </c>
      <c r="O84">
        <v>50</v>
      </c>
      <c r="P84">
        <v>118.1135</v>
      </c>
      <c r="Q84">
        <v>73.590400000000002</v>
      </c>
      <c r="R84">
        <v>117.645</v>
      </c>
      <c r="S84">
        <v>64.075800000000001</v>
      </c>
      <c r="T84">
        <v>9.5260999999999996</v>
      </c>
      <c r="U84">
        <v>5.1847853999999999E-2</v>
      </c>
      <c r="V84">
        <v>5.1847853999999999E-2</v>
      </c>
    </row>
    <row r="85" spans="1:22" x14ac:dyDescent="0.25">
      <c r="A85" t="s">
        <v>311</v>
      </c>
      <c r="B85" t="s">
        <v>275</v>
      </c>
      <c r="C85">
        <v>54</v>
      </c>
      <c r="D85">
        <v>86</v>
      </c>
      <c r="E85">
        <v>1000</v>
      </c>
      <c r="F85">
        <v>1</v>
      </c>
      <c r="G85">
        <v>0.3</v>
      </c>
      <c r="H85">
        <v>62.89</v>
      </c>
      <c r="I85">
        <v>10.99</v>
      </c>
      <c r="J85">
        <v>1000</v>
      </c>
      <c r="K85">
        <v>1</v>
      </c>
      <c r="L85">
        <v>0.3</v>
      </c>
      <c r="M85">
        <v>62.89</v>
      </c>
      <c r="N85">
        <v>10.99</v>
      </c>
      <c r="O85">
        <v>50</v>
      </c>
      <c r="P85">
        <v>117.645</v>
      </c>
      <c r="Q85">
        <v>64.075800000000001</v>
      </c>
      <c r="R85">
        <v>127.16240000000001</v>
      </c>
      <c r="S85">
        <v>64.588099999999997</v>
      </c>
      <c r="T85">
        <v>9.5312000000000001</v>
      </c>
      <c r="U85">
        <v>5.1847853999999999E-2</v>
      </c>
      <c r="V85">
        <v>5.1847853999999999E-2</v>
      </c>
    </row>
    <row r="86" spans="1:22" x14ac:dyDescent="0.25">
      <c r="A86" t="s">
        <v>294</v>
      </c>
      <c r="B86" t="s">
        <v>278</v>
      </c>
      <c r="C86">
        <v>35</v>
      </c>
      <c r="D86">
        <v>77</v>
      </c>
      <c r="E86">
        <v>1000</v>
      </c>
      <c r="F86">
        <v>1</v>
      </c>
      <c r="G86">
        <v>0.3</v>
      </c>
      <c r="H86">
        <v>62.89</v>
      </c>
      <c r="I86">
        <v>10.99</v>
      </c>
      <c r="J86">
        <v>1000</v>
      </c>
      <c r="K86">
        <v>1</v>
      </c>
      <c r="L86">
        <v>0.3</v>
      </c>
      <c r="M86">
        <v>62.89</v>
      </c>
      <c r="N86">
        <v>10.99</v>
      </c>
      <c r="O86">
        <v>50</v>
      </c>
      <c r="P86">
        <v>165.8032</v>
      </c>
      <c r="Q86">
        <v>107.6046</v>
      </c>
      <c r="R86">
        <v>164.45609999999999</v>
      </c>
      <c r="S86">
        <v>94.6447</v>
      </c>
      <c r="T86">
        <v>13.0297</v>
      </c>
      <c r="U86">
        <v>5.1847853999999999E-2</v>
      </c>
      <c r="V86">
        <v>5.1847853999999999E-2</v>
      </c>
    </row>
    <row r="87" spans="1:22" x14ac:dyDescent="0.25">
      <c r="A87" t="s">
        <v>278</v>
      </c>
      <c r="B87" t="s">
        <v>276</v>
      </c>
      <c r="C87">
        <v>77</v>
      </c>
      <c r="D87">
        <v>36</v>
      </c>
      <c r="E87">
        <v>1000</v>
      </c>
      <c r="F87">
        <v>1</v>
      </c>
      <c r="G87">
        <v>0.3</v>
      </c>
      <c r="H87">
        <v>62.89</v>
      </c>
      <c r="I87">
        <v>10.99</v>
      </c>
      <c r="J87">
        <v>1000</v>
      </c>
      <c r="K87">
        <v>1</v>
      </c>
      <c r="L87">
        <v>0.3</v>
      </c>
      <c r="M87">
        <v>62.89</v>
      </c>
      <c r="N87">
        <v>10.99</v>
      </c>
      <c r="O87">
        <v>50</v>
      </c>
      <c r="P87">
        <v>164.45609999999999</v>
      </c>
      <c r="Q87">
        <v>94.6447</v>
      </c>
      <c r="R87">
        <v>172.9742</v>
      </c>
      <c r="S87">
        <v>93.744600000000005</v>
      </c>
      <c r="T87">
        <v>8.5655000000000001</v>
      </c>
      <c r="U87">
        <v>5.1847853999999999E-2</v>
      </c>
      <c r="V87">
        <v>5.1847853999999999E-2</v>
      </c>
    </row>
    <row r="88" spans="1:22" x14ac:dyDescent="0.25">
      <c r="A88" t="s">
        <v>276</v>
      </c>
      <c r="B88" t="s">
        <v>294</v>
      </c>
      <c r="C88">
        <v>36</v>
      </c>
      <c r="D88">
        <v>35</v>
      </c>
      <c r="E88">
        <v>1000</v>
      </c>
      <c r="F88">
        <v>1</v>
      </c>
      <c r="G88">
        <v>0.3</v>
      </c>
      <c r="H88">
        <v>62.89</v>
      </c>
      <c r="I88">
        <v>10.99</v>
      </c>
      <c r="J88">
        <v>1000</v>
      </c>
      <c r="K88">
        <v>1</v>
      </c>
      <c r="L88">
        <v>0.3</v>
      </c>
      <c r="M88">
        <v>62.89</v>
      </c>
      <c r="N88">
        <v>10.99</v>
      </c>
      <c r="O88">
        <v>50</v>
      </c>
      <c r="P88">
        <v>172.9742</v>
      </c>
      <c r="Q88">
        <v>93.744600000000005</v>
      </c>
      <c r="R88">
        <v>165.8032</v>
      </c>
      <c r="S88">
        <v>107.6046</v>
      </c>
      <c r="T88">
        <v>15.6052</v>
      </c>
      <c r="U88">
        <v>5.1847853999999999E-2</v>
      </c>
      <c r="V88">
        <v>5.1847853999999999E-2</v>
      </c>
    </row>
    <row r="89" spans="1:22" x14ac:dyDescent="0.25">
      <c r="A89" t="s">
        <v>294</v>
      </c>
      <c r="B89" t="s">
        <v>290</v>
      </c>
      <c r="C89">
        <v>35</v>
      </c>
      <c r="D89">
        <v>75</v>
      </c>
      <c r="E89">
        <v>1000</v>
      </c>
      <c r="F89">
        <v>1</v>
      </c>
      <c r="G89">
        <v>0.3</v>
      </c>
      <c r="H89">
        <v>62.89</v>
      </c>
      <c r="I89">
        <v>10.99</v>
      </c>
      <c r="J89">
        <v>1000</v>
      </c>
      <c r="K89">
        <v>1</v>
      </c>
      <c r="L89">
        <v>0.3</v>
      </c>
      <c r="M89">
        <v>62.89</v>
      </c>
      <c r="N89">
        <v>10.99</v>
      </c>
      <c r="O89">
        <v>50</v>
      </c>
      <c r="P89">
        <v>165.8032</v>
      </c>
      <c r="Q89">
        <v>107.6046</v>
      </c>
      <c r="R89">
        <v>157.3785</v>
      </c>
      <c r="S89">
        <v>108.5431</v>
      </c>
      <c r="T89">
        <v>8.4768000000000008</v>
      </c>
      <c r="U89">
        <v>5.1847853999999999E-2</v>
      </c>
      <c r="V89">
        <v>5.1847853999999999E-2</v>
      </c>
    </row>
    <row r="90" spans="1:22" x14ac:dyDescent="0.25">
      <c r="A90" t="s">
        <v>290</v>
      </c>
      <c r="B90" t="s">
        <v>291</v>
      </c>
      <c r="C90">
        <v>75</v>
      </c>
      <c r="D90">
        <v>76</v>
      </c>
      <c r="E90">
        <v>1000</v>
      </c>
      <c r="F90">
        <v>1</v>
      </c>
      <c r="G90">
        <v>0.3</v>
      </c>
      <c r="H90">
        <v>62.89</v>
      </c>
      <c r="I90">
        <v>10.99</v>
      </c>
      <c r="J90">
        <v>1000</v>
      </c>
      <c r="K90">
        <v>1</v>
      </c>
      <c r="L90">
        <v>0.3</v>
      </c>
      <c r="M90">
        <v>62.89</v>
      </c>
      <c r="N90">
        <v>10.99</v>
      </c>
      <c r="O90">
        <v>50</v>
      </c>
      <c r="P90">
        <v>157.3785</v>
      </c>
      <c r="Q90">
        <v>108.5431</v>
      </c>
      <c r="R90">
        <v>157.4187</v>
      </c>
      <c r="S90">
        <v>99.527699999999996</v>
      </c>
      <c r="T90">
        <v>9.0154999999999994</v>
      </c>
      <c r="U90">
        <v>5.1847853999999999E-2</v>
      </c>
      <c r="V90">
        <v>5.1847853999999999E-2</v>
      </c>
    </row>
    <row r="91" spans="1:22" x14ac:dyDescent="0.25">
      <c r="A91" t="s">
        <v>291</v>
      </c>
      <c r="B91" t="s">
        <v>294</v>
      </c>
      <c r="C91">
        <v>76</v>
      </c>
      <c r="D91">
        <v>35</v>
      </c>
      <c r="E91">
        <v>1000</v>
      </c>
      <c r="F91">
        <v>1</v>
      </c>
      <c r="G91">
        <v>0.3</v>
      </c>
      <c r="H91">
        <v>62.89</v>
      </c>
      <c r="I91">
        <v>10.99</v>
      </c>
      <c r="J91">
        <v>1000</v>
      </c>
      <c r="K91">
        <v>1</v>
      </c>
      <c r="L91">
        <v>0.3</v>
      </c>
      <c r="M91">
        <v>62.89</v>
      </c>
      <c r="N91">
        <v>10.99</v>
      </c>
      <c r="O91">
        <v>50</v>
      </c>
      <c r="P91">
        <v>157.4187</v>
      </c>
      <c r="Q91">
        <v>99.527699999999996</v>
      </c>
      <c r="R91">
        <v>165.8032</v>
      </c>
      <c r="S91">
        <v>107.6046</v>
      </c>
      <c r="T91">
        <v>11.641999999999999</v>
      </c>
      <c r="U91">
        <v>5.1847853999999999E-2</v>
      </c>
      <c r="V91">
        <v>5.1847853999999999E-2</v>
      </c>
    </row>
    <row r="92" spans="1:22" x14ac:dyDescent="0.25">
      <c r="A92" t="s">
        <v>277</v>
      </c>
      <c r="B92" t="s">
        <v>293</v>
      </c>
      <c r="C92">
        <v>78</v>
      </c>
      <c r="D92">
        <v>63</v>
      </c>
      <c r="E92">
        <v>1000</v>
      </c>
      <c r="F92">
        <v>1</v>
      </c>
      <c r="G92">
        <v>0.3</v>
      </c>
      <c r="H92">
        <v>62.89</v>
      </c>
      <c r="I92">
        <v>10.99</v>
      </c>
      <c r="J92">
        <v>1000</v>
      </c>
      <c r="K92">
        <v>1</v>
      </c>
      <c r="L92">
        <v>0.3</v>
      </c>
      <c r="M92">
        <v>62.89</v>
      </c>
      <c r="N92">
        <v>10.99</v>
      </c>
      <c r="O92">
        <v>50</v>
      </c>
      <c r="P92">
        <v>164.6311</v>
      </c>
      <c r="Q92">
        <v>85.4221</v>
      </c>
      <c r="R92">
        <v>156.94659999999999</v>
      </c>
      <c r="S92">
        <v>90.524600000000007</v>
      </c>
      <c r="T92">
        <v>9.2242999999999995</v>
      </c>
      <c r="U92">
        <v>5.1847853999999999E-2</v>
      </c>
      <c r="V92">
        <v>5.1847853999999999E-2</v>
      </c>
    </row>
    <row r="93" spans="1:22" x14ac:dyDescent="0.25">
      <c r="A93" t="s">
        <v>293</v>
      </c>
      <c r="B93" t="s">
        <v>258</v>
      </c>
      <c r="C93">
        <v>63</v>
      </c>
      <c r="D93">
        <v>62</v>
      </c>
      <c r="E93">
        <v>1000</v>
      </c>
      <c r="F93">
        <v>1</v>
      </c>
      <c r="G93">
        <v>0.3</v>
      </c>
      <c r="H93">
        <v>62.89</v>
      </c>
      <c r="I93">
        <v>10.99</v>
      </c>
      <c r="J93">
        <v>1000</v>
      </c>
      <c r="K93">
        <v>1</v>
      </c>
      <c r="L93">
        <v>0.3</v>
      </c>
      <c r="M93">
        <v>62.89</v>
      </c>
      <c r="N93">
        <v>10.99</v>
      </c>
      <c r="O93">
        <v>50</v>
      </c>
      <c r="P93">
        <v>156.94659999999999</v>
      </c>
      <c r="Q93">
        <v>90.524600000000007</v>
      </c>
      <c r="R93">
        <v>163.70349999999999</v>
      </c>
      <c r="S93">
        <v>76.244600000000005</v>
      </c>
      <c r="T93">
        <v>15.7979</v>
      </c>
      <c r="U93">
        <v>5.1847853999999999E-2</v>
      </c>
      <c r="V93">
        <v>5.1847853999999999E-2</v>
      </c>
    </row>
    <row r="94" spans="1:22" x14ac:dyDescent="0.25">
      <c r="A94" t="s">
        <v>258</v>
      </c>
      <c r="B94" t="s">
        <v>277</v>
      </c>
      <c r="C94">
        <v>62</v>
      </c>
      <c r="D94">
        <v>78</v>
      </c>
      <c r="E94">
        <v>1000</v>
      </c>
      <c r="F94">
        <v>1</v>
      </c>
      <c r="G94">
        <v>0.3</v>
      </c>
      <c r="H94">
        <v>62.89</v>
      </c>
      <c r="I94">
        <v>10.99</v>
      </c>
      <c r="J94">
        <v>1000</v>
      </c>
      <c r="K94">
        <v>1</v>
      </c>
      <c r="L94">
        <v>0.3</v>
      </c>
      <c r="M94">
        <v>62.89</v>
      </c>
      <c r="N94">
        <v>10.99</v>
      </c>
      <c r="O94">
        <v>50</v>
      </c>
      <c r="P94">
        <v>163.70349999999999</v>
      </c>
      <c r="Q94">
        <v>76.244600000000005</v>
      </c>
      <c r="R94">
        <v>164.6311</v>
      </c>
      <c r="S94">
        <v>85.4221</v>
      </c>
      <c r="T94">
        <v>9.2242999999999995</v>
      </c>
      <c r="U94">
        <v>5.1847853999999999E-2</v>
      </c>
      <c r="V94">
        <v>5.1847853999999999E-2</v>
      </c>
    </row>
    <row r="95" spans="1:22" x14ac:dyDescent="0.25">
      <c r="A95" t="s">
        <v>307</v>
      </c>
      <c r="B95" t="s">
        <v>312</v>
      </c>
      <c r="C95">
        <v>66</v>
      </c>
      <c r="D95">
        <v>55</v>
      </c>
      <c r="E95">
        <v>1000</v>
      </c>
      <c r="F95">
        <v>1</v>
      </c>
      <c r="G95">
        <v>0.3</v>
      </c>
      <c r="H95">
        <v>62.89</v>
      </c>
      <c r="I95">
        <v>10.99</v>
      </c>
      <c r="J95">
        <v>1000</v>
      </c>
      <c r="K95">
        <v>1</v>
      </c>
      <c r="L95">
        <v>0.3</v>
      </c>
      <c r="M95">
        <v>62.89</v>
      </c>
      <c r="N95">
        <v>10.99</v>
      </c>
      <c r="O95">
        <v>50</v>
      </c>
      <c r="P95">
        <v>105.2505</v>
      </c>
      <c r="Q95">
        <v>82.777900000000002</v>
      </c>
      <c r="R95">
        <v>109.0505</v>
      </c>
      <c r="S95">
        <v>76.524600000000007</v>
      </c>
      <c r="T95">
        <v>7.3174000000000001</v>
      </c>
      <c r="U95">
        <v>5.1847853999999999E-2</v>
      </c>
      <c r="V95">
        <v>5.1847853999999999E-2</v>
      </c>
    </row>
    <row r="96" spans="1:22" x14ac:dyDescent="0.25">
      <c r="A96" t="s">
        <v>312</v>
      </c>
      <c r="B96" t="s">
        <v>287</v>
      </c>
      <c r="C96">
        <v>55</v>
      </c>
      <c r="D96">
        <v>58</v>
      </c>
      <c r="E96">
        <v>1000</v>
      </c>
      <c r="F96">
        <v>1</v>
      </c>
      <c r="G96">
        <v>0.3</v>
      </c>
      <c r="H96">
        <v>62.89</v>
      </c>
      <c r="I96">
        <v>10.99</v>
      </c>
      <c r="J96">
        <v>1000</v>
      </c>
      <c r="K96">
        <v>1</v>
      </c>
      <c r="L96">
        <v>0.3</v>
      </c>
      <c r="M96">
        <v>62.89</v>
      </c>
      <c r="N96">
        <v>10.99</v>
      </c>
      <c r="O96">
        <v>50</v>
      </c>
      <c r="P96">
        <v>109.0505</v>
      </c>
      <c r="Q96">
        <v>76.524600000000007</v>
      </c>
      <c r="R96">
        <v>116.91</v>
      </c>
      <c r="S96">
        <v>83.040199999999999</v>
      </c>
      <c r="T96">
        <v>10.209099999999999</v>
      </c>
      <c r="U96">
        <v>5.1847853999999999E-2</v>
      </c>
      <c r="V96">
        <v>5.1847853999999999E-2</v>
      </c>
    </row>
    <row r="97" spans="1:22" x14ac:dyDescent="0.25">
      <c r="A97" t="s">
        <v>287</v>
      </c>
      <c r="B97" t="s">
        <v>307</v>
      </c>
      <c r="C97">
        <v>58</v>
      </c>
      <c r="D97">
        <v>66</v>
      </c>
      <c r="E97">
        <v>1000</v>
      </c>
      <c r="F97">
        <v>1</v>
      </c>
      <c r="G97">
        <v>0.3</v>
      </c>
      <c r="H97">
        <v>62.89</v>
      </c>
      <c r="I97">
        <v>10.99</v>
      </c>
      <c r="J97">
        <v>1000</v>
      </c>
      <c r="K97">
        <v>1</v>
      </c>
      <c r="L97">
        <v>0.3</v>
      </c>
      <c r="M97">
        <v>62.89</v>
      </c>
      <c r="N97">
        <v>10.99</v>
      </c>
      <c r="O97">
        <v>50</v>
      </c>
      <c r="P97">
        <v>116.91</v>
      </c>
      <c r="Q97">
        <v>83.040199999999999</v>
      </c>
      <c r="R97">
        <v>105.2505</v>
      </c>
      <c r="S97">
        <v>82.777900000000002</v>
      </c>
      <c r="T97">
        <v>11.6625</v>
      </c>
      <c r="U97">
        <v>5.1847853999999999E-2</v>
      </c>
      <c r="V97">
        <v>5.1847853999999999E-2</v>
      </c>
    </row>
    <row r="98" spans="1:22" x14ac:dyDescent="0.25">
      <c r="A98" t="s">
        <v>287</v>
      </c>
      <c r="B98" t="s">
        <v>306</v>
      </c>
      <c r="C98">
        <v>58</v>
      </c>
      <c r="D98">
        <v>57</v>
      </c>
      <c r="E98">
        <v>1000</v>
      </c>
      <c r="F98">
        <v>1</v>
      </c>
      <c r="G98">
        <v>0.3</v>
      </c>
      <c r="H98">
        <v>62.89</v>
      </c>
      <c r="I98">
        <v>10.99</v>
      </c>
      <c r="J98">
        <v>1000</v>
      </c>
      <c r="K98">
        <v>1</v>
      </c>
      <c r="L98">
        <v>0.3</v>
      </c>
      <c r="M98">
        <v>62.89</v>
      </c>
      <c r="N98">
        <v>10.99</v>
      </c>
      <c r="O98">
        <v>50</v>
      </c>
      <c r="P98">
        <v>116.91</v>
      </c>
      <c r="Q98">
        <v>83.040199999999999</v>
      </c>
      <c r="R98">
        <v>104.589</v>
      </c>
      <c r="S98">
        <v>91.749499999999998</v>
      </c>
      <c r="T98">
        <v>15.0884</v>
      </c>
      <c r="U98">
        <v>5.1847853999999999E-2</v>
      </c>
      <c r="V98">
        <v>5.1847853999999999E-2</v>
      </c>
    </row>
    <row r="99" spans="1:22" x14ac:dyDescent="0.25">
      <c r="A99" t="s">
        <v>306</v>
      </c>
      <c r="B99" t="s">
        <v>307</v>
      </c>
      <c r="C99">
        <v>57</v>
      </c>
      <c r="D99">
        <v>66</v>
      </c>
      <c r="E99">
        <v>1000</v>
      </c>
      <c r="F99">
        <v>1</v>
      </c>
      <c r="G99">
        <v>0.3</v>
      </c>
      <c r="H99">
        <v>62.89</v>
      </c>
      <c r="I99">
        <v>10.99</v>
      </c>
      <c r="J99">
        <v>1000</v>
      </c>
      <c r="K99">
        <v>1</v>
      </c>
      <c r="L99">
        <v>0.3</v>
      </c>
      <c r="M99">
        <v>62.89</v>
      </c>
      <c r="N99">
        <v>10.99</v>
      </c>
      <c r="O99">
        <v>50</v>
      </c>
      <c r="P99">
        <v>104.589</v>
      </c>
      <c r="Q99">
        <v>91.749499999999998</v>
      </c>
      <c r="R99">
        <v>105.2505</v>
      </c>
      <c r="S99">
        <v>82.777900000000002</v>
      </c>
      <c r="T99">
        <v>8.9960000000000004</v>
      </c>
      <c r="U99">
        <v>5.1847853999999999E-2</v>
      </c>
      <c r="V99">
        <v>5.1847853999999999E-2</v>
      </c>
    </row>
    <row r="100" spans="1:22" x14ac:dyDescent="0.25">
      <c r="A100" t="s">
        <v>307</v>
      </c>
      <c r="B100" t="s">
        <v>287</v>
      </c>
      <c r="C100">
        <v>66</v>
      </c>
      <c r="D100">
        <v>58</v>
      </c>
      <c r="E100">
        <v>1000</v>
      </c>
      <c r="F100">
        <v>1</v>
      </c>
      <c r="G100">
        <v>0.3</v>
      </c>
      <c r="H100">
        <v>62.89</v>
      </c>
      <c r="I100">
        <v>10.99</v>
      </c>
      <c r="J100">
        <v>1000</v>
      </c>
      <c r="K100">
        <v>1</v>
      </c>
      <c r="L100">
        <v>0.3</v>
      </c>
      <c r="M100">
        <v>62.89</v>
      </c>
      <c r="N100">
        <v>10.99</v>
      </c>
      <c r="O100">
        <v>50</v>
      </c>
      <c r="P100">
        <v>105.2505</v>
      </c>
      <c r="Q100">
        <v>82.777900000000002</v>
      </c>
      <c r="R100">
        <v>116.91</v>
      </c>
      <c r="S100">
        <v>83.040199999999999</v>
      </c>
      <c r="T100">
        <v>11.6625</v>
      </c>
      <c r="U100">
        <v>5.1847853999999999E-2</v>
      </c>
      <c r="V100">
        <v>5.1847853999999999E-2</v>
      </c>
    </row>
    <row r="101" spans="1:22" x14ac:dyDescent="0.25">
      <c r="A101" t="s">
        <v>259</v>
      </c>
      <c r="B101" t="s">
        <v>277</v>
      </c>
      <c r="C101">
        <v>79</v>
      </c>
      <c r="D101">
        <v>78</v>
      </c>
      <c r="E101">
        <v>1000</v>
      </c>
      <c r="F101">
        <v>1</v>
      </c>
      <c r="G101">
        <v>0.3</v>
      </c>
      <c r="H101">
        <v>62.89</v>
      </c>
      <c r="I101">
        <v>10.99</v>
      </c>
      <c r="J101">
        <v>1000</v>
      </c>
      <c r="K101">
        <v>1</v>
      </c>
      <c r="L101">
        <v>0.3</v>
      </c>
      <c r="M101">
        <v>62.89</v>
      </c>
      <c r="N101">
        <v>10.99</v>
      </c>
      <c r="O101">
        <v>50</v>
      </c>
      <c r="P101">
        <v>170.54249999999999</v>
      </c>
      <c r="Q101">
        <v>80.188900000000004</v>
      </c>
      <c r="R101">
        <v>164.6311</v>
      </c>
      <c r="S101">
        <v>85.4221</v>
      </c>
      <c r="T101">
        <v>7.8949999999999996</v>
      </c>
      <c r="U101">
        <v>5.1847853999999999E-2</v>
      </c>
      <c r="V101">
        <v>5.1847853999999999E-2</v>
      </c>
    </row>
    <row r="102" spans="1:22" x14ac:dyDescent="0.25">
      <c r="A102" t="s">
        <v>277</v>
      </c>
      <c r="B102" t="s">
        <v>258</v>
      </c>
      <c r="C102">
        <v>78</v>
      </c>
      <c r="D102">
        <v>62</v>
      </c>
      <c r="E102">
        <v>1000</v>
      </c>
      <c r="F102">
        <v>1</v>
      </c>
      <c r="G102">
        <v>0.3</v>
      </c>
      <c r="H102">
        <v>62.89</v>
      </c>
      <c r="I102">
        <v>10.99</v>
      </c>
      <c r="J102">
        <v>1000</v>
      </c>
      <c r="K102">
        <v>1</v>
      </c>
      <c r="L102">
        <v>0.3</v>
      </c>
      <c r="M102">
        <v>62.89</v>
      </c>
      <c r="N102">
        <v>10.99</v>
      </c>
      <c r="O102">
        <v>50</v>
      </c>
      <c r="P102">
        <v>164.6311</v>
      </c>
      <c r="Q102">
        <v>85.4221</v>
      </c>
      <c r="R102">
        <v>163.70349999999999</v>
      </c>
      <c r="S102">
        <v>76.244600000000005</v>
      </c>
      <c r="T102">
        <v>9.2242999999999995</v>
      </c>
      <c r="U102">
        <v>5.1847853999999999E-2</v>
      </c>
      <c r="V102">
        <v>5.1847853999999999E-2</v>
      </c>
    </row>
    <row r="103" spans="1:22" x14ac:dyDescent="0.25">
      <c r="A103" t="s">
        <v>258</v>
      </c>
      <c r="B103" t="s">
        <v>259</v>
      </c>
      <c r="C103">
        <v>62</v>
      </c>
      <c r="D103">
        <v>79</v>
      </c>
      <c r="E103">
        <v>1000</v>
      </c>
      <c r="F103">
        <v>1</v>
      </c>
      <c r="G103">
        <v>0.3</v>
      </c>
      <c r="H103">
        <v>62.89</v>
      </c>
      <c r="I103">
        <v>10.99</v>
      </c>
      <c r="J103">
        <v>1000</v>
      </c>
      <c r="K103">
        <v>1</v>
      </c>
      <c r="L103">
        <v>0.3</v>
      </c>
      <c r="M103">
        <v>62.89</v>
      </c>
      <c r="N103">
        <v>10.99</v>
      </c>
      <c r="O103">
        <v>50</v>
      </c>
      <c r="P103">
        <v>163.70349999999999</v>
      </c>
      <c r="Q103">
        <v>76.244600000000005</v>
      </c>
      <c r="R103">
        <v>170.54249999999999</v>
      </c>
      <c r="S103">
        <v>80.188900000000004</v>
      </c>
      <c r="T103">
        <v>7.8948999999999998</v>
      </c>
      <c r="U103">
        <v>5.1847853999999999E-2</v>
      </c>
      <c r="V103">
        <v>5.1847853999999999E-2</v>
      </c>
    </row>
    <row r="104" spans="1:22" x14ac:dyDescent="0.25">
      <c r="A104" t="s">
        <v>275</v>
      </c>
      <c r="B104" t="s">
        <v>273</v>
      </c>
      <c r="C104">
        <v>86</v>
      </c>
      <c r="D104">
        <v>59</v>
      </c>
      <c r="E104">
        <v>1000</v>
      </c>
      <c r="F104">
        <v>1</v>
      </c>
      <c r="G104">
        <v>0.3</v>
      </c>
      <c r="H104">
        <v>62.89</v>
      </c>
      <c r="I104">
        <v>10.99</v>
      </c>
      <c r="J104">
        <v>1000</v>
      </c>
      <c r="K104">
        <v>1</v>
      </c>
      <c r="L104">
        <v>0.3</v>
      </c>
      <c r="M104">
        <v>62.89</v>
      </c>
      <c r="N104">
        <v>10.99</v>
      </c>
      <c r="O104">
        <v>50</v>
      </c>
      <c r="P104">
        <v>127.16240000000001</v>
      </c>
      <c r="Q104">
        <v>64.588099999999997</v>
      </c>
      <c r="R104">
        <v>128.845</v>
      </c>
      <c r="S104">
        <v>73.969499999999996</v>
      </c>
      <c r="T104">
        <v>9.5311000000000003</v>
      </c>
      <c r="U104">
        <v>5.1847853999999999E-2</v>
      </c>
      <c r="V104">
        <v>5.1847853999999999E-2</v>
      </c>
    </row>
    <row r="105" spans="1:22" x14ac:dyDescent="0.25">
      <c r="A105" t="s">
        <v>273</v>
      </c>
      <c r="B105" t="s">
        <v>286</v>
      </c>
      <c r="C105">
        <v>59</v>
      </c>
      <c r="D105">
        <v>70</v>
      </c>
      <c r="E105">
        <v>1000</v>
      </c>
      <c r="F105">
        <v>1</v>
      </c>
      <c r="G105">
        <v>0.3</v>
      </c>
      <c r="H105">
        <v>62.89</v>
      </c>
      <c r="I105">
        <v>10.99</v>
      </c>
      <c r="J105">
        <v>1000</v>
      </c>
      <c r="K105">
        <v>1</v>
      </c>
      <c r="L105">
        <v>0.3</v>
      </c>
      <c r="M105">
        <v>62.89</v>
      </c>
      <c r="N105">
        <v>10.99</v>
      </c>
      <c r="O105">
        <v>50</v>
      </c>
      <c r="P105">
        <v>128.845</v>
      </c>
      <c r="Q105">
        <v>73.969499999999996</v>
      </c>
      <c r="R105">
        <v>118.1135</v>
      </c>
      <c r="S105">
        <v>73.590400000000002</v>
      </c>
      <c r="T105">
        <v>10.738200000000001</v>
      </c>
      <c r="U105">
        <v>5.1847853999999999E-2</v>
      </c>
      <c r="V105">
        <v>5.1847853999999999E-2</v>
      </c>
    </row>
    <row r="106" spans="1:22" x14ac:dyDescent="0.25">
      <c r="A106" t="s">
        <v>286</v>
      </c>
      <c r="B106" t="s">
        <v>275</v>
      </c>
      <c r="C106">
        <v>70</v>
      </c>
      <c r="D106">
        <v>86</v>
      </c>
      <c r="E106">
        <v>1000</v>
      </c>
      <c r="F106">
        <v>1</v>
      </c>
      <c r="G106">
        <v>0.3</v>
      </c>
      <c r="H106">
        <v>62.89</v>
      </c>
      <c r="I106">
        <v>10.99</v>
      </c>
      <c r="J106">
        <v>1000</v>
      </c>
      <c r="K106">
        <v>1</v>
      </c>
      <c r="L106">
        <v>0.3</v>
      </c>
      <c r="M106">
        <v>62.89</v>
      </c>
      <c r="N106">
        <v>10.99</v>
      </c>
      <c r="O106">
        <v>50</v>
      </c>
      <c r="P106">
        <v>118.1135</v>
      </c>
      <c r="Q106">
        <v>73.590400000000002</v>
      </c>
      <c r="R106">
        <v>127.16240000000001</v>
      </c>
      <c r="S106">
        <v>64.588099999999997</v>
      </c>
      <c r="T106">
        <v>12.764200000000001</v>
      </c>
      <c r="U106">
        <v>5.1847853999999999E-2</v>
      </c>
      <c r="V106">
        <v>5.1847853999999999E-2</v>
      </c>
    </row>
    <row r="107" spans="1:22" x14ac:dyDescent="0.25">
      <c r="A107" t="s">
        <v>297</v>
      </c>
      <c r="B107" t="s">
        <v>298</v>
      </c>
      <c r="C107">
        <v>34</v>
      </c>
      <c r="D107">
        <v>65</v>
      </c>
      <c r="E107">
        <v>1000</v>
      </c>
      <c r="F107">
        <v>1</v>
      </c>
      <c r="G107">
        <v>0.3</v>
      </c>
      <c r="H107">
        <v>62.89</v>
      </c>
      <c r="I107">
        <v>10.99</v>
      </c>
      <c r="J107">
        <v>1000</v>
      </c>
      <c r="K107">
        <v>1</v>
      </c>
      <c r="L107">
        <v>0.3</v>
      </c>
      <c r="M107">
        <v>62.89</v>
      </c>
      <c r="N107">
        <v>10.99</v>
      </c>
      <c r="O107">
        <v>50</v>
      </c>
      <c r="P107">
        <v>156.88</v>
      </c>
      <c r="Q107">
        <v>119.7406</v>
      </c>
      <c r="R107">
        <v>144.28</v>
      </c>
      <c r="S107">
        <v>119.93989999999999</v>
      </c>
      <c r="T107">
        <v>12.601599999999999</v>
      </c>
      <c r="U107">
        <v>5.1847853999999999E-2</v>
      </c>
      <c r="V107">
        <v>5.1847853999999999E-2</v>
      </c>
    </row>
    <row r="108" spans="1:22" x14ac:dyDescent="0.25">
      <c r="A108" t="s">
        <v>298</v>
      </c>
      <c r="B108" t="s">
        <v>299</v>
      </c>
      <c r="C108">
        <v>65</v>
      </c>
      <c r="D108">
        <v>74</v>
      </c>
      <c r="E108">
        <v>1000</v>
      </c>
      <c r="F108">
        <v>1</v>
      </c>
      <c r="G108">
        <v>0.3</v>
      </c>
      <c r="H108">
        <v>62.89</v>
      </c>
      <c r="I108">
        <v>10.99</v>
      </c>
      <c r="J108">
        <v>1000</v>
      </c>
      <c r="K108">
        <v>1</v>
      </c>
      <c r="L108">
        <v>0.3</v>
      </c>
      <c r="M108">
        <v>62.89</v>
      </c>
      <c r="N108">
        <v>10.99</v>
      </c>
      <c r="O108">
        <v>50</v>
      </c>
      <c r="P108">
        <v>144.28</v>
      </c>
      <c r="Q108">
        <v>119.93989999999999</v>
      </c>
      <c r="R108">
        <v>150.47919999999999</v>
      </c>
      <c r="S108">
        <v>113.4684</v>
      </c>
      <c r="T108">
        <v>8.9616000000000007</v>
      </c>
      <c r="U108">
        <v>5.1847853999999999E-2</v>
      </c>
      <c r="V108">
        <v>5.1847853999999999E-2</v>
      </c>
    </row>
    <row r="109" spans="1:22" x14ac:dyDescent="0.25">
      <c r="A109" t="s">
        <v>299</v>
      </c>
      <c r="B109" t="s">
        <v>297</v>
      </c>
      <c r="C109">
        <v>74</v>
      </c>
      <c r="D109">
        <v>34</v>
      </c>
      <c r="E109">
        <v>1000</v>
      </c>
      <c r="F109">
        <v>1</v>
      </c>
      <c r="G109">
        <v>0.3</v>
      </c>
      <c r="H109">
        <v>62.89</v>
      </c>
      <c r="I109">
        <v>10.99</v>
      </c>
      <c r="J109">
        <v>1000</v>
      </c>
      <c r="K109">
        <v>1</v>
      </c>
      <c r="L109">
        <v>0.3</v>
      </c>
      <c r="M109">
        <v>62.89</v>
      </c>
      <c r="N109">
        <v>10.99</v>
      </c>
      <c r="O109">
        <v>50</v>
      </c>
      <c r="P109">
        <v>150.47919999999999</v>
      </c>
      <c r="Q109">
        <v>113.4684</v>
      </c>
      <c r="R109">
        <v>156.88</v>
      </c>
      <c r="S109">
        <v>119.7406</v>
      </c>
      <c r="T109">
        <v>8.9616000000000007</v>
      </c>
      <c r="U109">
        <v>5.1847853999999999E-2</v>
      </c>
      <c r="V109">
        <v>5.1847853999999999E-2</v>
      </c>
    </row>
    <row r="110" spans="1:22" x14ac:dyDescent="0.25">
      <c r="A110" t="s">
        <v>310</v>
      </c>
      <c r="B110" t="s">
        <v>284</v>
      </c>
      <c r="C110">
        <v>42</v>
      </c>
      <c r="D110">
        <v>50</v>
      </c>
      <c r="E110">
        <v>1000</v>
      </c>
      <c r="F110">
        <v>1</v>
      </c>
      <c r="G110">
        <v>0.3</v>
      </c>
      <c r="H110">
        <v>62.89</v>
      </c>
      <c r="I110">
        <v>10.99</v>
      </c>
      <c r="J110">
        <v>1000</v>
      </c>
      <c r="K110">
        <v>1</v>
      </c>
      <c r="L110">
        <v>0.3</v>
      </c>
      <c r="M110">
        <v>62.89</v>
      </c>
      <c r="N110">
        <v>10.99</v>
      </c>
      <c r="O110">
        <v>50</v>
      </c>
      <c r="P110">
        <v>121.46</v>
      </c>
      <c r="Q110">
        <v>31</v>
      </c>
      <c r="R110">
        <v>130.49</v>
      </c>
      <c r="S110">
        <v>40.146099999999997</v>
      </c>
      <c r="T110">
        <v>12.8527</v>
      </c>
      <c r="U110">
        <v>5.1847853999999999E-2</v>
      </c>
      <c r="V110">
        <v>5.1847853999999999E-2</v>
      </c>
    </row>
    <row r="111" spans="1:22" x14ac:dyDescent="0.25">
      <c r="A111" t="s">
        <v>284</v>
      </c>
      <c r="B111" t="s">
        <v>313</v>
      </c>
      <c r="C111">
        <v>50</v>
      </c>
      <c r="D111">
        <v>71</v>
      </c>
      <c r="E111">
        <v>1000</v>
      </c>
      <c r="F111">
        <v>1</v>
      </c>
      <c r="G111">
        <v>0.3</v>
      </c>
      <c r="H111">
        <v>62.89</v>
      </c>
      <c r="I111">
        <v>10.99</v>
      </c>
      <c r="J111">
        <v>1000</v>
      </c>
      <c r="K111">
        <v>1</v>
      </c>
      <c r="L111">
        <v>0.3</v>
      </c>
      <c r="M111">
        <v>62.89</v>
      </c>
      <c r="N111">
        <v>10.99</v>
      </c>
      <c r="O111">
        <v>50</v>
      </c>
      <c r="P111">
        <v>130.49</v>
      </c>
      <c r="Q111">
        <v>40.146099999999997</v>
      </c>
      <c r="R111">
        <v>120.88249999999999</v>
      </c>
      <c r="S111">
        <v>40.953899999999997</v>
      </c>
      <c r="T111">
        <v>9.6414000000000009</v>
      </c>
      <c r="U111">
        <v>5.1847853999999999E-2</v>
      </c>
      <c r="V111">
        <v>5.1847853999999999E-2</v>
      </c>
    </row>
    <row r="112" spans="1:22" x14ac:dyDescent="0.25">
      <c r="A112" t="s">
        <v>313</v>
      </c>
      <c r="B112" t="s">
        <v>310</v>
      </c>
      <c r="C112">
        <v>71</v>
      </c>
      <c r="D112">
        <v>42</v>
      </c>
      <c r="E112">
        <v>1000</v>
      </c>
      <c r="F112">
        <v>1</v>
      </c>
      <c r="G112">
        <v>0.3</v>
      </c>
      <c r="H112">
        <v>62.89</v>
      </c>
      <c r="I112">
        <v>10.99</v>
      </c>
      <c r="J112">
        <v>1000</v>
      </c>
      <c r="K112">
        <v>1</v>
      </c>
      <c r="L112">
        <v>0.3</v>
      </c>
      <c r="M112">
        <v>62.89</v>
      </c>
      <c r="N112">
        <v>10.99</v>
      </c>
      <c r="O112">
        <v>50</v>
      </c>
      <c r="P112">
        <v>120.88249999999999</v>
      </c>
      <c r="Q112">
        <v>40.953899999999997</v>
      </c>
      <c r="R112">
        <v>121.46</v>
      </c>
      <c r="S112">
        <v>31</v>
      </c>
      <c r="T112">
        <v>9.9705999999999992</v>
      </c>
      <c r="U112">
        <v>5.1847853999999999E-2</v>
      </c>
      <c r="V112">
        <v>5.1847853999999999E-2</v>
      </c>
    </row>
    <row r="113" spans="1:22" x14ac:dyDescent="0.25">
      <c r="A113" t="s">
        <v>287</v>
      </c>
      <c r="B113" t="s">
        <v>312</v>
      </c>
      <c r="C113">
        <v>58</v>
      </c>
      <c r="D113">
        <v>55</v>
      </c>
      <c r="E113">
        <v>1000</v>
      </c>
      <c r="F113">
        <v>1</v>
      </c>
      <c r="G113">
        <v>0.3</v>
      </c>
      <c r="H113">
        <v>62.89</v>
      </c>
      <c r="I113">
        <v>10.99</v>
      </c>
      <c r="J113">
        <v>1000</v>
      </c>
      <c r="K113">
        <v>1</v>
      </c>
      <c r="L113">
        <v>0.3</v>
      </c>
      <c r="M113">
        <v>62.89</v>
      </c>
      <c r="N113">
        <v>10.99</v>
      </c>
      <c r="O113">
        <v>50</v>
      </c>
      <c r="P113">
        <v>116.91</v>
      </c>
      <c r="Q113">
        <v>83.040199999999999</v>
      </c>
      <c r="R113">
        <v>109.0505</v>
      </c>
      <c r="S113">
        <v>76.524600000000007</v>
      </c>
      <c r="T113">
        <v>10.209099999999999</v>
      </c>
      <c r="U113">
        <v>5.1847853999999999E-2</v>
      </c>
      <c r="V113">
        <v>5.1847853999999999E-2</v>
      </c>
    </row>
    <row r="114" spans="1:22" x14ac:dyDescent="0.25">
      <c r="A114" t="s">
        <v>312</v>
      </c>
      <c r="B114" t="s">
        <v>286</v>
      </c>
      <c r="C114">
        <v>55</v>
      </c>
      <c r="D114">
        <v>70</v>
      </c>
      <c r="E114">
        <v>1000</v>
      </c>
      <c r="F114">
        <v>1</v>
      </c>
      <c r="G114">
        <v>0.3</v>
      </c>
      <c r="H114">
        <v>62.89</v>
      </c>
      <c r="I114">
        <v>10.99</v>
      </c>
      <c r="J114">
        <v>1000</v>
      </c>
      <c r="K114">
        <v>1</v>
      </c>
      <c r="L114">
        <v>0.3</v>
      </c>
      <c r="M114">
        <v>62.89</v>
      </c>
      <c r="N114">
        <v>10.99</v>
      </c>
      <c r="O114">
        <v>50</v>
      </c>
      <c r="P114">
        <v>109.0505</v>
      </c>
      <c r="Q114">
        <v>76.524600000000007</v>
      </c>
      <c r="R114">
        <v>118.1135</v>
      </c>
      <c r="S114">
        <v>73.590400000000002</v>
      </c>
      <c r="T114">
        <v>9.5260999999999996</v>
      </c>
      <c r="U114">
        <v>5.1847853999999999E-2</v>
      </c>
      <c r="V114">
        <v>5.1847853999999999E-2</v>
      </c>
    </row>
    <row r="115" spans="1:22" x14ac:dyDescent="0.25">
      <c r="A115" t="s">
        <v>286</v>
      </c>
      <c r="B115" t="s">
        <v>287</v>
      </c>
      <c r="C115">
        <v>70</v>
      </c>
      <c r="D115">
        <v>58</v>
      </c>
      <c r="E115">
        <v>1000</v>
      </c>
      <c r="F115">
        <v>1</v>
      </c>
      <c r="G115">
        <v>0.3</v>
      </c>
      <c r="H115">
        <v>62.89</v>
      </c>
      <c r="I115">
        <v>10.99</v>
      </c>
      <c r="J115">
        <v>1000</v>
      </c>
      <c r="K115">
        <v>1</v>
      </c>
      <c r="L115">
        <v>0.3</v>
      </c>
      <c r="M115">
        <v>62.89</v>
      </c>
      <c r="N115">
        <v>10.99</v>
      </c>
      <c r="O115">
        <v>50</v>
      </c>
      <c r="P115">
        <v>118.1135</v>
      </c>
      <c r="Q115">
        <v>73.590400000000002</v>
      </c>
      <c r="R115">
        <v>116.91</v>
      </c>
      <c r="S115">
        <v>83.040199999999999</v>
      </c>
      <c r="T115">
        <v>9.5260999999999996</v>
      </c>
      <c r="U115">
        <v>5.1847853999999999E-2</v>
      </c>
      <c r="V115">
        <v>5.1847853999999999E-2</v>
      </c>
    </row>
    <row r="116" spans="1:22" x14ac:dyDescent="0.25">
      <c r="A116" t="s">
        <v>273</v>
      </c>
      <c r="B116" t="s">
        <v>275</v>
      </c>
      <c r="C116">
        <v>59</v>
      </c>
      <c r="D116">
        <v>86</v>
      </c>
      <c r="E116">
        <v>1000</v>
      </c>
      <c r="F116">
        <v>1</v>
      </c>
      <c r="G116">
        <v>0.3</v>
      </c>
      <c r="H116">
        <v>62.89</v>
      </c>
      <c r="I116">
        <v>10.99</v>
      </c>
      <c r="J116">
        <v>1000</v>
      </c>
      <c r="K116">
        <v>1</v>
      </c>
      <c r="L116">
        <v>0.3</v>
      </c>
      <c r="M116">
        <v>62.89</v>
      </c>
      <c r="N116">
        <v>10.99</v>
      </c>
      <c r="O116">
        <v>50</v>
      </c>
      <c r="P116">
        <v>128.845</v>
      </c>
      <c r="Q116">
        <v>73.969499999999996</v>
      </c>
      <c r="R116">
        <v>127.16240000000001</v>
      </c>
      <c r="S116">
        <v>64.588099999999997</v>
      </c>
      <c r="T116">
        <v>9.5311000000000003</v>
      </c>
      <c r="U116">
        <v>5.1847853999999999E-2</v>
      </c>
      <c r="V116">
        <v>5.1847853999999999E-2</v>
      </c>
    </row>
    <row r="117" spans="1:22" x14ac:dyDescent="0.25">
      <c r="A117" t="s">
        <v>275</v>
      </c>
      <c r="B117" t="s">
        <v>270</v>
      </c>
      <c r="C117">
        <v>86</v>
      </c>
      <c r="D117">
        <v>87</v>
      </c>
      <c r="E117">
        <v>1000</v>
      </c>
      <c r="F117">
        <v>1</v>
      </c>
      <c r="G117">
        <v>0.3</v>
      </c>
      <c r="H117">
        <v>62.89</v>
      </c>
      <c r="I117">
        <v>10.99</v>
      </c>
      <c r="J117">
        <v>1000</v>
      </c>
      <c r="K117">
        <v>1</v>
      </c>
      <c r="L117">
        <v>0.3</v>
      </c>
      <c r="M117">
        <v>62.89</v>
      </c>
      <c r="N117">
        <v>10.99</v>
      </c>
      <c r="O117">
        <v>50</v>
      </c>
      <c r="P117">
        <v>127.16240000000001</v>
      </c>
      <c r="Q117">
        <v>64.588099999999997</v>
      </c>
      <c r="R117">
        <v>135.30959999999999</v>
      </c>
      <c r="S117">
        <v>62.250900000000001</v>
      </c>
      <c r="T117">
        <v>8.4757999999999996</v>
      </c>
      <c r="U117">
        <v>5.1847853999999999E-2</v>
      </c>
      <c r="V117">
        <v>5.1847853999999999E-2</v>
      </c>
    </row>
    <row r="118" spans="1:22" x14ac:dyDescent="0.25">
      <c r="A118" t="s">
        <v>270</v>
      </c>
      <c r="B118" t="s">
        <v>273</v>
      </c>
      <c r="C118">
        <v>87</v>
      </c>
      <c r="D118">
        <v>59</v>
      </c>
      <c r="E118">
        <v>1000</v>
      </c>
      <c r="F118">
        <v>1</v>
      </c>
      <c r="G118">
        <v>0.3</v>
      </c>
      <c r="H118">
        <v>62.89</v>
      </c>
      <c r="I118">
        <v>10.99</v>
      </c>
      <c r="J118">
        <v>1000</v>
      </c>
      <c r="K118">
        <v>1</v>
      </c>
      <c r="L118">
        <v>0.3</v>
      </c>
      <c r="M118">
        <v>62.89</v>
      </c>
      <c r="N118">
        <v>10.99</v>
      </c>
      <c r="O118">
        <v>50</v>
      </c>
      <c r="P118">
        <v>135.30959999999999</v>
      </c>
      <c r="Q118">
        <v>62.250900000000001</v>
      </c>
      <c r="R118">
        <v>128.845</v>
      </c>
      <c r="S118">
        <v>73.969499999999996</v>
      </c>
      <c r="T118">
        <v>13.3834</v>
      </c>
      <c r="U118">
        <v>5.1847853999999999E-2</v>
      </c>
      <c r="V118">
        <v>5.1847853999999999E-2</v>
      </c>
    </row>
    <row r="119" spans="1:22" x14ac:dyDescent="0.25">
      <c r="A119" t="s">
        <v>286</v>
      </c>
      <c r="B119" t="s">
        <v>312</v>
      </c>
      <c r="C119">
        <v>70</v>
      </c>
      <c r="D119">
        <v>55</v>
      </c>
      <c r="E119">
        <v>1000</v>
      </c>
      <c r="F119">
        <v>1</v>
      </c>
      <c r="G119">
        <v>0.3</v>
      </c>
      <c r="H119">
        <v>62.89</v>
      </c>
      <c r="I119">
        <v>10.99</v>
      </c>
      <c r="J119">
        <v>1000</v>
      </c>
      <c r="K119">
        <v>1</v>
      </c>
      <c r="L119">
        <v>0.3</v>
      </c>
      <c r="M119">
        <v>62.89</v>
      </c>
      <c r="N119">
        <v>10.99</v>
      </c>
      <c r="O119">
        <v>50</v>
      </c>
      <c r="P119">
        <v>118.1135</v>
      </c>
      <c r="Q119">
        <v>73.590400000000002</v>
      </c>
      <c r="R119">
        <v>109.0505</v>
      </c>
      <c r="S119">
        <v>76.524600000000007</v>
      </c>
      <c r="T119">
        <v>9.5260999999999996</v>
      </c>
      <c r="U119">
        <v>5.1847853999999999E-2</v>
      </c>
      <c r="V119">
        <v>5.1847853999999999E-2</v>
      </c>
    </row>
    <row r="120" spans="1:22" x14ac:dyDescent="0.25">
      <c r="A120" t="s">
        <v>312</v>
      </c>
      <c r="B120" t="s">
        <v>311</v>
      </c>
      <c r="C120">
        <v>55</v>
      </c>
      <c r="D120">
        <v>54</v>
      </c>
      <c r="E120">
        <v>1000</v>
      </c>
      <c r="F120">
        <v>1</v>
      </c>
      <c r="G120">
        <v>0.3</v>
      </c>
      <c r="H120">
        <v>62.89</v>
      </c>
      <c r="I120">
        <v>10.99</v>
      </c>
      <c r="J120">
        <v>1000</v>
      </c>
      <c r="K120">
        <v>1</v>
      </c>
      <c r="L120">
        <v>0.3</v>
      </c>
      <c r="M120">
        <v>62.89</v>
      </c>
      <c r="N120">
        <v>10.99</v>
      </c>
      <c r="O120">
        <v>50</v>
      </c>
      <c r="P120">
        <v>109.0505</v>
      </c>
      <c r="Q120">
        <v>76.524600000000007</v>
      </c>
      <c r="R120">
        <v>117.645</v>
      </c>
      <c r="S120">
        <v>64.075800000000001</v>
      </c>
      <c r="T120">
        <v>15.1274</v>
      </c>
      <c r="U120">
        <v>5.1847853999999999E-2</v>
      </c>
      <c r="V120">
        <v>5.1847853999999999E-2</v>
      </c>
    </row>
    <row r="121" spans="1:22" x14ac:dyDescent="0.25">
      <c r="A121" t="s">
        <v>311</v>
      </c>
      <c r="B121" t="s">
        <v>286</v>
      </c>
      <c r="C121">
        <v>54</v>
      </c>
      <c r="D121">
        <v>70</v>
      </c>
      <c r="E121">
        <v>1000</v>
      </c>
      <c r="F121">
        <v>1</v>
      </c>
      <c r="G121">
        <v>0.3</v>
      </c>
      <c r="H121">
        <v>62.89</v>
      </c>
      <c r="I121">
        <v>10.99</v>
      </c>
      <c r="J121">
        <v>1000</v>
      </c>
      <c r="K121">
        <v>1</v>
      </c>
      <c r="L121">
        <v>0.3</v>
      </c>
      <c r="M121">
        <v>62.89</v>
      </c>
      <c r="N121">
        <v>10.99</v>
      </c>
      <c r="O121">
        <v>50</v>
      </c>
      <c r="P121">
        <v>117.645</v>
      </c>
      <c r="Q121">
        <v>64.075800000000001</v>
      </c>
      <c r="R121">
        <v>118.1135</v>
      </c>
      <c r="S121">
        <v>73.590400000000002</v>
      </c>
      <c r="T121">
        <v>9.5260999999999996</v>
      </c>
      <c r="U121">
        <v>5.1847853999999999E-2</v>
      </c>
      <c r="V121">
        <v>5.1847853999999999E-2</v>
      </c>
    </row>
    <row r="122" spans="1:22" x14ac:dyDescent="0.25">
      <c r="A122" t="s">
        <v>284</v>
      </c>
      <c r="B122" t="s">
        <v>310</v>
      </c>
      <c r="C122">
        <v>50</v>
      </c>
      <c r="D122">
        <v>42</v>
      </c>
      <c r="E122">
        <v>1000</v>
      </c>
      <c r="F122">
        <v>1</v>
      </c>
      <c r="G122">
        <v>0.3</v>
      </c>
      <c r="H122">
        <v>62.89</v>
      </c>
      <c r="I122">
        <v>10.99</v>
      </c>
      <c r="J122">
        <v>1000</v>
      </c>
      <c r="K122">
        <v>1</v>
      </c>
      <c r="L122">
        <v>0.3</v>
      </c>
      <c r="M122">
        <v>62.89</v>
      </c>
      <c r="N122">
        <v>10.99</v>
      </c>
      <c r="O122">
        <v>50</v>
      </c>
      <c r="P122">
        <v>130.49</v>
      </c>
      <c r="Q122">
        <v>40.146099999999997</v>
      </c>
      <c r="R122">
        <v>121.46</v>
      </c>
      <c r="S122">
        <v>31</v>
      </c>
      <c r="T122">
        <v>12.8527</v>
      </c>
      <c r="U122">
        <v>5.1847853999999999E-2</v>
      </c>
      <c r="V122">
        <v>5.1847853999999999E-2</v>
      </c>
    </row>
    <row r="123" spans="1:22" x14ac:dyDescent="0.25">
      <c r="A123" t="s">
        <v>310</v>
      </c>
      <c r="B123" t="s">
        <v>283</v>
      </c>
      <c r="C123">
        <v>42</v>
      </c>
      <c r="D123">
        <v>72</v>
      </c>
      <c r="E123">
        <v>1000</v>
      </c>
      <c r="F123">
        <v>1</v>
      </c>
      <c r="G123">
        <v>0.3</v>
      </c>
      <c r="H123">
        <v>62.89</v>
      </c>
      <c r="I123">
        <v>10.99</v>
      </c>
      <c r="J123">
        <v>1000</v>
      </c>
      <c r="K123">
        <v>1</v>
      </c>
      <c r="L123">
        <v>0.3</v>
      </c>
      <c r="M123">
        <v>62.89</v>
      </c>
      <c r="N123">
        <v>10.99</v>
      </c>
      <c r="O123">
        <v>50</v>
      </c>
      <c r="P123">
        <v>121.46</v>
      </c>
      <c r="Q123">
        <v>31</v>
      </c>
      <c r="R123">
        <v>131.26</v>
      </c>
      <c r="S123">
        <v>31.658200000000001</v>
      </c>
      <c r="T123">
        <v>9.8221000000000007</v>
      </c>
      <c r="U123">
        <v>5.1847853999999999E-2</v>
      </c>
      <c r="V123">
        <v>5.1847853999999999E-2</v>
      </c>
    </row>
    <row r="124" spans="1:22" x14ac:dyDescent="0.25">
      <c r="A124" t="s">
        <v>283</v>
      </c>
      <c r="B124" t="s">
        <v>284</v>
      </c>
      <c r="C124">
        <v>72</v>
      </c>
      <c r="D124">
        <v>50</v>
      </c>
      <c r="E124">
        <v>1000</v>
      </c>
      <c r="F124">
        <v>1</v>
      </c>
      <c r="G124">
        <v>0.3</v>
      </c>
      <c r="H124">
        <v>62.89</v>
      </c>
      <c r="I124">
        <v>10.99</v>
      </c>
      <c r="J124">
        <v>1000</v>
      </c>
      <c r="K124">
        <v>1</v>
      </c>
      <c r="L124">
        <v>0.3</v>
      </c>
      <c r="M124">
        <v>62.89</v>
      </c>
      <c r="N124">
        <v>10.99</v>
      </c>
      <c r="O124">
        <v>50</v>
      </c>
      <c r="P124">
        <v>131.26</v>
      </c>
      <c r="Q124">
        <v>31.658200000000001</v>
      </c>
      <c r="R124">
        <v>130.49</v>
      </c>
      <c r="S124">
        <v>40.146099999999997</v>
      </c>
      <c r="T124">
        <v>8.5228000000000002</v>
      </c>
      <c r="U124">
        <v>5.1847853999999999E-2</v>
      </c>
      <c r="V124">
        <v>5.1847853999999999E-2</v>
      </c>
    </row>
    <row r="125" spans="1:22" x14ac:dyDescent="0.25">
      <c r="A125" t="s">
        <v>291</v>
      </c>
      <c r="B125" t="s">
        <v>292</v>
      </c>
      <c r="C125">
        <v>76</v>
      </c>
      <c r="D125">
        <v>64</v>
      </c>
      <c r="E125">
        <v>1000</v>
      </c>
      <c r="F125">
        <v>1</v>
      </c>
      <c r="G125">
        <v>0.3</v>
      </c>
      <c r="H125">
        <v>62.89</v>
      </c>
      <c r="I125">
        <v>10.99</v>
      </c>
      <c r="J125">
        <v>1000</v>
      </c>
      <c r="K125">
        <v>1</v>
      </c>
      <c r="L125">
        <v>0.3</v>
      </c>
      <c r="M125">
        <v>62.89</v>
      </c>
      <c r="N125">
        <v>10.99</v>
      </c>
      <c r="O125">
        <v>50</v>
      </c>
      <c r="P125">
        <v>157.4187</v>
      </c>
      <c r="Q125">
        <v>99.527699999999996</v>
      </c>
      <c r="R125">
        <v>149.91460000000001</v>
      </c>
      <c r="S125">
        <v>104.52460000000001</v>
      </c>
      <c r="T125">
        <v>9.0155999999999992</v>
      </c>
      <c r="U125">
        <v>5.1847853999999999E-2</v>
      </c>
      <c r="V125">
        <v>5.1847853999999999E-2</v>
      </c>
    </row>
    <row r="126" spans="1:22" x14ac:dyDescent="0.25">
      <c r="A126" t="s">
        <v>292</v>
      </c>
      <c r="B126" t="s">
        <v>293</v>
      </c>
      <c r="C126">
        <v>64</v>
      </c>
      <c r="D126">
        <v>63</v>
      </c>
      <c r="E126">
        <v>1000</v>
      </c>
      <c r="F126">
        <v>1</v>
      </c>
      <c r="G126">
        <v>0.3</v>
      </c>
      <c r="H126">
        <v>62.89</v>
      </c>
      <c r="I126">
        <v>10.99</v>
      </c>
      <c r="J126">
        <v>1000</v>
      </c>
      <c r="K126">
        <v>1</v>
      </c>
      <c r="L126">
        <v>0.3</v>
      </c>
      <c r="M126">
        <v>62.89</v>
      </c>
      <c r="N126">
        <v>10.99</v>
      </c>
      <c r="O126">
        <v>50</v>
      </c>
      <c r="P126">
        <v>149.91460000000001</v>
      </c>
      <c r="Q126">
        <v>104.52460000000001</v>
      </c>
      <c r="R126">
        <v>156.94659999999999</v>
      </c>
      <c r="S126">
        <v>90.524600000000007</v>
      </c>
      <c r="T126">
        <v>15.6668</v>
      </c>
      <c r="U126">
        <v>5.1847853999999999E-2</v>
      </c>
      <c r="V126">
        <v>5.1847853999999999E-2</v>
      </c>
    </row>
    <row r="127" spans="1:22" x14ac:dyDescent="0.25">
      <c r="A127" t="s">
        <v>293</v>
      </c>
      <c r="B127" t="s">
        <v>291</v>
      </c>
      <c r="C127">
        <v>63</v>
      </c>
      <c r="D127">
        <v>76</v>
      </c>
      <c r="E127">
        <v>1000</v>
      </c>
      <c r="F127">
        <v>1</v>
      </c>
      <c r="G127">
        <v>0.3</v>
      </c>
      <c r="H127">
        <v>62.89</v>
      </c>
      <c r="I127">
        <v>10.99</v>
      </c>
      <c r="J127">
        <v>1000</v>
      </c>
      <c r="K127">
        <v>1</v>
      </c>
      <c r="L127">
        <v>0.3</v>
      </c>
      <c r="M127">
        <v>62.89</v>
      </c>
      <c r="N127">
        <v>10.99</v>
      </c>
      <c r="O127">
        <v>50</v>
      </c>
      <c r="P127">
        <v>156.94659999999999</v>
      </c>
      <c r="Q127">
        <v>90.524600000000007</v>
      </c>
      <c r="R127">
        <v>157.4187</v>
      </c>
      <c r="S127">
        <v>99.527699999999996</v>
      </c>
      <c r="T127">
        <v>9.0154999999999994</v>
      </c>
      <c r="U127">
        <v>5.1847853999999999E-2</v>
      </c>
      <c r="V127">
        <v>5.1847853999999999E-2</v>
      </c>
    </row>
    <row r="128" spans="1:22" x14ac:dyDescent="0.25">
      <c r="A128" t="s">
        <v>305</v>
      </c>
      <c r="B128" t="s">
        <v>303</v>
      </c>
      <c r="C128">
        <v>43</v>
      </c>
      <c r="D128">
        <v>49</v>
      </c>
      <c r="E128">
        <v>1000</v>
      </c>
      <c r="F128">
        <v>1</v>
      </c>
      <c r="G128">
        <v>0.3</v>
      </c>
      <c r="H128">
        <v>62.89</v>
      </c>
      <c r="I128">
        <v>10.99</v>
      </c>
      <c r="J128">
        <v>1000</v>
      </c>
      <c r="K128">
        <v>1</v>
      </c>
      <c r="L128">
        <v>0.3</v>
      </c>
      <c r="M128">
        <v>62.89</v>
      </c>
      <c r="N128">
        <v>10.99</v>
      </c>
      <c r="O128">
        <v>50</v>
      </c>
      <c r="P128">
        <v>103.4</v>
      </c>
      <c r="Q128">
        <v>33.975299999999997</v>
      </c>
      <c r="R128">
        <v>111.27500000000001</v>
      </c>
      <c r="S128">
        <v>41.761699999999998</v>
      </c>
      <c r="T128">
        <v>11.0745</v>
      </c>
      <c r="U128">
        <v>5.1847853999999999E-2</v>
      </c>
      <c r="V128">
        <v>5.1847853999999999E-2</v>
      </c>
    </row>
    <row r="129" spans="1:22" x14ac:dyDescent="0.25">
      <c r="A129" t="s">
        <v>303</v>
      </c>
      <c r="B129" t="s">
        <v>309</v>
      </c>
      <c r="C129">
        <v>49</v>
      </c>
      <c r="D129">
        <v>69</v>
      </c>
      <c r="E129">
        <v>1000</v>
      </c>
      <c r="F129">
        <v>1</v>
      </c>
      <c r="G129">
        <v>0.3</v>
      </c>
      <c r="H129">
        <v>62.89</v>
      </c>
      <c r="I129">
        <v>10.99</v>
      </c>
      <c r="J129">
        <v>1000</v>
      </c>
      <c r="K129">
        <v>1</v>
      </c>
      <c r="L129">
        <v>0.3</v>
      </c>
      <c r="M129">
        <v>62.89</v>
      </c>
      <c r="N129">
        <v>10.99</v>
      </c>
      <c r="O129">
        <v>50</v>
      </c>
      <c r="P129">
        <v>111.27500000000001</v>
      </c>
      <c r="Q129">
        <v>41.761699999999998</v>
      </c>
      <c r="R129">
        <v>102.1225</v>
      </c>
      <c r="S129">
        <v>43.1143</v>
      </c>
      <c r="T129">
        <v>9.2518999999999991</v>
      </c>
      <c r="U129">
        <v>5.1847853999999999E-2</v>
      </c>
      <c r="V129">
        <v>5.1847853999999999E-2</v>
      </c>
    </row>
    <row r="130" spans="1:22" x14ac:dyDescent="0.25">
      <c r="A130" t="s">
        <v>309</v>
      </c>
      <c r="B130" t="s">
        <v>305</v>
      </c>
      <c r="C130">
        <v>69</v>
      </c>
      <c r="D130">
        <v>43</v>
      </c>
      <c r="E130">
        <v>1000</v>
      </c>
      <c r="F130">
        <v>1</v>
      </c>
      <c r="G130">
        <v>0.3</v>
      </c>
      <c r="H130">
        <v>62.89</v>
      </c>
      <c r="I130">
        <v>10.99</v>
      </c>
      <c r="J130">
        <v>1000</v>
      </c>
      <c r="K130">
        <v>1</v>
      </c>
      <c r="L130">
        <v>0.3</v>
      </c>
      <c r="M130">
        <v>62.89</v>
      </c>
      <c r="N130">
        <v>10.99</v>
      </c>
      <c r="O130">
        <v>50</v>
      </c>
      <c r="P130">
        <v>102.1225</v>
      </c>
      <c r="Q130">
        <v>43.1143</v>
      </c>
      <c r="R130">
        <v>103.4</v>
      </c>
      <c r="S130">
        <v>33.975299999999997</v>
      </c>
      <c r="T130">
        <v>9.2279</v>
      </c>
      <c r="U130">
        <v>5.1847853999999999E-2</v>
      </c>
      <c r="V130">
        <v>5.1847853999999999E-2</v>
      </c>
    </row>
    <row r="131" spans="1:22" x14ac:dyDescent="0.25">
      <c r="A131" t="s">
        <v>279</v>
      </c>
      <c r="B131" t="s">
        <v>285</v>
      </c>
      <c r="C131">
        <v>84</v>
      </c>
      <c r="D131">
        <v>85</v>
      </c>
      <c r="E131">
        <v>1000</v>
      </c>
      <c r="F131">
        <v>1</v>
      </c>
      <c r="G131">
        <v>0.3</v>
      </c>
      <c r="H131">
        <v>62.89</v>
      </c>
      <c r="I131">
        <v>10.99</v>
      </c>
      <c r="J131">
        <v>1000</v>
      </c>
      <c r="K131">
        <v>1</v>
      </c>
      <c r="L131">
        <v>0.3</v>
      </c>
      <c r="M131">
        <v>62.89</v>
      </c>
      <c r="N131">
        <v>10.99</v>
      </c>
      <c r="O131">
        <v>50</v>
      </c>
      <c r="P131">
        <v>164.85759999999999</v>
      </c>
      <c r="Q131">
        <v>47.273099999999999</v>
      </c>
      <c r="R131">
        <v>175.2971</v>
      </c>
      <c r="S131">
        <v>50.646799999999999</v>
      </c>
      <c r="T131">
        <v>10.9711</v>
      </c>
      <c r="U131">
        <v>5.1847853999999999E-2</v>
      </c>
      <c r="V131">
        <v>5.1847853999999999E-2</v>
      </c>
    </row>
    <row r="132" spans="1:22" x14ac:dyDescent="0.25">
      <c r="A132" t="s">
        <v>285</v>
      </c>
      <c r="B132" t="s">
        <v>281</v>
      </c>
      <c r="C132">
        <v>85</v>
      </c>
      <c r="D132">
        <v>83</v>
      </c>
      <c r="E132">
        <v>1000</v>
      </c>
      <c r="F132">
        <v>1</v>
      </c>
      <c r="G132">
        <v>0.3</v>
      </c>
      <c r="H132">
        <v>62.89</v>
      </c>
      <c r="I132">
        <v>10.99</v>
      </c>
      <c r="J132">
        <v>1000</v>
      </c>
      <c r="K132">
        <v>1</v>
      </c>
      <c r="L132">
        <v>0.3</v>
      </c>
      <c r="M132">
        <v>62.89</v>
      </c>
      <c r="N132">
        <v>10.99</v>
      </c>
      <c r="O132">
        <v>50</v>
      </c>
      <c r="P132">
        <v>175.2971</v>
      </c>
      <c r="Q132">
        <v>50.646799999999999</v>
      </c>
      <c r="R132">
        <v>167.72880000000001</v>
      </c>
      <c r="S132">
        <v>55.013599999999997</v>
      </c>
      <c r="T132">
        <v>8.7377000000000002</v>
      </c>
      <c r="U132">
        <v>5.1847853999999999E-2</v>
      </c>
      <c r="V132">
        <v>5.1847853999999999E-2</v>
      </c>
    </row>
    <row r="133" spans="1:22" x14ac:dyDescent="0.25">
      <c r="A133" t="s">
        <v>281</v>
      </c>
      <c r="B133" t="s">
        <v>279</v>
      </c>
      <c r="C133">
        <v>83</v>
      </c>
      <c r="D133">
        <v>84</v>
      </c>
      <c r="E133">
        <v>1000</v>
      </c>
      <c r="F133">
        <v>1</v>
      </c>
      <c r="G133">
        <v>0.3</v>
      </c>
      <c r="H133">
        <v>62.89</v>
      </c>
      <c r="I133">
        <v>10.99</v>
      </c>
      <c r="J133">
        <v>1000</v>
      </c>
      <c r="K133">
        <v>1</v>
      </c>
      <c r="L133">
        <v>0.3</v>
      </c>
      <c r="M133">
        <v>62.89</v>
      </c>
      <c r="N133">
        <v>10.99</v>
      </c>
      <c r="O133">
        <v>50</v>
      </c>
      <c r="P133">
        <v>167.72880000000001</v>
      </c>
      <c r="Q133">
        <v>55.013599999999997</v>
      </c>
      <c r="R133">
        <v>164.85759999999999</v>
      </c>
      <c r="S133">
        <v>47.273099999999999</v>
      </c>
      <c r="T133">
        <v>8.2559000000000005</v>
      </c>
      <c r="U133">
        <v>5.1847853999999999E-2</v>
      </c>
      <c r="V133">
        <v>5.1847853999999999E-2</v>
      </c>
    </row>
    <row r="134" spans="1:22" x14ac:dyDescent="0.25">
      <c r="A134" t="s">
        <v>306</v>
      </c>
      <c r="B134" t="s">
        <v>308</v>
      </c>
      <c r="C134">
        <v>57</v>
      </c>
      <c r="D134">
        <v>56</v>
      </c>
      <c r="E134">
        <v>1000</v>
      </c>
      <c r="F134">
        <v>1</v>
      </c>
      <c r="G134">
        <v>0.3</v>
      </c>
      <c r="H134">
        <v>62.89</v>
      </c>
      <c r="I134">
        <v>10.99</v>
      </c>
      <c r="J134">
        <v>1000</v>
      </c>
      <c r="K134">
        <v>1</v>
      </c>
      <c r="L134">
        <v>0.3</v>
      </c>
      <c r="M134">
        <v>62.89</v>
      </c>
      <c r="N134">
        <v>10.99</v>
      </c>
      <c r="O134">
        <v>50</v>
      </c>
      <c r="P134">
        <v>104.589</v>
      </c>
      <c r="Q134">
        <v>91.749499999999998</v>
      </c>
      <c r="R134">
        <v>101.096</v>
      </c>
      <c r="S134">
        <v>89.614599999999996</v>
      </c>
      <c r="T134">
        <v>4.0937999999999999</v>
      </c>
      <c r="U134">
        <v>5.1847853999999999E-2</v>
      </c>
      <c r="V134">
        <v>5.1847853999999999E-2</v>
      </c>
    </row>
    <row r="135" spans="1:22" x14ac:dyDescent="0.25">
      <c r="A135" t="s">
        <v>308</v>
      </c>
      <c r="B135" t="s">
        <v>307</v>
      </c>
      <c r="C135">
        <v>56</v>
      </c>
      <c r="D135">
        <v>66</v>
      </c>
      <c r="E135">
        <v>1000</v>
      </c>
      <c r="F135">
        <v>1</v>
      </c>
      <c r="G135">
        <v>0.3</v>
      </c>
      <c r="H135">
        <v>62.89</v>
      </c>
      <c r="I135">
        <v>10.99</v>
      </c>
      <c r="J135">
        <v>1000</v>
      </c>
      <c r="K135">
        <v>1</v>
      </c>
      <c r="L135">
        <v>0.3</v>
      </c>
      <c r="M135">
        <v>62.89</v>
      </c>
      <c r="N135">
        <v>10.99</v>
      </c>
      <c r="O135">
        <v>50</v>
      </c>
      <c r="P135">
        <v>101.096</v>
      </c>
      <c r="Q135">
        <v>89.614599999999996</v>
      </c>
      <c r="R135">
        <v>105.2505</v>
      </c>
      <c r="S135">
        <v>82.777900000000002</v>
      </c>
      <c r="T135">
        <v>8</v>
      </c>
      <c r="U135">
        <v>5.1847853999999999E-2</v>
      </c>
      <c r="V135">
        <v>5.1847853999999999E-2</v>
      </c>
    </row>
    <row r="136" spans="1:22" x14ac:dyDescent="0.25">
      <c r="A136" t="s">
        <v>307</v>
      </c>
      <c r="B136" t="s">
        <v>306</v>
      </c>
      <c r="C136">
        <v>66</v>
      </c>
      <c r="D136">
        <v>57</v>
      </c>
      <c r="E136">
        <v>1000</v>
      </c>
      <c r="F136">
        <v>1</v>
      </c>
      <c r="G136">
        <v>0.3</v>
      </c>
      <c r="H136">
        <v>62.89</v>
      </c>
      <c r="I136">
        <v>10.99</v>
      </c>
      <c r="J136">
        <v>1000</v>
      </c>
      <c r="K136">
        <v>1</v>
      </c>
      <c r="L136">
        <v>0.3</v>
      </c>
      <c r="M136">
        <v>62.89</v>
      </c>
      <c r="N136">
        <v>10.99</v>
      </c>
      <c r="O136">
        <v>50</v>
      </c>
      <c r="P136">
        <v>105.2505</v>
      </c>
      <c r="Q136">
        <v>82.777900000000002</v>
      </c>
      <c r="R136">
        <v>104.589</v>
      </c>
      <c r="S136">
        <v>91.749499999999998</v>
      </c>
      <c r="T136">
        <v>8.9960000000000004</v>
      </c>
      <c r="U136">
        <v>5.1847853999999999E-2</v>
      </c>
      <c r="V136">
        <v>5.1847853999999999E-2</v>
      </c>
    </row>
    <row r="137" spans="1:22" x14ac:dyDescent="0.25">
      <c r="A137" t="s">
        <v>295</v>
      </c>
      <c r="B137" t="s">
        <v>300</v>
      </c>
      <c r="C137">
        <v>73</v>
      </c>
      <c r="D137">
        <v>40</v>
      </c>
      <c r="E137">
        <v>1000</v>
      </c>
      <c r="F137">
        <v>1</v>
      </c>
      <c r="G137">
        <v>0.3</v>
      </c>
      <c r="H137">
        <v>62.89</v>
      </c>
      <c r="I137">
        <v>10.99</v>
      </c>
      <c r="J137">
        <v>1000</v>
      </c>
      <c r="K137">
        <v>1</v>
      </c>
      <c r="L137">
        <v>0.3</v>
      </c>
      <c r="M137">
        <v>62.89</v>
      </c>
      <c r="N137">
        <v>10.99</v>
      </c>
      <c r="O137">
        <v>50</v>
      </c>
      <c r="P137">
        <v>149.96639999999999</v>
      </c>
      <c r="Q137">
        <v>33.927999999999997</v>
      </c>
      <c r="R137">
        <v>158.87270000000001</v>
      </c>
      <c r="S137">
        <v>35.539499999999997</v>
      </c>
      <c r="T137">
        <v>9.0509000000000004</v>
      </c>
      <c r="U137">
        <v>5.1847853999999999E-2</v>
      </c>
      <c r="V137">
        <v>5.1847853999999999E-2</v>
      </c>
    </row>
    <row r="138" spans="1:22" x14ac:dyDescent="0.25">
      <c r="A138" t="s">
        <v>300</v>
      </c>
      <c r="B138" t="s">
        <v>301</v>
      </c>
      <c r="C138">
        <v>40</v>
      </c>
      <c r="D138">
        <v>82</v>
      </c>
      <c r="E138">
        <v>1000</v>
      </c>
      <c r="F138">
        <v>1</v>
      </c>
      <c r="G138">
        <v>0.3</v>
      </c>
      <c r="H138">
        <v>62.89</v>
      </c>
      <c r="I138">
        <v>10.99</v>
      </c>
      <c r="J138">
        <v>1000</v>
      </c>
      <c r="K138">
        <v>1</v>
      </c>
      <c r="L138">
        <v>0.3</v>
      </c>
      <c r="M138">
        <v>62.89</v>
      </c>
      <c r="N138">
        <v>10.99</v>
      </c>
      <c r="O138">
        <v>50</v>
      </c>
      <c r="P138">
        <v>158.87270000000001</v>
      </c>
      <c r="Q138">
        <v>35.539499999999997</v>
      </c>
      <c r="R138">
        <v>155.9067</v>
      </c>
      <c r="S138">
        <v>42.954799999999999</v>
      </c>
      <c r="T138">
        <v>7.9865000000000004</v>
      </c>
      <c r="U138">
        <v>5.1847853999999999E-2</v>
      </c>
      <c r="V138">
        <v>5.1847853999999999E-2</v>
      </c>
    </row>
    <row r="139" spans="1:22" x14ac:dyDescent="0.25">
      <c r="A139" t="s">
        <v>301</v>
      </c>
      <c r="B139" t="s">
        <v>295</v>
      </c>
      <c r="C139">
        <v>82</v>
      </c>
      <c r="D139">
        <v>73</v>
      </c>
      <c r="E139">
        <v>1000</v>
      </c>
      <c r="F139">
        <v>1</v>
      </c>
      <c r="G139">
        <v>0.3</v>
      </c>
      <c r="H139">
        <v>62.89</v>
      </c>
      <c r="I139">
        <v>10.99</v>
      </c>
      <c r="J139">
        <v>1000</v>
      </c>
      <c r="K139">
        <v>1</v>
      </c>
      <c r="L139">
        <v>0.3</v>
      </c>
      <c r="M139">
        <v>62.89</v>
      </c>
      <c r="N139">
        <v>10.99</v>
      </c>
      <c r="O139">
        <v>50</v>
      </c>
      <c r="P139">
        <v>155.9067</v>
      </c>
      <c r="Q139">
        <v>42.954799999999999</v>
      </c>
      <c r="R139">
        <v>149.96639999999999</v>
      </c>
      <c r="S139">
        <v>33.927999999999997</v>
      </c>
      <c r="T139">
        <v>10.805999999999999</v>
      </c>
      <c r="U139">
        <v>5.1847853999999999E-2</v>
      </c>
      <c r="V139">
        <v>5.1847853999999999E-2</v>
      </c>
    </row>
    <row r="140" spans="1:22" x14ac:dyDescent="0.25">
      <c r="A140" t="s">
        <v>274</v>
      </c>
      <c r="B140" t="s">
        <v>267</v>
      </c>
      <c r="C140">
        <v>81</v>
      </c>
      <c r="D140">
        <v>52</v>
      </c>
      <c r="E140">
        <v>1000</v>
      </c>
      <c r="F140">
        <v>1</v>
      </c>
      <c r="G140">
        <v>0.3</v>
      </c>
      <c r="H140">
        <v>62.89</v>
      </c>
      <c r="I140">
        <v>10.99</v>
      </c>
      <c r="J140">
        <v>1000</v>
      </c>
      <c r="K140">
        <v>1</v>
      </c>
      <c r="L140">
        <v>0.3</v>
      </c>
      <c r="M140">
        <v>62.89</v>
      </c>
      <c r="N140">
        <v>10.99</v>
      </c>
      <c r="O140">
        <v>50</v>
      </c>
      <c r="P140">
        <v>150.97749999999999</v>
      </c>
      <c r="Q140">
        <v>57.900599999999997</v>
      </c>
      <c r="R140">
        <v>145.61000000000001</v>
      </c>
      <c r="S140">
        <v>49.9788</v>
      </c>
      <c r="T140">
        <v>9.5690000000000008</v>
      </c>
      <c r="U140">
        <v>5.1847853999999999E-2</v>
      </c>
      <c r="V140">
        <v>5.1847853999999999E-2</v>
      </c>
    </row>
    <row r="141" spans="1:22" x14ac:dyDescent="0.25">
      <c r="A141" t="s">
        <v>267</v>
      </c>
      <c r="B141" t="s">
        <v>280</v>
      </c>
      <c r="C141">
        <v>52</v>
      </c>
      <c r="D141">
        <v>67</v>
      </c>
      <c r="E141">
        <v>1000</v>
      </c>
      <c r="F141">
        <v>1</v>
      </c>
      <c r="G141">
        <v>0.3</v>
      </c>
      <c r="H141">
        <v>62.89</v>
      </c>
      <c r="I141">
        <v>10.99</v>
      </c>
      <c r="J141">
        <v>1000</v>
      </c>
      <c r="K141">
        <v>1</v>
      </c>
      <c r="L141">
        <v>0.3</v>
      </c>
      <c r="M141">
        <v>62.89</v>
      </c>
      <c r="N141">
        <v>10.99</v>
      </c>
      <c r="O141">
        <v>50</v>
      </c>
      <c r="P141">
        <v>145.61000000000001</v>
      </c>
      <c r="Q141">
        <v>49.9788</v>
      </c>
      <c r="R141">
        <v>157.3937</v>
      </c>
      <c r="S141">
        <v>50.801499999999997</v>
      </c>
      <c r="T141">
        <v>11.8124</v>
      </c>
      <c r="U141">
        <v>5.1847853999999999E-2</v>
      </c>
      <c r="V141">
        <v>5.1847853999999999E-2</v>
      </c>
    </row>
    <row r="142" spans="1:22" x14ac:dyDescent="0.25">
      <c r="A142" t="s">
        <v>280</v>
      </c>
      <c r="B142" t="s">
        <v>274</v>
      </c>
      <c r="C142">
        <v>67</v>
      </c>
      <c r="D142">
        <v>81</v>
      </c>
      <c r="E142">
        <v>1000</v>
      </c>
      <c r="F142">
        <v>1</v>
      </c>
      <c r="G142">
        <v>0.3</v>
      </c>
      <c r="H142">
        <v>62.89</v>
      </c>
      <c r="I142">
        <v>10.99</v>
      </c>
      <c r="J142">
        <v>1000</v>
      </c>
      <c r="K142">
        <v>1</v>
      </c>
      <c r="L142">
        <v>0.3</v>
      </c>
      <c r="M142">
        <v>62.89</v>
      </c>
      <c r="N142">
        <v>10.99</v>
      </c>
      <c r="O142">
        <v>50</v>
      </c>
      <c r="P142">
        <v>157.3937</v>
      </c>
      <c r="Q142">
        <v>50.801499999999997</v>
      </c>
      <c r="R142">
        <v>150.97749999999999</v>
      </c>
      <c r="S142">
        <v>57.900599999999997</v>
      </c>
      <c r="T142">
        <v>9.5690000000000008</v>
      </c>
      <c r="U142">
        <v>5.1847853999999999E-2</v>
      </c>
      <c r="V142">
        <v>5.1847853999999999E-2</v>
      </c>
    </row>
    <row r="143" spans="1:22" x14ac:dyDescent="0.25">
      <c r="A143" t="s">
        <v>272</v>
      </c>
      <c r="B143" t="s">
        <v>269</v>
      </c>
      <c r="C143">
        <v>60</v>
      </c>
      <c r="D143">
        <v>89</v>
      </c>
      <c r="E143">
        <v>1000</v>
      </c>
      <c r="F143">
        <v>1</v>
      </c>
      <c r="G143">
        <v>0.3</v>
      </c>
      <c r="H143">
        <v>62.89</v>
      </c>
      <c r="I143">
        <v>10.99</v>
      </c>
      <c r="J143">
        <v>1000</v>
      </c>
      <c r="K143">
        <v>1</v>
      </c>
      <c r="L143">
        <v>0.3</v>
      </c>
      <c r="M143">
        <v>62.89</v>
      </c>
      <c r="N143">
        <v>10.99</v>
      </c>
      <c r="O143">
        <v>50</v>
      </c>
      <c r="P143">
        <v>142.565</v>
      </c>
      <c r="Q143">
        <v>66.632499999999993</v>
      </c>
      <c r="R143">
        <v>143.0934</v>
      </c>
      <c r="S143">
        <v>58.723300000000002</v>
      </c>
      <c r="T143">
        <v>7.9268000000000001</v>
      </c>
      <c r="U143">
        <v>5.1847853999999999E-2</v>
      </c>
      <c r="V143">
        <v>5.1847853999999999E-2</v>
      </c>
    </row>
    <row r="144" spans="1:22" x14ac:dyDescent="0.25">
      <c r="A144" t="s">
        <v>269</v>
      </c>
      <c r="B144" t="s">
        <v>274</v>
      </c>
      <c r="C144">
        <v>89</v>
      </c>
      <c r="D144">
        <v>81</v>
      </c>
      <c r="E144">
        <v>1000</v>
      </c>
      <c r="F144">
        <v>1</v>
      </c>
      <c r="G144">
        <v>0.3</v>
      </c>
      <c r="H144">
        <v>62.89</v>
      </c>
      <c r="I144">
        <v>10.99</v>
      </c>
      <c r="J144">
        <v>1000</v>
      </c>
      <c r="K144">
        <v>1</v>
      </c>
      <c r="L144">
        <v>0.3</v>
      </c>
      <c r="M144">
        <v>62.89</v>
      </c>
      <c r="N144">
        <v>10.99</v>
      </c>
      <c r="O144">
        <v>50</v>
      </c>
      <c r="P144">
        <v>143.0934</v>
      </c>
      <c r="Q144">
        <v>58.723300000000002</v>
      </c>
      <c r="R144">
        <v>150.97749999999999</v>
      </c>
      <c r="S144">
        <v>57.900599999999997</v>
      </c>
      <c r="T144">
        <v>7.9268999999999998</v>
      </c>
      <c r="U144">
        <v>5.1847853999999999E-2</v>
      </c>
      <c r="V144">
        <v>5.1847853999999999E-2</v>
      </c>
    </row>
    <row r="145" spans="1:22" x14ac:dyDescent="0.25">
      <c r="A145" t="s">
        <v>274</v>
      </c>
      <c r="B145" t="s">
        <v>272</v>
      </c>
      <c r="C145">
        <v>81</v>
      </c>
      <c r="D145">
        <v>60</v>
      </c>
      <c r="E145">
        <v>1000</v>
      </c>
      <c r="F145">
        <v>1</v>
      </c>
      <c r="G145">
        <v>0.3</v>
      </c>
      <c r="H145">
        <v>62.89</v>
      </c>
      <c r="I145">
        <v>10.99</v>
      </c>
      <c r="J145">
        <v>1000</v>
      </c>
      <c r="K145">
        <v>1</v>
      </c>
      <c r="L145">
        <v>0.3</v>
      </c>
      <c r="M145">
        <v>62.89</v>
      </c>
      <c r="N145">
        <v>10.99</v>
      </c>
      <c r="O145">
        <v>50</v>
      </c>
      <c r="P145">
        <v>150.97749999999999</v>
      </c>
      <c r="Q145">
        <v>57.900599999999997</v>
      </c>
      <c r="R145">
        <v>142.565</v>
      </c>
      <c r="S145">
        <v>66.632499999999993</v>
      </c>
      <c r="T145">
        <v>12.125</v>
      </c>
      <c r="U145">
        <v>5.1847853999999999E-2</v>
      </c>
      <c r="V145">
        <v>5.1847853999999999E-2</v>
      </c>
    </row>
    <row r="146" spans="1:22" x14ac:dyDescent="0.25">
      <c r="A146" t="s">
        <v>289</v>
      </c>
      <c r="B146" t="s">
        <v>280</v>
      </c>
      <c r="C146">
        <v>51</v>
      </c>
      <c r="D146">
        <v>67</v>
      </c>
      <c r="E146">
        <v>1000</v>
      </c>
      <c r="F146">
        <v>1</v>
      </c>
      <c r="G146">
        <v>0.3</v>
      </c>
      <c r="H146">
        <v>62.89</v>
      </c>
      <c r="I146">
        <v>10.99</v>
      </c>
      <c r="J146">
        <v>1000</v>
      </c>
      <c r="K146">
        <v>1</v>
      </c>
      <c r="L146">
        <v>0.3</v>
      </c>
      <c r="M146">
        <v>62.89</v>
      </c>
      <c r="N146">
        <v>10.99</v>
      </c>
      <c r="O146">
        <v>50</v>
      </c>
      <c r="P146">
        <v>147.95500000000001</v>
      </c>
      <c r="Q146">
        <v>43.699100000000001</v>
      </c>
      <c r="R146">
        <v>157.3937</v>
      </c>
      <c r="S146">
        <v>50.801499999999997</v>
      </c>
      <c r="T146">
        <v>11.8124</v>
      </c>
      <c r="U146">
        <v>5.1847853999999999E-2</v>
      </c>
      <c r="V146">
        <v>5.1847853999999999E-2</v>
      </c>
    </row>
    <row r="147" spans="1:22" x14ac:dyDescent="0.25">
      <c r="A147" t="s">
        <v>280</v>
      </c>
      <c r="B147" t="s">
        <v>267</v>
      </c>
      <c r="C147">
        <v>67</v>
      </c>
      <c r="D147">
        <v>52</v>
      </c>
      <c r="E147">
        <v>1000</v>
      </c>
      <c r="F147">
        <v>1</v>
      </c>
      <c r="G147">
        <v>0.3</v>
      </c>
      <c r="H147">
        <v>62.89</v>
      </c>
      <c r="I147">
        <v>10.99</v>
      </c>
      <c r="J147">
        <v>1000</v>
      </c>
      <c r="K147">
        <v>1</v>
      </c>
      <c r="L147">
        <v>0.3</v>
      </c>
      <c r="M147">
        <v>62.89</v>
      </c>
      <c r="N147">
        <v>10.99</v>
      </c>
      <c r="O147">
        <v>50</v>
      </c>
      <c r="P147">
        <v>157.3937</v>
      </c>
      <c r="Q147">
        <v>50.801499999999997</v>
      </c>
      <c r="R147">
        <v>145.61000000000001</v>
      </c>
      <c r="S147">
        <v>49.9788</v>
      </c>
      <c r="T147">
        <v>11.8124</v>
      </c>
      <c r="U147">
        <v>5.1847853999999999E-2</v>
      </c>
      <c r="V147">
        <v>5.1847853999999999E-2</v>
      </c>
    </row>
    <row r="148" spans="1:22" x14ac:dyDescent="0.25">
      <c r="A148" t="s">
        <v>267</v>
      </c>
      <c r="B148" t="s">
        <v>289</v>
      </c>
      <c r="C148">
        <v>52</v>
      </c>
      <c r="D148">
        <v>51</v>
      </c>
      <c r="E148">
        <v>1000</v>
      </c>
      <c r="F148">
        <v>1</v>
      </c>
      <c r="G148">
        <v>0.3</v>
      </c>
      <c r="H148">
        <v>62.89</v>
      </c>
      <c r="I148">
        <v>10.99</v>
      </c>
      <c r="J148">
        <v>1000</v>
      </c>
      <c r="K148">
        <v>1</v>
      </c>
      <c r="L148">
        <v>0.3</v>
      </c>
      <c r="M148">
        <v>62.89</v>
      </c>
      <c r="N148">
        <v>10.99</v>
      </c>
      <c r="O148">
        <v>50</v>
      </c>
      <c r="P148">
        <v>145.61000000000001</v>
      </c>
      <c r="Q148">
        <v>49.9788</v>
      </c>
      <c r="R148">
        <v>147.95500000000001</v>
      </c>
      <c r="S148">
        <v>43.699100000000001</v>
      </c>
      <c r="T148">
        <v>6.7032999999999996</v>
      </c>
      <c r="U148">
        <v>5.1847853999999999E-2</v>
      </c>
      <c r="V148">
        <v>5.1847853999999999E-2</v>
      </c>
    </row>
    <row r="149" spans="1:22" x14ac:dyDescent="0.25">
      <c r="A149" t="s">
        <v>303</v>
      </c>
      <c r="B149" t="s">
        <v>305</v>
      </c>
      <c r="C149">
        <v>49</v>
      </c>
      <c r="D149">
        <v>43</v>
      </c>
      <c r="E149">
        <v>1000</v>
      </c>
      <c r="F149">
        <v>1</v>
      </c>
      <c r="G149">
        <v>0.3</v>
      </c>
      <c r="H149">
        <v>62.89</v>
      </c>
      <c r="I149">
        <v>10.99</v>
      </c>
      <c r="J149">
        <v>1000</v>
      </c>
      <c r="K149">
        <v>1</v>
      </c>
      <c r="L149">
        <v>0.3</v>
      </c>
      <c r="M149">
        <v>62.89</v>
      </c>
      <c r="N149">
        <v>10.99</v>
      </c>
      <c r="O149">
        <v>50</v>
      </c>
      <c r="P149">
        <v>111.27500000000001</v>
      </c>
      <c r="Q149">
        <v>41.761699999999998</v>
      </c>
      <c r="R149">
        <v>103.4</v>
      </c>
      <c r="S149">
        <v>33.975299999999997</v>
      </c>
      <c r="T149">
        <v>11.0745</v>
      </c>
      <c r="U149">
        <v>5.1847853999999999E-2</v>
      </c>
      <c r="V149">
        <v>5.1847853999999999E-2</v>
      </c>
    </row>
    <row r="150" spans="1:22" x14ac:dyDescent="0.25">
      <c r="A150" t="s">
        <v>305</v>
      </c>
      <c r="B150" t="s">
        <v>304</v>
      </c>
      <c r="C150">
        <v>43</v>
      </c>
      <c r="D150">
        <v>68</v>
      </c>
      <c r="E150">
        <v>1000</v>
      </c>
      <c r="F150">
        <v>1</v>
      </c>
      <c r="G150">
        <v>0.3</v>
      </c>
      <c r="H150">
        <v>62.89</v>
      </c>
      <c r="I150">
        <v>10.99</v>
      </c>
      <c r="J150">
        <v>1000</v>
      </c>
      <c r="K150">
        <v>1</v>
      </c>
      <c r="L150">
        <v>0.3</v>
      </c>
      <c r="M150">
        <v>62.89</v>
      </c>
      <c r="N150">
        <v>10.99</v>
      </c>
      <c r="O150">
        <v>50</v>
      </c>
      <c r="P150">
        <v>103.4</v>
      </c>
      <c r="Q150">
        <v>33.975299999999997</v>
      </c>
      <c r="R150">
        <v>112.43</v>
      </c>
      <c r="S150">
        <v>32.487699999999997</v>
      </c>
      <c r="T150">
        <v>9.1516999999999999</v>
      </c>
      <c r="U150">
        <v>5.1847853999999999E-2</v>
      </c>
      <c r="V150">
        <v>5.1847853999999999E-2</v>
      </c>
    </row>
    <row r="151" spans="1:22" x14ac:dyDescent="0.25">
      <c r="A151" t="s">
        <v>304</v>
      </c>
      <c r="B151" t="s">
        <v>303</v>
      </c>
      <c r="C151">
        <v>68</v>
      </c>
      <c r="D151">
        <v>49</v>
      </c>
      <c r="E151">
        <v>1000</v>
      </c>
      <c r="F151">
        <v>1</v>
      </c>
      <c r="G151">
        <v>0.3</v>
      </c>
      <c r="H151">
        <v>62.89</v>
      </c>
      <c r="I151">
        <v>10.99</v>
      </c>
      <c r="J151">
        <v>1000</v>
      </c>
      <c r="K151">
        <v>1</v>
      </c>
      <c r="L151">
        <v>0.3</v>
      </c>
      <c r="M151">
        <v>62.89</v>
      </c>
      <c r="N151">
        <v>10.99</v>
      </c>
      <c r="O151">
        <v>50</v>
      </c>
      <c r="P151">
        <v>112.43</v>
      </c>
      <c r="Q151">
        <v>32.487699999999997</v>
      </c>
      <c r="R151">
        <v>111.27500000000001</v>
      </c>
      <c r="S151">
        <v>41.761699999999998</v>
      </c>
      <c r="T151">
        <v>9.3455999999999992</v>
      </c>
      <c r="U151">
        <v>5.1847853999999999E-2</v>
      </c>
      <c r="V151">
        <v>5.1847853999999999E-2</v>
      </c>
    </row>
    <row r="152" spans="1:22" x14ac:dyDescent="0.25">
      <c r="A152" t="s">
        <v>274</v>
      </c>
      <c r="B152" t="s">
        <v>280</v>
      </c>
      <c r="C152">
        <v>81</v>
      </c>
      <c r="D152">
        <v>67</v>
      </c>
      <c r="E152">
        <v>1000</v>
      </c>
      <c r="F152">
        <v>1</v>
      </c>
      <c r="G152">
        <v>0.3</v>
      </c>
      <c r="H152">
        <v>62.89</v>
      </c>
      <c r="I152">
        <v>10.99</v>
      </c>
      <c r="J152">
        <v>1000</v>
      </c>
      <c r="K152">
        <v>1</v>
      </c>
      <c r="L152">
        <v>0.3</v>
      </c>
      <c r="M152">
        <v>62.89</v>
      </c>
      <c r="N152">
        <v>10.99</v>
      </c>
      <c r="O152">
        <v>50</v>
      </c>
      <c r="P152">
        <v>150.97749999999999</v>
      </c>
      <c r="Q152">
        <v>57.900599999999997</v>
      </c>
      <c r="R152">
        <v>157.3937</v>
      </c>
      <c r="S152">
        <v>50.801499999999997</v>
      </c>
      <c r="T152">
        <v>9.5690000000000008</v>
      </c>
      <c r="U152">
        <v>5.1847853999999999E-2</v>
      </c>
      <c r="V152">
        <v>5.1847853999999999E-2</v>
      </c>
    </row>
    <row r="153" spans="1:22" x14ac:dyDescent="0.25">
      <c r="A153" t="s">
        <v>280</v>
      </c>
      <c r="B153" t="s">
        <v>264</v>
      </c>
      <c r="C153">
        <v>67</v>
      </c>
      <c r="D153">
        <v>61</v>
      </c>
      <c r="E153">
        <v>1000</v>
      </c>
      <c r="F153">
        <v>1</v>
      </c>
      <c r="G153">
        <v>0.3</v>
      </c>
      <c r="H153">
        <v>62.89</v>
      </c>
      <c r="I153">
        <v>10.99</v>
      </c>
      <c r="J153">
        <v>1000</v>
      </c>
      <c r="K153">
        <v>1</v>
      </c>
      <c r="L153">
        <v>0.3</v>
      </c>
      <c r="M153">
        <v>62.89</v>
      </c>
      <c r="N153">
        <v>10.99</v>
      </c>
      <c r="O153">
        <v>50</v>
      </c>
      <c r="P153">
        <v>157.3937</v>
      </c>
      <c r="Q153">
        <v>50.801499999999997</v>
      </c>
      <c r="R153">
        <v>159.4</v>
      </c>
      <c r="S153">
        <v>62.442300000000003</v>
      </c>
      <c r="T153">
        <v>11.8124</v>
      </c>
      <c r="U153">
        <v>5.1847853999999999E-2</v>
      </c>
      <c r="V153">
        <v>5.1847853999999999E-2</v>
      </c>
    </row>
    <row r="154" spans="1:22" x14ac:dyDescent="0.25">
      <c r="A154" t="s">
        <v>264</v>
      </c>
      <c r="B154" t="s">
        <v>274</v>
      </c>
      <c r="C154">
        <v>61</v>
      </c>
      <c r="D154">
        <v>81</v>
      </c>
      <c r="E154">
        <v>1000</v>
      </c>
      <c r="F154">
        <v>1</v>
      </c>
      <c r="G154">
        <v>0.3</v>
      </c>
      <c r="H154">
        <v>62.89</v>
      </c>
      <c r="I154">
        <v>10.99</v>
      </c>
      <c r="J154">
        <v>1000</v>
      </c>
      <c r="K154">
        <v>1</v>
      </c>
      <c r="L154">
        <v>0.3</v>
      </c>
      <c r="M154">
        <v>62.89</v>
      </c>
      <c r="N154">
        <v>10.99</v>
      </c>
      <c r="O154">
        <v>50</v>
      </c>
      <c r="P154">
        <v>159.4</v>
      </c>
      <c r="Q154">
        <v>62.442300000000003</v>
      </c>
      <c r="R154">
        <v>150.97749999999999</v>
      </c>
      <c r="S154">
        <v>57.900599999999997</v>
      </c>
      <c r="T154">
        <v>9.5690000000000008</v>
      </c>
      <c r="U154">
        <v>5.1847853999999999E-2</v>
      </c>
      <c r="V154">
        <v>5.1847853999999999E-2</v>
      </c>
    </row>
    <row r="155" spans="1:22" x14ac:dyDescent="0.25">
      <c r="A155" t="s">
        <v>279</v>
      </c>
      <c r="B155" t="s">
        <v>300</v>
      </c>
      <c r="C155">
        <v>84</v>
      </c>
      <c r="D155">
        <v>40</v>
      </c>
      <c r="E155">
        <v>1000</v>
      </c>
      <c r="F155">
        <v>1</v>
      </c>
      <c r="G155">
        <v>0.3</v>
      </c>
      <c r="H155">
        <v>62.89</v>
      </c>
      <c r="I155">
        <v>10.99</v>
      </c>
      <c r="J155">
        <v>1000</v>
      </c>
      <c r="K155">
        <v>1</v>
      </c>
      <c r="L155">
        <v>0.3</v>
      </c>
      <c r="M155">
        <v>62.89</v>
      </c>
      <c r="N155">
        <v>10.99</v>
      </c>
      <c r="O155">
        <v>50</v>
      </c>
      <c r="P155">
        <v>164.85759999999999</v>
      </c>
      <c r="Q155">
        <v>47.273099999999999</v>
      </c>
      <c r="R155">
        <v>158.87270000000001</v>
      </c>
      <c r="S155">
        <v>35.539499999999997</v>
      </c>
      <c r="T155">
        <v>13.171799999999999</v>
      </c>
      <c r="U155">
        <v>5.1847853999999999E-2</v>
      </c>
      <c r="V155">
        <v>5.1847853999999999E-2</v>
      </c>
    </row>
    <row r="156" spans="1:22" x14ac:dyDescent="0.25">
      <c r="A156" t="s">
        <v>300</v>
      </c>
      <c r="B156" t="s">
        <v>302</v>
      </c>
      <c r="C156">
        <v>40</v>
      </c>
      <c r="D156">
        <v>39</v>
      </c>
      <c r="E156">
        <v>1000</v>
      </c>
      <c r="F156">
        <v>1</v>
      </c>
      <c r="G156">
        <v>0.3</v>
      </c>
      <c r="H156">
        <v>62.89</v>
      </c>
      <c r="I156">
        <v>10.99</v>
      </c>
      <c r="J156">
        <v>1000</v>
      </c>
      <c r="K156">
        <v>1</v>
      </c>
      <c r="L156">
        <v>0.3</v>
      </c>
      <c r="M156">
        <v>62.89</v>
      </c>
      <c r="N156">
        <v>10.99</v>
      </c>
      <c r="O156">
        <v>50</v>
      </c>
      <c r="P156">
        <v>158.87270000000001</v>
      </c>
      <c r="Q156">
        <v>35.539499999999997</v>
      </c>
      <c r="R156">
        <v>172.10499999999999</v>
      </c>
      <c r="S156">
        <v>43.319099999999999</v>
      </c>
      <c r="T156">
        <v>15.3498</v>
      </c>
      <c r="U156">
        <v>5.1847853999999999E-2</v>
      </c>
      <c r="V156">
        <v>5.1847853999999999E-2</v>
      </c>
    </row>
    <row r="157" spans="1:22" x14ac:dyDescent="0.25">
      <c r="A157" t="s">
        <v>302</v>
      </c>
      <c r="B157" t="s">
        <v>279</v>
      </c>
      <c r="C157">
        <v>39</v>
      </c>
      <c r="D157">
        <v>84</v>
      </c>
      <c r="E157">
        <v>1000</v>
      </c>
      <c r="F157">
        <v>1</v>
      </c>
      <c r="G157">
        <v>0.3</v>
      </c>
      <c r="H157">
        <v>62.89</v>
      </c>
      <c r="I157">
        <v>10.99</v>
      </c>
      <c r="J157">
        <v>1000</v>
      </c>
      <c r="K157">
        <v>1</v>
      </c>
      <c r="L157">
        <v>0.3</v>
      </c>
      <c r="M157">
        <v>62.89</v>
      </c>
      <c r="N157">
        <v>10.99</v>
      </c>
      <c r="O157">
        <v>50</v>
      </c>
      <c r="P157">
        <v>172.10499999999999</v>
      </c>
      <c r="Q157">
        <v>43.319099999999999</v>
      </c>
      <c r="R157">
        <v>164.85759999999999</v>
      </c>
      <c r="S157">
        <v>47.273099999999999</v>
      </c>
      <c r="T157">
        <v>8.2558000000000007</v>
      </c>
      <c r="U157">
        <v>5.1847853999999999E-2</v>
      </c>
      <c r="V157">
        <v>5.1847853999999999E-2</v>
      </c>
    </row>
    <row r="158" spans="1:22" x14ac:dyDescent="0.25">
      <c r="A158" t="s">
        <v>301</v>
      </c>
      <c r="B158" t="s">
        <v>280</v>
      </c>
      <c r="C158">
        <v>82</v>
      </c>
      <c r="D158">
        <v>67</v>
      </c>
      <c r="E158">
        <v>1000</v>
      </c>
      <c r="F158">
        <v>1</v>
      </c>
      <c r="G158">
        <v>0.3</v>
      </c>
      <c r="H158">
        <v>62.89</v>
      </c>
      <c r="I158">
        <v>10.99</v>
      </c>
      <c r="J158">
        <v>1000</v>
      </c>
      <c r="K158">
        <v>1</v>
      </c>
      <c r="L158">
        <v>0.3</v>
      </c>
      <c r="M158">
        <v>62.89</v>
      </c>
      <c r="N158">
        <v>10.99</v>
      </c>
      <c r="O158">
        <v>50</v>
      </c>
      <c r="P158">
        <v>155.9067</v>
      </c>
      <c r="Q158">
        <v>42.954799999999999</v>
      </c>
      <c r="R158">
        <v>157.3937</v>
      </c>
      <c r="S158">
        <v>50.801499999999997</v>
      </c>
      <c r="T158">
        <v>7.9863999999999997</v>
      </c>
      <c r="U158">
        <v>5.1847853999999999E-2</v>
      </c>
      <c r="V158">
        <v>5.1847853999999999E-2</v>
      </c>
    </row>
    <row r="159" spans="1:22" x14ac:dyDescent="0.25">
      <c r="A159" t="s">
        <v>280</v>
      </c>
      <c r="B159" t="s">
        <v>289</v>
      </c>
      <c r="C159">
        <v>67</v>
      </c>
      <c r="D159">
        <v>51</v>
      </c>
      <c r="E159">
        <v>1000</v>
      </c>
      <c r="F159">
        <v>1</v>
      </c>
      <c r="G159">
        <v>0.3</v>
      </c>
      <c r="H159">
        <v>62.89</v>
      </c>
      <c r="I159">
        <v>10.99</v>
      </c>
      <c r="J159">
        <v>1000</v>
      </c>
      <c r="K159">
        <v>1</v>
      </c>
      <c r="L159">
        <v>0.3</v>
      </c>
      <c r="M159">
        <v>62.89</v>
      </c>
      <c r="N159">
        <v>10.99</v>
      </c>
      <c r="O159">
        <v>50</v>
      </c>
      <c r="P159">
        <v>157.3937</v>
      </c>
      <c r="Q159">
        <v>50.801499999999997</v>
      </c>
      <c r="R159">
        <v>147.95500000000001</v>
      </c>
      <c r="S159">
        <v>43.699100000000001</v>
      </c>
      <c r="T159">
        <v>11.8124</v>
      </c>
      <c r="U159">
        <v>5.1847853999999999E-2</v>
      </c>
      <c r="V159">
        <v>5.1847853999999999E-2</v>
      </c>
    </row>
    <row r="160" spans="1:22" x14ac:dyDescent="0.25">
      <c r="A160" t="s">
        <v>289</v>
      </c>
      <c r="B160" t="s">
        <v>301</v>
      </c>
      <c r="C160">
        <v>51</v>
      </c>
      <c r="D160">
        <v>82</v>
      </c>
      <c r="E160">
        <v>1000</v>
      </c>
      <c r="F160">
        <v>1</v>
      </c>
      <c r="G160">
        <v>0.3</v>
      </c>
      <c r="H160">
        <v>62.89</v>
      </c>
      <c r="I160">
        <v>10.99</v>
      </c>
      <c r="J160">
        <v>1000</v>
      </c>
      <c r="K160">
        <v>1</v>
      </c>
      <c r="L160">
        <v>0.3</v>
      </c>
      <c r="M160">
        <v>62.89</v>
      </c>
      <c r="N160">
        <v>10.99</v>
      </c>
      <c r="O160">
        <v>50</v>
      </c>
      <c r="P160">
        <v>147.95500000000001</v>
      </c>
      <c r="Q160">
        <v>43.699100000000001</v>
      </c>
      <c r="R160">
        <v>155.9067</v>
      </c>
      <c r="S160">
        <v>42.954799999999999</v>
      </c>
      <c r="T160">
        <v>7.9865000000000004</v>
      </c>
      <c r="U160">
        <v>5.1847853999999999E-2</v>
      </c>
      <c r="V160">
        <v>5.1847853999999999E-2</v>
      </c>
    </row>
    <row r="161" spans="1:22" x14ac:dyDescent="0.25">
      <c r="A161" t="s">
        <v>266</v>
      </c>
      <c r="B161" t="s">
        <v>263</v>
      </c>
      <c r="C161">
        <v>38</v>
      </c>
      <c r="D161">
        <v>92</v>
      </c>
      <c r="E161">
        <v>1000</v>
      </c>
      <c r="F161">
        <v>1</v>
      </c>
      <c r="G161">
        <v>0.3</v>
      </c>
      <c r="H161">
        <v>62.89</v>
      </c>
      <c r="I161">
        <v>10.99</v>
      </c>
      <c r="J161">
        <v>1000</v>
      </c>
      <c r="K161">
        <v>1</v>
      </c>
      <c r="L161">
        <v>0.3</v>
      </c>
      <c r="M161">
        <v>62.89</v>
      </c>
      <c r="N161">
        <v>10.99</v>
      </c>
      <c r="O161">
        <v>50</v>
      </c>
      <c r="P161">
        <v>178.48920000000001</v>
      </c>
      <c r="Q161">
        <v>57.974600000000002</v>
      </c>
      <c r="R161">
        <v>169.54230000000001</v>
      </c>
      <c r="S161">
        <v>64.291600000000003</v>
      </c>
      <c r="T161">
        <v>10.952199999999999</v>
      </c>
      <c r="U161">
        <v>5.1847853999999999E-2</v>
      </c>
      <c r="V161">
        <v>5.1847853999999999E-2</v>
      </c>
    </row>
    <row r="162" spans="1:22" x14ac:dyDescent="0.25">
      <c r="A162" t="s">
        <v>263</v>
      </c>
      <c r="B162" t="s">
        <v>281</v>
      </c>
      <c r="C162">
        <v>92</v>
      </c>
      <c r="D162">
        <v>83</v>
      </c>
      <c r="E162">
        <v>1000</v>
      </c>
      <c r="F162">
        <v>1</v>
      </c>
      <c r="G162">
        <v>0.3</v>
      </c>
      <c r="H162">
        <v>62.89</v>
      </c>
      <c r="I162">
        <v>10.99</v>
      </c>
      <c r="J162">
        <v>1000</v>
      </c>
      <c r="K162">
        <v>1</v>
      </c>
      <c r="L162">
        <v>0.3</v>
      </c>
      <c r="M162">
        <v>62.89</v>
      </c>
      <c r="N162">
        <v>10.99</v>
      </c>
      <c r="O162">
        <v>50</v>
      </c>
      <c r="P162">
        <v>169.54230000000001</v>
      </c>
      <c r="Q162">
        <v>64.291600000000003</v>
      </c>
      <c r="R162">
        <v>167.72880000000001</v>
      </c>
      <c r="S162">
        <v>55.013599999999997</v>
      </c>
      <c r="T162">
        <v>9.4535999999999998</v>
      </c>
      <c r="U162">
        <v>5.1847853999999999E-2</v>
      </c>
      <c r="V162">
        <v>5.1847853999999999E-2</v>
      </c>
    </row>
    <row r="163" spans="1:22" x14ac:dyDescent="0.25">
      <c r="A163" t="s">
        <v>281</v>
      </c>
      <c r="B163" t="s">
        <v>266</v>
      </c>
      <c r="C163">
        <v>83</v>
      </c>
      <c r="D163">
        <v>38</v>
      </c>
      <c r="E163">
        <v>1000</v>
      </c>
      <c r="F163">
        <v>1</v>
      </c>
      <c r="G163">
        <v>0.3</v>
      </c>
      <c r="H163">
        <v>62.89</v>
      </c>
      <c r="I163">
        <v>10.99</v>
      </c>
      <c r="J163">
        <v>1000</v>
      </c>
      <c r="K163">
        <v>1</v>
      </c>
      <c r="L163">
        <v>0.3</v>
      </c>
      <c r="M163">
        <v>62.89</v>
      </c>
      <c r="N163">
        <v>10.99</v>
      </c>
      <c r="O163">
        <v>50</v>
      </c>
      <c r="P163">
        <v>167.72880000000001</v>
      </c>
      <c r="Q163">
        <v>55.013599999999997</v>
      </c>
      <c r="R163">
        <v>178.48920000000001</v>
      </c>
      <c r="S163">
        <v>57.974600000000002</v>
      </c>
      <c r="T163">
        <v>11.160399999999999</v>
      </c>
      <c r="U163">
        <v>5.1847853999999999E-2</v>
      </c>
      <c r="V163">
        <v>5.1847853999999999E-2</v>
      </c>
    </row>
    <row r="164" spans="1:22" x14ac:dyDescent="0.25">
      <c r="A164" t="s">
        <v>295</v>
      </c>
      <c r="B164" t="s">
        <v>301</v>
      </c>
      <c r="C164">
        <v>73</v>
      </c>
      <c r="D164">
        <v>82</v>
      </c>
      <c r="E164">
        <v>1000</v>
      </c>
      <c r="F164">
        <v>1</v>
      </c>
      <c r="G164">
        <v>0.3</v>
      </c>
      <c r="H164">
        <v>62.89</v>
      </c>
      <c r="I164">
        <v>10.99</v>
      </c>
      <c r="J164">
        <v>1000</v>
      </c>
      <c r="K164">
        <v>1</v>
      </c>
      <c r="L164">
        <v>0.3</v>
      </c>
      <c r="M164">
        <v>62.89</v>
      </c>
      <c r="N164">
        <v>10.99</v>
      </c>
      <c r="O164">
        <v>50</v>
      </c>
      <c r="P164">
        <v>149.96639999999999</v>
      </c>
      <c r="Q164">
        <v>33.927999999999997</v>
      </c>
      <c r="R164">
        <v>155.9067</v>
      </c>
      <c r="S164">
        <v>42.954799999999999</v>
      </c>
      <c r="T164">
        <v>10.805999999999999</v>
      </c>
      <c r="U164">
        <v>5.1847853999999999E-2</v>
      </c>
      <c r="V164">
        <v>5.1847853999999999E-2</v>
      </c>
    </row>
    <row r="165" spans="1:22" x14ac:dyDescent="0.25">
      <c r="A165" t="s">
        <v>301</v>
      </c>
      <c r="B165" t="s">
        <v>289</v>
      </c>
      <c r="C165">
        <v>82</v>
      </c>
      <c r="D165">
        <v>51</v>
      </c>
      <c r="E165">
        <v>1000</v>
      </c>
      <c r="F165">
        <v>1</v>
      </c>
      <c r="G165">
        <v>0.3</v>
      </c>
      <c r="H165">
        <v>62.89</v>
      </c>
      <c r="I165">
        <v>10.99</v>
      </c>
      <c r="J165">
        <v>1000</v>
      </c>
      <c r="K165">
        <v>1</v>
      </c>
      <c r="L165">
        <v>0.3</v>
      </c>
      <c r="M165">
        <v>62.89</v>
      </c>
      <c r="N165">
        <v>10.99</v>
      </c>
      <c r="O165">
        <v>50</v>
      </c>
      <c r="P165">
        <v>155.9067</v>
      </c>
      <c r="Q165">
        <v>42.954799999999999</v>
      </c>
      <c r="R165">
        <v>147.95500000000001</v>
      </c>
      <c r="S165">
        <v>43.699100000000001</v>
      </c>
      <c r="T165">
        <v>7.9865000000000004</v>
      </c>
      <c r="U165">
        <v>5.1847853999999999E-2</v>
      </c>
      <c r="V165">
        <v>5.1847853999999999E-2</v>
      </c>
    </row>
    <row r="166" spans="1:22" x14ac:dyDescent="0.25">
      <c r="A166" t="s">
        <v>289</v>
      </c>
      <c r="B166" t="s">
        <v>295</v>
      </c>
      <c r="C166">
        <v>51</v>
      </c>
      <c r="D166">
        <v>73</v>
      </c>
      <c r="E166">
        <v>1000</v>
      </c>
      <c r="F166">
        <v>1</v>
      </c>
      <c r="G166">
        <v>0.3</v>
      </c>
      <c r="H166">
        <v>62.89</v>
      </c>
      <c r="I166">
        <v>10.99</v>
      </c>
      <c r="J166">
        <v>1000</v>
      </c>
      <c r="K166">
        <v>1</v>
      </c>
      <c r="L166">
        <v>0.3</v>
      </c>
      <c r="M166">
        <v>62.89</v>
      </c>
      <c r="N166">
        <v>10.99</v>
      </c>
      <c r="O166">
        <v>50</v>
      </c>
      <c r="P166">
        <v>147.95500000000001</v>
      </c>
      <c r="Q166">
        <v>43.699100000000001</v>
      </c>
      <c r="R166">
        <v>149.96639999999999</v>
      </c>
      <c r="S166">
        <v>33.927999999999997</v>
      </c>
      <c r="T166">
        <v>9.9760000000000009</v>
      </c>
      <c r="U166">
        <v>5.1847853999999999E-2</v>
      </c>
      <c r="V166">
        <v>5.1847853999999999E-2</v>
      </c>
    </row>
    <row r="167" spans="1:22" x14ac:dyDescent="0.25">
      <c r="A167" t="s">
        <v>279</v>
      </c>
      <c r="B167" t="s">
        <v>301</v>
      </c>
      <c r="C167">
        <v>84</v>
      </c>
      <c r="D167">
        <v>82</v>
      </c>
      <c r="E167">
        <v>1000</v>
      </c>
      <c r="F167">
        <v>1</v>
      </c>
      <c r="G167">
        <v>0.3</v>
      </c>
      <c r="H167">
        <v>62.89</v>
      </c>
      <c r="I167">
        <v>10.99</v>
      </c>
      <c r="J167">
        <v>1000</v>
      </c>
      <c r="K167">
        <v>1</v>
      </c>
      <c r="L167">
        <v>0.3</v>
      </c>
      <c r="M167">
        <v>62.89</v>
      </c>
      <c r="N167">
        <v>10.99</v>
      </c>
      <c r="O167">
        <v>50</v>
      </c>
      <c r="P167">
        <v>164.85759999999999</v>
      </c>
      <c r="Q167">
        <v>47.273099999999999</v>
      </c>
      <c r="R167">
        <v>155.9067</v>
      </c>
      <c r="S167">
        <v>42.954799999999999</v>
      </c>
      <c r="T167">
        <v>9.9381000000000004</v>
      </c>
      <c r="U167">
        <v>5.1847853999999999E-2</v>
      </c>
      <c r="V167">
        <v>5.1847853999999999E-2</v>
      </c>
    </row>
    <row r="168" spans="1:22" x14ac:dyDescent="0.25">
      <c r="A168" t="s">
        <v>301</v>
      </c>
      <c r="B168" t="s">
        <v>300</v>
      </c>
      <c r="C168">
        <v>82</v>
      </c>
      <c r="D168">
        <v>40</v>
      </c>
      <c r="E168">
        <v>1000</v>
      </c>
      <c r="F168">
        <v>1</v>
      </c>
      <c r="G168">
        <v>0.3</v>
      </c>
      <c r="H168">
        <v>62.89</v>
      </c>
      <c r="I168">
        <v>10.99</v>
      </c>
      <c r="J168">
        <v>1000</v>
      </c>
      <c r="K168">
        <v>1</v>
      </c>
      <c r="L168">
        <v>0.3</v>
      </c>
      <c r="M168">
        <v>62.89</v>
      </c>
      <c r="N168">
        <v>10.99</v>
      </c>
      <c r="O168">
        <v>50</v>
      </c>
      <c r="P168">
        <v>155.9067</v>
      </c>
      <c r="Q168">
        <v>42.954799999999999</v>
      </c>
      <c r="R168">
        <v>158.87270000000001</v>
      </c>
      <c r="S168">
        <v>35.539499999999997</v>
      </c>
      <c r="T168">
        <v>7.9865000000000004</v>
      </c>
      <c r="U168">
        <v>5.1847853999999999E-2</v>
      </c>
      <c r="V168">
        <v>5.1847853999999999E-2</v>
      </c>
    </row>
    <row r="169" spans="1:22" x14ac:dyDescent="0.25">
      <c r="A169" t="s">
        <v>300</v>
      </c>
      <c r="B169" t="s">
        <v>279</v>
      </c>
      <c r="C169">
        <v>40</v>
      </c>
      <c r="D169">
        <v>84</v>
      </c>
      <c r="E169">
        <v>1000</v>
      </c>
      <c r="F169">
        <v>1</v>
      </c>
      <c r="G169">
        <v>0.3</v>
      </c>
      <c r="H169">
        <v>62.89</v>
      </c>
      <c r="I169">
        <v>10.99</v>
      </c>
      <c r="J169">
        <v>1000</v>
      </c>
      <c r="K169">
        <v>1</v>
      </c>
      <c r="L169">
        <v>0.3</v>
      </c>
      <c r="M169">
        <v>62.89</v>
      </c>
      <c r="N169">
        <v>10.99</v>
      </c>
      <c r="O169">
        <v>50</v>
      </c>
      <c r="P169">
        <v>158.87270000000001</v>
      </c>
      <c r="Q169">
        <v>35.539499999999997</v>
      </c>
      <c r="R169">
        <v>164.85759999999999</v>
      </c>
      <c r="S169">
        <v>47.273099999999999</v>
      </c>
      <c r="T169">
        <v>13.171799999999999</v>
      </c>
      <c r="U169">
        <v>5.1847853999999999E-2</v>
      </c>
      <c r="V169">
        <v>5.1847853999999999E-2</v>
      </c>
    </row>
    <row r="170" spans="1:22" x14ac:dyDescent="0.25">
      <c r="A170" t="s">
        <v>264</v>
      </c>
      <c r="B170" t="s">
        <v>280</v>
      </c>
      <c r="C170">
        <v>61</v>
      </c>
      <c r="D170">
        <v>67</v>
      </c>
      <c r="E170">
        <v>1000</v>
      </c>
      <c r="F170">
        <v>1</v>
      </c>
      <c r="G170">
        <v>0.3</v>
      </c>
      <c r="H170">
        <v>62.89</v>
      </c>
      <c r="I170">
        <v>10.99</v>
      </c>
      <c r="J170">
        <v>1000</v>
      </c>
      <c r="K170">
        <v>1</v>
      </c>
      <c r="L170">
        <v>0.3</v>
      </c>
      <c r="M170">
        <v>62.89</v>
      </c>
      <c r="N170">
        <v>10.99</v>
      </c>
      <c r="O170">
        <v>50</v>
      </c>
      <c r="P170">
        <v>159.4</v>
      </c>
      <c r="Q170">
        <v>62.442300000000003</v>
      </c>
      <c r="R170">
        <v>157.3937</v>
      </c>
      <c r="S170">
        <v>50.801499999999997</v>
      </c>
      <c r="T170">
        <v>11.8124</v>
      </c>
      <c r="U170">
        <v>5.1847853999999999E-2</v>
      </c>
      <c r="V170">
        <v>5.1847853999999999E-2</v>
      </c>
    </row>
    <row r="171" spans="1:22" x14ac:dyDescent="0.25">
      <c r="A171" t="s">
        <v>280</v>
      </c>
      <c r="B171" t="s">
        <v>281</v>
      </c>
      <c r="C171">
        <v>67</v>
      </c>
      <c r="D171">
        <v>83</v>
      </c>
      <c r="E171">
        <v>1000</v>
      </c>
      <c r="F171">
        <v>1</v>
      </c>
      <c r="G171">
        <v>0.3</v>
      </c>
      <c r="H171">
        <v>62.89</v>
      </c>
      <c r="I171">
        <v>10.99</v>
      </c>
      <c r="J171">
        <v>1000</v>
      </c>
      <c r="K171">
        <v>1</v>
      </c>
      <c r="L171">
        <v>0.3</v>
      </c>
      <c r="M171">
        <v>62.89</v>
      </c>
      <c r="N171">
        <v>10.99</v>
      </c>
      <c r="O171">
        <v>50</v>
      </c>
      <c r="P171">
        <v>157.3937</v>
      </c>
      <c r="Q171">
        <v>50.801499999999997</v>
      </c>
      <c r="R171">
        <v>167.72880000000001</v>
      </c>
      <c r="S171">
        <v>55.013599999999997</v>
      </c>
      <c r="T171">
        <v>11.160500000000001</v>
      </c>
      <c r="U171">
        <v>5.1847853999999999E-2</v>
      </c>
      <c r="V171">
        <v>5.1847853999999999E-2</v>
      </c>
    </row>
    <row r="172" spans="1:22" x14ac:dyDescent="0.25">
      <c r="A172" t="s">
        <v>281</v>
      </c>
      <c r="B172" t="s">
        <v>264</v>
      </c>
      <c r="C172">
        <v>83</v>
      </c>
      <c r="D172">
        <v>61</v>
      </c>
      <c r="E172">
        <v>1000</v>
      </c>
      <c r="F172">
        <v>1</v>
      </c>
      <c r="G172">
        <v>0.3</v>
      </c>
      <c r="H172">
        <v>62.89</v>
      </c>
      <c r="I172">
        <v>10.99</v>
      </c>
      <c r="J172">
        <v>1000</v>
      </c>
      <c r="K172">
        <v>1</v>
      </c>
      <c r="L172">
        <v>0.3</v>
      </c>
      <c r="M172">
        <v>62.89</v>
      </c>
      <c r="N172">
        <v>10.99</v>
      </c>
      <c r="O172">
        <v>50</v>
      </c>
      <c r="P172">
        <v>167.72880000000001</v>
      </c>
      <c r="Q172">
        <v>55.013599999999997</v>
      </c>
      <c r="R172">
        <v>159.4</v>
      </c>
      <c r="S172">
        <v>62.442300000000003</v>
      </c>
      <c r="T172">
        <v>11.160399999999999</v>
      </c>
      <c r="U172">
        <v>5.1847853999999999E-2</v>
      </c>
      <c r="V172">
        <v>5.1847853999999999E-2</v>
      </c>
    </row>
    <row r="173" spans="1:22" x14ac:dyDescent="0.25">
      <c r="A173" t="s">
        <v>281</v>
      </c>
      <c r="B173" t="s">
        <v>263</v>
      </c>
      <c r="C173">
        <v>83</v>
      </c>
      <c r="D173">
        <v>92</v>
      </c>
      <c r="E173">
        <v>1000</v>
      </c>
      <c r="F173">
        <v>1</v>
      </c>
      <c r="G173">
        <v>0.3</v>
      </c>
      <c r="H173">
        <v>62.89</v>
      </c>
      <c r="I173">
        <v>10.99</v>
      </c>
      <c r="J173">
        <v>1000</v>
      </c>
      <c r="K173">
        <v>1</v>
      </c>
      <c r="L173">
        <v>0.3</v>
      </c>
      <c r="M173">
        <v>62.89</v>
      </c>
      <c r="N173">
        <v>10.99</v>
      </c>
      <c r="O173">
        <v>50</v>
      </c>
      <c r="P173">
        <v>167.72880000000001</v>
      </c>
      <c r="Q173">
        <v>55.013599999999997</v>
      </c>
      <c r="R173">
        <v>169.54230000000001</v>
      </c>
      <c r="S173">
        <v>64.291600000000003</v>
      </c>
      <c r="T173">
        <v>9.4535999999999998</v>
      </c>
      <c r="U173">
        <v>5.1847853999999999E-2</v>
      </c>
      <c r="V173">
        <v>5.1847853999999999E-2</v>
      </c>
    </row>
    <row r="174" spans="1:22" x14ac:dyDescent="0.25">
      <c r="A174" t="s">
        <v>263</v>
      </c>
      <c r="B174" t="s">
        <v>264</v>
      </c>
      <c r="C174">
        <v>92</v>
      </c>
      <c r="D174">
        <v>61</v>
      </c>
      <c r="E174">
        <v>1000</v>
      </c>
      <c r="F174">
        <v>1</v>
      </c>
      <c r="G174">
        <v>0.3</v>
      </c>
      <c r="H174">
        <v>62.89</v>
      </c>
      <c r="I174">
        <v>10.99</v>
      </c>
      <c r="J174">
        <v>1000</v>
      </c>
      <c r="K174">
        <v>1</v>
      </c>
      <c r="L174">
        <v>0.3</v>
      </c>
      <c r="M174">
        <v>62.89</v>
      </c>
      <c r="N174">
        <v>10.99</v>
      </c>
      <c r="O174">
        <v>50</v>
      </c>
      <c r="P174">
        <v>169.54230000000001</v>
      </c>
      <c r="Q174">
        <v>64.291600000000003</v>
      </c>
      <c r="R174">
        <v>159.4</v>
      </c>
      <c r="S174">
        <v>62.442300000000003</v>
      </c>
      <c r="T174">
        <v>10.3095</v>
      </c>
      <c r="U174">
        <v>5.1847853999999999E-2</v>
      </c>
      <c r="V174">
        <v>5.1847853999999999E-2</v>
      </c>
    </row>
    <row r="175" spans="1:22" x14ac:dyDescent="0.25">
      <c r="A175" t="s">
        <v>264</v>
      </c>
      <c r="B175" t="s">
        <v>281</v>
      </c>
      <c r="C175">
        <v>61</v>
      </c>
      <c r="D175">
        <v>83</v>
      </c>
      <c r="E175">
        <v>1000</v>
      </c>
      <c r="F175">
        <v>1</v>
      </c>
      <c r="G175">
        <v>0.3</v>
      </c>
      <c r="H175">
        <v>62.89</v>
      </c>
      <c r="I175">
        <v>10.99</v>
      </c>
      <c r="J175">
        <v>1000</v>
      </c>
      <c r="K175">
        <v>1</v>
      </c>
      <c r="L175">
        <v>0.3</v>
      </c>
      <c r="M175">
        <v>62.89</v>
      </c>
      <c r="N175">
        <v>10.99</v>
      </c>
      <c r="O175">
        <v>50</v>
      </c>
      <c r="P175">
        <v>159.4</v>
      </c>
      <c r="Q175">
        <v>62.442300000000003</v>
      </c>
      <c r="R175">
        <v>167.72880000000001</v>
      </c>
      <c r="S175">
        <v>55.013599999999997</v>
      </c>
      <c r="T175">
        <v>11.160399999999999</v>
      </c>
      <c r="U175">
        <v>5.1847853999999999E-2</v>
      </c>
      <c r="V175">
        <v>5.1847853999999999E-2</v>
      </c>
    </row>
    <row r="176" spans="1:22" x14ac:dyDescent="0.25">
      <c r="A176" t="s">
        <v>292</v>
      </c>
      <c r="B176" t="s">
        <v>299</v>
      </c>
      <c r="C176">
        <v>64</v>
      </c>
      <c r="D176">
        <v>74</v>
      </c>
      <c r="E176">
        <v>1000</v>
      </c>
      <c r="F176">
        <v>1</v>
      </c>
      <c r="G176">
        <v>0.3</v>
      </c>
      <c r="H176">
        <v>62.89</v>
      </c>
      <c r="I176">
        <v>10.99</v>
      </c>
      <c r="J176">
        <v>1000</v>
      </c>
      <c r="K176">
        <v>1</v>
      </c>
      <c r="L176">
        <v>0.3</v>
      </c>
      <c r="M176">
        <v>62.89</v>
      </c>
      <c r="N176">
        <v>10.99</v>
      </c>
      <c r="O176">
        <v>50</v>
      </c>
      <c r="P176">
        <v>149.91460000000001</v>
      </c>
      <c r="Q176">
        <v>104.52460000000001</v>
      </c>
      <c r="R176">
        <v>150.47919999999999</v>
      </c>
      <c r="S176">
        <v>113.4684</v>
      </c>
      <c r="T176">
        <v>8.9616000000000007</v>
      </c>
      <c r="U176">
        <v>5.1847853999999999E-2</v>
      </c>
      <c r="V176">
        <v>5.1847853999999999E-2</v>
      </c>
    </row>
    <row r="177" spans="1:22" x14ac:dyDescent="0.25">
      <c r="A177" t="s">
        <v>299</v>
      </c>
      <c r="B177" t="s">
        <v>298</v>
      </c>
      <c r="C177">
        <v>74</v>
      </c>
      <c r="D177">
        <v>65</v>
      </c>
      <c r="E177">
        <v>1000</v>
      </c>
      <c r="F177">
        <v>1</v>
      </c>
      <c r="G177">
        <v>0.3</v>
      </c>
      <c r="H177">
        <v>62.89</v>
      </c>
      <c r="I177">
        <v>10.99</v>
      </c>
      <c r="J177">
        <v>1000</v>
      </c>
      <c r="K177">
        <v>1</v>
      </c>
      <c r="L177">
        <v>0.3</v>
      </c>
      <c r="M177">
        <v>62.89</v>
      </c>
      <c r="N177">
        <v>10.99</v>
      </c>
      <c r="O177">
        <v>50</v>
      </c>
      <c r="P177">
        <v>150.47919999999999</v>
      </c>
      <c r="Q177">
        <v>113.4684</v>
      </c>
      <c r="R177">
        <v>144.28</v>
      </c>
      <c r="S177">
        <v>119.93989999999999</v>
      </c>
      <c r="T177">
        <v>8.9616000000000007</v>
      </c>
      <c r="U177">
        <v>5.1847853999999999E-2</v>
      </c>
      <c r="V177">
        <v>5.1847853999999999E-2</v>
      </c>
    </row>
    <row r="178" spans="1:22" x14ac:dyDescent="0.25">
      <c r="A178" t="s">
        <v>298</v>
      </c>
      <c r="B178" t="s">
        <v>292</v>
      </c>
      <c r="C178">
        <v>65</v>
      </c>
      <c r="D178">
        <v>64</v>
      </c>
      <c r="E178">
        <v>1000</v>
      </c>
      <c r="F178">
        <v>1</v>
      </c>
      <c r="G178">
        <v>0.3</v>
      </c>
      <c r="H178">
        <v>62.89</v>
      </c>
      <c r="I178">
        <v>10.99</v>
      </c>
      <c r="J178">
        <v>1000</v>
      </c>
      <c r="K178">
        <v>1</v>
      </c>
      <c r="L178">
        <v>0.3</v>
      </c>
      <c r="M178">
        <v>62.89</v>
      </c>
      <c r="N178">
        <v>10.99</v>
      </c>
      <c r="O178">
        <v>50</v>
      </c>
      <c r="P178">
        <v>144.28</v>
      </c>
      <c r="Q178">
        <v>119.93989999999999</v>
      </c>
      <c r="R178">
        <v>149.91460000000001</v>
      </c>
      <c r="S178">
        <v>104.52460000000001</v>
      </c>
      <c r="T178">
        <v>16.412800000000001</v>
      </c>
      <c r="U178">
        <v>5.1847853999999999E-2</v>
      </c>
      <c r="V178">
        <v>5.1847853999999999E-2</v>
      </c>
    </row>
    <row r="179" spans="1:22" x14ac:dyDescent="0.25">
      <c r="A179" t="s">
        <v>290</v>
      </c>
      <c r="B179" t="s">
        <v>297</v>
      </c>
      <c r="C179">
        <v>75</v>
      </c>
      <c r="D179">
        <v>34</v>
      </c>
      <c r="E179">
        <v>1000</v>
      </c>
      <c r="F179">
        <v>1</v>
      </c>
      <c r="G179">
        <v>0.3</v>
      </c>
      <c r="H179">
        <v>62.89</v>
      </c>
      <c r="I179">
        <v>10.99</v>
      </c>
      <c r="J179">
        <v>1000</v>
      </c>
      <c r="K179">
        <v>1</v>
      </c>
      <c r="L179">
        <v>0.3</v>
      </c>
      <c r="M179">
        <v>62.89</v>
      </c>
      <c r="N179">
        <v>10.99</v>
      </c>
      <c r="O179">
        <v>50</v>
      </c>
      <c r="P179">
        <v>157.3785</v>
      </c>
      <c r="Q179">
        <v>108.5431</v>
      </c>
      <c r="R179">
        <v>156.88</v>
      </c>
      <c r="S179">
        <v>119.7406</v>
      </c>
      <c r="T179">
        <v>11.208600000000001</v>
      </c>
      <c r="U179">
        <v>5.1847853999999999E-2</v>
      </c>
      <c r="V179">
        <v>5.1847853999999999E-2</v>
      </c>
    </row>
    <row r="180" spans="1:22" x14ac:dyDescent="0.25">
      <c r="A180" t="s">
        <v>297</v>
      </c>
      <c r="B180" t="s">
        <v>299</v>
      </c>
      <c r="C180">
        <v>34</v>
      </c>
      <c r="D180">
        <v>74</v>
      </c>
      <c r="E180">
        <v>1000</v>
      </c>
      <c r="F180">
        <v>1</v>
      </c>
      <c r="G180">
        <v>0.3</v>
      </c>
      <c r="H180">
        <v>62.89</v>
      </c>
      <c r="I180">
        <v>10.99</v>
      </c>
      <c r="J180">
        <v>1000</v>
      </c>
      <c r="K180">
        <v>1</v>
      </c>
      <c r="L180">
        <v>0.3</v>
      </c>
      <c r="M180">
        <v>62.89</v>
      </c>
      <c r="N180">
        <v>10.99</v>
      </c>
      <c r="O180">
        <v>50</v>
      </c>
      <c r="P180">
        <v>156.88</v>
      </c>
      <c r="Q180">
        <v>119.7406</v>
      </c>
      <c r="R180">
        <v>150.47919999999999</v>
      </c>
      <c r="S180">
        <v>113.4684</v>
      </c>
      <c r="T180">
        <v>8.9616000000000007</v>
      </c>
      <c r="U180">
        <v>5.1847853999999999E-2</v>
      </c>
      <c r="V180">
        <v>5.1847853999999999E-2</v>
      </c>
    </row>
    <row r="181" spans="1:22" x14ac:dyDescent="0.25">
      <c r="A181" t="s">
        <v>299</v>
      </c>
      <c r="B181" t="s">
        <v>290</v>
      </c>
      <c r="C181">
        <v>74</v>
      </c>
      <c r="D181">
        <v>75</v>
      </c>
      <c r="E181">
        <v>1000</v>
      </c>
      <c r="F181">
        <v>1</v>
      </c>
      <c r="G181">
        <v>0.3</v>
      </c>
      <c r="H181">
        <v>62.89</v>
      </c>
      <c r="I181">
        <v>10.99</v>
      </c>
      <c r="J181">
        <v>1000</v>
      </c>
      <c r="K181">
        <v>1</v>
      </c>
      <c r="L181">
        <v>0.3</v>
      </c>
      <c r="M181">
        <v>62.89</v>
      </c>
      <c r="N181">
        <v>10.99</v>
      </c>
      <c r="O181">
        <v>50</v>
      </c>
      <c r="P181">
        <v>150.47919999999999</v>
      </c>
      <c r="Q181">
        <v>113.4684</v>
      </c>
      <c r="R181">
        <v>157.3785</v>
      </c>
      <c r="S181">
        <v>108.5431</v>
      </c>
      <c r="T181">
        <v>8.4770000000000003</v>
      </c>
      <c r="U181">
        <v>5.1847853999999999E-2</v>
      </c>
      <c r="V181">
        <v>5.1847853999999999E-2</v>
      </c>
    </row>
    <row r="182" spans="1:22" x14ac:dyDescent="0.25">
      <c r="A182" t="s">
        <v>278</v>
      </c>
      <c r="B182" t="s">
        <v>291</v>
      </c>
      <c r="C182">
        <v>77</v>
      </c>
      <c r="D182">
        <v>76</v>
      </c>
      <c r="E182">
        <v>1000</v>
      </c>
      <c r="F182">
        <v>1</v>
      </c>
      <c r="G182">
        <v>0.3</v>
      </c>
      <c r="H182">
        <v>62.89</v>
      </c>
      <c r="I182">
        <v>10.99</v>
      </c>
      <c r="J182">
        <v>1000</v>
      </c>
      <c r="K182">
        <v>1</v>
      </c>
      <c r="L182">
        <v>0.3</v>
      </c>
      <c r="M182">
        <v>62.89</v>
      </c>
      <c r="N182">
        <v>10.99</v>
      </c>
      <c r="O182">
        <v>50</v>
      </c>
      <c r="P182">
        <v>164.45609999999999</v>
      </c>
      <c r="Q182">
        <v>94.6447</v>
      </c>
      <c r="R182">
        <v>157.4187</v>
      </c>
      <c r="S182">
        <v>99.527699999999996</v>
      </c>
      <c r="T182">
        <v>8.5655999999999999</v>
      </c>
      <c r="U182">
        <v>5.1847853999999999E-2</v>
      </c>
      <c r="V182">
        <v>5.1847853999999999E-2</v>
      </c>
    </row>
    <row r="183" spans="1:22" x14ac:dyDescent="0.25">
      <c r="A183" t="s">
        <v>291</v>
      </c>
      <c r="B183" t="s">
        <v>293</v>
      </c>
      <c r="C183">
        <v>76</v>
      </c>
      <c r="D183">
        <v>63</v>
      </c>
      <c r="E183">
        <v>1000</v>
      </c>
      <c r="F183">
        <v>1</v>
      </c>
      <c r="G183">
        <v>0.3</v>
      </c>
      <c r="H183">
        <v>62.89</v>
      </c>
      <c r="I183">
        <v>10.99</v>
      </c>
      <c r="J183">
        <v>1000</v>
      </c>
      <c r="K183">
        <v>1</v>
      </c>
      <c r="L183">
        <v>0.3</v>
      </c>
      <c r="M183">
        <v>62.89</v>
      </c>
      <c r="N183">
        <v>10.99</v>
      </c>
      <c r="O183">
        <v>50</v>
      </c>
      <c r="P183">
        <v>157.4187</v>
      </c>
      <c r="Q183">
        <v>99.527699999999996</v>
      </c>
      <c r="R183">
        <v>156.94659999999999</v>
      </c>
      <c r="S183">
        <v>90.524600000000007</v>
      </c>
      <c r="T183">
        <v>9.0154999999999994</v>
      </c>
      <c r="U183">
        <v>5.1847853999999999E-2</v>
      </c>
      <c r="V183">
        <v>5.1847853999999999E-2</v>
      </c>
    </row>
    <row r="184" spans="1:22" x14ac:dyDescent="0.25">
      <c r="A184" t="s">
        <v>293</v>
      </c>
      <c r="B184" t="s">
        <v>278</v>
      </c>
      <c r="C184">
        <v>63</v>
      </c>
      <c r="D184">
        <v>77</v>
      </c>
      <c r="E184">
        <v>1000</v>
      </c>
      <c r="F184">
        <v>1</v>
      </c>
      <c r="G184">
        <v>0.3</v>
      </c>
      <c r="H184">
        <v>62.89</v>
      </c>
      <c r="I184">
        <v>10.99</v>
      </c>
      <c r="J184">
        <v>1000</v>
      </c>
      <c r="K184">
        <v>1</v>
      </c>
      <c r="L184">
        <v>0.3</v>
      </c>
      <c r="M184">
        <v>62.89</v>
      </c>
      <c r="N184">
        <v>10.99</v>
      </c>
      <c r="O184">
        <v>50</v>
      </c>
      <c r="P184">
        <v>156.94659999999999</v>
      </c>
      <c r="Q184">
        <v>90.524600000000007</v>
      </c>
      <c r="R184">
        <v>164.45609999999999</v>
      </c>
      <c r="S184">
        <v>94.6447</v>
      </c>
      <c r="T184">
        <v>8.5655000000000001</v>
      </c>
      <c r="U184">
        <v>5.1847853999999999E-2</v>
      </c>
      <c r="V184">
        <v>5.1847853999999999E-2</v>
      </c>
    </row>
    <row r="185" spans="1:22" x14ac:dyDescent="0.25">
      <c r="A185" t="s">
        <v>296</v>
      </c>
      <c r="B185" t="s">
        <v>298</v>
      </c>
      <c r="C185">
        <v>33</v>
      </c>
      <c r="D185">
        <v>65</v>
      </c>
      <c r="E185">
        <v>1000</v>
      </c>
      <c r="F185">
        <v>1</v>
      </c>
      <c r="G185">
        <v>0.3</v>
      </c>
      <c r="H185">
        <v>62.89</v>
      </c>
      <c r="I185">
        <v>10.99</v>
      </c>
      <c r="J185">
        <v>1000</v>
      </c>
      <c r="K185">
        <v>1</v>
      </c>
      <c r="L185">
        <v>0.3</v>
      </c>
      <c r="M185">
        <v>62.89</v>
      </c>
      <c r="N185">
        <v>10.99</v>
      </c>
      <c r="O185">
        <v>50</v>
      </c>
      <c r="P185">
        <v>144.66380000000001</v>
      </c>
      <c r="Q185">
        <v>128.49950000000001</v>
      </c>
      <c r="R185">
        <v>144.28</v>
      </c>
      <c r="S185">
        <v>119.93989999999999</v>
      </c>
      <c r="T185">
        <v>8.5681999999999992</v>
      </c>
      <c r="U185">
        <v>5.1847853999999999E-2</v>
      </c>
      <c r="V185">
        <v>5.1847853999999999E-2</v>
      </c>
    </row>
    <row r="186" spans="1:22" x14ac:dyDescent="0.25">
      <c r="A186" t="s">
        <v>298</v>
      </c>
      <c r="B186" t="s">
        <v>297</v>
      </c>
      <c r="C186">
        <v>65</v>
      </c>
      <c r="D186">
        <v>34</v>
      </c>
      <c r="E186">
        <v>1000</v>
      </c>
      <c r="F186">
        <v>1</v>
      </c>
      <c r="G186">
        <v>0.3</v>
      </c>
      <c r="H186">
        <v>62.89</v>
      </c>
      <c r="I186">
        <v>10.99</v>
      </c>
      <c r="J186">
        <v>1000</v>
      </c>
      <c r="K186">
        <v>1</v>
      </c>
      <c r="L186">
        <v>0.3</v>
      </c>
      <c r="M186">
        <v>62.89</v>
      </c>
      <c r="N186">
        <v>10.99</v>
      </c>
      <c r="O186">
        <v>50</v>
      </c>
      <c r="P186">
        <v>144.28</v>
      </c>
      <c r="Q186">
        <v>119.93989999999999</v>
      </c>
      <c r="R186">
        <v>156.88</v>
      </c>
      <c r="S186">
        <v>119.7406</v>
      </c>
      <c r="T186">
        <v>12.601599999999999</v>
      </c>
      <c r="U186">
        <v>5.1847853999999999E-2</v>
      </c>
      <c r="V186">
        <v>5.1847853999999999E-2</v>
      </c>
    </row>
    <row r="187" spans="1:22" x14ac:dyDescent="0.25">
      <c r="A187" t="s">
        <v>297</v>
      </c>
      <c r="B187" t="s">
        <v>296</v>
      </c>
      <c r="C187">
        <v>34</v>
      </c>
      <c r="D187">
        <v>33</v>
      </c>
      <c r="E187">
        <v>1000</v>
      </c>
      <c r="F187">
        <v>1</v>
      </c>
      <c r="G187">
        <v>0.3</v>
      </c>
      <c r="H187">
        <v>62.89</v>
      </c>
      <c r="I187">
        <v>10.99</v>
      </c>
      <c r="J187">
        <v>1000</v>
      </c>
      <c r="K187">
        <v>1</v>
      </c>
      <c r="L187">
        <v>0.3</v>
      </c>
      <c r="M187">
        <v>62.89</v>
      </c>
      <c r="N187">
        <v>10.99</v>
      </c>
      <c r="O187">
        <v>50</v>
      </c>
      <c r="P187">
        <v>156.88</v>
      </c>
      <c r="Q187">
        <v>119.7406</v>
      </c>
      <c r="R187">
        <v>144.66380000000001</v>
      </c>
      <c r="S187">
        <v>128.49950000000001</v>
      </c>
      <c r="T187">
        <v>15.0318</v>
      </c>
      <c r="U187">
        <v>5.1847853999999999E-2</v>
      </c>
      <c r="V187">
        <v>5.1847853999999999E-2</v>
      </c>
    </row>
    <row r="188" spans="1:22" x14ac:dyDescent="0.25">
      <c r="A188" t="s">
        <v>260</v>
      </c>
      <c r="B188" t="s">
        <v>265</v>
      </c>
      <c r="C188">
        <v>93</v>
      </c>
      <c r="D188">
        <v>91</v>
      </c>
      <c r="E188">
        <v>1000</v>
      </c>
      <c r="F188">
        <v>1</v>
      </c>
      <c r="G188">
        <v>0.3</v>
      </c>
      <c r="H188">
        <v>62.89</v>
      </c>
      <c r="I188">
        <v>10.99</v>
      </c>
      <c r="J188">
        <v>1000</v>
      </c>
      <c r="K188">
        <v>1</v>
      </c>
      <c r="L188">
        <v>0.3</v>
      </c>
      <c r="M188">
        <v>62.89</v>
      </c>
      <c r="N188">
        <v>10.99</v>
      </c>
      <c r="O188">
        <v>50</v>
      </c>
      <c r="P188">
        <v>171.4117</v>
      </c>
      <c r="Q188">
        <v>72.1541</v>
      </c>
      <c r="R188">
        <v>161.55170000000001</v>
      </c>
      <c r="S188">
        <v>69.343400000000003</v>
      </c>
      <c r="T188">
        <v>10.252800000000001</v>
      </c>
      <c r="U188">
        <v>5.1847853999999999E-2</v>
      </c>
      <c r="V188">
        <v>5.1847853999999999E-2</v>
      </c>
    </row>
    <row r="189" spans="1:22" x14ac:dyDescent="0.25">
      <c r="A189" t="s">
        <v>265</v>
      </c>
      <c r="B189" t="s">
        <v>263</v>
      </c>
      <c r="C189">
        <v>91</v>
      </c>
      <c r="D189">
        <v>92</v>
      </c>
      <c r="E189">
        <v>1000</v>
      </c>
      <c r="F189">
        <v>1</v>
      </c>
      <c r="G189">
        <v>0.3</v>
      </c>
      <c r="H189">
        <v>62.89</v>
      </c>
      <c r="I189">
        <v>10.99</v>
      </c>
      <c r="J189">
        <v>1000</v>
      </c>
      <c r="K189">
        <v>1</v>
      </c>
      <c r="L189">
        <v>0.3</v>
      </c>
      <c r="M189">
        <v>62.89</v>
      </c>
      <c r="N189">
        <v>10.99</v>
      </c>
      <c r="O189">
        <v>50</v>
      </c>
      <c r="P189">
        <v>161.55170000000001</v>
      </c>
      <c r="Q189">
        <v>69.343400000000003</v>
      </c>
      <c r="R189">
        <v>169.54230000000001</v>
      </c>
      <c r="S189">
        <v>64.291600000000003</v>
      </c>
      <c r="T189">
        <v>9.4535999999999998</v>
      </c>
      <c r="U189">
        <v>5.1847853999999999E-2</v>
      </c>
      <c r="V189">
        <v>5.1847853999999999E-2</v>
      </c>
    </row>
    <row r="190" spans="1:22" x14ac:dyDescent="0.25">
      <c r="A190" t="s">
        <v>263</v>
      </c>
      <c r="B190" t="s">
        <v>260</v>
      </c>
      <c r="C190">
        <v>92</v>
      </c>
      <c r="D190">
        <v>93</v>
      </c>
      <c r="E190">
        <v>1000</v>
      </c>
      <c r="F190">
        <v>1</v>
      </c>
      <c r="G190">
        <v>0.3</v>
      </c>
      <c r="H190">
        <v>62.89</v>
      </c>
      <c r="I190">
        <v>10.99</v>
      </c>
      <c r="J190">
        <v>1000</v>
      </c>
      <c r="K190">
        <v>1</v>
      </c>
      <c r="L190">
        <v>0.3</v>
      </c>
      <c r="M190">
        <v>62.89</v>
      </c>
      <c r="N190">
        <v>10.99</v>
      </c>
      <c r="O190">
        <v>50</v>
      </c>
      <c r="P190">
        <v>169.54230000000001</v>
      </c>
      <c r="Q190">
        <v>64.291600000000003</v>
      </c>
      <c r="R190">
        <v>171.4117</v>
      </c>
      <c r="S190">
        <v>72.1541</v>
      </c>
      <c r="T190">
        <v>8.0816999999999997</v>
      </c>
      <c r="U190">
        <v>5.1847853999999999E-2</v>
      </c>
      <c r="V190">
        <v>5.1847853999999999E-2</v>
      </c>
    </row>
    <row r="191" spans="1:22" x14ac:dyDescent="0.25">
      <c r="A191" t="s">
        <v>289</v>
      </c>
      <c r="B191" t="s">
        <v>288</v>
      </c>
      <c r="C191">
        <v>51</v>
      </c>
      <c r="D191">
        <v>41</v>
      </c>
      <c r="E191">
        <v>1000</v>
      </c>
      <c r="F191">
        <v>1</v>
      </c>
      <c r="G191">
        <v>0.3</v>
      </c>
      <c r="H191">
        <v>62.89</v>
      </c>
      <c r="I191">
        <v>10.99</v>
      </c>
      <c r="J191">
        <v>1000</v>
      </c>
      <c r="K191">
        <v>1</v>
      </c>
      <c r="L191">
        <v>0.3</v>
      </c>
      <c r="M191">
        <v>62.89</v>
      </c>
      <c r="N191">
        <v>10.99</v>
      </c>
      <c r="O191">
        <v>50</v>
      </c>
      <c r="P191">
        <v>147.95500000000001</v>
      </c>
      <c r="Q191">
        <v>43.699100000000001</v>
      </c>
      <c r="R191">
        <v>141.06</v>
      </c>
      <c r="S191">
        <v>32.316400000000002</v>
      </c>
      <c r="T191">
        <v>13.308199999999999</v>
      </c>
      <c r="U191">
        <v>5.1847853999999999E-2</v>
      </c>
      <c r="V191">
        <v>5.1847853999999999E-2</v>
      </c>
    </row>
    <row r="192" spans="1:22" x14ac:dyDescent="0.25">
      <c r="A192" t="s">
        <v>288</v>
      </c>
      <c r="B192" t="s">
        <v>295</v>
      </c>
      <c r="C192">
        <v>41</v>
      </c>
      <c r="D192">
        <v>73</v>
      </c>
      <c r="E192">
        <v>1000</v>
      </c>
      <c r="F192">
        <v>1</v>
      </c>
      <c r="G192">
        <v>0.3</v>
      </c>
      <c r="H192">
        <v>62.89</v>
      </c>
      <c r="I192">
        <v>10.99</v>
      </c>
      <c r="J192">
        <v>1000</v>
      </c>
      <c r="K192">
        <v>1</v>
      </c>
      <c r="L192">
        <v>0.3</v>
      </c>
      <c r="M192">
        <v>62.89</v>
      </c>
      <c r="N192">
        <v>10.99</v>
      </c>
      <c r="O192">
        <v>50</v>
      </c>
      <c r="P192">
        <v>141.06</v>
      </c>
      <c r="Q192">
        <v>32.316400000000002</v>
      </c>
      <c r="R192">
        <v>149.96639999999999</v>
      </c>
      <c r="S192">
        <v>33.927999999999997</v>
      </c>
      <c r="T192">
        <v>9.0510000000000002</v>
      </c>
      <c r="U192">
        <v>5.1847853999999999E-2</v>
      </c>
      <c r="V192">
        <v>5.1847853999999999E-2</v>
      </c>
    </row>
    <row r="193" spans="1:22" x14ac:dyDescent="0.25">
      <c r="A193" t="s">
        <v>295</v>
      </c>
      <c r="B193" t="s">
        <v>289</v>
      </c>
      <c r="C193">
        <v>73</v>
      </c>
      <c r="D193">
        <v>51</v>
      </c>
      <c r="E193">
        <v>1000</v>
      </c>
      <c r="F193">
        <v>1</v>
      </c>
      <c r="G193">
        <v>0.3</v>
      </c>
      <c r="H193">
        <v>62.89</v>
      </c>
      <c r="I193">
        <v>10.99</v>
      </c>
      <c r="J193">
        <v>1000</v>
      </c>
      <c r="K193">
        <v>1</v>
      </c>
      <c r="L193">
        <v>0.3</v>
      </c>
      <c r="M193">
        <v>62.89</v>
      </c>
      <c r="N193">
        <v>10.99</v>
      </c>
      <c r="O193">
        <v>50</v>
      </c>
      <c r="P193">
        <v>149.96639999999999</v>
      </c>
      <c r="Q193">
        <v>33.927999999999997</v>
      </c>
      <c r="R193">
        <v>147.95500000000001</v>
      </c>
      <c r="S193">
        <v>43.699100000000001</v>
      </c>
      <c r="T193">
        <v>9.9760000000000009</v>
      </c>
      <c r="U193">
        <v>5.1847853999999999E-2</v>
      </c>
      <c r="V193">
        <v>5.1847853999999999E-2</v>
      </c>
    </row>
    <row r="194" spans="1:22" x14ac:dyDescent="0.25">
      <c r="A194" t="s">
        <v>276</v>
      </c>
      <c r="B194" t="s">
        <v>277</v>
      </c>
      <c r="C194">
        <v>36</v>
      </c>
      <c r="D194">
        <v>78</v>
      </c>
      <c r="E194">
        <v>1000</v>
      </c>
      <c r="F194">
        <v>1</v>
      </c>
      <c r="G194">
        <v>0.3</v>
      </c>
      <c r="H194">
        <v>62.89</v>
      </c>
      <c r="I194">
        <v>10.99</v>
      </c>
      <c r="J194">
        <v>1000</v>
      </c>
      <c r="K194">
        <v>1</v>
      </c>
      <c r="L194">
        <v>0.3</v>
      </c>
      <c r="M194">
        <v>62.89</v>
      </c>
      <c r="N194">
        <v>10.99</v>
      </c>
      <c r="O194">
        <v>50</v>
      </c>
      <c r="P194">
        <v>172.9742</v>
      </c>
      <c r="Q194">
        <v>93.744600000000005</v>
      </c>
      <c r="R194">
        <v>164.6311</v>
      </c>
      <c r="S194">
        <v>85.4221</v>
      </c>
      <c r="T194">
        <v>11.7844</v>
      </c>
      <c r="U194">
        <v>5.1847853999999999E-2</v>
      </c>
      <c r="V194">
        <v>5.1847853999999999E-2</v>
      </c>
    </row>
    <row r="195" spans="1:22" x14ac:dyDescent="0.25">
      <c r="A195" t="s">
        <v>277</v>
      </c>
      <c r="B195" t="s">
        <v>259</v>
      </c>
      <c r="C195">
        <v>78</v>
      </c>
      <c r="D195">
        <v>79</v>
      </c>
      <c r="E195">
        <v>1000</v>
      </c>
      <c r="F195">
        <v>1</v>
      </c>
      <c r="G195">
        <v>0.3</v>
      </c>
      <c r="H195">
        <v>62.89</v>
      </c>
      <c r="I195">
        <v>10.99</v>
      </c>
      <c r="J195">
        <v>1000</v>
      </c>
      <c r="K195">
        <v>1</v>
      </c>
      <c r="L195">
        <v>0.3</v>
      </c>
      <c r="M195">
        <v>62.89</v>
      </c>
      <c r="N195">
        <v>10.99</v>
      </c>
      <c r="O195">
        <v>50</v>
      </c>
      <c r="P195">
        <v>164.6311</v>
      </c>
      <c r="Q195">
        <v>85.4221</v>
      </c>
      <c r="R195">
        <v>170.54249999999999</v>
      </c>
      <c r="S195">
        <v>80.188900000000004</v>
      </c>
      <c r="T195">
        <v>7.8949999999999996</v>
      </c>
      <c r="U195">
        <v>5.1847853999999999E-2</v>
      </c>
      <c r="V195">
        <v>5.1847853999999999E-2</v>
      </c>
    </row>
    <row r="196" spans="1:22" x14ac:dyDescent="0.25">
      <c r="A196" t="s">
        <v>259</v>
      </c>
      <c r="B196" t="s">
        <v>276</v>
      </c>
      <c r="C196">
        <v>79</v>
      </c>
      <c r="D196">
        <v>36</v>
      </c>
      <c r="E196">
        <v>1000</v>
      </c>
      <c r="F196">
        <v>1</v>
      </c>
      <c r="G196">
        <v>0.3</v>
      </c>
      <c r="H196">
        <v>62.89</v>
      </c>
      <c r="I196">
        <v>10.99</v>
      </c>
      <c r="J196">
        <v>1000</v>
      </c>
      <c r="K196">
        <v>1</v>
      </c>
      <c r="L196">
        <v>0.3</v>
      </c>
      <c r="M196">
        <v>62.89</v>
      </c>
      <c r="N196">
        <v>10.99</v>
      </c>
      <c r="O196">
        <v>50</v>
      </c>
      <c r="P196">
        <v>170.54249999999999</v>
      </c>
      <c r="Q196">
        <v>80.188900000000004</v>
      </c>
      <c r="R196">
        <v>172.9742</v>
      </c>
      <c r="S196">
        <v>93.744600000000005</v>
      </c>
      <c r="T196">
        <v>13.7721</v>
      </c>
      <c r="U196">
        <v>5.1847853999999999E-2</v>
      </c>
      <c r="V196">
        <v>5.1847853999999999E-2</v>
      </c>
    </row>
    <row r="197" spans="1:22" x14ac:dyDescent="0.25">
      <c r="A197" t="s">
        <v>260</v>
      </c>
      <c r="B197" t="s">
        <v>258</v>
      </c>
      <c r="C197">
        <v>93</v>
      </c>
      <c r="D197">
        <v>62</v>
      </c>
      <c r="E197">
        <v>1000</v>
      </c>
      <c r="F197">
        <v>1</v>
      </c>
      <c r="G197">
        <v>0.3</v>
      </c>
      <c r="H197">
        <v>62.89</v>
      </c>
      <c r="I197">
        <v>10.99</v>
      </c>
      <c r="J197">
        <v>1000</v>
      </c>
      <c r="K197">
        <v>1</v>
      </c>
      <c r="L197">
        <v>0.3</v>
      </c>
      <c r="M197">
        <v>62.89</v>
      </c>
      <c r="N197">
        <v>10.99</v>
      </c>
      <c r="O197">
        <v>50</v>
      </c>
      <c r="P197">
        <v>171.4117</v>
      </c>
      <c r="Q197">
        <v>72.1541</v>
      </c>
      <c r="R197">
        <v>163.70349999999999</v>
      </c>
      <c r="S197">
        <v>76.244600000000005</v>
      </c>
      <c r="T197">
        <v>8.7263000000000002</v>
      </c>
      <c r="U197">
        <v>5.1847853999999999E-2</v>
      </c>
      <c r="V197">
        <v>5.1847853999999999E-2</v>
      </c>
    </row>
    <row r="198" spans="1:22" x14ac:dyDescent="0.25">
      <c r="A198" t="s">
        <v>258</v>
      </c>
      <c r="B198" t="s">
        <v>265</v>
      </c>
      <c r="C198">
        <v>62</v>
      </c>
      <c r="D198">
        <v>91</v>
      </c>
      <c r="E198">
        <v>1000</v>
      </c>
      <c r="F198">
        <v>1</v>
      </c>
      <c r="G198">
        <v>0.3</v>
      </c>
      <c r="H198">
        <v>62.89</v>
      </c>
      <c r="I198">
        <v>10.99</v>
      </c>
      <c r="J198">
        <v>1000</v>
      </c>
      <c r="K198">
        <v>1</v>
      </c>
      <c r="L198">
        <v>0.3</v>
      </c>
      <c r="M198">
        <v>62.89</v>
      </c>
      <c r="N198">
        <v>10.99</v>
      </c>
      <c r="O198">
        <v>50</v>
      </c>
      <c r="P198">
        <v>163.70349999999999</v>
      </c>
      <c r="Q198">
        <v>76.244600000000005</v>
      </c>
      <c r="R198">
        <v>161.55170000000001</v>
      </c>
      <c r="S198">
        <v>69.343400000000003</v>
      </c>
      <c r="T198">
        <v>7.2289000000000003</v>
      </c>
      <c r="U198">
        <v>5.1847853999999999E-2</v>
      </c>
      <c r="V198">
        <v>5.1847853999999999E-2</v>
      </c>
    </row>
    <row r="199" spans="1:22" x14ac:dyDescent="0.25">
      <c r="A199" t="s">
        <v>265</v>
      </c>
      <c r="B199" t="s">
        <v>260</v>
      </c>
      <c r="C199">
        <v>91</v>
      </c>
      <c r="D199">
        <v>93</v>
      </c>
      <c r="E199">
        <v>1000</v>
      </c>
      <c r="F199">
        <v>1</v>
      </c>
      <c r="G199">
        <v>0.3</v>
      </c>
      <c r="H199">
        <v>62.89</v>
      </c>
      <c r="I199">
        <v>10.99</v>
      </c>
      <c r="J199">
        <v>1000</v>
      </c>
      <c r="K199">
        <v>1</v>
      </c>
      <c r="L199">
        <v>0.3</v>
      </c>
      <c r="M199">
        <v>62.89</v>
      </c>
      <c r="N199">
        <v>10.99</v>
      </c>
      <c r="O199">
        <v>50</v>
      </c>
      <c r="P199">
        <v>161.55170000000001</v>
      </c>
      <c r="Q199">
        <v>69.343400000000003</v>
      </c>
      <c r="R199">
        <v>171.4117</v>
      </c>
      <c r="S199">
        <v>72.1541</v>
      </c>
      <c r="T199">
        <v>10.252800000000001</v>
      </c>
      <c r="U199">
        <v>5.1847853999999999E-2</v>
      </c>
      <c r="V199">
        <v>5.1847853999999999E-2</v>
      </c>
    </row>
    <row r="200" spans="1:22" x14ac:dyDescent="0.25">
      <c r="A200" t="s">
        <v>294</v>
      </c>
      <c r="B200" t="s">
        <v>291</v>
      </c>
      <c r="C200">
        <v>35</v>
      </c>
      <c r="D200">
        <v>76</v>
      </c>
      <c r="E200">
        <v>1000</v>
      </c>
      <c r="F200">
        <v>1</v>
      </c>
      <c r="G200">
        <v>0.3</v>
      </c>
      <c r="H200">
        <v>62.89</v>
      </c>
      <c r="I200">
        <v>10.99</v>
      </c>
      <c r="J200">
        <v>1000</v>
      </c>
      <c r="K200">
        <v>1</v>
      </c>
      <c r="L200">
        <v>0.3</v>
      </c>
      <c r="M200">
        <v>62.89</v>
      </c>
      <c r="N200">
        <v>10.99</v>
      </c>
      <c r="O200">
        <v>50</v>
      </c>
      <c r="P200">
        <v>165.8032</v>
      </c>
      <c r="Q200">
        <v>107.6046</v>
      </c>
      <c r="R200">
        <v>157.4187</v>
      </c>
      <c r="S200">
        <v>99.527699999999996</v>
      </c>
      <c r="T200">
        <v>11.641999999999999</v>
      </c>
      <c r="U200">
        <v>5.1847853999999999E-2</v>
      </c>
      <c r="V200">
        <v>5.1847853999999999E-2</v>
      </c>
    </row>
    <row r="201" spans="1:22" x14ac:dyDescent="0.25">
      <c r="A201" t="s">
        <v>291</v>
      </c>
      <c r="B201" t="s">
        <v>278</v>
      </c>
      <c r="C201">
        <v>76</v>
      </c>
      <c r="D201">
        <v>77</v>
      </c>
      <c r="E201">
        <v>1000</v>
      </c>
      <c r="F201">
        <v>1</v>
      </c>
      <c r="G201">
        <v>0.3</v>
      </c>
      <c r="H201">
        <v>62.89</v>
      </c>
      <c r="I201">
        <v>10.99</v>
      </c>
      <c r="J201">
        <v>1000</v>
      </c>
      <c r="K201">
        <v>1</v>
      </c>
      <c r="L201">
        <v>0.3</v>
      </c>
      <c r="M201">
        <v>62.89</v>
      </c>
      <c r="N201">
        <v>10.99</v>
      </c>
      <c r="O201">
        <v>50</v>
      </c>
      <c r="P201">
        <v>157.4187</v>
      </c>
      <c r="Q201">
        <v>99.527699999999996</v>
      </c>
      <c r="R201">
        <v>164.45609999999999</v>
      </c>
      <c r="S201">
        <v>94.6447</v>
      </c>
      <c r="T201">
        <v>8.5655999999999999</v>
      </c>
      <c r="U201">
        <v>5.1847853999999999E-2</v>
      </c>
      <c r="V201">
        <v>5.1847853999999999E-2</v>
      </c>
    </row>
    <row r="202" spans="1:22" x14ac:dyDescent="0.25">
      <c r="A202" t="s">
        <v>278</v>
      </c>
      <c r="B202" t="s">
        <v>294</v>
      </c>
      <c r="C202">
        <v>77</v>
      </c>
      <c r="D202">
        <v>35</v>
      </c>
      <c r="E202">
        <v>1000</v>
      </c>
      <c r="F202">
        <v>1</v>
      </c>
      <c r="G202">
        <v>0.3</v>
      </c>
      <c r="H202">
        <v>62.89</v>
      </c>
      <c r="I202">
        <v>10.99</v>
      </c>
      <c r="J202">
        <v>1000</v>
      </c>
      <c r="K202">
        <v>1</v>
      </c>
      <c r="L202">
        <v>0.3</v>
      </c>
      <c r="M202">
        <v>62.89</v>
      </c>
      <c r="N202">
        <v>10.99</v>
      </c>
      <c r="O202">
        <v>50</v>
      </c>
      <c r="P202">
        <v>164.45609999999999</v>
      </c>
      <c r="Q202">
        <v>94.6447</v>
      </c>
      <c r="R202">
        <v>165.8032</v>
      </c>
      <c r="S202">
        <v>107.6046</v>
      </c>
      <c r="T202">
        <v>13.0297</v>
      </c>
      <c r="U202">
        <v>5.1847853999999999E-2</v>
      </c>
      <c r="V202">
        <v>5.1847853999999999E-2</v>
      </c>
    </row>
    <row r="203" spans="1:22" x14ac:dyDescent="0.25">
      <c r="A203" t="s">
        <v>293</v>
      </c>
      <c r="B203" t="s">
        <v>277</v>
      </c>
      <c r="C203">
        <v>63</v>
      </c>
      <c r="D203">
        <v>78</v>
      </c>
      <c r="E203">
        <v>1000</v>
      </c>
      <c r="F203">
        <v>1</v>
      </c>
      <c r="G203">
        <v>0.3</v>
      </c>
      <c r="H203">
        <v>62.89</v>
      </c>
      <c r="I203">
        <v>10.99</v>
      </c>
      <c r="J203">
        <v>1000</v>
      </c>
      <c r="K203">
        <v>1</v>
      </c>
      <c r="L203">
        <v>0.3</v>
      </c>
      <c r="M203">
        <v>62.89</v>
      </c>
      <c r="N203">
        <v>10.99</v>
      </c>
      <c r="O203">
        <v>50</v>
      </c>
      <c r="P203">
        <v>156.94659999999999</v>
      </c>
      <c r="Q203">
        <v>90.524600000000007</v>
      </c>
      <c r="R203">
        <v>164.6311</v>
      </c>
      <c r="S203">
        <v>85.4221</v>
      </c>
      <c r="T203">
        <v>9.2242999999999995</v>
      </c>
      <c r="U203">
        <v>5.1847853999999999E-2</v>
      </c>
      <c r="V203">
        <v>5.1847853999999999E-2</v>
      </c>
    </row>
    <row r="204" spans="1:22" x14ac:dyDescent="0.25">
      <c r="A204" t="s">
        <v>277</v>
      </c>
      <c r="B204" t="s">
        <v>278</v>
      </c>
      <c r="C204">
        <v>78</v>
      </c>
      <c r="D204">
        <v>77</v>
      </c>
      <c r="E204">
        <v>1000</v>
      </c>
      <c r="F204">
        <v>1</v>
      </c>
      <c r="G204">
        <v>0.3</v>
      </c>
      <c r="H204">
        <v>62.89</v>
      </c>
      <c r="I204">
        <v>10.99</v>
      </c>
      <c r="J204">
        <v>1000</v>
      </c>
      <c r="K204">
        <v>1</v>
      </c>
      <c r="L204">
        <v>0.3</v>
      </c>
      <c r="M204">
        <v>62.89</v>
      </c>
      <c r="N204">
        <v>10.99</v>
      </c>
      <c r="O204">
        <v>50</v>
      </c>
      <c r="P204">
        <v>164.6311</v>
      </c>
      <c r="Q204">
        <v>85.4221</v>
      </c>
      <c r="R204">
        <v>164.45609999999999</v>
      </c>
      <c r="S204">
        <v>94.6447</v>
      </c>
      <c r="T204">
        <v>9.2242999999999995</v>
      </c>
      <c r="U204">
        <v>5.1847853999999999E-2</v>
      </c>
      <c r="V204">
        <v>5.1847853999999999E-2</v>
      </c>
    </row>
    <row r="205" spans="1:22" x14ac:dyDescent="0.25">
      <c r="A205" t="s">
        <v>278</v>
      </c>
      <c r="B205" t="s">
        <v>293</v>
      </c>
      <c r="C205">
        <v>77</v>
      </c>
      <c r="D205">
        <v>63</v>
      </c>
      <c r="E205">
        <v>1000</v>
      </c>
      <c r="F205">
        <v>1</v>
      </c>
      <c r="G205">
        <v>0.3</v>
      </c>
      <c r="H205">
        <v>62.89</v>
      </c>
      <c r="I205">
        <v>10.99</v>
      </c>
      <c r="J205">
        <v>1000</v>
      </c>
      <c r="K205">
        <v>1</v>
      </c>
      <c r="L205">
        <v>0.3</v>
      </c>
      <c r="M205">
        <v>62.89</v>
      </c>
      <c r="N205">
        <v>10.99</v>
      </c>
      <c r="O205">
        <v>50</v>
      </c>
      <c r="P205">
        <v>164.45609999999999</v>
      </c>
      <c r="Q205">
        <v>94.6447</v>
      </c>
      <c r="R205">
        <v>156.94659999999999</v>
      </c>
      <c r="S205">
        <v>90.524600000000007</v>
      </c>
      <c r="T205">
        <v>8.5655000000000001</v>
      </c>
      <c r="U205">
        <v>5.1847853999999999E-2</v>
      </c>
      <c r="V205">
        <v>5.1847853999999999E-2</v>
      </c>
    </row>
    <row r="206" spans="1:22" x14ac:dyDescent="0.25">
      <c r="A206" t="s">
        <v>264</v>
      </c>
      <c r="B206" t="s">
        <v>272</v>
      </c>
      <c r="C206">
        <v>61</v>
      </c>
      <c r="D206">
        <v>60</v>
      </c>
      <c r="E206">
        <v>1000</v>
      </c>
      <c r="F206">
        <v>1</v>
      </c>
      <c r="G206">
        <v>0.3</v>
      </c>
      <c r="H206">
        <v>62.89</v>
      </c>
      <c r="I206">
        <v>10.99</v>
      </c>
      <c r="J206">
        <v>1000</v>
      </c>
      <c r="K206">
        <v>1</v>
      </c>
      <c r="L206">
        <v>0.3</v>
      </c>
      <c r="M206">
        <v>62.89</v>
      </c>
      <c r="N206">
        <v>10.99</v>
      </c>
      <c r="O206">
        <v>50</v>
      </c>
      <c r="P206">
        <v>159.4</v>
      </c>
      <c r="Q206">
        <v>62.442300000000003</v>
      </c>
      <c r="R206">
        <v>142.565</v>
      </c>
      <c r="S206">
        <v>66.632499999999993</v>
      </c>
      <c r="T206">
        <v>17.348600000000001</v>
      </c>
      <c r="U206">
        <v>5.1847853999999999E-2</v>
      </c>
      <c r="V206">
        <v>5.1847853999999999E-2</v>
      </c>
    </row>
    <row r="207" spans="1:22" x14ac:dyDescent="0.25">
      <c r="A207" t="s">
        <v>272</v>
      </c>
      <c r="B207" t="s">
        <v>274</v>
      </c>
      <c r="C207">
        <v>60</v>
      </c>
      <c r="D207">
        <v>81</v>
      </c>
      <c r="E207">
        <v>1000</v>
      </c>
      <c r="F207">
        <v>1</v>
      </c>
      <c r="G207">
        <v>0.3</v>
      </c>
      <c r="H207">
        <v>62.89</v>
      </c>
      <c r="I207">
        <v>10.99</v>
      </c>
      <c r="J207">
        <v>1000</v>
      </c>
      <c r="K207">
        <v>1</v>
      </c>
      <c r="L207">
        <v>0.3</v>
      </c>
      <c r="M207">
        <v>62.89</v>
      </c>
      <c r="N207">
        <v>10.99</v>
      </c>
      <c r="O207">
        <v>50</v>
      </c>
      <c r="P207">
        <v>142.565</v>
      </c>
      <c r="Q207">
        <v>66.632499999999993</v>
      </c>
      <c r="R207">
        <v>150.97749999999999</v>
      </c>
      <c r="S207">
        <v>57.900599999999997</v>
      </c>
      <c r="T207">
        <v>12.125</v>
      </c>
      <c r="U207">
        <v>5.1847853999999999E-2</v>
      </c>
      <c r="V207">
        <v>5.1847853999999999E-2</v>
      </c>
    </row>
    <row r="208" spans="1:22" x14ac:dyDescent="0.25">
      <c r="A208" t="s">
        <v>274</v>
      </c>
      <c r="B208" t="s">
        <v>264</v>
      </c>
      <c r="C208">
        <v>81</v>
      </c>
      <c r="D208">
        <v>61</v>
      </c>
      <c r="E208">
        <v>1000</v>
      </c>
      <c r="F208">
        <v>1</v>
      </c>
      <c r="G208">
        <v>0.3</v>
      </c>
      <c r="H208">
        <v>62.89</v>
      </c>
      <c r="I208">
        <v>10.99</v>
      </c>
      <c r="J208">
        <v>1000</v>
      </c>
      <c r="K208">
        <v>1</v>
      </c>
      <c r="L208">
        <v>0.3</v>
      </c>
      <c r="M208">
        <v>62.89</v>
      </c>
      <c r="N208">
        <v>10.99</v>
      </c>
      <c r="O208">
        <v>50</v>
      </c>
      <c r="P208">
        <v>150.97749999999999</v>
      </c>
      <c r="Q208">
        <v>57.900599999999997</v>
      </c>
      <c r="R208">
        <v>159.4</v>
      </c>
      <c r="S208">
        <v>62.442300000000003</v>
      </c>
      <c r="T208">
        <v>9.5690000000000008</v>
      </c>
      <c r="U208">
        <v>5.1847853999999999E-2</v>
      </c>
      <c r="V208">
        <v>5.1847853999999999E-2</v>
      </c>
    </row>
    <row r="209" spans="1:22" x14ac:dyDescent="0.25">
      <c r="A209" t="s">
        <v>290</v>
      </c>
      <c r="B209" t="s">
        <v>292</v>
      </c>
      <c r="C209">
        <v>75</v>
      </c>
      <c r="D209">
        <v>64</v>
      </c>
      <c r="E209">
        <v>1000</v>
      </c>
      <c r="F209">
        <v>1</v>
      </c>
      <c r="G209">
        <v>0.3</v>
      </c>
      <c r="H209">
        <v>62.89</v>
      </c>
      <c r="I209">
        <v>10.99</v>
      </c>
      <c r="J209">
        <v>1000</v>
      </c>
      <c r="K209">
        <v>1</v>
      </c>
      <c r="L209">
        <v>0.3</v>
      </c>
      <c r="M209">
        <v>62.89</v>
      </c>
      <c r="N209">
        <v>10.99</v>
      </c>
      <c r="O209">
        <v>50</v>
      </c>
      <c r="P209">
        <v>157.3785</v>
      </c>
      <c r="Q209">
        <v>108.5431</v>
      </c>
      <c r="R209">
        <v>149.91460000000001</v>
      </c>
      <c r="S209">
        <v>104.52460000000001</v>
      </c>
      <c r="T209">
        <v>8.4769000000000005</v>
      </c>
      <c r="U209">
        <v>5.1847853999999999E-2</v>
      </c>
      <c r="V209">
        <v>5.1847853999999999E-2</v>
      </c>
    </row>
    <row r="210" spans="1:22" x14ac:dyDescent="0.25">
      <c r="A210" t="s">
        <v>292</v>
      </c>
      <c r="B210" t="s">
        <v>291</v>
      </c>
      <c r="C210">
        <v>64</v>
      </c>
      <c r="D210">
        <v>76</v>
      </c>
      <c r="E210">
        <v>1000</v>
      </c>
      <c r="F210">
        <v>1</v>
      </c>
      <c r="G210">
        <v>0.3</v>
      </c>
      <c r="H210">
        <v>62.89</v>
      </c>
      <c r="I210">
        <v>10.99</v>
      </c>
      <c r="J210">
        <v>1000</v>
      </c>
      <c r="K210">
        <v>1</v>
      </c>
      <c r="L210">
        <v>0.3</v>
      </c>
      <c r="M210">
        <v>62.89</v>
      </c>
      <c r="N210">
        <v>10.99</v>
      </c>
      <c r="O210">
        <v>50</v>
      </c>
      <c r="P210">
        <v>149.91460000000001</v>
      </c>
      <c r="Q210">
        <v>104.52460000000001</v>
      </c>
      <c r="R210">
        <v>157.4187</v>
      </c>
      <c r="S210">
        <v>99.527699999999996</v>
      </c>
      <c r="T210">
        <v>9.0155999999999992</v>
      </c>
      <c r="U210">
        <v>5.1847853999999999E-2</v>
      </c>
      <c r="V210">
        <v>5.1847853999999999E-2</v>
      </c>
    </row>
    <row r="211" spans="1:22" x14ac:dyDescent="0.25">
      <c r="A211" t="s">
        <v>291</v>
      </c>
      <c r="B211" t="s">
        <v>290</v>
      </c>
      <c r="C211">
        <v>76</v>
      </c>
      <c r="D211">
        <v>75</v>
      </c>
      <c r="E211">
        <v>1000</v>
      </c>
      <c r="F211">
        <v>1</v>
      </c>
      <c r="G211">
        <v>0.3</v>
      </c>
      <c r="H211">
        <v>62.89</v>
      </c>
      <c r="I211">
        <v>10.99</v>
      </c>
      <c r="J211">
        <v>1000</v>
      </c>
      <c r="K211">
        <v>1</v>
      </c>
      <c r="L211">
        <v>0.3</v>
      </c>
      <c r="M211">
        <v>62.89</v>
      </c>
      <c r="N211">
        <v>10.99</v>
      </c>
      <c r="O211">
        <v>50</v>
      </c>
      <c r="P211">
        <v>157.4187</v>
      </c>
      <c r="Q211">
        <v>99.527699999999996</v>
      </c>
      <c r="R211">
        <v>157.3785</v>
      </c>
      <c r="S211">
        <v>108.5431</v>
      </c>
      <c r="T211">
        <v>9.0154999999999994</v>
      </c>
      <c r="U211">
        <v>5.1847853999999999E-2</v>
      </c>
      <c r="V211">
        <v>5.1847853999999999E-2</v>
      </c>
    </row>
    <row r="212" spans="1:22" x14ac:dyDescent="0.25">
      <c r="A212" t="s">
        <v>288</v>
      </c>
      <c r="B212" t="s">
        <v>289</v>
      </c>
      <c r="C212">
        <v>41</v>
      </c>
      <c r="D212">
        <v>51</v>
      </c>
      <c r="E212">
        <v>1000</v>
      </c>
      <c r="F212">
        <v>1</v>
      </c>
      <c r="G212">
        <v>0.3</v>
      </c>
      <c r="H212">
        <v>62.89</v>
      </c>
      <c r="I212">
        <v>10.99</v>
      </c>
      <c r="J212">
        <v>1000</v>
      </c>
      <c r="K212">
        <v>1</v>
      </c>
      <c r="L212">
        <v>0.3</v>
      </c>
      <c r="M212">
        <v>62.89</v>
      </c>
      <c r="N212">
        <v>10.99</v>
      </c>
      <c r="O212">
        <v>50</v>
      </c>
      <c r="P212">
        <v>141.06</v>
      </c>
      <c r="Q212">
        <v>32.316400000000002</v>
      </c>
      <c r="R212">
        <v>147.95500000000001</v>
      </c>
      <c r="S212">
        <v>43.699100000000001</v>
      </c>
      <c r="T212">
        <v>13.308199999999999</v>
      </c>
      <c r="U212">
        <v>5.1847853999999999E-2</v>
      </c>
      <c r="V212">
        <v>5.1847853999999999E-2</v>
      </c>
    </row>
    <row r="213" spans="1:22" x14ac:dyDescent="0.25">
      <c r="A213" t="s">
        <v>289</v>
      </c>
      <c r="B213" t="s">
        <v>282</v>
      </c>
      <c r="C213">
        <v>51</v>
      </c>
      <c r="D213">
        <v>80</v>
      </c>
      <c r="E213">
        <v>1000</v>
      </c>
      <c r="F213">
        <v>1</v>
      </c>
      <c r="G213">
        <v>0.3</v>
      </c>
      <c r="H213">
        <v>62.89</v>
      </c>
      <c r="I213">
        <v>10.99</v>
      </c>
      <c r="J213">
        <v>1000</v>
      </c>
      <c r="K213">
        <v>1</v>
      </c>
      <c r="L213">
        <v>0.3</v>
      </c>
      <c r="M213">
        <v>62.89</v>
      </c>
      <c r="N213">
        <v>10.99</v>
      </c>
      <c r="O213">
        <v>50</v>
      </c>
      <c r="P213">
        <v>147.95500000000001</v>
      </c>
      <c r="Q213">
        <v>43.699100000000001</v>
      </c>
      <c r="R213">
        <v>139.2225</v>
      </c>
      <c r="S213">
        <v>41.922600000000003</v>
      </c>
      <c r="T213">
        <v>8.9114000000000004</v>
      </c>
      <c r="U213">
        <v>5.1847853999999999E-2</v>
      </c>
      <c r="V213">
        <v>5.1847853999999999E-2</v>
      </c>
    </row>
    <row r="214" spans="1:22" x14ac:dyDescent="0.25">
      <c r="A214" t="s">
        <v>282</v>
      </c>
      <c r="B214" t="s">
        <v>288</v>
      </c>
      <c r="C214">
        <v>80</v>
      </c>
      <c r="D214">
        <v>41</v>
      </c>
      <c r="E214">
        <v>1000</v>
      </c>
      <c r="F214">
        <v>1</v>
      </c>
      <c r="G214">
        <v>0.3</v>
      </c>
      <c r="H214">
        <v>62.89</v>
      </c>
      <c r="I214">
        <v>10.99</v>
      </c>
      <c r="J214">
        <v>1000</v>
      </c>
      <c r="K214">
        <v>1</v>
      </c>
      <c r="L214">
        <v>0.3</v>
      </c>
      <c r="M214">
        <v>62.89</v>
      </c>
      <c r="N214">
        <v>10.99</v>
      </c>
      <c r="O214">
        <v>50</v>
      </c>
      <c r="P214">
        <v>139.2225</v>
      </c>
      <c r="Q214">
        <v>41.922600000000003</v>
      </c>
      <c r="R214">
        <v>141.06</v>
      </c>
      <c r="S214">
        <v>32.316400000000002</v>
      </c>
      <c r="T214">
        <v>9.7804000000000002</v>
      </c>
      <c r="U214">
        <v>5.1847853999999999E-2</v>
      </c>
      <c r="V214">
        <v>5.1847853999999999E-2</v>
      </c>
    </row>
    <row r="215" spans="1:22" x14ac:dyDescent="0.25">
      <c r="A215" t="s">
        <v>273</v>
      </c>
      <c r="B215" t="s">
        <v>287</v>
      </c>
      <c r="C215">
        <v>59</v>
      </c>
      <c r="D215">
        <v>58</v>
      </c>
      <c r="E215">
        <v>1000</v>
      </c>
      <c r="F215">
        <v>1</v>
      </c>
      <c r="G215">
        <v>0.3</v>
      </c>
      <c r="H215">
        <v>62.89</v>
      </c>
      <c r="I215">
        <v>10.99</v>
      </c>
      <c r="J215">
        <v>1000</v>
      </c>
      <c r="K215">
        <v>1</v>
      </c>
      <c r="L215">
        <v>0.3</v>
      </c>
      <c r="M215">
        <v>62.89</v>
      </c>
      <c r="N215">
        <v>10.99</v>
      </c>
      <c r="O215">
        <v>50</v>
      </c>
      <c r="P215">
        <v>128.845</v>
      </c>
      <c r="Q215">
        <v>73.969499999999996</v>
      </c>
      <c r="R215">
        <v>116.91</v>
      </c>
      <c r="S215">
        <v>83.040199999999999</v>
      </c>
      <c r="T215">
        <v>14.9907</v>
      </c>
      <c r="U215">
        <v>5.1847853999999999E-2</v>
      </c>
      <c r="V215">
        <v>5.1847853999999999E-2</v>
      </c>
    </row>
    <row r="216" spans="1:22" x14ac:dyDescent="0.25">
      <c r="A216" t="s">
        <v>287</v>
      </c>
      <c r="B216" t="s">
        <v>286</v>
      </c>
      <c r="C216">
        <v>58</v>
      </c>
      <c r="D216">
        <v>70</v>
      </c>
      <c r="E216">
        <v>1000</v>
      </c>
      <c r="F216">
        <v>1</v>
      </c>
      <c r="G216">
        <v>0.3</v>
      </c>
      <c r="H216">
        <v>62.89</v>
      </c>
      <c r="I216">
        <v>10.99</v>
      </c>
      <c r="J216">
        <v>1000</v>
      </c>
      <c r="K216">
        <v>1</v>
      </c>
      <c r="L216">
        <v>0.3</v>
      </c>
      <c r="M216">
        <v>62.89</v>
      </c>
      <c r="N216">
        <v>10.99</v>
      </c>
      <c r="O216">
        <v>50</v>
      </c>
      <c r="P216">
        <v>116.91</v>
      </c>
      <c r="Q216">
        <v>83.040199999999999</v>
      </c>
      <c r="R216">
        <v>118.1135</v>
      </c>
      <c r="S216">
        <v>73.590400000000002</v>
      </c>
      <c r="T216">
        <v>9.5260999999999996</v>
      </c>
      <c r="U216">
        <v>5.1847853999999999E-2</v>
      </c>
      <c r="V216">
        <v>5.1847853999999999E-2</v>
      </c>
    </row>
    <row r="217" spans="1:22" x14ac:dyDescent="0.25">
      <c r="A217" t="s">
        <v>286</v>
      </c>
      <c r="B217" t="s">
        <v>273</v>
      </c>
      <c r="C217">
        <v>70</v>
      </c>
      <c r="D217">
        <v>59</v>
      </c>
      <c r="E217">
        <v>1000</v>
      </c>
      <c r="F217">
        <v>1</v>
      </c>
      <c r="G217">
        <v>0.3</v>
      </c>
      <c r="H217">
        <v>62.89</v>
      </c>
      <c r="I217">
        <v>10.99</v>
      </c>
      <c r="J217">
        <v>1000</v>
      </c>
      <c r="K217">
        <v>1</v>
      </c>
      <c r="L217">
        <v>0.3</v>
      </c>
      <c r="M217">
        <v>62.89</v>
      </c>
      <c r="N217">
        <v>10.99</v>
      </c>
      <c r="O217">
        <v>50</v>
      </c>
      <c r="P217">
        <v>118.1135</v>
      </c>
      <c r="Q217">
        <v>73.590400000000002</v>
      </c>
      <c r="R217">
        <v>128.845</v>
      </c>
      <c r="S217">
        <v>73.969499999999996</v>
      </c>
      <c r="T217">
        <v>10.738200000000001</v>
      </c>
      <c r="U217">
        <v>5.1847853999999999E-2</v>
      </c>
      <c r="V217">
        <v>5.1847853999999999E-2</v>
      </c>
    </row>
    <row r="218" spans="1:22" x14ac:dyDescent="0.25">
      <c r="A218" t="s">
        <v>281</v>
      </c>
      <c r="B218" t="s">
        <v>285</v>
      </c>
      <c r="C218">
        <v>83</v>
      </c>
      <c r="D218">
        <v>85</v>
      </c>
      <c r="E218">
        <v>1000</v>
      </c>
      <c r="F218">
        <v>1</v>
      </c>
      <c r="G218">
        <v>0.3</v>
      </c>
      <c r="H218">
        <v>62.89</v>
      </c>
      <c r="I218">
        <v>10.99</v>
      </c>
      <c r="J218">
        <v>1000</v>
      </c>
      <c r="K218">
        <v>1</v>
      </c>
      <c r="L218">
        <v>0.3</v>
      </c>
      <c r="M218">
        <v>62.89</v>
      </c>
      <c r="N218">
        <v>10.99</v>
      </c>
      <c r="O218">
        <v>50</v>
      </c>
      <c r="P218">
        <v>167.72880000000001</v>
      </c>
      <c r="Q218">
        <v>55.013599999999997</v>
      </c>
      <c r="R218">
        <v>175.2971</v>
      </c>
      <c r="S218">
        <v>50.646799999999999</v>
      </c>
      <c r="T218">
        <v>8.7377000000000002</v>
      </c>
      <c r="U218">
        <v>5.1847853999999999E-2</v>
      </c>
      <c r="V218">
        <v>5.1847853999999999E-2</v>
      </c>
    </row>
    <row r="219" spans="1:22" x14ac:dyDescent="0.25">
      <c r="A219" t="s">
        <v>285</v>
      </c>
      <c r="B219" t="s">
        <v>266</v>
      </c>
      <c r="C219">
        <v>85</v>
      </c>
      <c r="D219">
        <v>38</v>
      </c>
      <c r="E219">
        <v>1000</v>
      </c>
      <c r="F219">
        <v>1</v>
      </c>
      <c r="G219">
        <v>0.3</v>
      </c>
      <c r="H219">
        <v>62.89</v>
      </c>
      <c r="I219">
        <v>10.99</v>
      </c>
      <c r="J219">
        <v>1000</v>
      </c>
      <c r="K219">
        <v>1</v>
      </c>
      <c r="L219">
        <v>0.3</v>
      </c>
      <c r="M219">
        <v>62.89</v>
      </c>
      <c r="N219">
        <v>10.99</v>
      </c>
      <c r="O219">
        <v>50</v>
      </c>
      <c r="P219">
        <v>175.2971</v>
      </c>
      <c r="Q219">
        <v>50.646799999999999</v>
      </c>
      <c r="R219">
        <v>178.48920000000001</v>
      </c>
      <c r="S219">
        <v>57.974600000000002</v>
      </c>
      <c r="T219">
        <v>7.9928999999999997</v>
      </c>
      <c r="U219">
        <v>5.1847853999999999E-2</v>
      </c>
      <c r="V219">
        <v>5.1847853999999999E-2</v>
      </c>
    </row>
    <row r="220" spans="1:22" x14ac:dyDescent="0.25">
      <c r="A220" t="s">
        <v>266</v>
      </c>
      <c r="B220" t="s">
        <v>281</v>
      </c>
      <c r="C220">
        <v>38</v>
      </c>
      <c r="D220">
        <v>83</v>
      </c>
      <c r="E220">
        <v>1000</v>
      </c>
      <c r="F220">
        <v>1</v>
      </c>
      <c r="G220">
        <v>0.3</v>
      </c>
      <c r="H220">
        <v>62.89</v>
      </c>
      <c r="I220">
        <v>10.99</v>
      </c>
      <c r="J220">
        <v>1000</v>
      </c>
      <c r="K220">
        <v>1</v>
      </c>
      <c r="L220">
        <v>0.3</v>
      </c>
      <c r="M220">
        <v>62.89</v>
      </c>
      <c r="N220">
        <v>10.99</v>
      </c>
      <c r="O220">
        <v>50</v>
      </c>
      <c r="P220">
        <v>178.48920000000001</v>
      </c>
      <c r="Q220">
        <v>57.974600000000002</v>
      </c>
      <c r="R220">
        <v>167.72880000000001</v>
      </c>
      <c r="S220">
        <v>55.013599999999997</v>
      </c>
      <c r="T220">
        <v>11.160399999999999</v>
      </c>
      <c r="U220">
        <v>5.1847853999999999E-2</v>
      </c>
      <c r="V220">
        <v>5.1847853999999999E-2</v>
      </c>
    </row>
    <row r="221" spans="1:22" x14ac:dyDescent="0.25">
      <c r="A221" t="s">
        <v>276</v>
      </c>
      <c r="B221" t="s">
        <v>259</v>
      </c>
      <c r="C221">
        <v>36</v>
      </c>
      <c r="D221">
        <v>79</v>
      </c>
      <c r="E221">
        <v>1000</v>
      </c>
      <c r="F221">
        <v>1</v>
      </c>
      <c r="G221">
        <v>0.3</v>
      </c>
      <c r="H221">
        <v>62.89</v>
      </c>
      <c r="I221">
        <v>10.99</v>
      </c>
      <c r="J221">
        <v>1000</v>
      </c>
      <c r="K221">
        <v>1</v>
      </c>
      <c r="L221">
        <v>0.3</v>
      </c>
      <c r="M221">
        <v>62.89</v>
      </c>
      <c r="N221">
        <v>10.99</v>
      </c>
      <c r="O221">
        <v>50</v>
      </c>
      <c r="P221">
        <v>172.9742</v>
      </c>
      <c r="Q221">
        <v>93.744600000000005</v>
      </c>
      <c r="R221">
        <v>170.54249999999999</v>
      </c>
      <c r="S221">
        <v>80.188900000000004</v>
      </c>
      <c r="T221">
        <v>13.7721</v>
      </c>
      <c r="U221">
        <v>5.1847853999999999E-2</v>
      </c>
      <c r="V221">
        <v>5.1847853999999999E-2</v>
      </c>
    </row>
    <row r="222" spans="1:22" x14ac:dyDescent="0.25">
      <c r="A222" t="s">
        <v>259</v>
      </c>
      <c r="B222" t="s">
        <v>261</v>
      </c>
      <c r="C222">
        <v>79</v>
      </c>
      <c r="D222">
        <v>37</v>
      </c>
      <c r="E222">
        <v>1000</v>
      </c>
      <c r="F222">
        <v>1</v>
      </c>
      <c r="G222">
        <v>0.3</v>
      </c>
      <c r="H222">
        <v>62.89</v>
      </c>
      <c r="I222">
        <v>10.99</v>
      </c>
      <c r="J222">
        <v>1000</v>
      </c>
      <c r="K222">
        <v>1</v>
      </c>
      <c r="L222">
        <v>0.3</v>
      </c>
      <c r="M222">
        <v>62.89</v>
      </c>
      <c r="N222">
        <v>10.99</v>
      </c>
      <c r="O222">
        <v>50</v>
      </c>
      <c r="P222">
        <v>170.54249999999999</v>
      </c>
      <c r="Q222">
        <v>80.188900000000004</v>
      </c>
      <c r="R222">
        <v>178.0735</v>
      </c>
      <c r="S222">
        <v>77.819500000000005</v>
      </c>
      <c r="T222">
        <v>7.8948999999999998</v>
      </c>
      <c r="U222">
        <v>5.1847853999999999E-2</v>
      </c>
      <c r="V222">
        <v>5.1847853999999999E-2</v>
      </c>
    </row>
    <row r="223" spans="1:22" x14ac:dyDescent="0.25">
      <c r="A223" t="s">
        <v>261</v>
      </c>
      <c r="B223" t="s">
        <v>276</v>
      </c>
      <c r="C223">
        <v>37</v>
      </c>
      <c r="D223">
        <v>36</v>
      </c>
      <c r="E223">
        <v>1000</v>
      </c>
      <c r="F223">
        <v>1</v>
      </c>
      <c r="G223">
        <v>0.3</v>
      </c>
      <c r="H223">
        <v>62.89</v>
      </c>
      <c r="I223">
        <v>10.99</v>
      </c>
      <c r="J223">
        <v>1000</v>
      </c>
      <c r="K223">
        <v>1</v>
      </c>
      <c r="L223">
        <v>0.3</v>
      </c>
      <c r="M223">
        <v>62.89</v>
      </c>
      <c r="N223">
        <v>10.99</v>
      </c>
      <c r="O223">
        <v>50</v>
      </c>
      <c r="P223">
        <v>178.0735</v>
      </c>
      <c r="Q223">
        <v>77.819500000000005</v>
      </c>
      <c r="R223">
        <v>172.9742</v>
      </c>
      <c r="S223">
        <v>93.744600000000005</v>
      </c>
      <c r="T223">
        <v>16.721599999999999</v>
      </c>
      <c r="U223">
        <v>5.1847853999999999E-2</v>
      </c>
      <c r="V223">
        <v>5.1847853999999999E-2</v>
      </c>
    </row>
    <row r="224" spans="1:22" x14ac:dyDescent="0.25">
      <c r="A224" t="s">
        <v>269</v>
      </c>
      <c r="B224" t="s">
        <v>270</v>
      </c>
      <c r="C224">
        <v>89</v>
      </c>
      <c r="D224">
        <v>87</v>
      </c>
      <c r="E224">
        <v>1000</v>
      </c>
      <c r="F224">
        <v>1</v>
      </c>
      <c r="G224">
        <v>0.3</v>
      </c>
      <c r="H224">
        <v>62.89</v>
      </c>
      <c r="I224">
        <v>10.99</v>
      </c>
      <c r="J224">
        <v>1000</v>
      </c>
      <c r="K224">
        <v>1</v>
      </c>
      <c r="L224">
        <v>0.3</v>
      </c>
      <c r="M224">
        <v>62.89</v>
      </c>
      <c r="N224">
        <v>10.99</v>
      </c>
      <c r="O224">
        <v>50</v>
      </c>
      <c r="P224">
        <v>143.0934</v>
      </c>
      <c r="Q224">
        <v>58.723300000000002</v>
      </c>
      <c r="R224">
        <v>135.30959999999999</v>
      </c>
      <c r="S224">
        <v>62.250900000000001</v>
      </c>
      <c r="T224">
        <v>8.5457999999999998</v>
      </c>
      <c r="U224">
        <v>5.1847853999999999E-2</v>
      </c>
      <c r="V224">
        <v>5.1847853999999999E-2</v>
      </c>
    </row>
    <row r="225" spans="1:22" x14ac:dyDescent="0.25">
      <c r="A225" t="s">
        <v>270</v>
      </c>
      <c r="B225" t="s">
        <v>268</v>
      </c>
      <c r="C225">
        <v>87</v>
      </c>
      <c r="D225">
        <v>88</v>
      </c>
      <c r="E225">
        <v>1000</v>
      </c>
      <c r="F225">
        <v>1</v>
      </c>
      <c r="G225">
        <v>0.3</v>
      </c>
      <c r="H225">
        <v>62.89</v>
      </c>
      <c r="I225">
        <v>10.99</v>
      </c>
      <c r="J225">
        <v>1000</v>
      </c>
      <c r="K225">
        <v>1</v>
      </c>
      <c r="L225">
        <v>0.3</v>
      </c>
      <c r="M225">
        <v>62.89</v>
      </c>
      <c r="N225">
        <v>10.99</v>
      </c>
      <c r="O225">
        <v>50</v>
      </c>
      <c r="P225">
        <v>135.30959999999999</v>
      </c>
      <c r="Q225">
        <v>62.250900000000001</v>
      </c>
      <c r="R225">
        <v>137.875</v>
      </c>
      <c r="S225">
        <v>52.756399999999999</v>
      </c>
      <c r="T225">
        <v>9.8350000000000009</v>
      </c>
      <c r="U225">
        <v>5.1847853999999999E-2</v>
      </c>
      <c r="V225">
        <v>5.1847853999999999E-2</v>
      </c>
    </row>
    <row r="226" spans="1:22" x14ac:dyDescent="0.25">
      <c r="A226" t="s">
        <v>268</v>
      </c>
      <c r="B226" t="s">
        <v>269</v>
      </c>
      <c r="C226">
        <v>88</v>
      </c>
      <c r="D226">
        <v>89</v>
      </c>
      <c r="E226">
        <v>1000</v>
      </c>
      <c r="F226">
        <v>1</v>
      </c>
      <c r="G226">
        <v>0.3</v>
      </c>
      <c r="H226">
        <v>62.89</v>
      </c>
      <c r="I226">
        <v>10.99</v>
      </c>
      <c r="J226">
        <v>1000</v>
      </c>
      <c r="K226">
        <v>1</v>
      </c>
      <c r="L226">
        <v>0.3</v>
      </c>
      <c r="M226">
        <v>62.89</v>
      </c>
      <c r="N226">
        <v>10.99</v>
      </c>
      <c r="O226">
        <v>50</v>
      </c>
      <c r="P226">
        <v>137.875</v>
      </c>
      <c r="Q226">
        <v>52.756399999999999</v>
      </c>
      <c r="R226">
        <v>143.0934</v>
      </c>
      <c r="S226">
        <v>58.723300000000002</v>
      </c>
      <c r="T226">
        <v>7.9268999999999998</v>
      </c>
      <c r="U226">
        <v>5.1847853999999999E-2</v>
      </c>
      <c r="V226">
        <v>5.1847853999999999E-2</v>
      </c>
    </row>
    <row r="227" spans="1:22" x14ac:dyDescent="0.25">
      <c r="A227" t="s">
        <v>282</v>
      </c>
      <c r="B227" t="s">
        <v>284</v>
      </c>
      <c r="C227">
        <v>80</v>
      </c>
      <c r="D227">
        <v>50</v>
      </c>
      <c r="E227">
        <v>1000</v>
      </c>
      <c r="F227">
        <v>1</v>
      </c>
      <c r="G227">
        <v>0.3</v>
      </c>
      <c r="H227">
        <v>62.89</v>
      </c>
      <c r="I227">
        <v>10.99</v>
      </c>
      <c r="J227">
        <v>1000</v>
      </c>
      <c r="K227">
        <v>1</v>
      </c>
      <c r="L227">
        <v>0.3</v>
      </c>
      <c r="M227">
        <v>62.89</v>
      </c>
      <c r="N227">
        <v>10.99</v>
      </c>
      <c r="O227">
        <v>50</v>
      </c>
      <c r="P227">
        <v>139.2225</v>
      </c>
      <c r="Q227">
        <v>41.922600000000003</v>
      </c>
      <c r="R227">
        <v>130.49</v>
      </c>
      <c r="S227">
        <v>40.146099999999997</v>
      </c>
      <c r="T227">
        <v>8.9114000000000004</v>
      </c>
      <c r="U227">
        <v>5.1847853999999999E-2</v>
      </c>
      <c r="V227">
        <v>5.1847853999999999E-2</v>
      </c>
    </row>
    <row r="228" spans="1:22" x14ac:dyDescent="0.25">
      <c r="A228" t="s">
        <v>284</v>
      </c>
      <c r="B228" t="s">
        <v>283</v>
      </c>
      <c r="C228">
        <v>50</v>
      </c>
      <c r="D228">
        <v>72</v>
      </c>
      <c r="E228">
        <v>1000</v>
      </c>
      <c r="F228">
        <v>1</v>
      </c>
      <c r="G228">
        <v>0.3</v>
      </c>
      <c r="H228">
        <v>62.89</v>
      </c>
      <c r="I228">
        <v>10.99</v>
      </c>
      <c r="J228">
        <v>1000</v>
      </c>
      <c r="K228">
        <v>1</v>
      </c>
      <c r="L228">
        <v>0.3</v>
      </c>
      <c r="M228">
        <v>62.89</v>
      </c>
      <c r="N228">
        <v>10.99</v>
      </c>
      <c r="O228">
        <v>50</v>
      </c>
      <c r="P228">
        <v>130.49</v>
      </c>
      <c r="Q228">
        <v>40.146099999999997</v>
      </c>
      <c r="R228">
        <v>131.26</v>
      </c>
      <c r="S228">
        <v>31.658200000000001</v>
      </c>
      <c r="T228">
        <v>8.5228000000000002</v>
      </c>
      <c r="U228">
        <v>5.1847853999999999E-2</v>
      </c>
      <c r="V228">
        <v>5.1847853999999999E-2</v>
      </c>
    </row>
    <row r="229" spans="1:22" x14ac:dyDescent="0.25">
      <c r="A229" t="s">
        <v>283</v>
      </c>
      <c r="B229" t="s">
        <v>282</v>
      </c>
      <c r="C229">
        <v>72</v>
      </c>
      <c r="D229">
        <v>80</v>
      </c>
      <c r="E229">
        <v>1000</v>
      </c>
      <c r="F229">
        <v>1</v>
      </c>
      <c r="G229">
        <v>0.3</v>
      </c>
      <c r="H229">
        <v>62.89</v>
      </c>
      <c r="I229">
        <v>10.99</v>
      </c>
      <c r="J229">
        <v>1000</v>
      </c>
      <c r="K229">
        <v>1</v>
      </c>
      <c r="L229">
        <v>0.3</v>
      </c>
      <c r="M229">
        <v>62.89</v>
      </c>
      <c r="N229">
        <v>10.99</v>
      </c>
      <c r="O229">
        <v>50</v>
      </c>
      <c r="P229">
        <v>131.26</v>
      </c>
      <c r="Q229">
        <v>31.658200000000001</v>
      </c>
      <c r="R229">
        <v>139.2225</v>
      </c>
      <c r="S229">
        <v>41.922600000000003</v>
      </c>
      <c r="T229">
        <v>12.9907</v>
      </c>
      <c r="U229">
        <v>5.1847853999999999E-2</v>
      </c>
      <c r="V229">
        <v>5.1847853999999999E-2</v>
      </c>
    </row>
    <row r="230" spans="1:22" x14ac:dyDescent="0.25">
      <c r="A230" t="s">
        <v>279</v>
      </c>
      <c r="B230" t="s">
        <v>281</v>
      </c>
      <c r="C230">
        <v>84</v>
      </c>
      <c r="D230">
        <v>83</v>
      </c>
      <c r="E230">
        <v>1000</v>
      </c>
      <c r="F230">
        <v>1</v>
      </c>
      <c r="G230">
        <v>0.3</v>
      </c>
      <c r="H230">
        <v>62.89</v>
      </c>
      <c r="I230">
        <v>10.99</v>
      </c>
      <c r="J230">
        <v>1000</v>
      </c>
      <c r="K230">
        <v>1</v>
      </c>
      <c r="L230">
        <v>0.3</v>
      </c>
      <c r="M230">
        <v>62.89</v>
      </c>
      <c r="N230">
        <v>10.99</v>
      </c>
      <c r="O230">
        <v>50</v>
      </c>
      <c r="P230">
        <v>164.85759999999999</v>
      </c>
      <c r="Q230">
        <v>47.273099999999999</v>
      </c>
      <c r="R230">
        <v>167.72880000000001</v>
      </c>
      <c r="S230">
        <v>55.013599999999997</v>
      </c>
      <c r="T230">
        <v>8.2559000000000005</v>
      </c>
      <c r="U230">
        <v>5.1847853999999999E-2</v>
      </c>
      <c r="V230">
        <v>5.1847853999999999E-2</v>
      </c>
    </row>
    <row r="231" spans="1:22" x14ac:dyDescent="0.25">
      <c r="A231" t="s">
        <v>281</v>
      </c>
      <c r="B231" t="s">
        <v>280</v>
      </c>
      <c r="C231">
        <v>83</v>
      </c>
      <c r="D231">
        <v>67</v>
      </c>
      <c r="E231">
        <v>1000</v>
      </c>
      <c r="F231">
        <v>1</v>
      </c>
      <c r="G231">
        <v>0.3</v>
      </c>
      <c r="H231">
        <v>62.89</v>
      </c>
      <c r="I231">
        <v>10.99</v>
      </c>
      <c r="J231">
        <v>1000</v>
      </c>
      <c r="K231">
        <v>1</v>
      </c>
      <c r="L231">
        <v>0.3</v>
      </c>
      <c r="M231">
        <v>62.89</v>
      </c>
      <c r="N231">
        <v>10.99</v>
      </c>
      <c r="O231">
        <v>50</v>
      </c>
      <c r="P231">
        <v>167.72880000000001</v>
      </c>
      <c r="Q231">
        <v>55.013599999999997</v>
      </c>
      <c r="R231">
        <v>157.3937</v>
      </c>
      <c r="S231">
        <v>50.801499999999997</v>
      </c>
      <c r="T231">
        <v>11.160500000000001</v>
      </c>
      <c r="U231">
        <v>5.1847853999999999E-2</v>
      </c>
      <c r="V231">
        <v>5.1847853999999999E-2</v>
      </c>
    </row>
    <row r="232" spans="1:22" x14ac:dyDescent="0.25">
      <c r="A232" t="s">
        <v>280</v>
      </c>
      <c r="B232" t="s">
        <v>279</v>
      </c>
      <c r="C232">
        <v>67</v>
      </c>
      <c r="D232">
        <v>84</v>
      </c>
      <c r="E232">
        <v>1000</v>
      </c>
      <c r="F232">
        <v>1</v>
      </c>
      <c r="G232">
        <v>0.3</v>
      </c>
      <c r="H232">
        <v>62.89</v>
      </c>
      <c r="I232">
        <v>10.99</v>
      </c>
      <c r="J232">
        <v>1000</v>
      </c>
      <c r="K232">
        <v>1</v>
      </c>
      <c r="L232">
        <v>0.3</v>
      </c>
      <c r="M232">
        <v>62.89</v>
      </c>
      <c r="N232">
        <v>10.99</v>
      </c>
      <c r="O232">
        <v>50</v>
      </c>
      <c r="P232">
        <v>157.3937</v>
      </c>
      <c r="Q232">
        <v>50.801499999999997</v>
      </c>
      <c r="R232">
        <v>164.85759999999999</v>
      </c>
      <c r="S232">
        <v>47.273099999999999</v>
      </c>
      <c r="T232">
        <v>8.2559000000000005</v>
      </c>
      <c r="U232">
        <v>5.1847853999999999E-2</v>
      </c>
      <c r="V232">
        <v>5.1847853999999999E-2</v>
      </c>
    </row>
    <row r="233" spans="1:22" x14ac:dyDescent="0.25">
      <c r="A233" t="s">
        <v>276</v>
      </c>
      <c r="B233" t="s">
        <v>278</v>
      </c>
      <c r="C233">
        <v>36</v>
      </c>
      <c r="D233">
        <v>77</v>
      </c>
      <c r="E233">
        <v>1000</v>
      </c>
      <c r="F233">
        <v>1</v>
      </c>
      <c r="G233">
        <v>0.3</v>
      </c>
      <c r="H233">
        <v>62.89</v>
      </c>
      <c r="I233">
        <v>10.99</v>
      </c>
      <c r="J233">
        <v>1000</v>
      </c>
      <c r="K233">
        <v>1</v>
      </c>
      <c r="L233">
        <v>0.3</v>
      </c>
      <c r="M233">
        <v>62.89</v>
      </c>
      <c r="N233">
        <v>10.99</v>
      </c>
      <c r="O233">
        <v>50</v>
      </c>
      <c r="P233">
        <v>172.9742</v>
      </c>
      <c r="Q233">
        <v>93.744600000000005</v>
      </c>
      <c r="R233">
        <v>164.45609999999999</v>
      </c>
      <c r="S233">
        <v>94.6447</v>
      </c>
      <c r="T233">
        <v>8.5655000000000001</v>
      </c>
      <c r="U233">
        <v>5.1847853999999999E-2</v>
      </c>
      <c r="V233">
        <v>5.1847853999999999E-2</v>
      </c>
    </row>
    <row r="234" spans="1:22" x14ac:dyDescent="0.25">
      <c r="A234" t="s">
        <v>278</v>
      </c>
      <c r="B234" t="s">
        <v>277</v>
      </c>
      <c r="C234">
        <v>77</v>
      </c>
      <c r="D234">
        <v>78</v>
      </c>
      <c r="E234">
        <v>1000</v>
      </c>
      <c r="F234">
        <v>1</v>
      </c>
      <c r="G234">
        <v>0.3</v>
      </c>
      <c r="H234">
        <v>62.89</v>
      </c>
      <c r="I234">
        <v>10.99</v>
      </c>
      <c r="J234">
        <v>1000</v>
      </c>
      <c r="K234">
        <v>1</v>
      </c>
      <c r="L234">
        <v>0.3</v>
      </c>
      <c r="M234">
        <v>62.89</v>
      </c>
      <c r="N234">
        <v>10.99</v>
      </c>
      <c r="O234">
        <v>50</v>
      </c>
      <c r="P234">
        <v>164.45609999999999</v>
      </c>
      <c r="Q234">
        <v>94.6447</v>
      </c>
      <c r="R234">
        <v>164.6311</v>
      </c>
      <c r="S234">
        <v>85.4221</v>
      </c>
      <c r="T234">
        <v>9.2242999999999995</v>
      </c>
      <c r="U234">
        <v>5.1847853999999999E-2</v>
      </c>
      <c r="V234">
        <v>5.1847853999999999E-2</v>
      </c>
    </row>
    <row r="235" spans="1:22" x14ac:dyDescent="0.25">
      <c r="A235" t="s">
        <v>277</v>
      </c>
      <c r="B235" t="s">
        <v>276</v>
      </c>
      <c r="C235">
        <v>78</v>
      </c>
      <c r="D235">
        <v>36</v>
      </c>
      <c r="E235">
        <v>1000</v>
      </c>
      <c r="F235">
        <v>1</v>
      </c>
      <c r="G235">
        <v>0.3</v>
      </c>
      <c r="H235">
        <v>62.89</v>
      </c>
      <c r="I235">
        <v>10.99</v>
      </c>
      <c r="J235">
        <v>1000</v>
      </c>
      <c r="K235">
        <v>1</v>
      </c>
      <c r="L235">
        <v>0.3</v>
      </c>
      <c r="M235">
        <v>62.89</v>
      </c>
      <c r="N235">
        <v>10.99</v>
      </c>
      <c r="O235">
        <v>50</v>
      </c>
      <c r="P235">
        <v>164.6311</v>
      </c>
      <c r="Q235">
        <v>85.4221</v>
      </c>
      <c r="R235">
        <v>172.9742</v>
      </c>
      <c r="S235">
        <v>93.744600000000005</v>
      </c>
      <c r="T235">
        <v>11.7844</v>
      </c>
      <c r="U235">
        <v>5.1847853999999999E-2</v>
      </c>
      <c r="V235">
        <v>5.1847853999999999E-2</v>
      </c>
    </row>
    <row r="236" spans="1:22" x14ac:dyDescent="0.25">
      <c r="A236" t="s">
        <v>270</v>
      </c>
      <c r="B236" t="s">
        <v>275</v>
      </c>
      <c r="C236">
        <v>87</v>
      </c>
      <c r="D236">
        <v>86</v>
      </c>
      <c r="E236">
        <v>1000</v>
      </c>
      <c r="F236">
        <v>1</v>
      </c>
      <c r="G236">
        <v>0.3</v>
      </c>
      <c r="H236">
        <v>62.89</v>
      </c>
      <c r="I236">
        <v>10.99</v>
      </c>
      <c r="J236">
        <v>1000</v>
      </c>
      <c r="K236">
        <v>1</v>
      </c>
      <c r="L236">
        <v>0.3</v>
      </c>
      <c r="M236">
        <v>62.89</v>
      </c>
      <c r="N236">
        <v>10.99</v>
      </c>
      <c r="O236">
        <v>50</v>
      </c>
      <c r="P236">
        <v>135.30959999999999</v>
      </c>
      <c r="Q236">
        <v>62.250900000000001</v>
      </c>
      <c r="R236">
        <v>127.16240000000001</v>
      </c>
      <c r="S236">
        <v>64.588099999999997</v>
      </c>
      <c r="T236">
        <v>8.4757999999999996</v>
      </c>
      <c r="U236">
        <v>5.1847853999999999E-2</v>
      </c>
      <c r="V236">
        <v>5.1847853999999999E-2</v>
      </c>
    </row>
    <row r="237" spans="1:22" x14ac:dyDescent="0.25">
      <c r="A237" t="s">
        <v>275</v>
      </c>
      <c r="B237" t="s">
        <v>271</v>
      </c>
      <c r="C237">
        <v>86</v>
      </c>
      <c r="D237">
        <v>53</v>
      </c>
      <c r="E237">
        <v>1000</v>
      </c>
      <c r="F237">
        <v>1</v>
      </c>
      <c r="G237">
        <v>0.3</v>
      </c>
      <c r="H237">
        <v>62.89</v>
      </c>
      <c r="I237">
        <v>10.99</v>
      </c>
      <c r="J237">
        <v>1000</v>
      </c>
      <c r="K237">
        <v>1</v>
      </c>
      <c r="L237">
        <v>0.3</v>
      </c>
      <c r="M237">
        <v>62.89</v>
      </c>
      <c r="N237">
        <v>10.99</v>
      </c>
      <c r="O237">
        <v>50</v>
      </c>
      <c r="P237">
        <v>127.16240000000001</v>
      </c>
      <c r="Q237">
        <v>64.588099999999997</v>
      </c>
      <c r="R237">
        <v>130.13999999999999</v>
      </c>
      <c r="S237">
        <v>55.534100000000002</v>
      </c>
      <c r="T237">
        <v>9.5311000000000003</v>
      </c>
      <c r="U237">
        <v>5.1847853999999999E-2</v>
      </c>
      <c r="V237">
        <v>5.1847853999999999E-2</v>
      </c>
    </row>
    <row r="238" spans="1:22" x14ac:dyDescent="0.25">
      <c r="A238" t="s">
        <v>271</v>
      </c>
      <c r="B238" t="s">
        <v>270</v>
      </c>
      <c r="C238">
        <v>53</v>
      </c>
      <c r="D238">
        <v>87</v>
      </c>
      <c r="E238">
        <v>1000</v>
      </c>
      <c r="F238">
        <v>1</v>
      </c>
      <c r="G238">
        <v>0.3</v>
      </c>
      <c r="H238">
        <v>62.89</v>
      </c>
      <c r="I238">
        <v>10.99</v>
      </c>
      <c r="J238">
        <v>1000</v>
      </c>
      <c r="K238">
        <v>1</v>
      </c>
      <c r="L238">
        <v>0.3</v>
      </c>
      <c r="M238">
        <v>62.89</v>
      </c>
      <c r="N238">
        <v>10.99</v>
      </c>
      <c r="O238">
        <v>50</v>
      </c>
      <c r="P238">
        <v>130.13999999999999</v>
      </c>
      <c r="Q238">
        <v>55.534100000000002</v>
      </c>
      <c r="R238">
        <v>135.30959999999999</v>
      </c>
      <c r="S238">
        <v>62.250900000000001</v>
      </c>
      <c r="T238">
        <v>8.4758999999999993</v>
      </c>
      <c r="U238">
        <v>5.1847853999999999E-2</v>
      </c>
      <c r="V238">
        <v>5.1847853999999999E-2</v>
      </c>
    </row>
    <row r="239" spans="1:22" x14ac:dyDescent="0.25">
      <c r="A239" t="s">
        <v>269</v>
      </c>
      <c r="B239" t="s">
        <v>267</v>
      </c>
      <c r="C239">
        <v>89</v>
      </c>
      <c r="D239">
        <v>52</v>
      </c>
      <c r="E239">
        <v>1000</v>
      </c>
      <c r="F239">
        <v>1</v>
      </c>
      <c r="G239">
        <v>0.3</v>
      </c>
      <c r="H239">
        <v>62.89</v>
      </c>
      <c r="I239">
        <v>10.99</v>
      </c>
      <c r="J239">
        <v>1000</v>
      </c>
      <c r="K239">
        <v>1</v>
      </c>
      <c r="L239">
        <v>0.3</v>
      </c>
      <c r="M239">
        <v>62.89</v>
      </c>
      <c r="N239">
        <v>10.99</v>
      </c>
      <c r="O239">
        <v>50</v>
      </c>
      <c r="P239">
        <v>143.0934</v>
      </c>
      <c r="Q239">
        <v>58.723300000000002</v>
      </c>
      <c r="R239">
        <v>145.61000000000001</v>
      </c>
      <c r="S239">
        <v>49.9788</v>
      </c>
      <c r="T239">
        <v>9.0993999999999993</v>
      </c>
      <c r="U239">
        <v>5.1847853999999999E-2</v>
      </c>
      <c r="V239">
        <v>5.1847853999999999E-2</v>
      </c>
    </row>
    <row r="240" spans="1:22" x14ac:dyDescent="0.25">
      <c r="A240" t="s">
        <v>267</v>
      </c>
      <c r="B240" t="s">
        <v>274</v>
      </c>
      <c r="C240">
        <v>52</v>
      </c>
      <c r="D240">
        <v>81</v>
      </c>
      <c r="E240">
        <v>1000</v>
      </c>
      <c r="F240">
        <v>1</v>
      </c>
      <c r="G240">
        <v>0.3</v>
      </c>
      <c r="H240">
        <v>62.89</v>
      </c>
      <c r="I240">
        <v>10.99</v>
      </c>
      <c r="J240">
        <v>1000</v>
      </c>
      <c r="K240">
        <v>1</v>
      </c>
      <c r="L240">
        <v>0.3</v>
      </c>
      <c r="M240">
        <v>62.89</v>
      </c>
      <c r="N240">
        <v>10.99</v>
      </c>
      <c r="O240">
        <v>50</v>
      </c>
      <c r="P240">
        <v>145.61000000000001</v>
      </c>
      <c r="Q240">
        <v>49.9788</v>
      </c>
      <c r="R240">
        <v>150.97749999999999</v>
      </c>
      <c r="S240">
        <v>57.900599999999997</v>
      </c>
      <c r="T240">
        <v>9.5690000000000008</v>
      </c>
      <c r="U240">
        <v>5.1847853999999999E-2</v>
      </c>
      <c r="V240">
        <v>5.1847853999999999E-2</v>
      </c>
    </row>
    <row r="241" spans="1:22" x14ac:dyDescent="0.25">
      <c r="A241" t="s">
        <v>274</v>
      </c>
      <c r="B241" t="s">
        <v>269</v>
      </c>
      <c r="C241">
        <v>81</v>
      </c>
      <c r="D241">
        <v>89</v>
      </c>
      <c r="E241">
        <v>1000</v>
      </c>
      <c r="F241">
        <v>1</v>
      </c>
      <c r="G241">
        <v>0.3</v>
      </c>
      <c r="H241">
        <v>62.89</v>
      </c>
      <c r="I241">
        <v>10.99</v>
      </c>
      <c r="J241">
        <v>1000</v>
      </c>
      <c r="K241">
        <v>1</v>
      </c>
      <c r="L241">
        <v>0.3</v>
      </c>
      <c r="M241">
        <v>62.89</v>
      </c>
      <c r="N241">
        <v>10.99</v>
      </c>
      <c r="O241">
        <v>50</v>
      </c>
      <c r="P241">
        <v>150.97749999999999</v>
      </c>
      <c r="Q241">
        <v>57.900599999999997</v>
      </c>
      <c r="R241">
        <v>143.0934</v>
      </c>
      <c r="S241">
        <v>58.723300000000002</v>
      </c>
      <c r="T241">
        <v>7.9268999999999998</v>
      </c>
      <c r="U241">
        <v>5.1847853999999999E-2</v>
      </c>
      <c r="V241">
        <v>5.1847853999999999E-2</v>
      </c>
    </row>
    <row r="242" spans="1:22" x14ac:dyDescent="0.25">
      <c r="A242" t="s">
        <v>273</v>
      </c>
      <c r="B242" t="s">
        <v>270</v>
      </c>
      <c r="C242">
        <v>59</v>
      </c>
      <c r="D242">
        <v>87</v>
      </c>
      <c r="E242">
        <v>1000</v>
      </c>
      <c r="F242">
        <v>1</v>
      </c>
      <c r="G242">
        <v>0.3</v>
      </c>
      <c r="H242">
        <v>62.89</v>
      </c>
      <c r="I242">
        <v>10.99</v>
      </c>
      <c r="J242">
        <v>1000</v>
      </c>
      <c r="K242">
        <v>1</v>
      </c>
      <c r="L242">
        <v>0.3</v>
      </c>
      <c r="M242">
        <v>62.89</v>
      </c>
      <c r="N242">
        <v>10.99</v>
      </c>
      <c r="O242">
        <v>50</v>
      </c>
      <c r="P242">
        <v>128.845</v>
      </c>
      <c r="Q242">
        <v>73.969499999999996</v>
      </c>
      <c r="R242">
        <v>135.30959999999999</v>
      </c>
      <c r="S242">
        <v>62.250900000000001</v>
      </c>
      <c r="T242">
        <v>13.3834</v>
      </c>
      <c r="U242">
        <v>5.1847853999999999E-2</v>
      </c>
      <c r="V242">
        <v>5.1847853999999999E-2</v>
      </c>
    </row>
    <row r="243" spans="1:22" x14ac:dyDescent="0.25">
      <c r="A243" t="s">
        <v>270</v>
      </c>
      <c r="B243" t="s">
        <v>272</v>
      </c>
      <c r="C243">
        <v>87</v>
      </c>
      <c r="D243">
        <v>60</v>
      </c>
      <c r="E243">
        <v>1000</v>
      </c>
      <c r="F243">
        <v>1</v>
      </c>
      <c r="G243">
        <v>0.3</v>
      </c>
      <c r="H243">
        <v>62.89</v>
      </c>
      <c r="I243">
        <v>10.99</v>
      </c>
      <c r="J243">
        <v>1000</v>
      </c>
      <c r="K243">
        <v>1</v>
      </c>
      <c r="L243">
        <v>0.3</v>
      </c>
      <c r="M243">
        <v>62.89</v>
      </c>
      <c r="N243">
        <v>10.99</v>
      </c>
      <c r="O243">
        <v>50</v>
      </c>
      <c r="P243">
        <v>135.30959999999999</v>
      </c>
      <c r="Q243">
        <v>62.250900000000001</v>
      </c>
      <c r="R243">
        <v>142.565</v>
      </c>
      <c r="S243">
        <v>66.632499999999993</v>
      </c>
      <c r="T243">
        <v>8.4757999999999996</v>
      </c>
      <c r="U243">
        <v>5.1847853999999999E-2</v>
      </c>
      <c r="V243">
        <v>5.1847853999999999E-2</v>
      </c>
    </row>
    <row r="244" spans="1:22" x14ac:dyDescent="0.25">
      <c r="A244" t="s">
        <v>272</v>
      </c>
      <c r="B244" t="s">
        <v>273</v>
      </c>
      <c r="C244">
        <v>60</v>
      </c>
      <c r="D244">
        <v>59</v>
      </c>
      <c r="E244">
        <v>1000</v>
      </c>
      <c r="F244">
        <v>1</v>
      </c>
      <c r="G244">
        <v>0.3</v>
      </c>
      <c r="H244">
        <v>62.89</v>
      </c>
      <c r="I244">
        <v>10.99</v>
      </c>
      <c r="J244">
        <v>1000</v>
      </c>
      <c r="K244">
        <v>1</v>
      </c>
      <c r="L244">
        <v>0.3</v>
      </c>
      <c r="M244">
        <v>62.89</v>
      </c>
      <c r="N244">
        <v>10.99</v>
      </c>
      <c r="O244">
        <v>50</v>
      </c>
      <c r="P244">
        <v>142.565</v>
      </c>
      <c r="Q244">
        <v>66.632499999999993</v>
      </c>
      <c r="R244">
        <v>128.845</v>
      </c>
      <c r="S244">
        <v>73.969499999999996</v>
      </c>
      <c r="T244">
        <v>15.5586</v>
      </c>
      <c r="U244">
        <v>5.1847853999999999E-2</v>
      </c>
      <c r="V244">
        <v>5.1847853999999999E-2</v>
      </c>
    </row>
    <row r="245" spans="1:22" x14ac:dyDescent="0.25">
      <c r="A245" t="s">
        <v>270</v>
      </c>
      <c r="B245" t="s">
        <v>269</v>
      </c>
      <c r="C245">
        <v>87</v>
      </c>
      <c r="D245">
        <v>89</v>
      </c>
      <c r="E245">
        <v>1000</v>
      </c>
      <c r="F245">
        <v>1</v>
      </c>
      <c r="G245">
        <v>0.3</v>
      </c>
      <c r="H245">
        <v>62.89</v>
      </c>
      <c r="I245">
        <v>10.99</v>
      </c>
      <c r="J245">
        <v>1000</v>
      </c>
      <c r="K245">
        <v>1</v>
      </c>
      <c r="L245">
        <v>0.3</v>
      </c>
      <c r="M245">
        <v>62.89</v>
      </c>
      <c r="N245">
        <v>10.99</v>
      </c>
      <c r="O245">
        <v>50</v>
      </c>
      <c r="P245">
        <v>135.30959999999999</v>
      </c>
      <c r="Q245">
        <v>62.250900000000001</v>
      </c>
      <c r="R245">
        <v>143.0934</v>
      </c>
      <c r="S245">
        <v>58.723300000000002</v>
      </c>
      <c r="T245">
        <v>8.5457999999999998</v>
      </c>
      <c r="U245">
        <v>5.1847853999999999E-2</v>
      </c>
      <c r="V245">
        <v>5.1847853999999999E-2</v>
      </c>
    </row>
    <row r="246" spans="1:22" x14ac:dyDescent="0.25">
      <c r="A246" t="s">
        <v>269</v>
      </c>
      <c r="B246" t="s">
        <v>272</v>
      </c>
      <c r="C246">
        <v>89</v>
      </c>
      <c r="D246">
        <v>60</v>
      </c>
      <c r="E246">
        <v>1000</v>
      </c>
      <c r="F246">
        <v>1</v>
      </c>
      <c r="G246">
        <v>0.3</v>
      </c>
      <c r="H246">
        <v>62.89</v>
      </c>
      <c r="I246">
        <v>10.99</v>
      </c>
      <c r="J246">
        <v>1000</v>
      </c>
      <c r="K246">
        <v>1</v>
      </c>
      <c r="L246">
        <v>0.3</v>
      </c>
      <c r="M246">
        <v>62.89</v>
      </c>
      <c r="N246">
        <v>10.99</v>
      </c>
      <c r="O246">
        <v>50</v>
      </c>
      <c r="P246">
        <v>143.0934</v>
      </c>
      <c r="Q246">
        <v>58.723300000000002</v>
      </c>
      <c r="R246">
        <v>142.565</v>
      </c>
      <c r="S246">
        <v>66.632499999999993</v>
      </c>
      <c r="T246">
        <v>7.9268000000000001</v>
      </c>
      <c r="U246">
        <v>5.1847853999999999E-2</v>
      </c>
      <c r="V246">
        <v>5.1847853999999999E-2</v>
      </c>
    </row>
    <row r="247" spans="1:22" x14ac:dyDescent="0.25">
      <c r="A247" t="s">
        <v>272</v>
      </c>
      <c r="B247" t="s">
        <v>270</v>
      </c>
      <c r="C247">
        <v>60</v>
      </c>
      <c r="D247">
        <v>87</v>
      </c>
      <c r="E247">
        <v>1000</v>
      </c>
      <c r="F247">
        <v>1</v>
      </c>
      <c r="G247">
        <v>0.3</v>
      </c>
      <c r="H247">
        <v>62.89</v>
      </c>
      <c r="I247">
        <v>10.99</v>
      </c>
      <c r="J247">
        <v>1000</v>
      </c>
      <c r="K247">
        <v>1</v>
      </c>
      <c r="L247">
        <v>0.3</v>
      </c>
      <c r="M247">
        <v>62.89</v>
      </c>
      <c r="N247">
        <v>10.99</v>
      </c>
      <c r="O247">
        <v>50</v>
      </c>
      <c r="P247">
        <v>142.565</v>
      </c>
      <c r="Q247">
        <v>66.632499999999993</v>
      </c>
      <c r="R247">
        <v>135.30959999999999</v>
      </c>
      <c r="S247">
        <v>62.250900000000001</v>
      </c>
      <c r="T247">
        <v>8.4757999999999996</v>
      </c>
      <c r="U247">
        <v>5.1847853999999999E-2</v>
      </c>
      <c r="V247">
        <v>5.1847853999999999E-2</v>
      </c>
    </row>
    <row r="248" spans="1:22" x14ac:dyDescent="0.25">
      <c r="A248" t="s">
        <v>270</v>
      </c>
      <c r="B248" t="s">
        <v>271</v>
      </c>
      <c r="C248">
        <v>87</v>
      </c>
      <c r="D248">
        <v>53</v>
      </c>
      <c r="E248">
        <v>1000</v>
      </c>
      <c r="F248">
        <v>1</v>
      </c>
      <c r="G248">
        <v>0.3</v>
      </c>
      <c r="H248">
        <v>62.89</v>
      </c>
      <c r="I248">
        <v>10.99</v>
      </c>
      <c r="J248">
        <v>1000</v>
      </c>
      <c r="K248">
        <v>1</v>
      </c>
      <c r="L248">
        <v>0.3</v>
      </c>
      <c r="M248">
        <v>62.89</v>
      </c>
      <c r="N248">
        <v>10.99</v>
      </c>
      <c r="O248">
        <v>50</v>
      </c>
      <c r="P248">
        <v>135.30959999999999</v>
      </c>
      <c r="Q248">
        <v>62.250900000000001</v>
      </c>
      <c r="R248">
        <v>130.13999999999999</v>
      </c>
      <c r="S248">
        <v>55.534100000000002</v>
      </c>
      <c r="T248">
        <v>8.4758999999999993</v>
      </c>
      <c r="U248">
        <v>5.1847853999999999E-2</v>
      </c>
      <c r="V248">
        <v>5.1847853999999999E-2</v>
      </c>
    </row>
    <row r="249" spans="1:22" x14ac:dyDescent="0.25">
      <c r="A249" t="s">
        <v>271</v>
      </c>
      <c r="B249" t="s">
        <v>268</v>
      </c>
      <c r="C249">
        <v>53</v>
      </c>
      <c r="D249">
        <v>88</v>
      </c>
      <c r="E249">
        <v>1000</v>
      </c>
      <c r="F249">
        <v>1</v>
      </c>
      <c r="G249">
        <v>0.3</v>
      </c>
      <c r="H249">
        <v>62.89</v>
      </c>
      <c r="I249">
        <v>10.99</v>
      </c>
      <c r="J249">
        <v>1000</v>
      </c>
      <c r="K249">
        <v>1</v>
      </c>
      <c r="L249">
        <v>0.3</v>
      </c>
      <c r="M249">
        <v>62.89</v>
      </c>
      <c r="N249">
        <v>10.99</v>
      </c>
      <c r="O249">
        <v>50</v>
      </c>
      <c r="P249">
        <v>130.13999999999999</v>
      </c>
      <c r="Q249">
        <v>55.534100000000002</v>
      </c>
      <c r="R249">
        <v>137.875</v>
      </c>
      <c r="S249">
        <v>52.756399999999999</v>
      </c>
      <c r="T249">
        <v>8.2186000000000003</v>
      </c>
      <c r="U249">
        <v>5.1847853999999999E-2</v>
      </c>
      <c r="V249">
        <v>5.1847853999999999E-2</v>
      </c>
    </row>
    <row r="250" spans="1:22" x14ac:dyDescent="0.25">
      <c r="A250" t="s">
        <v>268</v>
      </c>
      <c r="B250" t="s">
        <v>270</v>
      </c>
      <c r="C250">
        <v>88</v>
      </c>
      <c r="D250">
        <v>87</v>
      </c>
      <c r="E250">
        <v>1000</v>
      </c>
      <c r="F250">
        <v>1</v>
      </c>
      <c r="G250">
        <v>0.3</v>
      </c>
      <c r="H250">
        <v>62.89</v>
      </c>
      <c r="I250">
        <v>10.99</v>
      </c>
      <c r="J250">
        <v>1000</v>
      </c>
      <c r="K250">
        <v>1</v>
      </c>
      <c r="L250">
        <v>0.3</v>
      </c>
      <c r="M250">
        <v>62.89</v>
      </c>
      <c r="N250">
        <v>10.99</v>
      </c>
      <c r="O250">
        <v>50</v>
      </c>
      <c r="P250">
        <v>137.875</v>
      </c>
      <c r="Q250">
        <v>52.756399999999999</v>
      </c>
      <c r="R250">
        <v>135.30959999999999</v>
      </c>
      <c r="S250">
        <v>62.250900000000001</v>
      </c>
      <c r="T250">
        <v>9.8350000000000009</v>
      </c>
      <c r="U250">
        <v>5.1847853999999999E-2</v>
      </c>
      <c r="V250">
        <v>5.1847853999999999E-2</v>
      </c>
    </row>
    <row r="251" spans="1:22" x14ac:dyDescent="0.25">
      <c r="A251" t="s">
        <v>267</v>
      </c>
      <c r="B251" t="s">
        <v>269</v>
      </c>
      <c r="C251">
        <v>52</v>
      </c>
      <c r="D251">
        <v>89</v>
      </c>
      <c r="E251">
        <v>1000</v>
      </c>
      <c r="F251">
        <v>1</v>
      </c>
      <c r="G251">
        <v>0.3</v>
      </c>
      <c r="H251">
        <v>62.89</v>
      </c>
      <c r="I251">
        <v>10.99</v>
      </c>
      <c r="J251">
        <v>1000</v>
      </c>
      <c r="K251">
        <v>1</v>
      </c>
      <c r="L251">
        <v>0.3</v>
      </c>
      <c r="M251">
        <v>62.89</v>
      </c>
      <c r="N251">
        <v>10.99</v>
      </c>
      <c r="O251">
        <v>50</v>
      </c>
      <c r="P251">
        <v>145.61000000000001</v>
      </c>
      <c r="Q251">
        <v>49.9788</v>
      </c>
      <c r="R251">
        <v>143.0934</v>
      </c>
      <c r="S251">
        <v>58.723300000000002</v>
      </c>
      <c r="T251">
        <v>9.0993999999999993</v>
      </c>
      <c r="U251">
        <v>5.1847853999999999E-2</v>
      </c>
      <c r="V251">
        <v>5.1847853999999999E-2</v>
      </c>
    </row>
    <row r="252" spans="1:22" x14ac:dyDescent="0.25">
      <c r="A252" t="s">
        <v>269</v>
      </c>
      <c r="B252" t="s">
        <v>268</v>
      </c>
      <c r="C252">
        <v>89</v>
      </c>
      <c r="D252">
        <v>88</v>
      </c>
      <c r="E252">
        <v>1000</v>
      </c>
      <c r="F252">
        <v>1</v>
      </c>
      <c r="G252">
        <v>0.3</v>
      </c>
      <c r="H252">
        <v>62.89</v>
      </c>
      <c r="I252">
        <v>10.99</v>
      </c>
      <c r="J252">
        <v>1000</v>
      </c>
      <c r="K252">
        <v>1</v>
      </c>
      <c r="L252">
        <v>0.3</v>
      </c>
      <c r="M252">
        <v>62.89</v>
      </c>
      <c r="N252">
        <v>10.99</v>
      </c>
      <c r="O252">
        <v>50</v>
      </c>
      <c r="P252">
        <v>143.0934</v>
      </c>
      <c r="Q252">
        <v>58.723300000000002</v>
      </c>
      <c r="R252">
        <v>137.875</v>
      </c>
      <c r="S252">
        <v>52.756399999999999</v>
      </c>
      <c r="T252">
        <v>7.9268999999999998</v>
      </c>
      <c r="U252">
        <v>5.1847853999999999E-2</v>
      </c>
      <c r="V252">
        <v>5.1847853999999999E-2</v>
      </c>
    </row>
    <row r="253" spans="1:22" x14ac:dyDescent="0.25">
      <c r="A253" t="s">
        <v>268</v>
      </c>
      <c r="B253" t="s">
        <v>267</v>
      </c>
      <c r="C253">
        <v>88</v>
      </c>
      <c r="D253">
        <v>52</v>
      </c>
      <c r="E253">
        <v>1000</v>
      </c>
      <c r="F253">
        <v>1</v>
      </c>
      <c r="G253">
        <v>0.3</v>
      </c>
      <c r="H253">
        <v>62.89</v>
      </c>
      <c r="I253">
        <v>10.99</v>
      </c>
      <c r="J253">
        <v>1000</v>
      </c>
      <c r="K253">
        <v>1</v>
      </c>
      <c r="L253">
        <v>0.3</v>
      </c>
      <c r="M253">
        <v>62.89</v>
      </c>
      <c r="N253">
        <v>10.99</v>
      </c>
      <c r="O253">
        <v>50</v>
      </c>
      <c r="P253">
        <v>137.875</v>
      </c>
      <c r="Q253">
        <v>52.756399999999999</v>
      </c>
      <c r="R253">
        <v>145.61000000000001</v>
      </c>
      <c r="S253">
        <v>49.9788</v>
      </c>
      <c r="T253">
        <v>8.2186000000000003</v>
      </c>
      <c r="U253">
        <v>5.1847853999999999E-2</v>
      </c>
      <c r="V253">
        <v>5.1847853999999999E-2</v>
      </c>
    </row>
    <row r="254" spans="1:22" x14ac:dyDescent="0.25">
      <c r="A254" t="s">
        <v>266</v>
      </c>
      <c r="B254" t="s">
        <v>262</v>
      </c>
      <c r="C254">
        <v>38</v>
      </c>
      <c r="D254">
        <v>90</v>
      </c>
      <c r="E254">
        <v>1000</v>
      </c>
      <c r="F254">
        <v>1</v>
      </c>
      <c r="G254">
        <v>0.3</v>
      </c>
      <c r="H254">
        <v>62.89</v>
      </c>
      <c r="I254">
        <v>10.99</v>
      </c>
      <c r="J254">
        <v>1000</v>
      </c>
      <c r="K254">
        <v>1</v>
      </c>
      <c r="L254">
        <v>0.3</v>
      </c>
      <c r="M254">
        <v>62.89</v>
      </c>
      <c r="N254">
        <v>10.99</v>
      </c>
      <c r="O254">
        <v>50</v>
      </c>
      <c r="P254">
        <v>178.48920000000001</v>
      </c>
      <c r="Q254">
        <v>57.974600000000002</v>
      </c>
      <c r="R254">
        <v>178.28139999999999</v>
      </c>
      <c r="S254">
        <v>67.897099999999995</v>
      </c>
      <c r="T254">
        <v>9.9246999999999996</v>
      </c>
      <c r="U254">
        <v>5.1847853999999999E-2</v>
      </c>
      <c r="V254">
        <v>5.1847853999999999E-2</v>
      </c>
    </row>
    <row r="255" spans="1:22" x14ac:dyDescent="0.25">
      <c r="A255" t="s">
        <v>262</v>
      </c>
      <c r="B255" t="s">
        <v>263</v>
      </c>
      <c r="C255">
        <v>90</v>
      </c>
      <c r="D255">
        <v>92</v>
      </c>
      <c r="E255">
        <v>1000</v>
      </c>
      <c r="F255">
        <v>1</v>
      </c>
      <c r="G255">
        <v>0.3</v>
      </c>
      <c r="H255">
        <v>62.89</v>
      </c>
      <c r="I255">
        <v>10.99</v>
      </c>
      <c r="J255">
        <v>1000</v>
      </c>
      <c r="K255">
        <v>1</v>
      </c>
      <c r="L255">
        <v>0.3</v>
      </c>
      <c r="M255">
        <v>62.89</v>
      </c>
      <c r="N255">
        <v>10.99</v>
      </c>
      <c r="O255">
        <v>50</v>
      </c>
      <c r="P255">
        <v>178.28139999999999</v>
      </c>
      <c r="Q255">
        <v>67.897099999999995</v>
      </c>
      <c r="R255">
        <v>169.54230000000001</v>
      </c>
      <c r="S255">
        <v>64.291600000000003</v>
      </c>
      <c r="T255">
        <v>9.4536999999999995</v>
      </c>
      <c r="U255">
        <v>5.1847853999999999E-2</v>
      </c>
      <c r="V255">
        <v>5.1847853999999999E-2</v>
      </c>
    </row>
    <row r="256" spans="1:22" x14ac:dyDescent="0.25">
      <c r="A256" t="s">
        <v>263</v>
      </c>
      <c r="B256" t="s">
        <v>266</v>
      </c>
      <c r="C256">
        <v>92</v>
      </c>
      <c r="D256">
        <v>38</v>
      </c>
      <c r="E256">
        <v>1000</v>
      </c>
      <c r="F256">
        <v>1</v>
      </c>
      <c r="G256">
        <v>0.3</v>
      </c>
      <c r="H256">
        <v>62.89</v>
      </c>
      <c r="I256">
        <v>10.99</v>
      </c>
      <c r="J256">
        <v>1000</v>
      </c>
      <c r="K256">
        <v>1</v>
      </c>
      <c r="L256">
        <v>0.3</v>
      </c>
      <c r="M256">
        <v>62.89</v>
      </c>
      <c r="N256">
        <v>10.99</v>
      </c>
      <c r="O256">
        <v>50</v>
      </c>
      <c r="P256">
        <v>169.54230000000001</v>
      </c>
      <c r="Q256">
        <v>64.291600000000003</v>
      </c>
      <c r="R256">
        <v>178.48920000000001</v>
      </c>
      <c r="S256">
        <v>57.974600000000002</v>
      </c>
      <c r="T256">
        <v>10.952199999999999</v>
      </c>
      <c r="U256">
        <v>5.1847853999999999E-2</v>
      </c>
      <c r="V256">
        <v>5.1847853999999999E-2</v>
      </c>
    </row>
    <row r="257" spans="1:22" x14ac:dyDescent="0.25">
      <c r="A257" t="s">
        <v>261</v>
      </c>
      <c r="B257" t="s">
        <v>259</v>
      </c>
      <c r="C257">
        <v>37</v>
      </c>
      <c r="D257">
        <v>79</v>
      </c>
      <c r="E257">
        <v>1000</v>
      </c>
      <c r="F257">
        <v>1</v>
      </c>
      <c r="G257">
        <v>0.3</v>
      </c>
      <c r="H257">
        <v>62.89</v>
      </c>
      <c r="I257">
        <v>10.99</v>
      </c>
      <c r="J257">
        <v>1000</v>
      </c>
      <c r="K257">
        <v>1</v>
      </c>
      <c r="L257">
        <v>0.3</v>
      </c>
      <c r="M257">
        <v>62.89</v>
      </c>
      <c r="N257">
        <v>10.99</v>
      </c>
      <c r="O257">
        <v>50</v>
      </c>
      <c r="P257">
        <v>178.0735</v>
      </c>
      <c r="Q257">
        <v>77.819500000000005</v>
      </c>
      <c r="R257">
        <v>170.54249999999999</v>
      </c>
      <c r="S257">
        <v>80.188900000000004</v>
      </c>
      <c r="T257">
        <v>7.8948999999999998</v>
      </c>
      <c r="U257">
        <v>5.1847853999999999E-2</v>
      </c>
      <c r="V257">
        <v>5.1847853999999999E-2</v>
      </c>
    </row>
    <row r="258" spans="1:22" x14ac:dyDescent="0.25">
      <c r="A258" t="s">
        <v>259</v>
      </c>
      <c r="B258" t="s">
        <v>260</v>
      </c>
      <c r="C258">
        <v>79</v>
      </c>
      <c r="D258">
        <v>93</v>
      </c>
      <c r="E258">
        <v>1000</v>
      </c>
      <c r="F258">
        <v>1</v>
      </c>
      <c r="G258">
        <v>0.3</v>
      </c>
      <c r="H258">
        <v>62.89</v>
      </c>
      <c r="I258">
        <v>10.99</v>
      </c>
      <c r="J258">
        <v>1000</v>
      </c>
      <c r="K258">
        <v>1</v>
      </c>
      <c r="L258">
        <v>0.3</v>
      </c>
      <c r="M258">
        <v>62.89</v>
      </c>
      <c r="N258">
        <v>10.99</v>
      </c>
      <c r="O258">
        <v>50</v>
      </c>
      <c r="P258">
        <v>170.54249999999999</v>
      </c>
      <c r="Q258">
        <v>80.188900000000004</v>
      </c>
      <c r="R258">
        <v>171.4117</v>
      </c>
      <c r="S258">
        <v>72.1541</v>
      </c>
      <c r="T258">
        <v>8.0816999999999997</v>
      </c>
      <c r="U258">
        <v>5.1847853999999999E-2</v>
      </c>
      <c r="V258">
        <v>5.1847853999999999E-2</v>
      </c>
    </row>
    <row r="259" spans="1:22" x14ac:dyDescent="0.25">
      <c r="A259" t="s">
        <v>260</v>
      </c>
      <c r="B259" t="s">
        <v>261</v>
      </c>
      <c r="C259">
        <v>93</v>
      </c>
      <c r="D259">
        <v>37</v>
      </c>
      <c r="E259">
        <v>1000</v>
      </c>
      <c r="F259">
        <v>1</v>
      </c>
      <c r="G259">
        <v>0.3</v>
      </c>
      <c r="H259">
        <v>62.89</v>
      </c>
      <c r="I259">
        <v>10.99</v>
      </c>
      <c r="J259">
        <v>1000</v>
      </c>
      <c r="K259">
        <v>1</v>
      </c>
      <c r="L259">
        <v>0.3</v>
      </c>
      <c r="M259">
        <v>62.89</v>
      </c>
      <c r="N259">
        <v>10.99</v>
      </c>
      <c r="O259">
        <v>50</v>
      </c>
      <c r="P259">
        <v>171.4117</v>
      </c>
      <c r="Q259">
        <v>72.1541</v>
      </c>
      <c r="R259">
        <v>178.0735</v>
      </c>
      <c r="S259">
        <v>77.819500000000005</v>
      </c>
      <c r="T259">
        <v>8.7451000000000008</v>
      </c>
      <c r="U259">
        <v>5.1847853999999999E-2</v>
      </c>
      <c r="V259">
        <v>5.1847853999999999E-2</v>
      </c>
    </row>
    <row r="260" spans="1:22" x14ac:dyDescent="0.25">
      <c r="A260" t="s">
        <v>263</v>
      </c>
      <c r="B260" t="s">
        <v>262</v>
      </c>
      <c r="C260">
        <v>92</v>
      </c>
      <c r="D260">
        <v>90</v>
      </c>
      <c r="E260">
        <v>1000</v>
      </c>
      <c r="F260">
        <v>1</v>
      </c>
      <c r="G260">
        <v>0.3</v>
      </c>
      <c r="H260">
        <v>62.89</v>
      </c>
      <c r="I260">
        <v>10.99</v>
      </c>
      <c r="J260">
        <v>1000</v>
      </c>
      <c r="K260">
        <v>1</v>
      </c>
      <c r="L260">
        <v>0.3</v>
      </c>
      <c r="M260">
        <v>62.89</v>
      </c>
      <c r="N260">
        <v>10.99</v>
      </c>
      <c r="O260">
        <v>50</v>
      </c>
      <c r="P260">
        <v>169.54230000000001</v>
      </c>
      <c r="Q260">
        <v>64.291600000000003</v>
      </c>
      <c r="R260">
        <v>178.28139999999999</v>
      </c>
      <c r="S260">
        <v>67.897099999999995</v>
      </c>
      <c r="T260">
        <v>9.4536999999999995</v>
      </c>
      <c r="U260">
        <v>5.1847853999999999E-2</v>
      </c>
      <c r="V260">
        <v>5.1847853999999999E-2</v>
      </c>
    </row>
    <row r="261" spans="1:22" x14ac:dyDescent="0.25">
      <c r="A261" t="s">
        <v>262</v>
      </c>
      <c r="B261" t="s">
        <v>260</v>
      </c>
      <c r="C261">
        <v>90</v>
      </c>
      <c r="D261">
        <v>93</v>
      </c>
      <c r="E261">
        <v>1000</v>
      </c>
      <c r="F261">
        <v>1</v>
      </c>
      <c r="G261">
        <v>0.3</v>
      </c>
      <c r="H261">
        <v>62.89</v>
      </c>
      <c r="I261">
        <v>10.99</v>
      </c>
      <c r="J261">
        <v>1000</v>
      </c>
      <c r="K261">
        <v>1</v>
      </c>
      <c r="L261">
        <v>0.3</v>
      </c>
      <c r="M261">
        <v>62.89</v>
      </c>
      <c r="N261">
        <v>10.99</v>
      </c>
      <c r="O261">
        <v>50</v>
      </c>
      <c r="P261">
        <v>178.28139999999999</v>
      </c>
      <c r="Q261">
        <v>67.897099999999995</v>
      </c>
      <c r="R261">
        <v>171.4117</v>
      </c>
      <c r="S261">
        <v>72.1541</v>
      </c>
      <c r="T261">
        <v>8.0817999999999994</v>
      </c>
      <c r="U261">
        <v>5.1847853999999999E-2</v>
      </c>
      <c r="V261">
        <v>5.1847853999999999E-2</v>
      </c>
    </row>
    <row r="262" spans="1:22" x14ac:dyDescent="0.25">
      <c r="A262" t="s">
        <v>260</v>
      </c>
      <c r="B262" t="s">
        <v>263</v>
      </c>
      <c r="C262">
        <v>93</v>
      </c>
      <c r="D262">
        <v>92</v>
      </c>
      <c r="E262">
        <v>1000</v>
      </c>
      <c r="F262">
        <v>1</v>
      </c>
      <c r="G262">
        <v>0.3</v>
      </c>
      <c r="H262">
        <v>62.89</v>
      </c>
      <c r="I262">
        <v>10.99</v>
      </c>
      <c r="J262">
        <v>1000</v>
      </c>
      <c r="K262">
        <v>1</v>
      </c>
      <c r="L262">
        <v>0.3</v>
      </c>
      <c r="M262">
        <v>62.89</v>
      </c>
      <c r="N262">
        <v>10.99</v>
      </c>
      <c r="O262">
        <v>50</v>
      </c>
      <c r="P262">
        <v>171.4117</v>
      </c>
      <c r="Q262">
        <v>72.1541</v>
      </c>
      <c r="R262">
        <v>169.54230000000001</v>
      </c>
      <c r="S262">
        <v>64.291600000000003</v>
      </c>
      <c r="T262">
        <v>8.0816999999999997</v>
      </c>
      <c r="U262">
        <v>5.1847853999999999E-2</v>
      </c>
      <c r="V262">
        <v>5.1847853999999999E-2</v>
      </c>
    </row>
    <row r="263" spans="1:22" x14ac:dyDescent="0.25">
      <c r="A263" t="s">
        <v>263</v>
      </c>
      <c r="B263" t="s">
        <v>265</v>
      </c>
      <c r="C263">
        <v>92</v>
      </c>
      <c r="D263">
        <v>91</v>
      </c>
      <c r="E263">
        <v>1000</v>
      </c>
      <c r="F263">
        <v>1</v>
      </c>
      <c r="G263">
        <v>0.3</v>
      </c>
      <c r="H263">
        <v>62.89</v>
      </c>
      <c r="I263">
        <v>10.99</v>
      </c>
      <c r="J263">
        <v>1000</v>
      </c>
      <c r="K263">
        <v>1</v>
      </c>
      <c r="L263">
        <v>0.3</v>
      </c>
      <c r="M263">
        <v>62.89</v>
      </c>
      <c r="N263">
        <v>10.99</v>
      </c>
      <c r="O263">
        <v>50</v>
      </c>
      <c r="P263">
        <v>169.54230000000001</v>
      </c>
      <c r="Q263">
        <v>64.291600000000003</v>
      </c>
      <c r="R263">
        <v>161.55170000000001</v>
      </c>
      <c r="S263">
        <v>69.343400000000003</v>
      </c>
      <c r="T263">
        <v>9.4535999999999998</v>
      </c>
      <c r="U263">
        <v>5.1847853999999999E-2</v>
      </c>
      <c r="V263">
        <v>5.1847853999999999E-2</v>
      </c>
    </row>
    <row r="264" spans="1:22" x14ac:dyDescent="0.25">
      <c r="A264" t="s">
        <v>265</v>
      </c>
      <c r="B264" t="s">
        <v>264</v>
      </c>
      <c r="C264">
        <v>91</v>
      </c>
      <c r="D264">
        <v>61</v>
      </c>
      <c r="E264">
        <v>1000</v>
      </c>
      <c r="F264">
        <v>1</v>
      </c>
      <c r="G264">
        <v>0.3</v>
      </c>
      <c r="H264">
        <v>62.89</v>
      </c>
      <c r="I264">
        <v>10.99</v>
      </c>
      <c r="J264">
        <v>1000</v>
      </c>
      <c r="K264">
        <v>1</v>
      </c>
      <c r="L264">
        <v>0.3</v>
      </c>
      <c r="M264">
        <v>62.89</v>
      </c>
      <c r="N264">
        <v>10.99</v>
      </c>
      <c r="O264">
        <v>50</v>
      </c>
      <c r="P264">
        <v>161.55170000000001</v>
      </c>
      <c r="Q264">
        <v>69.343400000000003</v>
      </c>
      <c r="R264">
        <v>159.4</v>
      </c>
      <c r="S264">
        <v>62.442300000000003</v>
      </c>
      <c r="T264">
        <v>7.2287999999999997</v>
      </c>
      <c r="U264">
        <v>5.1847853999999999E-2</v>
      </c>
      <c r="V264">
        <v>5.1847853999999999E-2</v>
      </c>
    </row>
    <row r="265" spans="1:22" x14ac:dyDescent="0.25">
      <c r="A265" t="s">
        <v>264</v>
      </c>
      <c r="B265" t="s">
        <v>263</v>
      </c>
      <c r="C265">
        <v>61</v>
      </c>
      <c r="D265">
        <v>92</v>
      </c>
      <c r="E265">
        <v>1000</v>
      </c>
      <c r="F265">
        <v>1</v>
      </c>
      <c r="G265">
        <v>0.3</v>
      </c>
      <c r="H265">
        <v>62.89</v>
      </c>
      <c r="I265">
        <v>10.99</v>
      </c>
      <c r="J265">
        <v>1000</v>
      </c>
      <c r="K265">
        <v>1</v>
      </c>
      <c r="L265">
        <v>0.3</v>
      </c>
      <c r="M265">
        <v>62.89</v>
      </c>
      <c r="N265">
        <v>10.99</v>
      </c>
      <c r="O265">
        <v>50</v>
      </c>
      <c r="P265">
        <v>159.4</v>
      </c>
      <c r="Q265">
        <v>62.442300000000003</v>
      </c>
      <c r="R265">
        <v>169.54230000000001</v>
      </c>
      <c r="S265">
        <v>64.291600000000003</v>
      </c>
      <c r="T265">
        <v>10.3095</v>
      </c>
      <c r="U265">
        <v>5.1847853999999999E-2</v>
      </c>
      <c r="V265">
        <v>5.1847853999999999E-2</v>
      </c>
    </row>
    <row r="266" spans="1:22" x14ac:dyDescent="0.25">
      <c r="A266" t="s">
        <v>261</v>
      </c>
      <c r="B266" t="s">
        <v>260</v>
      </c>
      <c r="C266">
        <v>37</v>
      </c>
      <c r="D266">
        <v>93</v>
      </c>
      <c r="E266">
        <v>1000</v>
      </c>
      <c r="F266">
        <v>1</v>
      </c>
      <c r="G266">
        <v>0.3</v>
      </c>
      <c r="H266">
        <v>62.89</v>
      </c>
      <c r="I266">
        <v>10.99</v>
      </c>
      <c r="J266">
        <v>1000</v>
      </c>
      <c r="K266">
        <v>1</v>
      </c>
      <c r="L266">
        <v>0.3</v>
      </c>
      <c r="M266">
        <v>62.89</v>
      </c>
      <c r="N266">
        <v>10.99</v>
      </c>
      <c r="O266">
        <v>50</v>
      </c>
      <c r="P266">
        <v>178.0735</v>
      </c>
      <c r="Q266">
        <v>77.819500000000005</v>
      </c>
      <c r="R266">
        <v>171.4117</v>
      </c>
      <c r="S266">
        <v>72.1541</v>
      </c>
      <c r="T266">
        <v>8.7451000000000008</v>
      </c>
      <c r="U266">
        <v>5.1847853999999999E-2</v>
      </c>
      <c r="V266">
        <v>5.1847853999999999E-2</v>
      </c>
    </row>
    <row r="267" spans="1:22" x14ac:dyDescent="0.25">
      <c r="A267" t="s">
        <v>260</v>
      </c>
      <c r="B267" t="s">
        <v>262</v>
      </c>
      <c r="C267">
        <v>93</v>
      </c>
      <c r="D267">
        <v>90</v>
      </c>
      <c r="E267">
        <v>1000</v>
      </c>
      <c r="F267">
        <v>1</v>
      </c>
      <c r="G267">
        <v>0.3</v>
      </c>
      <c r="H267">
        <v>62.89</v>
      </c>
      <c r="I267">
        <v>10.99</v>
      </c>
      <c r="J267">
        <v>1000</v>
      </c>
      <c r="K267">
        <v>1</v>
      </c>
      <c r="L267">
        <v>0.3</v>
      </c>
      <c r="M267">
        <v>62.89</v>
      </c>
      <c r="N267">
        <v>10.99</v>
      </c>
      <c r="O267">
        <v>50</v>
      </c>
      <c r="P267">
        <v>171.4117</v>
      </c>
      <c r="Q267">
        <v>72.1541</v>
      </c>
      <c r="R267">
        <v>178.28139999999999</v>
      </c>
      <c r="S267">
        <v>67.897099999999995</v>
      </c>
      <c r="T267">
        <v>8.0817999999999994</v>
      </c>
      <c r="U267">
        <v>5.1847853999999999E-2</v>
      </c>
      <c r="V267">
        <v>5.1847853999999999E-2</v>
      </c>
    </row>
    <row r="268" spans="1:22" x14ac:dyDescent="0.25">
      <c r="A268" t="s">
        <v>262</v>
      </c>
      <c r="B268" t="s">
        <v>261</v>
      </c>
      <c r="C268">
        <v>90</v>
      </c>
      <c r="D268">
        <v>37</v>
      </c>
      <c r="E268">
        <v>1000</v>
      </c>
      <c r="F268">
        <v>1</v>
      </c>
      <c r="G268">
        <v>0.3</v>
      </c>
      <c r="H268">
        <v>62.89</v>
      </c>
      <c r="I268">
        <v>10.99</v>
      </c>
      <c r="J268">
        <v>1000</v>
      </c>
      <c r="K268">
        <v>1</v>
      </c>
      <c r="L268">
        <v>0.3</v>
      </c>
      <c r="M268">
        <v>62.89</v>
      </c>
      <c r="N268">
        <v>10.99</v>
      </c>
      <c r="O268">
        <v>50</v>
      </c>
      <c r="P268">
        <v>178.28139999999999</v>
      </c>
      <c r="Q268">
        <v>67.897099999999995</v>
      </c>
      <c r="R268">
        <v>178.0735</v>
      </c>
      <c r="S268">
        <v>77.819500000000005</v>
      </c>
      <c r="T268">
        <v>9.9245999999999999</v>
      </c>
      <c r="U268">
        <v>5.1847853999999999E-2</v>
      </c>
      <c r="V268">
        <v>5.1847853999999999E-2</v>
      </c>
    </row>
    <row r="269" spans="1:22" x14ac:dyDescent="0.25">
      <c r="A269" t="s">
        <v>258</v>
      </c>
      <c r="B269" t="s">
        <v>260</v>
      </c>
      <c r="C269">
        <v>62</v>
      </c>
      <c r="D269">
        <v>93</v>
      </c>
      <c r="E269">
        <v>1000</v>
      </c>
      <c r="F269">
        <v>1</v>
      </c>
      <c r="G269">
        <v>0.3</v>
      </c>
      <c r="H269">
        <v>62.89</v>
      </c>
      <c r="I269">
        <v>10.99</v>
      </c>
      <c r="J269">
        <v>1000</v>
      </c>
      <c r="K269">
        <v>1</v>
      </c>
      <c r="L269">
        <v>0.3</v>
      </c>
      <c r="M269">
        <v>62.89</v>
      </c>
      <c r="N269">
        <v>10.99</v>
      </c>
      <c r="O269">
        <v>50</v>
      </c>
      <c r="P269">
        <v>163.70349999999999</v>
      </c>
      <c r="Q269">
        <v>76.244600000000005</v>
      </c>
      <c r="R269">
        <v>171.4117</v>
      </c>
      <c r="S269">
        <v>72.1541</v>
      </c>
      <c r="T269">
        <v>8.7263000000000002</v>
      </c>
      <c r="U269">
        <v>5.1847853999999999E-2</v>
      </c>
      <c r="V269">
        <v>5.1847853999999999E-2</v>
      </c>
    </row>
    <row r="270" spans="1:22" x14ac:dyDescent="0.25">
      <c r="A270" t="s">
        <v>260</v>
      </c>
      <c r="B270" t="s">
        <v>259</v>
      </c>
      <c r="C270">
        <v>93</v>
      </c>
      <c r="D270">
        <v>79</v>
      </c>
      <c r="E270">
        <v>1000</v>
      </c>
      <c r="F270">
        <v>1</v>
      </c>
      <c r="G270">
        <v>0.3</v>
      </c>
      <c r="H270">
        <v>62.89</v>
      </c>
      <c r="I270">
        <v>10.99</v>
      </c>
      <c r="J270">
        <v>1000</v>
      </c>
      <c r="K270">
        <v>1</v>
      </c>
      <c r="L270">
        <v>0.3</v>
      </c>
      <c r="M270">
        <v>62.89</v>
      </c>
      <c r="N270">
        <v>10.99</v>
      </c>
      <c r="O270">
        <v>50</v>
      </c>
      <c r="P270">
        <v>171.4117</v>
      </c>
      <c r="Q270">
        <v>72.1541</v>
      </c>
      <c r="R270">
        <v>170.54249999999999</v>
      </c>
      <c r="S270">
        <v>80.188900000000004</v>
      </c>
      <c r="T270">
        <v>8.0816999999999997</v>
      </c>
      <c r="U270">
        <v>5.1847853999999999E-2</v>
      </c>
      <c r="V270">
        <v>5.1847853999999999E-2</v>
      </c>
    </row>
    <row r="271" spans="1:22" x14ac:dyDescent="0.25">
      <c r="A271" t="s">
        <v>259</v>
      </c>
      <c r="B271" t="s">
        <v>258</v>
      </c>
      <c r="C271">
        <v>79</v>
      </c>
      <c r="D271">
        <v>62</v>
      </c>
      <c r="E271">
        <v>1000</v>
      </c>
      <c r="F271">
        <v>1</v>
      </c>
      <c r="G271">
        <v>0.3</v>
      </c>
      <c r="H271">
        <v>62.89</v>
      </c>
      <c r="I271">
        <v>10.99</v>
      </c>
      <c r="J271">
        <v>1000</v>
      </c>
      <c r="K271">
        <v>1</v>
      </c>
      <c r="L271">
        <v>0.3</v>
      </c>
      <c r="M271">
        <v>62.89</v>
      </c>
      <c r="N271">
        <v>10.99</v>
      </c>
      <c r="O271">
        <v>50</v>
      </c>
      <c r="P271">
        <v>170.54249999999999</v>
      </c>
      <c r="Q271">
        <v>80.188900000000004</v>
      </c>
      <c r="R271">
        <v>163.70349999999999</v>
      </c>
      <c r="S271">
        <v>76.244600000000005</v>
      </c>
      <c r="T271">
        <v>7.8948999999999998</v>
      </c>
      <c r="U271">
        <v>5.1847853999999999E-2</v>
      </c>
      <c r="V271">
        <v>5.1847853999999999E-2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 x14ac:dyDescent="0.25"/>
  <cols>
    <col min="1" max="1" width="11.28515625" customWidth="1"/>
    <col min="2" max="2" width="10.7109375" customWidth="1"/>
    <col min="3" max="3" width="7" customWidth="1"/>
    <col min="4" max="4" width="8.140625" customWidth="1"/>
    <col min="5" max="5" width="5.85546875" style="5" customWidth="1"/>
    <col min="6" max="6" width="6" customWidth="1"/>
    <col min="7" max="7" width="5.140625" customWidth="1"/>
    <col min="8" max="9" width="5.5703125" bestFit="1" customWidth="1"/>
    <col min="10" max="10" width="6" style="36" customWidth="1"/>
    <col min="11" max="11" width="5.140625" style="36" customWidth="1"/>
    <col min="12" max="14" width="5.28515625" style="36" customWidth="1"/>
    <col min="15" max="15" width="6.5703125" customWidth="1"/>
    <col min="16" max="16" width="7.28515625" customWidth="1"/>
    <col min="17" max="17" width="7" customWidth="1"/>
    <col min="18" max="18" width="6" customWidth="1"/>
    <col min="19" max="19" width="7.140625" customWidth="1"/>
    <col min="20" max="20" width="10.7109375" customWidth="1"/>
    <col min="21" max="21" width="12" customWidth="1"/>
    <col min="22" max="22" width="12.140625" customWidth="1"/>
    <col min="23" max="23" width="55" customWidth="1"/>
    <col min="24" max="24" width="12" customWidth="1"/>
    <col min="25" max="25" width="11.42578125" customWidth="1"/>
  </cols>
  <sheetData>
    <row r="1" spans="1:25" x14ac:dyDescent="0.25">
      <c r="A1" s="3" t="s">
        <v>66</v>
      </c>
      <c r="B1" s="3" t="s">
        <v>67</v>
      </c>
      <c r="C1" s="3" t="s">
        <v>103</v>
      </c>
      <c r="D1" s="3" t="s">
        <v>104</v>
      </c>
      <c r="E1" s="76" t="s">
        <v>63</v>
      </c>
      <c r="F1" s="3" t="s">
        <v>203</v>
      </c>
      <c r="G1" s="3" t="s">
        <v>204</v>
      </c>
      <c r="H1" s="3" t="s">
        <v>205</v>
      </c>
      <c r="I1" s="3" t="s">
        <v>206</v>
      </c>
      <c r="J1" s="75" t="s">
        <v>64</v>
      </c>
      <c r="K1" s="3" t="s">
        <v>207</v>
      </c>
      <c r="L1" s="3" t="s">
        <v>208</v>
      </c>
      <c r="M1" s="3" t="s">
        <v>209</v>
      </c>
      <c r="N1" s="3" t="s">
        <v>210</v>
      </c>
      <c r="O1" s="3" t="s">
        <v>65</v>
      </c>
      <c r="P1" s="8" t="s">
        <v>61</v>
      </c>
      <c r="Q1" s="8" t="s">
        <v>62</v>
      </c>
      <c r="R1" s="8" t="s">
        <v>61</v>
      </c>
      <c r="S1" s="8" t="s">
        <v>62</v>
      </c>
      <c r="T1" s="8" t="s">
        <v>156</v>
      </c>
      <c r="U1" s="8" t="s">
        <v>157</v>
      </c>
      <c r="V1" s="8" t="s">
        <v>158</v>
      </c>
      <c r="W1" s="8" t="s">
        <v>152</v>
      </c>
      <c r="X1" s="8" t="s">
        <v>157</v>
      </c>
      <c r="Y1" s="8" t="s">
        <v>158</v>
      </c>
    </row>
    <row r="2" spans="1:25" x14ac:dyDescent="0.25">
      <c r="A2" s="21" t="s">
        <v>4</v>
      </c>
      <c r="B2" s="4" t="s">
        <v>191</v>
      </c>
      <c r="C2" s="1">
        <f>VLOOKUP(A2,Node!A:C,3,FALSE)</f>
        <v>1</v>
      </c>
      <c r="D2" s="1">
        <f>VLOOKUP(B2,Node!A:C,3,FALSE)</f>
        <v>2</v>
      </c>
      <c r="E2" s="20">
        <v>5.7000000000000002E-2</v>
      </c>
      <c r="F2" s="20">
        <v>1</v>
      </c>
      <c r="G2" s="19">
        <v>0.01</v>
      </c>
      <c r="H2" s="19">
        <v>3.5</v>
      </c>
      <c r="I2" s="19">
        <v>0</v>
      </c>
      <c r="J2" s="32">
        <v>5.7000000000000002E-2</v>
      </c>
      <c r="K2" s="32">
        <v>1</v>
      </c>
      <c r="L2" s="32">
        <v>0.3</v>
      </c>
      <c r="M2" s="32">
        <v>62.89</v>
      </c>
      <c r="N2" s="32">
        <v>10.99</v>
      </c>
      <c r="O2" s="1">
        <v>1</v>
      </c>
      <c r="P2" s="8">
        <f>VLOOKUP(A2,Node!A:AW,48,FALSE)</f>
        <v>54.2</v>
      </c>
      <c r="Q2" s="8">
        <f>VLOOKUP(A2,Node!A:AW,49,FALSE)</f>
        <v>118.2</v>
      </c>
      <c r="R2" s="8">
        <f>VLOOKUP(B2,Node!A:AW,48,FALSE)</f>
        <v>57.866666666666667</v>
      </c>
      <c r="S2" s="8">
        <f>VLOOKUP(B2,Node!A:AW,49,FALSE)</f>
        <v>119.83333333333334</v>
      </c>
      <c r="T2" s="8">
        <f>SQRT((P2-R2)^2+(Q2-S2)^2)</f>
        <v>4.0140032663442398</v>
      </c>
      <c r="U2" s="8">
        <f t="shared" ref="U2:U32" si="0">T2/E2</f>
        <v>70.421109935863853</v>
      </c>
      <c r="V2" s="8">
        <f t="shared" ref="V2:V32" si="1">T2/J2</f>
        <v>70.421109935863853</v>
      </c>
      <c r="W2" s="8" t="s">
        <v>233</v>
      </c>
      <c r="X2" s="8">
        <f>U5</f>
        <v>56.859475903317964</v>
      </c>
      <c r="Y2" s="8"/>
    </row>
    <row r="3" spans="1:25" x14ac:dyDescent="0.25">
      <c r="A3" s="21" t="s">
        <v>4</v>
      </c>
      <c r="B3" s="4" t="s">
        <v>192</v>
      </c>
      <c r="C3" s="1">
        <f>VLOOKUP(A3,Node!A:C,3,FALSE)</f>
        <v>1</v>
      </c>
      <c r="D3" s="1">
        <f>VLOOKUP(B3,Node!A:C,3,FALSE)</f>
        <v>3</v>
      </c>
      <c r="E3" s="20">
        <v>0.04</v>
      </c>
      <c r="F3" s="20">
        <v>1</v>
      </c>
      <c r="G3" s="19">
        <v>0.01</v>
      </c>
      <c r="H3" s="19">
        <v>3.5</v>
      </c>
      <c r="I3" s="19">
        <v>0</v>
      </c>
      <c r="J3" s="32">
        <v>0.04</v>
      </c>
      <c r="K3" s="32">
        <v>1</v>
      </c>
      <c r="L3" s="32">
        <v>0.3</v>
      </c>
      <c r="M3" s="32">
        <v>62.89</v>
      </c>
      <c r="N3" s="32">
        <v>10.99</v>
      </c>
      <c r="O3" s="1">
        <v>1</v>
      </c>
      <c r="P3" s="8">
        <f>VLOOKUP(A3,Node!A:AW,48,FALSE)</f>
        <v>54.2</v>
      </c>
      <c r="Q3" s="8">
        <f>VLOOKUP(A3,Node!A:AW,49,FALSE)</f>
        <v>118.2</v>
      </c>
      <c r="R3" s="8">
        <f>VLOOKUP(B3,Node!A:AW,48,FALSE)</f>
        <v>57.400000000000006</v>
      </c>
      <c r="S3" s="8">
        <f>VLOOKUP(B3,Node!A:AW,49,FALSE)</f>
        <v>118.2</v>
      </c>
      <c r="T3" s="8">
        <f t="shared" ref="T3:T44" si="2">SQRT((P3-R3)^2+(Q3-S3)^2)</f>
        <v>3.2000000000000028</v>
      </c>
      <c r="U3" s="8">
        <f t="shared" si="0"/>
        <v>80.000000000000071</v>
      </c>
      <c r="V3" s="8">
        <f t="shared" si="1"/>
        <v>80.000000000000071</v>
      </c>
      <c r="W3" s="8" t="s">
        <v>234</v>
      </c>
      <c r="X3" s="8">
        <f>U9+U10</f>
        <v>71.762487645661153</v>
      </c>
      <c r="Y3" s="8"/>
    </row>
    <row r="4" spans="1:25" x14ac:dyDescent="0.25">
      <c r="A4" s="21" t="s">
        <v>4</v>
      </c>
      <c r="B4" s="4" t="s">
        <v>193</v>
      </c>
      <c r="C4" s="1">
        <f>VLOOKUP(A4,Node!A:C,3,FALSE)</f>
        <v>1</v>
      </c>
      <c r="D4" s="1">
        <f>VLOOKUP(B4,Node!A:C,3,FALSE)</f>
        <v>4</v>
      </c>
      <c r="E4" s="20">
        <v>0.05</v>
      </c>
      <c r="F4" s="20">
        <v>1</v>
      </c>
      <c r="G4" s="19">
        <v>0.01</v>
      </c>
      <c r="H4" s="19">
        <v>3.5</v>
      </c>
      <c r="I4" s="19">
        <v>0</v>
      </c>
      <c r="J4" s="32">
        <v>0.05</v>
      </c>
      <c r="K4" s="32">
        <v>1</v>
      </c>
      <c r="L4" s="32">
        <v>0.3</v>
      </c>
      <c r="M4" s="32">
        <v>62.89</v>
      </c>
      <c r="N4" s="32">
        <v>10.99</v>
      </c>
      <c r="O4" s="1">
        <v>1</v>
      </c>
      <c r="P4" s="8">
        <f>VLOOKUP(A4,Node!A:AW,48,FALSE)</f>
        <v>54.2</v>
      </c>
      <c r="Q4" s="8">
        <f>VLOOKUP(A4,Node!A:AW,49,FALSE)</f>
        <v>118.2</v>
      </c>
      <c r="R4" s="8">
        <f>VLOOKUP(B4,Node!A:AW,48,FALSE)</f>
        <v>56.6</v>
      </c>
      <c r="S4" s="8">
        <f>VLOOKUP(B4,Node!A:AW,49,FALSE)</f>
        <v>115.64</v>
      </c>
      <c r="T4" s="8">
        <f t="shared" si="2"/>
        <v>3.5090739519138099</v>
      </c>
      <c r="U4" s="8">
        <f t="shared" si="0"/>
        <v>70.181479038276194</v>
      </c>
      <c r="V4" s="8">
        <f t="shared" si="1"/>
        <v>70.181479038276194</v>
      </c>
      <c r="W4" s="8" t="s">
        <v>235</v>
      </c>
      <c r="X4" s="8">
        <f>V8+V7+V6+U20</f>
        <v>40.451221030727908</v>
      </c>
      <c r="Y4" s="8"/>
    </row>
    <row r="5" spans="1:25" x14ac:dyDescent="0.25">
      <c r="A5" s="21" t="s">
        <v>4</v>
      </c>
      <c r="B5" s="4" t="s">
        <v>202</v>
      </c>
      <c r="C5" s="1">
        <f>VLOOKUP(A5,Node!A:C,3,FALSE)</f>
        <v>1</v>
      </c>
      <c r="D5" s="1">
        <f>VLOOKUP(B5,Node!A:C,3,FALSE)</f>
        <v>5</v>
      </c>
      <c r="E5" s="19">
        <v>0.08</v>
      </c>
      <c r="F5" s="20">
        <v>1</v>
      </c>
      <c r="G5" s="19">
        <v>0.01</v>
      </c>
      <c r="H5" s="19">
        <v>3.5</v>
      </c>
      <c r="I5" s="19">
        <v>0</v>
      </c>
      <c r="J5" s="33">
        <v>0.08</v>
      </c>
      <c r="K5" s="32">
        <v>1</v>
      </c>
      <c r="L5" s="32">
        <v>0.3</v>
      </c>
      <c r="M5" s="32">
        <v>62.89</v>
      </c>
      <c r="N5" s="32">
        <v>10.99</v>
      </c>
      <c r="O5" s="1">
        <v>1</v>
      </c>
      <c r="P5" s="8">
        <f>VLOOKUP(A5,Node!A:AW,48,FALSE)</f>
        <v>54.2</v>
      </c>
      <c r="Q5" s="8">
        <f>VLOOKUP(A5,Node!A:AW,49,FALSE)</f>
        <v>118.2</v>
      </c>
      <c r="R5" s="8">
        <f>VLOOKUP(B5,Node!A:AW,48,FALSE)</f>
        <v>52.36</v>
      </c>
      <c r="S5" s="8">
        <f>VLOOKUP(B5,Node!A:AW,49,FALSE)</f>
        <v>114.04</v>
      </c>
      <c r="T5" s="8">
        <f t="shared" si="2"/>
        <v>4.5487580722654375</v>
      </c>
      <c r="U5" s="8">
        <f t="shared" si="0"/>
        <v>56.859475903317964</v>
      </c>
      <c r="V5" s="8">
        <f t="shared" si="1"/>
        <v>56.859475903317964</v>
      </c>
      <c r="W5" s="8" t="s">
        <v>236</v>
      </c>
      <c r="X5" s="8">
        <f>V8+V7+U17+U18</f>
        <v>45.335708725049841</v>
      </c>
      <c r="Y5" s="8"/>
    </row>
    <row r="6" spans="1:25" x14ac:dyDescent="0.25">
      <c r="A6" s="4" t="s">
        <v>191</v>
      </c>
      <c r="B6" s="4" t="s">
        <v>192</v>
      </c>
      <c r="C6" s="1">
        <f>VLOOKUP(A6,Node!A:C,3,FALSE)</f>
        <v>2</v>
      </c>
      <c r="D6" s="1">
        <f>VLOOKUP(B6,Node!A:C,3,FALSE)</f>
        <v>3</v>
      </c>
      <c r="E6" s="20">
        <v>1</v>
      </c>
      <c r="F6" s="18">
        <v>1</v>
      </c>
      <c r="G6" s="18">
        <v>0.3</v>
      </c>
      <c r="H6" s="18">
        <v>62.89</v>
      </c>
      <c r="I6" s="18">
        <v>10.99</v>
      </c>
      <c r="J6" s="31">
        <v>1</v>
      </c>
      <c r="K6" s="32">
        <v>1</v>
      </c>
      <c r="L6" s="32">
        <v>0.3</v>
      </c>
      <c r="M6" s="32">
        <v>62.89</v>
      </c>
      <c r="N6" s="32">
        <v>10.99</v>
      </c>
      <c r="O6" s="1">
        <v>23</v>
      </c>
      <c r="P6" s="8">
        <f>VLOOKUP(A6,Node!A:AW,48,FALSE)</f>
        <v>57.866666666666667</v>
      </c>
      <c r="Q6" s="8">
        <f>VLOOKUP(A6,Node!A:AW,49,FALSE)</f>
        <v>119.83333333333334</v>
      </c>
      <c r="R6" s="8">
        <f>VLOOKUP(B6,Node!A:AW,48,FALSE)</f>
        <v>57.400000000000006</v>
      </c>
      <c r="S6" s="8">
        <f>VLOOKUP(B6,Node!A:AW,49,FALSE)</f>
        <v>118.2</v>
      </c>
      <c r="T6" s="8">
        <f t="shared" si="2"/>
        <v>1.6986923074987925</v>
      </c>
      <c r="U6" s="8">
        <f t="shared" si="0"/>
        <v>1.6986923074987925</v>
      </c>
      <c r="V6" s="8">
        <f t="shared" si="1"/>
        <v>1.6986923074987925</v>
      </c>
      <c r="W6" s="8" t="s">
        <v>237</v>
      </c>
      <c r="X6" s="8">
        <f>X5+U19</f>
        <v>81.519329852154044</v>
      </c>
      <c r="Y6" s="8"/>
    </row>
    <row r="7" spans="1:25" x14ac:dyDescent="0.25">
      <c r="A7" s="4" t="s">
        <v>192</v>
      </c>
      <c r="B7" s="4" t="s">
        <v>193</v>
      </c>
      <c r="C7" s="1">
        <f>VLOOKUP(A7,Node!A:C,3,FALSE)</f>
        <v>3</v>
      </c>
      <c r="D7" s="1">
        <f>VLOOKUP(B7,Node!A:C,3,FALSE)</f>
        <v>4</v>
      </c>
      <c r="E7" s="20">
        <v>1</v>
      </c>
      <c r="F7" s="18">
        <v>1</v>
      </c>
      <c r="G7" s="18">
        <v>0.3</v>
      </c>
      <c r="H7" s="18">
        <v>62.89</v>
      </c>
      <c r="I7" s="18">
        <v>10.99</v>
      </c>
      <c r="J7" s="31">
        <v>1</v>
      </c>
      <c r="K7" s="32">
        <v>1</v>
      </c>
      <c r="L7" s="32">
        <v>0.3</v>
      </c>
      <c r="M7" s="32">
        <v>62.89</v>
      </c>
      <c r="N7" s="32">
        <v>10.99</v>
      </c>
      <c r="O7" s="1">
        <v>23</v>
      </c>
      <c r="P7" s="8">
        <f>VLOOKUP(A7,Node!A:AW,48,FALSE)</f>
        <v>57.400000000000006</v>
      </c>
      <c r="Q7" s="8">
        <f>VLOOKUP(A7,Node!A:AW,49,FALSE)</f>
        <v>118.2</v>
      </c>
      <c r="R7" s="8">
        <f>VLOOKUP(B7,Node!A:AW,48,FALSE)</f>
        <v>56.6</v>
      </c>
      <c r="S7" s="8">
        <f>VLOOKUP(B7,Node!A:AW,49,FALSE)</f>
        <v>115.64</v>
      </c>
      <c r="T7" s="8">
        <f t="shared" si="2"/>
        <v>2.6820887382784373</v>
      </c>
      <c r="U7" s="8">
        <f t="shared" si="0"/>
        <v>2.6820887382784373</v>
      </c>
      <c r="V7" s="8">
        <f t="shared" si="1"/>
        <v>2.6820887382784373</v>
      </c>
      <c r="W7" s="8" t="s">
        <v>238</v>
      </c>
      <c r="X7" s="8">
        <f>X4+U21+U22</f>
        <v>94.346121413804866</v>
      </c>
      <c r="Y7" s="8"/>
    </row>
    <row r="8" spans="1:25" x14ac:dyDescent="0.25">
      <c r="A8" s="4" t="s">
        <v>193</v>
      </c>
      <c r="B8" s="4" t="s">
        <v>202</v>
      </c>
      <c r="C8" s="1">
        <f>VLOOKUP(A8,Node!A:C,3,FALSE)</f>
        <v>4</v>
      </c>
      <c r="D8" s="1">
        <f>VLOOKUP(B8,Node!A:C,3,FALSE)</f>
        <v>5</v>
      </c>
      <c r="E8" s="20">
        <v>1</v>
      </c>
      <c r="F8" s="18">
        <v>1</v>
      </c>
      <c r="G8" s="18">
        <v>0.3</v>
      </c>
      <c r="H8" s="18">
        <v>62.89</v>
      </c>
      <c r="I8" s="18">
        <v>10.99</v>
      </c>
      <c r="J8" s="31">
        <v>1</v>
      </c>
      <c r="K8" s="32">
        <v>1</v>
      </c>
      <c r="L8" s="32">
        <v>0.3</v>
      </c>
      <c r="M8" s="32">
        <v>62.89</v>
      </c>
      <c r="N8" s="32">
        <v>10.99</v>
      </c>
      <c r="O8" s="1">
        <v>23</v>
      </c>
      <c r="P8" s="8">
        <f>VLOOKUP(A8,Node!A:AW,48,FALSE)</f>
        <v>56.6</v>
      </c>
      <c r="Q8" s="8">
        <f>VLOOKUP(A8,Node!A:AW,49,FALSE)</f>
        <v>115.64</v>
      </c>
      <c r="R8" s="8">
        <f>VLOOKUP(B8,Node!A:AW,48,FALSE)</f>
        <v>52.36</v>
      </c>
      <c r="S8" s="8">
        <f>VLOOKUP(B8,Node!A:AW,49,FALSE)</f>
        <v>114.04</v>
      </c>
      <c r="T8" s="8">
        <f t="shared" si="2"/>
        <v>4.5318428922459342</v>
      </c>
      <c r="U8" s="8">
        <f t="shared" si="0"/>
        <v>4.5318428922459342</v>
      </c>
      <c r="V8" s="8">
        <f t="shared" si="1"/>
        <v>4.5318428922459342</v>
      </c>
      <c r="W8" s="8" t="s">
        <v>252</v>
      </c>
      <c r="X8" s="8">
        <f>V8+U11+U14+U15+U16</f>
        <v>107.84306221426719</v>
      </c>
      <c r="Y8" s="8"/>
    </row>
    <row r="9" spans="1:25" x14ac:dyDescent="0.25">
      <c r="A9" s="4" t="s">
        <v>202</v>
      </c>
      <c r="B9" s="4" t="s">
        <v>106</v>
      </c>
      <c r="C9" s="1">
        <f>VLOOKUP(A9,Node!A:C,3,FALSE)</f>
        <v>5</v>
      </c>
      <c r="D9" s="1">
        <f>VLOOKUP(B9,Node!A:C,3,FALSE)</f>
        <v>7</v>
      </c>
      <c r="E9" s="19">
        <v>1.2</v>
      </c>
      <c r="F9" s="18">
        <v>1</v>
      </c>
      <c r="G9" s="18">
        <v>0.3</v>
      </c>
      <c r="H9" s="18">
        <v>62.89</v>
      </c>
      <c r="I9" s="18">
        <v>10.99</v>
      </c>
      <c r="J9" s="31">
        <v>1.2</v>
      </c>
      <c r="K9" s="32">
        <v>1</v>
      </c>
      <c r="L9" s="32">
        <v>0.3</v>
      </c>
      <c r="M9" s="32">
        <v>62.89</v>
      </c>
      <c r="N9" s="32">
        <v>10.99</v>
      </c>
      <c r="O9" s="1">
        <v>23</v>
      </c>
      <c r="P9" s="8">
        <f>VLOOKUP(A9,Node!A:AW,48,FALSE)</f>
        <v>52.36</v>
      </c>
      <c r="Q9" s="8">
        <f>VLOOKUP(A9,Node!A:AW,49,FALSE)</f>
        <v>114.04</v>
      </c>
      <c r="R9" s="8">
        <f>VLOOKUP(B9,Node!A:AW,48,FALSE)</f>
        <v>45</v>
      </c>
      <c r="S9" s="8">
        <f>VLOOKUP(B9,Node!A:AW,49,FALSE)</f>
        <v>97.4</v>
      </c>
      <c r="T9" s="8">
        <f t="shared" si="2"/>
        <v>18.195032289061761</v>
      </c>
      <c r="U9" s="8">
        <f t="shared" si="0"/>
        <v>15.162526907551468</v>
      </c>
      <c r="V9" s="8">
        <f t="shared" si="1"/>
        <v>15.162526907551468</v>
      </c>
      <c r="W9" s="8" t="s">
        <v>253</v>
      </c>
      <c r="X9" s="8">
        <f>V8+U11+U12+U13+U23</f>
        <v>202.2392379139655</v>
      </c>
      <c r="Y9" s="8"/>
    </row>
    <row r="10" spans="1:25" x14ac:dyDescent="0.25">
      <c r="A10" s="4" t="s">
        <v>106</v>
      </c>
      <c r="B10" s="4" t="s">
        <v>105</v>
      </c>
      <c r="C10" s="1">
        <f>VLOOKUP(A10,Node!A:C,3,FALSE)</f>
        <v>7</v>
      </c>
      <c r="D10" s="1">
        <f>VLOOKUP(B10,Node!A:C,3,FALSE)</f>
        <v>6</v>
      </c>
      <c r="E10" s="19">
        <v>0.6</v>
      </c>
      <c r="F10" s="18">
        <v>1</v>
      </c>
      <c r="G10" s="18">
        <v>0.3</v>
      </c>
      <c r="H10" s="18">
        <v>62.89</v>
      </c>
      <c r="I10" s="18">
        <v>10.99</v>
      </c>
      <c r="J10" s="31">
        <v>0.6</v>
      </c>
      <c r="K10" s="32">
        <v>1</v>
      </c>
      <c r="L10" s="32">
        <v>0.3</v>
      </c>
      <c r="M10" s="32">
        <v>62.89</v>
      </c>
      <c r="N10" s="32">
        <v>10.99</v>
      </c>
      <c r="O10" s="1">
        <v>23</v>
      </c>
      <c r="P10" s="8">
        <f>VLOOKUP(A10,Node!A:AW,48,FALSE)</f>
        <v>45</v>
      </c>
      <c r="Q10" s="8">
        <f>VLOOKUP(A10,Node!A:AW,49,FALSE)</f>
        <v>97.4</v>
      </c>
      <c r="R10" s="8">
        <f>VLOOKUP(B10,Node!A:AW,48,FALSE)</f>
        <v>53.8</v>
      </c>
      <c r="S10" s="8">
        <f>VLOOKUP(B10,Node!A:AW,49,FALSE)</f>
        <v>64.599999999999994</v>
      </c>
      <c r="T10" s="8">
        <f t="shared" si="2"/>
        <v>33.959976442865809</v>
      </c>
      <c r="U10" s="8">
        <f t="shared" si="0"/>
        <v>56.599960738109687</v>
      </c>
      <c r="V10" s="8">
        <f t="shared" si="1"/>
        <v>56.599960738109687</v>
      </c>
      <c r="W10" s="8" t="s">
        <v>254</v>
      </c>
      <c r="X10" s="8">
        <f>U24+U25+U26</f>
        <v>13.935503021886614</v>
      </c>
      <c r="Y10" s="8"/>
    </row>
    <row r="11" spans="1:25" x14ac:dyDescent="0.25">
      <c r="A11" s="4" t="s">
        <v>193</v>
      </c>
      <c r="B11" s="4" t="s">
        <v>107</v>
      </c>
      <c r="C11" s="1">
        <f>VLOOKUP(A11,Node!A:C,3,FALSE)</f>
        <v>4</v>
      </c>
      <c r="D11" s="1">
        <f>VLOOKUP(B11,Node!A:C,3,FALSE)</f>
        <v>8</v>
      </c>
      <c r="E11" s="20">
        <v>1.3</v>
      </c>
      <c r="F11" s="18">
        <v>1</v>
      </c>
      <c r="G11" s="18">
        <v>0.3</v>
      </c>
      <c r="H11" s="18">
        <v>62.89</v>
      </c>
      <c r="I11" s="18">
        <v>10.99</v>
      </c>
      <c r="J11" s="31">
        <v>1.3</v>
      </c>
      <c r="K11" s="33">
        <v>0.1</v>
      </c>
      <c r="L11" s="32">
        <v>0.3</v>
      </c>
      <c r="M11" s="32">
        <v>62.89</v>
      </c>
      <c r="N11" s="32">
        <v>10.99</v>
      </c>
      <c r="O11" s="1">
        <v>23</v>
      </c>
      <c r="P11" s="8">
        <f>VLOOKUP(A11,Node!A:AW,48,FALSE)</f>
        <v>56.6</v>
      </c>
      <c r="Q11" s="8">
        <f>VLOOKUP(A11,Node!A:AW,49,FALSE)</f>
        <v>115.64</v>
      </c>
      <c r="R11" s="8">
        <f>VLOOKUP(B11,Node!A:AW,48,FALSE)</f>
        <v>66.2</v>
      </c>
      <c r="S11" s="8">
        <f>VLOOKUP(B11,Node!A:AW,49,FALSE)</f>
        <v>105.4</v>
      </c>
      <c r="T11" s="8">
        <f t="shared" si="2"/>
        <v>14.036295807655234</v>
      </c>
      <c r="U11" s="8">
        <f t="shared" si="0"/>
        <v>10.797150621273257</v>
      </c>
      <c r="V11" s="8">
        <f t="shared" si="1"/>
        <v>10.797150621273257</v>
      </c>
      <c r="W11" s="8" t="s">
        <v>255</v>
      </c>
      <c r="X11" s="8">
        <f>X10+U30+U45</f>
        <v>30.765627474389653</v>
      </c>
      <c r="Y11" s="8"/>
    </row>
    <row r="12" spans="1:25" x14ac:dyDescent="0.25">
      <c r="A12" s="4" t="s">
        <v>107</v>
      </c>
      <c r="B12" s="21" t="s">
        <v>228</v>
      </c>
      <c r="C12" s="1">
        <f>VLOOKUP(A12,Node!A:C,3,FALSE)</f>
        <v>8</v>
      </c>
      <c r="D12" s="1">
        <f>VLOOKUP(B12,Node!A:C,3,FALSE)</f>
        <v>9</v>
      </c>
      <c r="E12" s="20">
        <v>1.3</v>
      </c>
      <c r="F12" s="18">
        <v>1</v>
      </c>
      <c r="G12" s="18">
        <v>0.3</v>
      </c>
      <c r="H12" s="18">
        <v>62.89</v>
      </c>
      <c r="I12" s="18">
        <v>10.99</v>
      </c>
      <c r="J12" s="31">
        <v>1.3</v>
      </c>
      <c r="K12" s="33">
        <v>2</v>
      </c>
      <c r="L12" s="33">
        <v>0.01</v>
      </c>
      <c r="M12" s="33">
        <v>3.5</v>
      </c>
      <c r="N12" s="33">
        <v>0</v>
      </c>
      <c r="O12" s="1">
        <v>23</v>
      </c>
      <c r="P12" s="8">
        <f>VLOOKUP(A12,Node!A:AW,48,FALSE)</f>
        <v>66.2</v>
      </c>
      <c r="Q12" s="8">
        <f>VLOOKUP(A12,Node!A:AW,49,FALSE)</f>
        <v>105.4</v>
      </c>
      <c r="R12" s="8">
        <f>VLOOKUP(B12,Node!A:AW,48,FALSE)</f>
        <v>60.2</v>
      </c>
      <c r="S12" s="8">
        <f>VLOOKUP(B12,Node!A:AW,49,FALSE)</f>
        <v>97.4</v>
      </c>
      <c r="T12" s="8">
        <f t="shared" si="2"/>
        <v>10</v>
      </c>
      <c r="U12" s="8">
        <f t="shared" si="0"/>
        <v>7.6923076923076916</v>
      </c>
      <c r="V12" s="8">
        <f t="shared" si="1"/>
        <v>7.6923076923076916</v>
      </c>
      <c r="W12" s="8" t="s">
        <v>256</v>
      </c>
      <c r="X12" s="8">
        <f>X10+U27+U28+U33</f>
        <v>37.31214102714506</v>
      </c>
      <c r="Y12" s="8"/>
    </row>
    <row r="13" spans="1:25" x14ac:dyDescent="0.25">
      <c r="A13" s="21" t="s">
        <v>228</v>
      </c>
      <c r="B13" s="29" t="s">
        <v>231</v>
      </c>
      <c r="C13" s="1">
        <f>VLOOKUP(A13,Node!A:C,3,FALSE)</f>
        <v>9</v>
      </c>
      <c r="D13" s="1">
        <f>VLOOKUP(B13,Node!A:C,3,FALSE)</f>
        <v>10</v>
      </c>
      <c r="E13" s="19">
        <v>7.0000000000000007E-2</v>
      </c>
      <c r="F13" s="33">
        <v>2</v>
      </c>
      <c r="G13" s="33">
        <v>0.01</v>
      </c>
      <c r="H13" s="33">
        <v>3.5</v>
      </c>
      <c r="I13" s="33">
        <v>0</v>
      </c>
      <c r="J13" s="31">
        <v>7.0000000000000007E-2</v>
      </c>
      <c r="K13" s="32">
        <v>1</v>
      </c>
      <c r="L13" s="32">
        <v>0.3</v>
      </c>
      <c r="M13" s="32">
        <v>62.89</v>
      </c>
      <c r="N13" s="32">
        <v>10.99</v>
      </c>
      <c r="O13" s="1">
        <v>23</v>
      </c>
      <c r="P13" s="8">
        <f>VLOOKUP(A13,Node!A:AW,48,FALSE)</f>
        <v>60.2</v>
      </c>
      <c r="Q13" s="8">
        <f>VLOOKUP(A13,Node!A:AW,49,FALSE)</f>
        <v>97.4</v>
      </c>
      <c r="R13" s="8">
        <f>VLOOKUP(B13,Node!A:AW,48,FALSE)</f>
        <v>60.6</v>
      </c>
      <c r="S13" s="8">
        <f>VLOOKUP(B13,Node!A:AW,49,FALSE)</f>
        <v>85.4</v>
      </c>
      <c r="T13" s="8">
        <f t="shared" si="2"/>
        <v>12.006664815842907</v>
      </c>
      <c r="U13" s="8">
        <f t="shared" si="0"/>
        <v>171.52378308347008</v>
      </c>
      <c r="V13" s="8">
        <f t="shared" si="1"/>
        <v>171.52378308347008</v>
      </c>
      <c r="W13" s="8" t="s">
        <v>257</v>
      </c>
      <c r="X13" s="8">
        <f>X10+U27+U28+U29+U36+U37</f>
        <v>80.194527664588392</v>
      </c>
      <c r="Y13" s="8"/>
    </row>
    <row r="14" spans="1:25" x14ac:dyDescent="0.25">
      <c r="A14" s="4" t="s">
        <v>107</v>
      </c>
      <c r="B14" s="4" t="s">
        <v>230</v>
      </c>
      <c r="C14" s="1">
        <f>VLOOKUP(A14,Node!A:C,3,FALSE)</f>
        <v>8</v>
      </c>
      <c r="D14" s="1">
        <f>VLOOKUP(B14,Node!A:C,3,FALSE)</f>
        <v>11</v>
      </c>
      <c r="E14" s="20">
        <v>1.3</v>
      </c>
      <c r="F14" s="18">
        <v>1</v>
      </c>
      <c r="G14" s="18">
        <v>0.3</v>
      </c>
      <c r="H14" s="18">
        <v>62.89</v>
      </c>
      <c r="I14" s="18">
        <v>10.99</v>
      </c>
      <c r="J14" s="31">
        <v>1.3</v>
      </c>
      <c r="K14" s="32">
        <v>1</v>
      </c>
      <c r="L14" s="32">
        <v>0.3</v>
      </c>
      <c r="M14" s="32">
        <v>62.89</v>
      </c>
      <c r="N14" s="32">
        <v>10.99</v>
      </c>
      <c r="O14" s="1">
        <v>23</v>
      </c>
      <c r="P14" s="8">
        <f>VLOOKUP(A14,Node!A:AW,48,FALSE)</f>
        <v>66.2</v>
      </c>
      <c r="Q14" s="8">
        <f>VLOOKUP(A14,Node!A:AW,49,FALSE)</f>
        <v>105.4</v>
      </c>
      <c r="R14" s="8">
        <f>VLOOKUP(B14,Node!A:AW,48,FALSE)</f>
        <v>67</v>
      </c>
      <c r="S14" s="8">
        <f>VLOOKUP(B14,Node!A:AW,49,FALSE)</f>
        <v>97.4</v>
      </c>
      <c r="T14" s="8">
        <f t="shared" si="2"/>
        <v>8.0399004968967116</v>
      </c>
      <c r="U14" s="23">
        <f t="shared" si="0"/>
        <v>6.1845388437667008</v>
      </c>
      <c r="V14" s="8">
        <f t="shared" si="1"/>
        <v>6.1845388437667008</v>
      </c>
      <c r="W14" s="8" t="s">
        <v>245</v>
      </c>
      <c r="X14" s="8">
        <f>X8+U24+U25+U26+U28</f>
        <v>132.41458892924513</v>
      </c>
      <c r="Y14" s="8"/>
    </row>
    <row r="15" spans="1:25" x14ac:dyDescent="0.25">
      <c r="A15" s="4" t="s">
        <v>230</v>
      </c>
      <c r="B15" s="21" t="s">
        <v>229</v>
      </c>
      <c r="C15" s="1">
        <f>VLOOKUP(A15,Node!A:C,3,FALSE)</f>
        <v>11</v>
      </c>
      <c r="D15" s="1">
        <f>VLOOKUP(B15,Node!A:C,3,FALSE)</f>
        <v>12</v>
      </c>
      <c r="E15" s="20">
        <v>1.2</v>
      </c>
      <c r="F15" s="18">
        <v>1</v>
      </c>
      <c r="G15" s="18">
        <v>0.3</v>
      </c>
      <c r="H15" s="18">
        <v>62.89</v>
      </c>
      <c r="I15" s="18">
        <v>10.99</v>
      </c>
      <c r="J15" s="33">
        <v>1.2</v>
      </c>
      <c r="K15" s="33">
        <v>2</v>
      </c>
      <c r="L15" s="33">
        <v>7.0000000000000007E-2</v>
      </c>
      <c r="M15" s="33">
        <v>1.5</v>
      </c>
      <c r="N15" s="33">
        <v>0</v>
      </c>
      <c r="O15" s="1">
        <v>23</v>
      </c>
      <c r="P15" s="8">
        <f>VLOOKUP(A15,Node!A:AW,48,FALSE)</f>
        <v>67</v>
      </c>
      <c r="Q15" s="8">
        <f>VLOOKUP(A15,Node!A:AW,49,FALSE)</f>
        <v>97.4</v>
      </c>
      <c r="R15" s="8">
        <f>VLOOKUP(B15,Node!A:AW,48,FALSE)</f>
        <v>67.400000000000006</v>
      </c>
      <c r="S15" s="8">
        <f>VLOOKUP(B15,Node!A:AW,49,FALSE)</f>
        <v>92.2</v>
      </c>
      <c r="T15" s="8">
        <f t="shared" si="2"/>
        <v>5.2153619241621225</v>
      </c>
      <c r="U15" s="23">
        <f t="shared" si="0"/>
        <v>4.3461349368017688</v>
      </c>
      <c r="V15" s="8">
        <f t="shared" si="1"/>
        <v>4.3461349368017688</v>
      </c>
      <c r="W15" s="8"/>
      <c r="X15" s="8"/>
      <c r="Y15" s="8"/>
    </row>
    <row r="16" spans="1:25" x14ac:dyDescent="0.25">
      <c r="A16" s="21" t="s">
        <v>229</v>
      </c>
      <c r="B16" s="30" t="s">
        <v>246</v>
      </c>
      <c r="C16" s="1">
        <f>VLOOKUP(A16,Node!A:C,3,FALSE)</f>
        <v>12</v>
      </c>
      <c r="D16" s="1">
        <f>VLOOKUP(B16,Node!A:C,3,FALSE)</f>
        <v>19</v>
      </c>
      <c r="E16" s="19">
        <v>6.9000000000000006E-2</v>
      </c>
      <c r="F16" s="19">
        <v>2</v>
      </c>
      <c r="G16" s="19">
        <v>0.01</v>
      </c>
      <c r="H16" s="19">
        <v>2</v>
      </c>
      <c r="I16" s="19">
        <v>0</v>
      </c>
      <c r="J16" s="31">
        <v>7.0000000000000007E-2</v>
      </c>
      <c r="K16" s="32">
        <v>1</v>
      </c>
      <c r="L16" s="32">
        <v>0.3</v>
      </c>
      <c r="M16" s="32">
        <v>62.89</v>
      </c>
      <c r="N16" s="32">
        <v>10.99</v>
      </c>
      <c r="O16" s="1">
        <v>23</v>
      </c>
      <c r="P16" s="8">
        <f>VLOOKUP(A16,Node!A:AW,48,FALSE)</f>
        <v>67.400000000000006</v>
      </c>
      <c r="Q16" s="8">
        <f>VLOOKUP(A16,Node!A:AW,49,FALSE)</f>
        <v>92.2</v>
      </c>
      <c r="R16" s="8">
        <f>VLOOKUP(B16,Node!A:AW,48,FALSE)</f>
        <v>68.2</v>
      </c>
      <c r="S16" s="8">
        <f>VLOOKUP(B16,Node!A:AW,49,FALSE)</f>
        <v>86.6</v>
      </c>
      <c r="T16" s="8">
        <f t="shared" ref="T16" si="3">SQRT((P16-R16)^2+(Q16-S16)^2)</f>
        <v>5.6568542494923886</v>
      </c>
      <c r="U16" s="23">
        <f t="shared" ref="U16" si="4">T16/E16</f>
        <v>81.983394920179535</v>
      </c>
      <c r="V16" s="8">
        <f t="shared" ref="V16" si="5">T16/J16</f>
        <v>80.812203564176968</v>
      </c>
      <c r="W16" s="8"/>
      <c r="X16" s="8"/>
      <c r="Y16" s="8"/>
    </row>
    <row r="17" spans="1:25" x14ac:dyDescent="0.25">
      <c r="A17" s="4" t="s">
        <v>192</v>
      </c>
      <c r="B17" s="4" t="s">
        <v>112</v>
      </c>
      <c r="C17" s="1">
        <f>VLOOKUP(A17,Node!A:C,3,FALSE)</f>
        <v>3</v>
      </c>
      <c r="D17" s="1">
        <f>VLOOKUP(B17,Node!A:C,3,FALSE)</f>
        <v>13</v>
      </c>
      <c r="E17" s="20">
        <v>0.7</v>
      </c>
      <c r="F17" s="18">
        <v>1</v>
      </c>
      <c r="G17" s="18">
        <v>0.3</v>
      </c>
      <c r="H17" s="18">
        <v>62.89</v>
      </c>
      <c r="I17" s="18">
        <v>10.99</v>
      </c>
      <c r="J17" s="31">
        <v>1</v>
      </c>
      <c r="K17" s="32">
        <v>1</v>
      </c>
      <c r="L17" s="32">
        <v>0.3</v>
      </c>
      <c r="M17" s="32">
        <v>62.89</v>
      </c>
      <c r="N17" s="32">
        <v>10.99</v>
      </c>
      <c r="O17" s="1">
        <v>23</v>
      </c>
      <c r="P17" s="8">
        <f>VLOOKUP(A17,Node!A:AW,48,FALSE)</f>
        <v>57.400000000000006</v>
      </c>
      <c r="Q17" s="8">
        <f>VLOOKUP(A17,Node!A:AW,49,FALSE)</f>
        <v>118.2</v>
      </c>
      <c r="R17" s="8">
        <f>VLOOKUP(B17,Node!A:AW,48,FALSE)</f>
        <v>70.2</v>
      </c>
      <c r="S17" s="8">
        <f>VLOOKUP(B17,Node!A:AW,49,FALSE)</f>
        <v>118.2</v>
      </c>
      <c r="T17" s="8">
        <f t="shared" si="2"/>
        <v>12.799999999999997</v>
      </c>
      <c r="U17" s="8">
        <f t="shared" si="0"/>
        <v>18.285714285714281</v>
      </c>
      <c r="V17" s="8">
        <f t="shared" si="1"/>
        <v>12.799999999999997</v>
      </c>
      <c r="W17" s="8"/>
      <c r="X17" s="8"/>
      <c r="Y17" s="8"/>
    </row>
    <row r="18" spans="1:25" x14ac:dyDescent="0.25">
      <c r="A18" s="4" t="s">
        <v>112</v>
      </c>
      <c r="B18" s="4" t="s">
        <v>113</v>
      </c>
      <c r="C18" s="1">
        <f>VLOOKUP(A18,Node!A:C,3,FALSE)</f>
        <v>13</v>
      </c>
      <c r="D18" s="1">
        <f>VLOOKUP(B18,Node!A:C,3,FALSE)</f>
        <v>14</v>
      </c>
      <c r="E18" s="20">
        <v>0.7</v>
      </c>
      <c r="F18" s="18">
        <v>1</v>
      </c>
      <c r="G18" s="18">
        <v>0.3</v>
      </c>
      <c r="H18" s="18">
        <v>62.89</v>
      </c>
      <c r="I18" s="18">
        <v>10.99</v>
      </c>
      <c r="J18" s="31">
        <v>0.5</v>
      </c>
      <c r="K18" s="32">
        <v>1</v>
      </c>
      <c r="L18" s="32">
        <v>0.3</v>
      </c>
      <c r="M18" s="32">
        <v>62.89</v>
      </c>
      <c r="N18" s="32">
        <v>10.99</v>
      </c>
      <c r="O18" s="1">
        <v>23</v>
      </c>
      <c r="P18" s="8">
        <f>VLOOKUP(A18,Node!A:AW,48,FALSE)</f>
        <v>70.2</v>
      </c>
      <c r="Q18" s="8">
        <f>VLOOKUP(A18,Node!A:AW,49,FALSE)</f>
        <v>118.2</v>
      </c>
      <c r="R18" s="8">
        <f>VLOOKUP(B18,Node!A:AW,48,FALSE)</f>
        <v>79.400000000000006</v>
      </c>
      <c r="S18" s="8">
        <f>VLOOKUP(B18,Node!A:AW,49,FALSE)</f>
        <v>107.8</v>
      </c>
      <c r="T18" s="8">
        <f t="shared" si="2"/>
        <v>13.885243966167831</v>
      </c>
      <c r="U18" s="8">
        <f t="shared" si="0"/>
        <v>19.836062808811189</v>
      </c>
      <c r="V18" s="8">
        <f t="shared" si="1"/>
        <v>27.770487932335662</v>
      </c>
      <c r="W18" s="8"/>
      <c r="X18" s="8"/>
      <c r="Y18" s="8"/>
    </row>
    <row r="19" spans="1:25" x14ac:dyDescent="0.25">
      <c r="A19" s="12" t="s">
        <v>113</v>
      </c>
      <c r="B19" s="12" t="s">
        <v>114</v>
      </c>
      <c r="C19" s="1">
        <f>VLOOKUP(A19,Node!A:C,3,FALSE)</f>
        <v>14</v>
      </c>
      <c r="D19" s="1">
        <f>VLOOKUP(B19,Node!A:C,3,FALSE)</f>
        <v>15</v>
      </c>
      <c r="E19" s="20">
        <v>1.3</v>
      </c>
      <c r="F19" s="18">
        <v>1</v>
      </c>
      <c r="G19" s="18">
        <v>0.3</v>
      </c>
      <c r="H19" s="18">
        <v>62.89</v>
      </c>
      <c r="I19" s="18">
        <v>10.99</v>
      </c>
      <c r="J19" s="31">
        <v>1.3</v>
      </c>
      <c r="K19" s="32">
        <v>1</v>
      </c>
      <c r="L19" s="32">
        <v>0.3</v>
      </c>
      <c r="M19" s="32">
        <v>62.89</v>
      </c>
      <c r="N19" s="32">
        <v>10.99</v>
      </c>
      <c r="O19" s="1">
        <v>23</v>
      </c>
      <c r="P19" s="8">
        <f>VLOOKUP(A19,Node!A:AW,48,FALSE)</f>
        <v>79.400000000000006</v>
      </c>
      <c r="Q19" s="8">
        <f>VLOOKUP(A19,Node!A:AW,49,FALSE)</f>
        <v>107.8</v>
      </c>
      <c r="R19" s="8">
        <f>VLOOKUP(B19,Node!A:AW,48,FALSE)</f>
        <v>118.6</v>
      </c>
      <c r="S19" s="8">
        <f>VLOOKUP(B19,Node!A:AW,49,FALSE)</f>
        <v>133.80000000000001</v>
      </c>
      <c r="T19" s="8">
        <f t="shared" si="2"/>
        <v>47.038707465235476</v>
      </c>
      <c r="U19" s="8">
        <f t="shared" si="0"/>
        <v>36.18362112710421</v>
      </c>
      <c r="V19" s="8">
        <f t="shared" si="1"/>
        <v>36.18362112710421</v>
      </c>
      <c r="W19" s="8"/>
      <c r="X19" s="8"/>
      <c r="Y19" s="8"/>
    </row>
    <row r="20" spans="1:25" x14ac:dyDescent="0.25">
      <c r="A20" s="4" t="s">
        <v>191</v>
      </c>
      <c r="B20" s="12" t="s">
        <v>115</v>
      </c>
      <c r="C20" s="1">
        <f>VLOOKUP(A20,Node!A:C,3,FALSE)</f>
        <v>2</v>
      </c>
      <c r="D20" s="1">
        <f>VLOOKUP(B20,Node!A:C,3,FALSE)</f>
        <v>16</v>
      </c>
      <c r="E20" s="40">
        <v>1.4</v>
      </c>
      <c r="F20" s="18">
        <v>1</v>
      </c>
      <c r="G20" s="18">
        <v>0.3</v>
      </c>
      <c r="H20" s="18">
        <v>62.89</v>
      </c>
      <c r="I20" s="18">
        <v>10.99</v>
      </c>
      <c r="J20" s="31">
        <v>1.4</v>
      </c>
      <c r="K20" s="32">
        <v>1</v>
      </c>
      <c r="L20" s="32">
        <v>0.3</v>
      </c>
      <c r="M20" s="32">
        <v>62.89</v>
      </c>
      <c r="N20" s="32">
        <v>10.99</v>
      </c>
      <c r="O20" s="1">
        <v>23</v>
      </c>
      <c r="P20" s="8">
        <f>VLOOKUP(A20,Node!A:AW,48,FALSE)</f>
        <v>57.866666666666667</v>
      </c>
      <c r="Q20" s="8">
        <f>VLOOKUP(A20,Node!A:AW,49,FALSE)</f>
        <v>119.83333333333334</v>
      </c>
      <c r="R20" s="8">
        <f>VLOOKUP(B20,Node!A:AW,48,FALSE)</f>
        <v>98.2</v>
      </c>
      <c r="S20" s="8">
        <f>VLOOKUP(B20,Node!A:AW,49,FALSE)</f>
        <v>137.80000000000001</v>
      </c>
      <c r="T20" s="8">
        <f t="shared" si="2"/>
        <v>44.154035929786637</v>
      </c>
      <c r="U20" s="8">
        <f>T20/E20</f>
        <v>31.538597092704745</v>
      </c>
      <c r="V20" s="8">
        <f t="shared" si="1"/>
        <v>31.538597092704745</v>
      </c>
      <c r="W20" s="8"/>
      <c r="X20" s="8"/>
      <c r="Y20" s="8"/>
    </row>
    <row r="21" spans="1:25" x14ac:dyDescent="0.25">
      <c r="A21" s="12" t="s">
        <v>115</v>
      </c>
      <c r="B21" s="12" t="s">
        <v>116</v>
      </c>
      <c r="C21" s="1">
        <f>VLOOKUP(A21,Node!A:C,3,FALSE)</f>
        <v>16</v>
      </c>
      <c r="D21" s="1">
        <f>VLOOKUP(B21,Node!A:C,3,FALSE)</f>
        <v>17</v>
      </c>
      <c r="E21" s="20">
        <v>0.8</v>
      </c>
      <c r="F21" s="18">
        <v>1</v>
      </c>
      <c r="G21" s="18">
        <v>0.3</v>
      </c>
      <c r="H21" s="18">
        <v>62.89</v>
      </c>
      <c r="I21" s="18">
        <v>10.99</v>
      </c>
      <c r="J21" s="31">
        <v>0.8</v>
      </c>
      <c r="K21" s="32">
        <v>1</v>
      </c>
      <c r="L21" s="32">
        <v>0.3</v>
      </c>
      <c r="M21" s="32">
        <v>62.89</v>
      </c>
      <c r="N21" s="32">
        <v>10.99</v>
      </c>
      <c r="O21" s="1">
        <v>23</v>
      </c>
      <c r="P21" s="8">
        <f>VLOOKUP(A21,Node!A:AW,48,FALSE)</f>
        <v>98.2</v>
      </c>
      <c r="Q21" s="8">
        <f>VLOOKUP(A21,Node!A:AW,49,FALSE)</f>
        <v>137.80000000000001</v>
      </c>
      <c r="R21" s="8">
        <f>VLOOKUP(B21,Node!A:AW,48,FALSE)</f>
        <v>125.4</v>
      </c>
      <c r="S21" s="8">
        <f>VLOOKUP(B21,Node!A:AW,49,FALSE)</f>
        <v>139.80000000000001</v>
      </c>
      <c r="T21" s="8">
        <f t="shared" si="2"/>
        <v>27.273430293969259</v>
      </c>
      <c r="U21" s="8">
        <f t="shared" si="0"/>
        <v>34.091787867461569</v>
      </c>
      <c r="V21" s="8">
        <f t="shared" si="1"/>
        <v>34.091787867461569</v>
      </c>
      <c r="W21" s="8"/>
      <c r="X21" s="8"/>
      <c r="Y21" s="8"/>
    </row>
    <row r="22" spans="1:25" x14ac:dyDescent="0.25">
      <c r="A22" s="12" t="s">
        <v>116</v>
      </c>
      <c r="B22" s="12" t="s">
        <v>117</v>
      </c>
      <c r="C22" s="1">
        <f>VLOOKUP(A22,Node!A:C,3,FALSE)</f>
        <v>17</v>
      </c>
      <c r="D22" s="1">
        <f>VLOOKUP(B22,Node!A:C,3,FALSE)</f>
        <v>18</v>
      </c>
      <c r="E22" s="20">
        <v>0.7</v>
      </c>
      <c r="F22" s="18">
        <v>1</v>
      </c>
      <c r="G22" s="18">
        <v>0.3</v>
      </c>
      <c r="H22" s="18">
        <v>62.89</v>
      </c>
      <c r="I22" s="18">
        <v>10.99</v>
      </c>
      <c r="J22" s="31">
        <v>0.7</v>
      </c>
      <c r="K22" s="32">
        <v>1</v>
      </c>
      <c r="L22" s="32">
        <v>0.3</v>
      </c>
      <c r="M22" s="32">
        <v>62.89</v>
      </c>
      <c r="N22" s="32">
        <v>10.99</v>
      </c>
      <c r="O22" s="1">
        <v>23</v>
      </c>
      <c r="P22" s="8">
        <f>VLOOKUP(A22,Node!A:AW,48,FALSE)</f>
        <v>125.4</v>
      </c>
      <c r="Q22" s="8">
        <f>VLOOKUP(A22,Node!A:AW,49,FALSE)</f>
        <v>139.80000000000001</v>
      </c>
      <c r="R22" s="8">
        <f>VLOOKUP(B22,Node!A:AW,48,FALSE)</f>
        <v>135.4</v>
      </c>
      <c r="S22" s="8">
        <f>VLOOKUP(B22,Node!A:AW,49,FALSE)</f>
        <v>130.19999999999999</v>
      </c>
      <c r="T22" s="8">
        <f t="shared" si="2"/>
        <v>13.86217876093078</v>
      </c>
      <c r="U22" s="8">
        <f t="shared" si="0"/>
        <v>19.8031125156154</v>
      </c>
      <c r="V22" s="8">
        <f t="shared" si="1"/>
        <v>19.8031125156154</v>
      </c>
      <c r="W22" s="8"/>
      <c r="X22" s="8"/>
      <c r="Y22" s="8"/>
    </row>
    <row r="23" spans="1:25" x14ac:dyDescent="0.25">
      <c r="A23" s="29" t="s">
        <v>231</v>
      </c>
      <c r="B23" s="12" t="s">
        <v>246</v>
      </c>
      <c r="C23" s="1">
        <f>VLOOKUP(A23,Node!A:C,3,FALSE)</f>
        <v>10</v>
      </c>
      <c r="D23" s="1">
        <f>VLOOKUP(B23,Node!A:C,3,FALSE)</f>
        <v>19</v>
      </c>
      <c r="E23" s="20">
        <v>1</v>
      </c>
      <c r="F23" s="18">
        <v>1</v>
      </c>
      <c r="G23" s="18">
        <v>0.3</v>
      </c>
      <c r="H23" s="18">
        <v>62.89</v>
      </c>
      <c r="I23" s="18">
        <v>10.99</v>
      </c>
      <c r="J23" s="31">
        <v>1</v>
      </c>
      <c r="K23" s="32">
        <v>1</v>
      </c>
      <c r="L23" s="32">
        <v>0.3</v>
      </c>
      <c r="M23" s="32">
        <v>62.89</v>
      </c>
      <c r="N23" s="32">
        <v>10.99</v>
      </c>
      <c r="O23" s="1">
        <v>23</v>
      </c>
      <c r="P23" s="8">
        <f>VLOOKUP(A23,Node!A:AW,48,FALSE)</f>
        <v>60.6</v>
      </c>
      <c r="Q23" s="8">
        <f>VLOOKUP(A23,Node!A:AW,49,FALSE)</f>
        <v>85.4</v>
      </c>
      <c r="R23" s="8">
        <f>VLOOKUP(B23,Node!A:AW,48,FALSE)</f>
        <v>68.2</v>
      </c>
      <c r="S23" s="8">
        <f>VLOOKUP(B23,Node!A:AW,49,FALSE)</f>
        <v>86.6</v>
      </c>
      <c r="T23" s="8">
        <f t="shared" si="2"/>
        <v>7.6941536246685374</v>
      </c>
      <c r="U23" s="23">
        <f t="shared" si="0"/>
        <v>7.6941536246685374</v>
      </c>
      <c r="V23" s="8">
        <f t="shared" si="1"/>
        <v>7.6941536246685374</v>
      </c>
      <c r="W23" s="8"/>
      <c r="X23" s="8"/>
      <c r="Y23" s="8"/>
    </row>
    <row r="24" spans="1:25" x14ac:dyDescent="0.25">
      <c r="A24" s="12" t="s">
        <v>246</v>
      </c>
      <c r="B24" s="12" t="s">
        <v>118</v>
      </c>
      <c r="C24" s="1">
        <f>VLOOKUP(A24,Node!A:C,3,FALSE)</f>
        <v>19</v>
      </c>
      <c r="D24" s="1">
        <f>VLOOKUP(B24,Node!A:C,3,FALSE)</f>
        <v>20</v>
      </c>
      <c r="E24" s="20">
        <v>3.4</v>
      </c>
      <c r="F24" s="18">
        <v>1</v>
      </c>
      <c r="G24" s="18">
        <v>0.3</v>
      </c>
      <c r="H24" s="18">
        <v>62.89</v>
      </c>
      <c r="I24" s="18">
        <v>10.99</v>
      </c>
      <c r="J24" s="31">
        <v>3.4</v>
      </c>
      <c r="K24" s="32">
        <v>1</v>
      </c>
      <c r="L24" s="32">
        <v>0.3</v>
      </c>
      <c r="M24" s="32">
        <v>62.89</v>
      </c>
      <c r="N24" s="32">
        <v>10.99</v>
      </c>
      <c r="O24" s="1">
        <v>2</v>
      </c>
      <c r="P24" s="8">
        <f>VLOOKUP(A24,Node!A:AW,48,FALSE)</f>
        <v>68.2</v>
      </c>
      <c r="Q24" s="8">
        <f>VLOOKUP(A24,Node!A:AW,49,FALSE)</f>
        <v>86.6</v>
      </c>
      <c r="R24" s="8">
        <f>VLOOKUP(B24,Node!A:AW,48,FALSE)</f>
        <v>81.8</v>
      </c>
      <c r="S24" s="8">
        <f>VLOOKUP(B24,Node!A:AW,49,FALSE)</f>
        <v>99.4</v>
      </c>
      <c r="T24" s="8">
        <f t="shared" si="2"/>
        <v>18.676188047886008</v>
      </c>
      <c r="U24" s="8">
        <f t="shared" si="0"/>
        <v>5.4929964846723554</v>
      </c>
      <c r="V24" s="8">
        <f t="shared" si="1"/>
        <v>5.4929964846723554</v>
      </c>
      <c r="W24" s="8"/>
      <c r="X24" s="8"/>
      <c r="Y24" s="8"/>
    </row>
    <row r="25" spans="1:25" x14ac:dyDescent="0.25">
      <c r="A25" s="12" t="s">
        <v>118</v>
      </c>
      <c r="B25" s="12" t="s">
        <v>119</v>
      </c>
      <c r="C25" s="1">
        <f>VLOOKUP(A25,Node!A:C,3,FALSE)</f>
        <v>20</v>
      </c>
      <c r="D25" s="1">
        <f>VLOOKUP(B25,Node!A:C,3,FALSE)</f>
        <v>21</v>
      </c>
      <c r="E25" s="20">
        <v>3.4</v>
      </c>
      <c r="F25" s="18">
        <v>1</v>
      </c>
      <c r="G25" s="18">
        <v>0.3</v>
      </c>
      <c r="H25" s="18">
        <v>62.89</v>
      </c>
      <c r="I25" s="18">
        <v>10.99</v>
      </c>
      <c r="J25" s="31">
        <v>3.4</v>
      </c>
      <c r="K25" s="32">
        <v>1</v>
      </c>
      <c r="L25" s="32">
        <v>0.3</v>
      </c>
      <c r="M25" s="32">
        <v>62.89</v>
      </c>
      <c r="N25" s="32">
        <v>10.99</v>
      </c>
      <c r="O25" s="1">
        <v>2</v>
      </c>
      <c r="P25" s="8">
        <f>VLOOKUP(A25,Node!A:AW,48,FALSE)</f>
        <v>81.8</v>
      </c>
      <c r="Q25" s="8">
        <f>VLOOKUP(A25,Node!A:AW,49,FALSE)</f>
        <v>99.4</v>
      </c>
      <c r="R25" s="8">
        <f>VLOOKUP(B25,Node!A:AW,48,FALSE)</f>
        <v>94.6</v>
      </c>
      <c r="S25" s="8">
        <f>VLOOKUP(B25,Node!A:AW,49,FALSE)</f>
        <v>100.2</v>
      </c>
      <c r="T25" s="8">
        <f t="shared" si="2"/>
        <v>12.824975633505113</v>
      </c>
      <c r="U25" s="8">
        <f t="shared" si="0"/>
        <v>3.7720516569132689</v>
      </c>
      <c r="V25" s="8">
        <f t="shared" si="1"/>
        <v>3.7720516569132689</v>
      </c>
      <c r="W25" s="8"/>
      <c r="X25" s="8"/>
      <c r="Y25" s="8"/>
    </row>
    <row r="26" spans="1:25" x14ac:dyDescent="0.25">
      <c r="A26" s="12" t="s">
        <v>119</v>
      </c>
      <c r="B26" s="12" t="s">
        <v>120</v>
      </c>
      <c r="C26" s="1">
        <f>VLOOKUP(A26,Node!A:C,3,FALSE)</f>
        <v>21</v>
      </c>
      <c r="D26" s="1">
        <f>VLOOKUP(B26,Node!A:C,3,FALSE)</f>
        <v>22</v>
      </c>
      <c r="E26" s="20">
        <v>3.4</v>
      </c>
      <c r="F26" s="18">
        <v>1</v>
      </c>
      <c r="G26" s="18">
        <v>0.3</v>
      </c>
      <c r="H26" s="18">
        <v>62.89</v>
      </c>
      <c r="I26" s="18">
        <v>10.99</v>
      </c>
      <c r="J26" s="31">
        <v>3.4</v>
      </c>
      <c r="K26" s="32">
        <v>1</v>
      </c>
      <c r="L26" s="32">
        <v>0.3</v>
      </c>
      <c r="M26" s="32">
        <v>62.89</v>
      </c>
      <c r="N26" s="32">
        <v>10.99</v>
      </c>
      <c r="O26" s="1">
        <v>2</v>
      </c>
      <c r="P26" s="8">
        <f>VLOOKUP(A26,Node!A:AW,48,FALSE)</f>
        <v>94.6</v>
      </c>
      <c r="Q26" s="8">
        <f>VLOOKUP(A26,Node!A:AW,49,FALSE)</f>
        <v>100.2</v>
      </c>
      <c r="R26" s="8">
        <f>VLOOKUP(B26,Node!A:AW,48,FALSE)</f>
        <v>105</v>
      </c>
      <c r="S26" s="8">
        <f>VLOOKUP(B26,Node!A:AW,49,FALSE)</f>
        <v>88.2</v>
      </c>
      <c r="T26" s="8">
        <f t="shared" si="2"/>
        <v>15.87954659302337</v>
      </c>
      <c r="U26" s="8">
        <f t="shared" si="0"/>
        <v>4.6704548803009915</v>
      </c>
      <c r="V26" s="8">
        <f t="shared" si="1"/>
        <v>4.6704548803009915</v>
      </c>
      <c r="W26" s="8"/>
      <c r="X26" s="8"/>
      <c r="Y26" s="8"/>
    </row>
    <row r="27" spans="1:25" x14ac:dyDescent="0.25">
      <c r="A27" s="12" t="s">
        <v>120</v>
      </c>
      <c r="B27" s="12" t="s">
        <v>121</v>
      </c>
      <c r="C27" s="1">
        <f>VLOOKUP(A27,Node!A:C,3,FALSE)</f>
        <v>22</v>
      </c>
      <c r="D27" s="1">
        <f>VLOOKUP(B27,Node!A:C,3,FALSE)</f>
        <v>23</v>
      </c>
      <c r="E27" s="24">
        <v>3.2</v>
      </c>
      <c r="F27" s="18">
        <v>1</v>
      </c>
      <c r="G27" s="18">
        <v>0.3</v>
      </c>
      <c r="H27" s="18">
        <v>62.89</v>
      </c>
      <c r="I27" s="18">
        <v>10.99</v>
      </c>
      <c r="J27" s="34">
        <v>3.2</v>
      </c>
      <c r="K27" s="32">
        <v>1</v>
      </c>
      <c r="L27" s="32">
        <v>0.3</v>
      </c>
      <c r="M27" s="32">
        <v>62.89</v>
      </c>
      <c r="N27" s="32">
        <v>10.99</v>
      </c>
      <c r="O27" s="1">
        <v>23</v>
      </c>
      <c r="P27" s="8">
        <f>VLOOKUP(A27,Node!A:AW,48,FALSE)</f>
        <v>105</v>
      </c>
      <c r="Q27" s="8">
        <f>VLOOKUP(A27,Node!A:AW,49,FALSE)</f>
        <v>88.2</v>
      </c>
      <c r="R27" s="8">
        <f>VLOOKUP(B27,Node!A:AW,48,FALSE)</f>
        <v>121.8</v>
      </c>
      <c r="S27" s="8">
        <f>VLOOKUP(B27,Node!A:AW,49,FALSE)</f>
        <v>64.599999999999994</v>
      </c>
      <c r="T27" s="8">
        <f t="shared" si="2"/>
        <v>28.968948893599855</v>
      </c>
      <c r="U27" s="8">
        <f t="shared" si="0"/>
        <v>9.0527965292499548</v>
      </c>
      <c r="V27" s="8">
        <f t="shared" si="1"/>
        <v>9.0527965292499548</v>
      </c>
      <c r="W27" s="8"/>
      <c r="X27" s="8"/>
      <c r="Y27" s="8"/>
    </row>
    <row r="28" spans="1:25" x14ac:dyDescent="0.25">
      <c r="A28" s="12" t="s">
        <v>121</v>
      </c>
      <c r="B28" s="12" t="s">
        <v>122</v>
      </c>
      <c r="C28" s="1">
        <f>VLOOKUP(A28,Node!A:C,3,FALSE)</f>
        <v>23</v>
      </c>
      <c r="D28" s="1">
        <f>VLOOKUP(B28,Node!A:C,3,FALSE)</f>
        <v>24</v>
      </c>
      <c r="E28" s="24">
        <v>3.2</v>
      </c>
      <c r="F28" s="18">
        <v>1</v>
      </c>
      <c r="G28" s="18">
        <v>0.3</v>
      </c>
      <c r="H28" s="18">
        <v>62.89</v>
      </c>
      <c r="I28" s="18">
        <v>10.99</v>
      </c>
      <c r="J28" s="34">
        <v>3.2</v>
      </c>
      <c r="K28" s="32">
        <v>1</v>
      </c>
      <c r="L28" s="32">
        <v>0.3</v>
      </c>
      <c r="M28" s="32">
        <v>62.89</v>
      </c>
      <c r="N28" s="32">
        <v>10.99</v>
      </c>
      <c r="O28" s="1">
        <v>23</v>
      </c>
      <c r="P28" s="8">
        <f>VLOOKUP(A28,Node!A:AW,48,FALSE)</f>
        <v>121.8</v>
      </c>
      <c r="Q28" s="8">
        <f>VLOOKUP(A28,Node!A:AW,49,FALSE)</f>
        <v>64.599999999999994</v>
      </c>
      <c r="R28" s="8">
        <f>VLOOKUP(B28,Node!A:AW,48,FALSE)</f>
        <v>153</v>
      </c>
      <c r="S28" s="8">
        <f>VLOOKUP(B28,Node!A:AW,49,FALSE)</f>
        <v>51</v>
      </c>
      <c r="T28" s="8">
        <f t="shared" si="2"/>
        <v>34.035275817892234</v>
      </c>
      <c r="U28" s="8">
        <f t="shared" si="0"/>
        <v>10.636023693091323</v>
      </c>
      <c r="V28" s="8">
        <f t="shared" si="1"/>
        <v>10.636023693091323</v>
      </c>
      <c r="W28" s="8"/>
      <c r="X28" s="8"/>
      <c r="Y28" s="8"/>
    </row>
    <row r="29" spans="1:25" x14ac:dyDescent="0.25">
      <c r="A29" s="12" t="s">
        <v>122</v>
      </c>
      <c r="B29" s="12" t="s">
        <v>195</v>
      </c>
      <c r="C29" s="1">
        <f>VLOOKUP(A29,Node!A:C,3,FALSE)</f>
        <v>24</v>
      </c>
      <c r="D29" s="1">
        <f>VLOOKUP(B29,Node!A:C,3,FALSE)</f>
        <v>25</v>
      </c>
      <c r="E29" s="24">
        <v>3.2</v>
      </c>
      <c r="F29" s="18">
        <v>1</v>
      </c>
      <c r="G29" s="18">
        <v>0.3</v>
      </c>
      <c r="H29" s="18">
        <v>62.89</v>
      </c>
      <c r="I29" s="18">
        <v>10.99</v>
      </c>
      <c r="J29" s="34">
        <v>3.2</v>
      </c>
      <c r="K29" s="32">
        <v>1</v>
      </c>
      <c r="L29" s="32">
        <v>0.3</v>
      </c>
      <c r="M29" s="32">
        <v>62.89</v>
      </c>
      <c r="N29" s="32">
        <v>10.99</v>
      </c>
      <c r="O29" s="1">
        <v>23</v>
      </c>
      <c r="P29" s="8">
        <f>VLOOKUP(A29,Node!A:AW,48,FALSE)</f>
        <v>153</v>
      </c>
      <c r="Q29" s="8">
        <f>VLOOKUP(A29,Node!A:AW,49,FALSE)</f>
        <v>51</v>
      </c>
      <c r="R29" s="8">
        <f>VLOOKUP(B29,Node!A:AW,48,FALSE)</f>
        <v>157.80000000000001</v>
      </c>
      <c r="S29" s="8">
        <f>VLOOKUP(B29,Node!A:AW,49,FALSE)</f>
        <v>45.4</v>
      </c>
      <c r="T29" s="8">
        <f t="shared" si="2"/>
        <v>7.375635565834318</v>
      </c>
      <c r="U29" s="8">
        <f t="shared" si="0"/>
        <v>2.3048861143232244</v>
      </c>
      <c r="V29" s="8">
        <f t="shared" si="1"/>
        <v>2.3048861143232244</v>
      </c>
      <c r="W29" s="8"/>
      <c r="X29" s="8"/>
      <c r="Y29" s="8"/>
    </row>
    <row r="30" spans="1:25" x14ac:dyDescent="0.25">
      <c r="A30" s="12" t="s">
        <v>120</v>
      </c>
      <c r="B30" s="12" t="s">
        <v>123</v>
      </c>
      <c r="C30" s="1">
        <f>VLOOKUP(A30,Node!A:C,3,FALSE)</f>
        <v>22</v>
      </c>
      <c r="D30" s="1">
        <f>VLOOKUP(B30,Node!A:C,3,FALSE)</f>
        <v>26</v>
      </c>
      <c r="E30" s="24">
        <v>3.2</v>
      </c>
      <c r="F30" s="18">
        <v>1</v>
      </c>
      <c r="G30" s="18">
        <v>0.3</v>
      </c>
      <c r="H30" s="18">
        <v>62.89</v>
      </c>
      <c r="I30" s="18">
        <v>10.99</v>
      </c>
      <c r="J30" s="34">
        <v>3.2</v>
      </c>
      <c r="K30" s="32">
        <v>1</v>
      </c>
      <c r="L30" s="32">
        <v>0.3</v>
      </c>
      <c r="M30" s="32">
        <v>62.89</v>
      </c>
      <c r="N30" s="32">
        <v>10.99</v>
      </c>
      <c r="O30" s="1">
        <v>23</v>
      </c>
      <c r="P30" s="8">
        <f>VLOOKUP(A30,Node!A:AW,48,FALSE)</f>
        <v>105</v>
      </c>
      <c r="Q30" s="8">
        <f>VLOOKUP(A30,Node!A:AW,49,FALSE)</f>
        <v>88.2</v>
      </c>
      <c r="R30" s="8">
        <f>VLOOKUP(B30,Node!A:AW,48,FALSE)</f>
        <v>127.8</v>
      </c>
      <c r="S30" s="8">
        <f>VLOOKUP(B30,Node!A:AW,49,FALSE)</f>
        <v>69</v>
      </c>
      <c r="T30" s="8">
        <f t="shared" si="2"/>
        <v>29.807381636098128</v>
      </c>
      <c r="U30" s="8">
        <f t="shared" si="0"/>
        <v>9.3148067612806642</v>
      </c>
      <c r="V30" s="8">
        <f t="shared" si="1"/>
        <v>9.3148067612806642</v>
      </c>
      <c r="W30" s="8"/>
      <c r="X30" s="8"/>
      <c r="Y30" s="8"/>
    </row>
    <row r="31" spans="1:25" x14ac:dyDescent="0.25">
      <c r="A31" s="12" t="s">
        <v>123</v>
      </c>
      <c r="B31" s="12" t="s">
        <v>124</v>
      </c>
      <c r="C31" s="1">
        <f>VLOOKUP(A31,Node!A:C,3,FALSE)</f>
        <v>26</v>
      </c>
      <c r="D31" s="1">
        <f>VLOOKUP(B31,Node!A:C,3,FALSE)</f>
        <v>27</v>
      </c>
      <c r="E31" s="24">
        <v>3.2</v>
      </c>
      <c r="F31" s="18">
        <v>1</v>
      </c>
      <c r="G31" s="18">
        <v>0.3</v>
      </c>
      <c r="H31" s="18">
        <v>62.89</v>
      </c>
      <c r="I31" s="18">
        <v>10.99</v>
      </c>
      <c r="J31" s="34">
        <v>3.2</v>
      </c>
      <c r="K31" s="32">
        <v>1</v>
      </c>
      <c r="L31" s="32">
        <v>0.3</v>
      </c>
      <c r="M31" s="32">
        <v>62.89</v>
      </c>
      <c r="N31" s="32">
        <v>10.99</v>
      </c>
      <c r="O31" s="1">
        <v>23</v>
      </c>
      <c r="P31" s="8">
        <f>VLOOKUP(A31,Node!A:AW,48,FALSE)</f>
        <v>127.8</v>
      </c>
      <c r="Q31" s="8">
        <f>VLOOKUP(A31,Node!A:AW,49,FALSE)</f>
        <v>69</v>
      </c>
      <c r="R31" s="8">
        <f>VLOOKUP(B31,Node!A:AW,48,FALSE)</f>
        <v>157</v>
      </c>
      <c r="S31" s="8">
        <f>VLOOKUP(B31,Node!A:AW,49,FALSE)</f>
        <v>59.8</v>
      </c>
      <c r="T31" s="8">
        <f t="shared" si="2"/>
        <v>30.615028989043932</v>
      </c>
      <c r="U31" s="8">
        <f t="shared" si="0"/>
        <v>9.567196559076228</v>
      </c>
      <c r="V31" s="8">
        <f t="shared" si="1"/>
        <v>9.567196559076228</v>
      </c>
      <c r="W31" s="8"/>
      <c r="X31" s="8"/>
      <c r="Y31" s="8"/>
    </row>
    <row r="32" spans="1:25" x14ac:dyDescent="0.25">
      <c r="A32" s="12" t="s">
        <v>124</v>
      </c>
      <c r="B32" s="12" t="s">
        <v>196</v>
      </c>
      <c r="C32" s="1">
        <f>VLOOKUP(A32,Node!A:C,3,FALSE)</f>
        <v>27</v>
      </c>
      <c r="D32" s="1">
        <f>VLOOKUP(B32,Node!A:C,3,FALSE)</f>
        <v>28</v>
      </c>
      <c r="E32" s="24">
        <v>3.2</v>
      </c>
      <c r="F32" s="18">
        <v>1</v>
      </c>
      <c r="G32" s="18">
        <v>0.3</v>
      </c>
      <c r="H32" s="18">
        <v>62.89</v>
      </c>
      <c r="I32" s="18">
        <v>10.99</v>
      </c>
      <c r="J32" s="34">
        <v>3.2</v>
      </c>
      <c r="K32" s="32">
        <v>1</v>
      </c>
      <c r="L32" s="32">
        <v>0.3</v>
      </c>
      <c r="M32" s="32">
        <v>62.89</v>
      </c>
      <c r="N32" s="32">
        <v>10.99</v>
      </c>
      <c r="O32" s="1">
        <v>23</v>
      </c>
      <c r="P32" s="8">
        <f>VLOOKUP(A32,Node!A:AW,48,FALSE)</f>
        <v>157</v>
      </c>
      <c r="Q32" s="8">
        <f>VLOOKUP(A32,Node!A:AW,49,FALSE)</f>
        <v>59.8</v>
      </c>
      <c r="R32" s="8">
        <f>VLOOKUP(B32,Node!A:AW,48,FALSE)</f>
        <v>164.2</v>
      </c>
      <c r="S32" s="8">
        <f>VLOOKUP(B32,Node!A:AW,49,FALSE)</f>
        <v>57.8</v>
      </c>
      <c r="T32" s="8">
        <f t="shared" si="2"/>
        <v>7.4726166769077507</v>
      </c>
      <c r="U32" s="8">
        <f t="shared" si="0"/>
        <v>2.3351927115336721</v>
      </c>
      <c r="V32" s="8">
        <f t="shared" si="1"/>
        <v>2.3351927115336721</v>
      </c>
      <c r="W32" s="8"/>
      <c r="X32" s="8"/>
      <c r="Y32" s="8"/>
    </row>
    <row r="33" spans="1:25" x14ac:dyDescent="0.25">
      <c r="A33" s="12" t="s">
        <v>195</v>
      </c>
      <c r="B33" s="12" t="s">
        <v>125</v>
      </c>
      <c r="C33" s="1">
        <f>VLOOKUP(A33,Node!A:C,3,FALSE)</f>
        <v>25</v>
      </c>
      <c r="D33" s="1">
        <f>VLOOKUP(B33,Node!A:C,3,FALSE)</f>
        <v>29</v>
      </c>
      <c r="E33" s="24">
        <v>1</v>
      </c>
      <c r="F33" s="18">
        <v>1</v>
      </c>
      <c r="G33" s="18">
        <v>0.3</v>
      </c>
      <c r="H33" s="18">
        <v>62.89</v>
      </c>
      <c r="I33" s="18">
        <v>10.99</v>
      </c>
      <c r="J33" s="35">
        <v>4</v>
      </c>
      <c r="K33" s="32">
        <v>1</v>
      </c>
      <c r="L33" s="32">
        <v>0.3</v>
      </c>
      <c r="M33" s="32">
        <v>62.89</v>
      </c>
      <c r="N33" s="32">
        <v>10.99</v>
      </c>
      <c r="O33" s="1">
        <v>50</v>
      </c>
      <c r="P33" s="8">
        <f>VLOOKUP(A33,Node!A:AW,48,FALSE)</f>
        <v>157.80000000000001</v>
      </c>
      <c r="Q33" s="8">
        <f>VLOOKUP(A33,Node!A:AW,49,FALSE)</f>
        <v>45.4</v>
      </c>
      <c r="R33" s="8">
        <f>VLOOKUP(B33,Node!A:AW,48,FALSE)</f>
        <v>160.20000000000002</v>
      </c>
      <c r="S33" s="8">
        <f>VLOOKUP(B33,Node!A:AW,49,FALSE)</f>
        <v>42.599999999999994</v>
      </c>
      <c r="T33" s="8">
        <f t="shared" si="2"/>
        <v>3.6878177829171617</v>
      </c>
      <c r="U33" s="8">
        <f t="shared" ref="U33:U55" si="6">T33/E33</f>
        <v>3.6878177829171617</v>
      </c>
      <c r="V33" s="8">
        <f t="shared" ref="V33:V55" si="7">T33/J33</f>
        <v>0.92195444572929042</v>
      </c>
      <c r="W33" s="8"/>
      <c r="X33" s="8"/>
      <c r="Y33" s="8"/>
    </row>
    <row r="34" spans="1:25" x14ac:dyDescent="0.25">
      <c r="A34" s="12" t="s">
        <v>196</v>
      </c>
      <c r="B34" s="12" t="s">
        <v>126</v>
      </c>
      <c r="C34" s="1">
        <f>VLOOKUP(A34,Node!A:C,3,FALSE)</f>
        <v>28</v>
      </c>
      <c r="D34" s="1">
        <f>VLOOKUP(B34,Node!A:C,3,FALSE)</f>
        <v>30</v>
      </c>
      <c r="E34" s="24">
        <v>1</v>
      </c>
      <c r="F34" s="18">
        <v>1</v>
      </c>
      <c r="G34" s="18">
        <v>0.3</v>
      </c>
      <c r="H34" s="18">
        <v>62.89</v>
      </c>
      <c r="I34" s="18">
        <v>10.99</v>
      </c>
      <c r="J34" s="35">
        <v>4.2</v>
      </c>
      <c r="K34" s="32">
        <v>1</v>
      </c>
      <c r="L34" s="32">
        <v>0.3</v>
      </c>
      <c r="M34" s="32">
        <v>62.89</v>
      </c>
      <c r="N34" s="32">
        <v>10.99</v>
      </c>
      <c r="O34" s="1">
        <v>50</v>
      </c>
      <c r="P34" s="8">
        <f>VLOOKUP(A34,Node!A:AW,48,FALSE)</f>
        <v>164.2</v>
      </c>
      <c r="Q34" s="8">
        <f>VLOOKUP(A34,Node!A:AW,49,FALSE)</f>
        <v>57.8</v>
      </c>
      <c r="R34" s="8">
        <f>VLOOKUP(B34,Node!A:AW,48,FALSE)</f>
        <v>167.79999999999998</v>
      </c>
      <c r="S34" s="8">
        <f>VLOOKUP(B34,Node!A:AW,49,FALSE)</f>
        <v>56.8</v>
      </c>
      <c r="T34" s="8">
        <f t="shared" si="2"/>
        <v>3.7363083384538753</v>
      </c>
      <c r="U34" s="8">
        <f t="shared" si="6"/>
        <v>3.7363083384538753</v>
      </c>
      <c r="V34" s="8">
        <f t="shared" si="7"/>
        <v>0.8895972234413988</v>
      </c>
      <c r="W34" s="8"/>
      <c r="X34" s="8"/>
      <c r="Y34" s="8"/>
    </row>
    <row r="35" spans="1:25" x14ac:dyDescent="0.25">
      <c r="A35" s="12" t="s">
        <v>125</v>
      </c>
      <c r="B35" s="12" t="s">
        <v>126</v>
      </c>
      <c r="C35" s="1">
        <f>VLOOKUP(A35,Node!A:C,3,FALSE)</f>
        <v>29</v>
      </c>
      <c r="D35" s="1">
        <f>VLOOKUP(B35,Node!A:C,3,FALSE)</f>
        <v>30</v>
      </c>
      <c r="E35" s="22">
        <v>0.434</v>
      </c>
      <c r="F35" s="18">
        <v>1</v>
      </c>
      <c r="G35" s="18">
        <v>0.3</v>
      </c>
      <c r="H35" s="18">
        <v>62.89</v>
      </c>
      <c r="I35" s="18">
        <v>10.99</v>
      </c>
      <c r="J35" s="35">
        <v>0.44900000000000001</v>
      </c>
      <c r="K35" s="32">
        <v>1</v>
      </c>
      <c r="L35" s="32">
        <v>0.3</v>
      </c>
      <c r="M35" s="32">
        <v>62.89</v>
      </c>
      <c r="N35" s="32">
        <v>10.99</v>
      </c>
      <c r="O35" s="1">
        <v>50</v>
      </c>
      <c r="P35" s="8">
        <f>VLOOKUP(A35,Node!A:AW,48,FALSE)</f>
        <v>160.20000000000002</v>
      </c>
      <c r="Q35" s="8">
        <f>VLOOKUP(A35,Node!A:AW,49,FALSE)</f>
        <v>42.599999999999994</v>
      </c>
      <c r="R35" s="8">
        <f>VLOOKUP(B35,Node!A:AW,48,FALSE)</f>
        <v>167.79999999999998</v>
      </c>
      <c r="S35" s="8">
        <f>VLOOKUP(B35,Node!A:AW,49,FALSE)</f>
        <v>56.8</v>
      </c>
      <c r="T35" s="8">
        <f t="shared" si="2"/>
        <v>16.105899540230578</v>
      </c>
      <c r="U35" s="8">
        <f t="shared" si="6"/>
        <v>37.11036760421792</v>
      </c>
      <c r="V35" s="8">
        <f t="shared" si="7"/>
        <v>35.870600312317542</v>
      </c>
      <c r="W35" s="8"/>
      <c r="X35" s="8"/>
      <c r="Y35" s="8"/>
    </row>
    <row r="36" spans="1:25" x14ac:dyDescent="0.25">
      <c r="A36" s="12" t="s">
        <v>195</v>
      </c>
      <c r="B36" s="12" t="s">
        <v>129</v>
      </c>
      <c r="C36" s="1">
        <f>VLOOKUP(A36,Node!A:C,3,FALSE)</f>
        <v>25</v>
      </c>
      <c r="D36" s="1">
        <f>VLOOKUP(B36,Node!A:C,3,FALSE)</f>
        <v>33</v>
      </c>
      <c r="E36" s="24">
        <v>2</v>
      </c>
      <c r="F36" s="18">
        <v>1</v>
      </c>
      <c r="G36" s="18">
        <v>0.3</v>
      </c>
      <c r="H36" s="18">
        <v>62.89</v>
      </c>
      <c r="I36" s="18">
        <v>10.99</v>
      </c>
      <c r="J36" s="34">
        <v>2</v>
      </c>
      <c r="K36" s="32">
        <v>1</v>
      </c>
      <c r="L36" s="32">
        <v>0.3</v>
      </c>
      <c r="M36" s="32">
        <v>62.89</v>
      </c>
      <c r="N36" s="32">
        <v>10.99</v>
      </c>
      <c r="O36" s="1">
        <v>23</v>
      </c>
      <c r="P36" s="8">
        <f>VLOOKUP(A36,Node!A:AW,48,FALSE)</f>
        <v>157.80000000000001</v>
      </c>
      <c r="Q36" s="8">
        <f>VLOOKUP(A36,Node!A:AW,49,FALSE)</f>
        <v>45.4</v>
      </c>
      <c r="R36" s="8">
        <f>VLOOKUP(B36,Node!A:AW,48,FALSE)</f>
        <v>112.2</v>
      </c>
      <c r="S36" s="8">
        <f>VLOOKUP(B36,Node!A:AW,49,FALSE)</f>
        <v>38.6</v>
      </c>
      <c r="T36" s="8">
        <f t="shared" si="2"/>
        <v>46.104229740881699</v>
      </c>
      <c r="U36" s="8">
        <f t="shared" si="6"/>
        <v>23.05211487044085</v>
      </c>
      <c r="V36" s="8">
        <f t="shared" si="7"/>
        <v>23.05211487044085</v>
      </c>
      <c r="W36" s="8"/>
      <c r="X36" s="8"/>
      <c r="Y36" s="8"/>
    </row>
    <row r="37" spans="1:25" x14ac:dyDescent="0.25">
      <c r="A37" s="12" t="s">
        <v>129</v>
      </c>
      <c r="B37" s="12" t="s">
        <v>130</v>
      </c>
      <c r="C37" s="1">
        <f>VLOOKUP(A37,Node!A:C,3,FALSE)</f>
        <v>33</v>
      </c>
      <c r="D37" s="1">
        <f>VLOOKUP(B37,Node!A:C,3,FALSE)</f>
        <v>34</v>
      </c>
      <c r="E37" s="24">
        <v>2</v>
      </c>
      <c r="F37" s="18">
        <v>1</v>
      </c>
      <c r="G37" s="18">
        <v>0.3</v>
      </c>
      <c r="H37" s="18">
        <v>62.89</v>
      </c>
      <c r="I37" s="18">
        <v>10.99</v>
      </c>
      <c r="J37" s="34">
        <v>2</v>
      </c>
      <c r="K37" s="32">
        <v>1</v>
      </c>
      <c r="L37" s="32">
        <v>0.3</v>
      </c>
      <c r="M37" s="32">
        <v>62.89</v>
      </c>
      <c r="N37" s="32">
        <v>10.99</v>
      </c>
      <c r="O37" s="1">
        <v>23</v>
      </c>
      <c r="P37" s="8">
        <f>VLOOKUP(A37,Node!A:AW,48,FALSE)</f>
        <v>112.2</v>
      </c>
      <c r="Q37" s="8">
        <f>VLOOKUP(A37,Node!A:AW,49,FALSE)</f>
        <v>38.6</v>
      </c>
      <c r="R37" s="8">
        <f>VLOOKUP(B37,Node!A:AW,48,FALSE)</f>
        <v>75</v>
      </c>
      <c r="S37" s="8">
        <f>VLOOKUP(B37,Node!A:AW,49,FALSE)</f>
        <v>59</v>
      </c>
      <c r="T37" s="8">
        <f t="shared" si="2"/>
        <v>42.426406871192853</v>
      </c>
      <c r="U37" s="8">
        <f t="shared" si="6"/>
        <v>21.213203435596427</v>
      </c>
      <c r="V37" s="8">
        <f t="shared" si="7"/>
        <v>21.213203435596427</v>
      </c>
      <c r="W37" s="8"/>
      <c r="X37" s="8"/>
      <c r="Y37" s="8"/>
    </row>
    <row r="38" spans="1:25" x14ac:dyDescent="0.25">
      <c r="A38" s="12" t="s">
        <v>125</v>
      </c>
      <c r="B38" s="12" t="s">
        <v>127</v>
      </c>
      <c r="C38" s="1">
        <f>VLOOKUP(A38,Node!A:C,3,FALSE)</f>
        <v>29</v>
      </c>
      <c r="D38" s="1">
        <f>VLOOKUP(B38,Node!A:C,3,FALSE)</f>
        <v>31</v>
      </c>
      <c r="E38" s="24">
        <v>1</v>
      </c>
      <c r="F38" s="18">
        <v>1</v>
      </c>
      <c r="G38" s="18">
        <v>0.3</v>
      </c>
      <c r="H38" s="18">
        <v>62.89</v>
      </c>
      <c r="I38" s="18">
        <v>10.99</v>
      </c>
      <c r="J38" s="34">
        <v>1</v>
      </c>
      <c r="K38" s="32">
        <v>1</v>
      </c>
      <c r="L38" s="32">
        <v>0.3</v>
      </c>
      <c r="M38" s="32">
        <v>62.89</v>
      </c>
      <c r="N38" s="32">
        <v>10.99</v>
      </c>
      <c r="O38" s="1">
        <v>50</v>
      </c>
      <c r="P38" s="8">
        <f>VLOOKUP(A38,Node!A:AW,48,FALSE)</f>
        <v>160.20000000000002</v>
      </c>
      <c r="Q38" s="8">
        <f>VLOOKUP(A38,Node!A:AW,49,FALSE)</f>
        <v>42.599999999999994</v>
      </c>
      <c r="R38" s="8">
        <f>VLOOKUP(B38,Node!A:AW,48,FALSE)</f>
        <v>114.6</v>
      </c>
      <c r="S38" s="8">
        <f>VLOOKUP(B38,Node!A:AW,49,FALSE)</f>
        <v>59.8</v>
      </c>
      <c r="T38" s="8">
        <f t="shared" si="2"/>
        <v>48.736023637551739</v>
      </c>
      <c r="U38" s="8">
        <f t="shared" si="6"/>
        <v>48.736023637551739</v>
      </c>
      <c r="V38" s="8">
        <f t="shared" si="7"/>
        <v>48.736023637551739</v>
      </c>
      <c r="W38" s="8"/>
      <c r="X38" s="8"/>
      <c r="Y38" s="8"/>
    </row>
    <row r="39" spans="1:25" x14ac:dyDescent="0.25">
      <c r="A39" s="12" t="s">
        <v>127</v>
      </c>
      <c r="B39" s="12" t="s">
        <v>128</v>
      </c>
      <c r="C39" s="1">
        <f>VLOOKUP(A39,Node!A:C,3,FALSE)</f>
        <v>31</v>
      </c>
      <c r="D39" s="1">
        <f>VLOOKUP(B39,Node!A:C,3,FALSE)</f>
        <v>32</v>
      </c>
      <c r="E39" s="24">
        <v>1</v>
      </c>
      <c r="F39" s="18">
        <v>1</v>
      </c>
      <c r="G39" s="18">
        <v>0.3</v>
      </c>
      <c r="H39" s="18">
        <v>62.89</v>
      </c>
      <c r="I39" s="18">
        <v>10.99</v>
      </c>
      <c r="J39" s="34">
        <v>1</v>
      </c>
      <c r="K39" s="32">
        <v>1</v>
      </c>
      <c r="L39" s="32">
        <v>0.3</v>
      </c>
      <c r="M39" s="32">
        <v>62.89</v>
      </c>
      <c r="N39" s="32">
        <v>10.99</v>
      </c>
      <c r="O39" s="1">
        <v>50</v>
      </c>
      <c r="P39" s="8">
        <f>VLOOKUP(A39,Node!A:AW,48,FALSE)</f>
        <v>114.6</v>
      </c>
      <c r="Q39" s="8">
        <f>VLOOKUP(A39,Node!A:AW,49,FALSE)</f>
        <v>59.8</v>
      </c>
      <c r="R39" s="8">
        <f>VLOOKUP(B39,Node!A:AW,48,FALSE)</f>
        <v>83</v>
      </c>
      <c r="S39" s="8">
        <f>VLOOKUP(B39,Node!A:AW,49,FALSE)</f>
        <v>91.4</v>
      </c>
      <c r="T39" s="8">
        <f t="shared" si="2"/>
        <v>44.689148570989808</v>
      </c>
      <c r="U39" s="8">
        <f t="shared" si="6"/>
        <v>44.689148570989808</v>
      </c>
      <c r="V39" s="8">
        <f t="shared" si="7"/>
        <v>44.689148570989808</v>
      </c>
      <c r="W39" s="8"/>
      <c r="X39" s="8"/>
      <c r="Y39" s="8"/>
    </row>
    <row r="40" spans="1:25" x14ac:dyDescent="0.25">
      <c r="A40" s="12" t="s">
        <v>126</v>
      </c>
      <c r="B40" s="12" t="s">
        <v>133</v>
      </c>
      <c r="C40" s="1">
        <f>VLOOKUP(A40,Node!A:C,3,FALSE)</f>
        <v>30</v>
      </c>
      <c r="D40" s="1">
        <f>VLOOKUP(B40,Node!A:C,3,FALSE)</f>
        <v>37</v>
      </c>
      <c r="E40" s="24">
        <v>1</v>
      </c>
      <c r="F40" s="18">
        <v>1</v>
      </c>
      <c r="G40" s="18">
        <v>0.3</v>
      </c>
      <c r="H40" s="18">
        <v>62.89</v>
      </c>
      <c r="I40" s="18">
        <v>10.99</v>
      </c>
      <c r="J40" s="34">
        <v>1</v>
      </c>
      <c r="K40" s="32">
        <v>1</v>
      </c>
      <c r="L40" s="32">
        <v>0.3</v>
      </c>
      <c r="M40" s="32">
        <v>62.89</v>
      </c>
      <c r="N40" s="32">
        <v>10.99</v>
      </c>
      <c r="O40" s="1">
        <v>50</v>
      </c>
      <c r="P40" s="8">
        <f>VLOOKUP(A40,Node!A:AW,48,FALSE)</f>
        <v>167.79999999999998</v>
      </c>
      <c r="Q40" s="8">
        <f>VLOOKUP(A40,Node!A:AW,49,FALSE)</f>
        <v>56.8</v>
      </c>
      <c r="R40" s="8">
        <f>VLOOKUP(B40,Node!A:AW,48,FALSE)</f>
        <v>131</v>
      </c>
      <c r="S40" s="8">
        <f>VLOOKUP(B40,Node!A:AW,49,FALSE)</f>
        <v>75.8</v>
      </c>
      <c r="T40" s="8">
        <f t="shared" si="2"/>
        <v>41.415456052058616</v>
      </c>
      <c r="U40" s="8">
        <f t="shared" si="6"/>
        <v>41.415456052058616</v>
      </c>
      <c r="V40" s="8">
        <f t="shared" si="7"/>
        <v>41.415456052058616</v>
      </c>
      <c r="W40" s="8"/>
      <c r="X40" s="8"/>
      <c r="Y40" s="8"/>
    </row>
    <row r="41" spans="1:25" x14ac:dyDescent="0.25">
      <c r="A41" s="12" t="s">
        <v>133</v>
      </c>
      <c r="B41" s="12" t="s">
        <v>131</v>
      </c>
      <c r="C41" s="1">
        <f>VLOOKUP(A41,Node!A:C,3,FALSE)</f>
        <v>37</v>
      </c>
      <c r="D41" s="1">
        <f>VLOOKUP(B41,Node!A:C,3,FALSE)</f>
        <v>35</v>
      </c>
      <c r="E41" s="24">
        <v>1</v>
      </c>
      <c r="F41" s="18">
        <v>1</v>
      </c>
      <c r="G41" s="18">
        <v>0.3</v>
      </c>
      <c r="H41" s="18">
        <v>62.89</v>
      </c>
      <c r="I41" s="18">
        <v>10.99</v>
      </c>
      <c r="J41" s="34">
        <v>1</v>
      </c>
      <c r="K41" s="32">
        <v>1</v>
      </c>
      <c r="L41" s="32">
        <v>0.3</v>
      </c>
      <c r="M41" s="32">
        <v>62.89</v>
      </c>
      <c r="N41" s="32">
        <v>10.99</v>
      </c>
      <c r="O41" s="1">
        <v>50</v>
      </c>
      <c r="P41" s="8">
        <f>VLOOKUP(A41,Node!A:AW,48,FALSE)</f>
        <v>131</v>
      </c>
      <c r="Q41" s="8">
        <f>VLOOKUP(A41,Node!A:AW,49,FALSE)</f>
        <v>75.8</v>
      </c>
      <c r="R41" s="8">
        <f>VLOOKUP(B41,Node!A:AW,48,FALSE)</f>
        <v>101.8</v>
      </c>
      <c r="S41" s="8">
        <f>VLOOKUP(B41,Node!A:AW,49,FALSE)</f>
        <v>105.4</v>
      </c>
      <c r="T41" s="8">
        <f t="shared" si="2"/>
        <v>41.578840772681488</v>
      </c>
      <c r="U41" s="8">
        <f t="shared" si="6"/>
        <v>41.578840772681488</v>
      </c>
      <c r="V41" s="8">
        <f t="shared" si="7"/>
        <v>41.578840772681488</v>
      </c>
      <c r="W41" s="8"/>
      <c r="X41" s="8"/>
      <c r="Y41" s="8"/>
    </row>
    <row r="42" spans="1:25" x14ac:dyDescent="0.25">
      <c r="A42" s="12" t="s">
        <v>131</v>
      </c>
      <c r="B42" s="12" t="s">
        <v>132</v>
      </c>
      <c r="C42" s="1">
        <f>VLOOKUP(A42,Node!A:C,3,FALSE)</f>
        <v>35</v>
      </c>
      <c r="D42" s="1">
        <f>VLOOKUP(B42,Node!A:C,3,FALSE)</f>
        <v>36</v>
      </c>
      <c r="E42" s="24">
        <v>1</v>
      </c>
      <c r="F42" s="18">
        <v>1</v>
      </c>
      <c r="G42" s="18">
        <v>0.3</v>
      </c>
      <c r="H42" s="18">
        <v>62.89</v>
      </c>
      <c r="I42" s="18">
        <v>10.99</v>
      </c>
      <c r="J42" s="34">
        <v>1</v>
      </c>
      <c r="K42" s="32">
        <v>1</v>
      </c>
      <c r="L42" s="32">
        <v>0.3</v>
      </c>
      <c r="M42" s="32">
        <v>62.89</v>
      </c>
      <c r="N42" s="32">
        <v>10.99</v>
      </c>
      <c r="O42" s="1">
        <v>50</v>
      </c>
      <c r="P42" s="8">
        <f>VLOOKUP(A42,Node!A:AW,48,FALSE)</f>
        <v>101.8</v>
      </c>
      <c r="Q42" s="8">
        <f>VLOOKUP(A42,Node!A:AW,49,FALSE)</f>
        <v>105.4</v>
      </c>
      <c r="R42" s="8">
        <f>VLOOKUP(B42,Node!A:AW,48,FALSE)</f>
        <v>125</v>
      </c>
      <c r="S42" s="8">
        <f>VLOOKUP(B42,Node!A:AW,49,FALSE)</f>
        <v>126.6</v>
      </c>
      <c r="T42" s="8">
        <f t="shared" si="2"/>
        <v>31.42737660066458</v>
      </c>
      <c r="U42" s="8">
        <f t="shared" si="6"/>
        <v>31.42737660066458</v>
      </c>
      <c r="V42" s="8">
        <f t="shared" si="7"/>
        <v>31.42737660066458</v>
      </c>
      <c r="W42" s="8"/>
      <c r="X42" s="8"/>
      <c r="Y42" s="8"/>
    </row>
    <row r="43" spans="1:25" x14ac:dyDescent="0.25">
      <c r="A43" s="12" t="s">
        <v>196</v>
      </c>
      <c r="B43" s="12" t="s">
        <v>134</v>
      </c>
      <c r="C43" s="1">
        <f>VLOOKUP(A43,Node!A:C,3,FALSE)</f>
        <v>28</v>
      </c>
      <c r="D43" s="1">
        <f>VLOOKUP(B43,Node!A:C,3,FALSE)</f>
        <v>38</v>
      </c>
      <c r="E43" s="24">
        <v>2</v>
      </c>
      <c r="F43" s="18">
        <v>1</v>
      </c>
      <c r="G43" s="18">
        <v>0.3</v>
      </c>
      <c r="H43" s="18">
        <v>62.89</v>
      </c>
      <c r="I43" s="18">
        <v>10.99</v>
      </c>
      <c r="J43" s="34">
        <v>2</v>
      </c>
      <c r="K43" s="32">
        <v>1</v>
      </c>
      <c r="L43" s="32">
        <v>0.3</v>
      </c>
      <c r="M43" s="32">
        <v>62.89</v>
      </c>
      <c r="N43" s="32">
        <v>10.99</v>
      </c>
      <c r="O43" s="1">
        <v>23</v>
      </c>
      <c r="P43" s="8">
        <f>VLOOKUP(A43,Node!A:AW,48,FALSE)</f>
        <v>164.2</v>
      </c>
      <c r="Q43" s="8">
        <f>VLOOKUP(A43,Node!A:AW,49,FALSE)</f>
        <v>57.8</v>
      </c>
      <c r="R43" s="8">
        <f>VLOOKUP(B43,Node!A:AW,48,FALSE)</f>
        <v>159.4</v>
      </c>
      <c r="S43" s="8">
        <f>VLOOKUP(B43,Node!A:AW,49,FALSE)</f>
        <v>94.2</v>
      </c>
      <c r="T43" s="8">
        <f t="shared" si="2"/>
        <v>36.715119501371639</v>
      </c>
      <c r="U43" s="8">
        <f t="shared" si="6"/>
        <v>18.357559750685819</v>
      </c>
      <c r="V43" s="8">
        <f t="shared" si="7"/>
        <v>18.357559750685819</v>
      </c>
      <c r="W43" s="8"/>
      <c r="X43" s="8"/>
      <c r="Y43" s="8"/>
    </row>
    <row r="44" spans="1:25" x14ac:dyDescent="0.25">
      <c r="A44" s="12" t="s">
        <v>134</v>
      </c>
      <c r="B44" s="12" t="s">
        <v>135</v>
      </c>
      <c r="C44" s="1">
        <f>VLOOKUP(A44,Node!A:C,3,FALSE)</f>
        <v>38</v>
      </c>
      <c r="D44" s="1">
        <f>VLOOKUP(B44,Node!A:C,3,FALSE)</f>
        <v>39</v>
      </c>
      <c r="E44" s="24">
        <v>2</v>
      </c>
      <c r="F44" s="18">
        <v>1</v>
      </c>
      <c r="G44" s="18">
        <v>0.3</v>
      </c>
      <c r="H44" s="18">
        <v>62.89</v>
      </c>
      <c r="I44" s="18">
        <v>10.99</v>
      </c>
      <c r="J44" s="34">
        <v>2</v>
      </c>
      <c r="K44" s="32">
        <v>1</v>
      </c>
      <c r="L44" s="32">
        <v>0.3</v>
      </c>
      <c r="M44" s="32">
        <v>62.89</v>
      </c>
      <c r="N44" s="32">
        <v>10.99</v>
      </c>
      <c r="O44" s="1">
        <v>23</v>
      </c>
      <c r="P44" s="8">
        <f>VLOOKUP(A44,Node!A:AW,48,FALSE)</f>
        <v>159.4</v>
      </c>
      <c r="Q44" s="8">
        <f>VLOOKUP(A44,Node!A:AW,49,FALSE)</f>
        <v>94.2</v>
      </c>
      <c r="R44" s="8">
        <f>VLOOKUP(B44,Node!A:AW,48,FALSE)</f>
        <v>143.4</v>
      </c>
      <c r="S44" s="8">
        <f>VLOOKUP(B44,Node!A:AW,49,FALSE)</f>
        <v>121.4</v>
      </c>
      <c r="T44" s="8">
        <f t="shared" si="2"/>
        <v>31.556932677305635</v>
      </c>
      <c r="U44" s="8">
        <f t="shared" si="6"/>
        <v>15.778466338652818</v>
      </c>
      <c r="V44" s="8">
        <f t="shared" si="7"/>
        <v>15.778466338652818</v>
      </c>
      <c r="W44" s="8"/>
      <c r="X44" s="8"/>
      <c r="Y44" s="8"/>
    </row>
    <row r="45" spans="1:25" x14ac:dyDescent="0.25">
      <c r="A45" s="8" t="s">
        <v>123</v>
      </c>
      <c r="B45" s="8" t="s">
        <v>133</v>
      </c>
      <c r="C45" s="1">
        <f>VLOOKUP(A45,Node!A:C,3,FALSE)</f>
        <v>26</v>
      </c>
      <c r="D45" s="1">
        <f>VLOOKUP(B45,Node!A:C,3,FALSE)</f>
        <v>37</v>
      </c>
      <c r="E45" s="24">
        <v>1</v>
      </c>
      <c r="F45" s="18">
        <v>1</v>
      </c>
      <c r="G45" s="18">
        <v>0.3</v>
      </c>
      <c r="H45" s="18">
        <v>62.89</v>
      </c>
      <c r="I45" s="18">
        <v>10.99</v>
      </c>
      <c r="J45" s="35">
        <v>4</v>
      </c>
      <c r="K45" s="32">
        <v>1</v>
      </c>
      <c r="L45" s="32">
        <v>0.3</v>
      </c>
      <c r="M45" s="32">
        <v>62.89</v>
      </c>
      <c r="N45" s="32">
        <v>10.99</v>
      </c>
      <c r="O45" s="1">
        <v>50</v>
      </c>
      <c r="P45" s="8">
        <f>VLOOKUP(A45,Node!A:AW,48,FALSE)</f>
        <v>127.8</v>
      </c>
      <c r="Q45" s="8">
        <f>VLOOKUP(A45,Node!A:AW,49,FALSE)</f>
        <v>69</v>
      </c>
      <c r="R45" s="8">
        <f>VLOOKUP(B45,Node!A:AW,48,FALSE)</f>
        <v>131</v>
      </c>
      <c r="S45" s="8">
        <f>VLOOKUP(B45,Node!A:AW,49,FALSE)</f>
        <v>75.8</v>
      </c>
      <c r="T45" s="8">
        <f t="shared" ref="T45:T55" si="8">SQRT((P45-R45)^2+(Q45-S45)^2)</f>
        <v>7.5153176912223731</v>
      </c>
      <c r="U45" s="8">
        <f t="shared" si="6"/>
        <v>7.5153176912223731</v>
      </c>
      <c r="V45" s="8">
        <f t="shared" si="7"/>
        <v>1.8788294228055933</v>
      </c>
    </row>
    <row r="46" spans="1:25" x14ac:dyDescent="0.25">
      <c r="A46" s="8" t="s">
        <v>128</v>
      </c>
      <c r="B46" s="8" t="s">
        <v>131</v>
      </c>
      <c r="C46" s="1">
        <f>VLOOKUP(A46,Node!A:C,3,FALSE)</f>
        <v>32</v>
      </c>
      <c r="D46" s="1">
        <f>VLOOKUP(B46,Node!A:C,3,FALSE)</f>
        <v>35</v>
      </c>
      <c r="E46" s="22">
        <v>0.434</v>
      </c>
      <c r="F46" s="18">
        <v>1</v>
      </c>
      <c r="G46" s="18">
        <v>0.3</v>
      </c>
      <c r="H46" s="18">
        <v>62.89</v>
      </c>
      <c r="I46" s="18">
        <v>10.99</v>
      </c>
      <c r="J46" s="35">
        <v>0.44900000000000001</v>
      </c>
      <c r="K46" s="32">
        <v>1</v>
      </c>
      <c r="L46" s="32">
        <v>0.3</v>
      </c>
      <c r="M46" s="32">
        <v>62.89</v>
      </c>
      <c r="N46" s="32">
        <v>10.99</v>
      </c>
      <c r="O46" s="1">
        <v>50</v>
      </c>
      <c r="P46" s="8">
        <f>VLOOKUP(A46,Node!A:AW,48,FALSE)</f>
        <v>83</v>
      </c>
      <c r="Q46" s="8">
        <f>VLOOKUP(A46,Node!A:AW,49,FALSE)</f>
        <v>91.4</v>
      </c>
      <c r="R46" s="8">
        <f>VLOOKUP(B46,Node!A:AW,48,FALSE)</f>
        <v>101.8</v>
      </c>
      <c r="S46" s="8">
        <f>VLOOKUP(B46,Node!A:AW,49,FALSE)</f>
        <v>105.4</v>
      </c>
      <c r="T46" s="8">
        <f t="shared" si="8"/>
        <v>23.440136518373773</v>
      </c>
      <c r="U46" s="8">
        <f t="shared" si="6"/>
        <v>54.009531148326666</v>
      </c>
      <c r="V46" s="8">
        <f t="shared" si="7"/>
        <v>52.205203827113081</v>
      </c>
    </row>
    <row r="47" spans="1:25" x14ac:dyDescent="0.25">
      <c r="A47" s="8" t="s">
        <v>127</v>
      </c>
      <c r="B47" s="8" t="s">
        <v>133</v>
      </c>
      <c r="C47" s="1">
        <f>VLOOKUP(A47,Node!A:C,3,FALSE)</f>
        <v>31</v>
      </c>
      <c r="D47" s="1">
        <f>VLOOKUP(B47,Node!A:C,3,FALSE)</f>
        <v>37</v>
      </c>
      <c r="E47" s="22">
        <v>0.434</v>
      </c>
      <c r="F47" s="18">
        <v>1</v>
      </c>
      <c r="G47" s="18">
        <v>0.3</v>
      </c>
      <c r="H47" s="18">
        <v>62.89</v>
      </c>
      <c r="I47" s="18">
        <v>10.99</v>
      </c>
      <c r="J47" s="35">
        <v>0.44900000000000001</v>
      </c>
      <c r="K47" s="32">
        <v>1</v>
      </c>
      <c r="L47" s="32">
        <v>0.3</v>
      </c>
      <c r="M47" s="32">
        <v>62.89</v>
      </c>
      <c r="N47" s="32">
        <v>10.99</v>
      </c>
      <c r="O47" s="1">
        <v>50</v>
      </c>
      <c r="P47" s="8">
        <f>VLOOKUP(A47,Node!A:AW,48,FALSE)</f>
        <v>114.6</v>
      </c>
      <c r="Q47" s="8">
        <f>VLOOKUP(A47,Node!A:AW,49,FALSE)</f>
        <v>59.8</v>
      </c>
      <c r="R47" s="8">
        <f>VLOOKUP(B47,Node!A:AW,48,FALSE)</f>
        <v>131</v>
      </c>
      <c r="S47" s="8">
        <f>VLOOKUP(B47,Node!A:AW,49,FALSE)</f>
        <v>75.8</v>
      </c>
      <c r="T47" s="8">
        <f t="shared" si="8"/>
        <v>22.912005586591505</v>
      </c>
      <c r="U47" s="8">
        <f t="shared" si="6"/>
        <v>52.792639600441255</v>
      </c>
      <c r="V47" s="8">
        <f t="shared" si="7"/>
        <v>51.028965671696</v>
      </c>
    </row>
    <row r="48" spans="1:25" x14ac:dyDescent="0.25">
      <c r="A48" s="8" t="s">
        <v>129</v>
      </c>
      <c r="B48" s="8" t="s">
        <v>219</v>
      </c>
      <c r="C48" s="1">
        <f>VLOOKUP(A48,Node!A:C,3,FALSE)</f>
        <v>33</v>
      </c>
      <c r="D48" s="1">
        <f>VLOOKUP(B48,Node!A:C,3,FALSE)</f>
        <v>40</v>
      </c>
      <c r="E48" s="24">
        <v>1</v>
      </c>
      <c r="F48" s="18">
        <v>1</v>
      </c>
      <c r="G48" s="18">
        <v>0.3</v>
      </c>
      <c r="H48" s="18">
        <v>62.89</v>
      </c>
      <c r="I48" s="18">
        <v>10.99</v>
      </c>
      <c r="J48" s="35">
        <v>2</v>
      </c>
      <c r="K48" s="32">
        <v>1</v>
      </c>
      <c r="L48" s="32">
        <v>0.3</v>
      </c>
      <c r="M48" s="32">
        <v>62.89</v>
      </c>
      <c r="N48" s="32">
        <v>10.99</v>
      </c>
      <c r="O48" s="1">
        <v>23</v>
      </c>
      <c r="P48" s="8">
        <f>VLOOKUP(A48,Node!A:AW,48,FALSE)</f>
        <v>112.2</v>
      </c>
      <c r="Q48" s="8">
        <f>VLOOKUP(A48,Node!A:AW,49,FALSE)</f>
        <v>38.6</v>
      </c>
      <c r="R48" s="8">
        <f>VLOOKUP(B48,Node!A:AW,48,FALSE)</f>
        <v>112.2</v>
      </c>
      <c r="S48" s="8">
        <f>VLOOKUP(B48,Node!A:AW,49,FALSE)</f>
        <v>33.6</v>
      </c>
      <c r="T48" s="8">
        <f t="shared" si="8"/>
        <v>5</v>
      </c>
      <c r="U48" s="8">
        <f t="shared" si="6"/>
        <v>5</v>
      </c>
      <c r="V48" s="8">
        <f t="shared" si="7"/>
        <v>2.5</v>
      </c>
    </row>
    <row r="49" spans="1:22" x14ac:dyDescent="0.25">
      <c r="A49" s="8" t="s">
        <v>130</v>
      </c>
      <c r="B49" s="8" t="s">
        <v>220</v>
      </c>
      <c r="C49" s="1">
        <f>VLOOKUP(A49,Node!A:C,3,FALSE)</f>
        <v>34</v>
      </c>
      <c r="D49" s="1">
        <f>VLOOKUP(B49,Node!A:C,3,FALSE)</f>
        <v>41</v>
      </c>
      <c r="E49" s="24">
        <v>1</v>
      </c>
      <c r="F49" s="18">
        <v>1</v>
      </c>
      <c r="G49" s="18">
        <v>0.3</v>
      </c>
      <c r="H49" s="18">
        <v>62.89</v>
      </c>
      <c r="I49" s="18">
        <v>10.99</v>
      </c>
      <c r="J49" s="35">
        <v>2</v>
      </c>
      <c r="K49" s="32">
        <v>1</v>
      </c>
      <c r="L49" s="32">
        <v>0.3</v>
      </c>
      <c r="M49" s="32">
        <v>62.89</v>
      </c>
      <c r="N49" s="32">
        <v>10.99</v>
      </c>
      <c r="O49" s="1">
        <v>23</v>
      </c>
      <c r="P49" s="8">
        <f>VLOOKUP(A49,Node!A:AW,48,FALSE)</f>
        <v>75</v>
      </c>
      <c r="Q49" s="8">
        <f>VLOOKUP(A49,Node!A:AW,49,FALSE)</f>
        <v>59</v>
      </c>
      <c r="R49" s="8">
        <f>VLOOKUP(B49,Node!A:AW,48,FALSE)</f>
        <v>67</v>
      </c>
      <c r="S49" s="8">
        <f>VLOOKUP(B49,Node!A:AW,49,FALSE)</f>
        <v>59</v>
      </c>
      <c r="T49" s="8">
        <f t="shared" si="8"/>
        <v>8</v>
      </c>
      <c r="U49" s="8">
        <f t="shared" si="6"/>
        <v>8</v>
      </c>
      <c r="V49" s="8">
        <f t="shared" si="7"/>
        <v>4</v>
      </c>
    </row>
    <row r="50" spans="1:22" x14ac:dyDescent="0.25">
      <c r="A50" s="8" t="s">
        <v>134</v>
      </c>
      <c r="B50" s="8" t="s">
        <v>221</v>
      </c>
      <c r="C50" s="1">
        <f>VLOOKUP(A50,Node!A:C,3,FALSE)</f>
        <v>38</v>
      </c>
      <c r="D50" s="1">
        <f>VLOOKUP(B50,Node!A:C,3,FALSE)</f>
        <v>42</v>
      </c>
      <c r="E50" s="24">
        <v>1</v>
      </c>
      <c r="F50" s="18">
        <v>1</v>
      </c>
      <c r="G50" s="18">
        <v>0.3</v>
      </c>
      <c r="H50" s="18">
        <v>62.89</v>
      </c>
      <c r="I50" s="18">
        <v>10.99</v>
      </c>
      <c r="J50" s="35">
        <v>2</v>
      </c>
      <c r="K50" s="32">
        <v>1</v>
      </c>
      <c r="L50" s="32">
        <v>0.3</v>
      </c>
      <c r="M50" s="32">
        <v>62.89</v>
      </c>
      <c r="N50" s="32">
        <v>10.99</v>
      </c>
      <c r="O50" s="1">
        <v>23</v>
      </c>
      <c r="P50" s="8">
        <f>VLOOKUP(A50,Node!A:AW,48,FALSE)</f>
        <v>159.4</v>
      </c>
      <c r="Q50" s="8">
        <f>VLOOKUP(A50,Node!A:AW,49,FALSE)</f>
        <v>94.2</v>
      </c>
      <c r="R50" s="8">
        <f>VLOOKUP(B50,Node!A:AW,48,FALSE)</f>
        <v>162.4</v>
      </c>
      <c r="S50" s="8">
        <f>VLOOKUP(B50,Node!A:AW,49,FALSE)</f>
        <v>94.2</v>
      </c>
      <c r="T50" s="8">
        <f t="shared" si="8"/>
        <v>3</v>
      </c>
      <c r="U50" s="8">
        <f t="shared" si="6"/>
        <v>3</v>
      </c>
      <c r="V50" s="8">
        <f t="shared" si="7"/>
        <v>1.5</v>
      </c>
    </row>
    <row r="51" spans="1:22" x14ac:dyDescent="0.25">
      <c r="A51" s="8" t="s">
        <v>135</v>
      </c>
      <c r="B51" s="8" t="s">
        <v>222</v>
      </c>
      <c r="C51" s="1">
        <f>VLOOKUP(A51,Node!A:C,3,FALSE)</f>
        <v>39</v>
      </c>
      <c r="D51" s="1">
        <f>VLOOKUP(B51,Node!A:C,3,FALSE)</f>
        <v>43</v>
      </c>
      <c r="E51" s="24">
        <v>1</v>
      </c>
      <c r="F51" s="18">
        <v>1</v>
      </c>
      <c r="G51" s="18">
        <v>0.3</v>
      </c>
      <c r="H51" s="18">
        <v>62.89</v>
      </c>
      <c r="I51" s="18">
        <v>10.99</v>
      </c>
      <c r="J51" s="35">
        <v>2</v>
      </c>
      <c r="K51" s="32">
        <v>1</v>
      </c>
      <c r="L51" s="32">
        <v>0.3</v>
      </c>
      <c r="M51" s="32">
        <v>62.89</v>
      </c>
      <c r="N51" s="32">
        <v>10.99</v>
      </c>
      <c r="O51" s="1">
        <v>23</v>
      </c>
      <c r="P51" s="8">
        <f>VLOOKUP(A51,Node!A:AW,48,FALSE)</f>
        <v>143.4</v>
      </c>
      <c r="Q51" s="8">
        <f>VLOOKUP(A51,Node!A:AW,49,FALSE)</f>
        <v>121.4</v>
      </c>
      <c r="R51" s="8">
        <f>VLOOKUP(B51,Node!A:AW,48,FALSE)</f>
        <v>146.4</v>
      </c>
      <c r="S51" s="8">
        <f>VLOOKUP(B51,Node!A:AW,49,FALSE)</f>
        <v>121.4</v>
      </c>
      <c r="T51" s="8">
        <f t="shared" si="8"/>
        <v>3</v>
      </c>
      <c r="U51" s="8">
        <f t="shared" si="6"/>
        <v>3</v>
      </c>
      <c r="V51" s="8">
        <f t="shared" si="7"/>
        <v>1.5</v>
      </c>
    </row>
    <row r="52" spans="1:22" x14ac:dyDescent="0.25">
      <c r="A52" s="25" t="s">
        <v>126</v>
      </c>
      <c r="B52" s="8" t="s">
        <v>221</v>
      </c>
      <c r="C52" s="1">
        <f>VLOOKUP(A52,Node!A:C,3,FALSE)</f>
        <v>30</v>
      </c>
      <c r="D52" s="1">
        <f>VLOOKUP(B52,Node!A:C,3,FALSE)</f>
        <v>42</v>
      </c>
      <c r="E52" s="24">
        <v>1</v>
      </c>
      <c r="F52" s="18">
        <v>1</v>
      </c>
      <c r="G52" s="18">
        <v>0.3</v>
      </c>
      <c r="H52" s="18">
        <v>62.89</v>
      </c>
      <c r="I52" s="18">
        <v>10.99</v>
      </c>
      <c r="J52" s="34">
        <v>1</v>
      </c>
      <c r="K52" s="32">
        <v>1</v>
      </c>
      <c r="L52" s="32">
        <v>0.3</v>
      </c>
      <c r="M52" s="32">
        <v>62.89</v>
      </c>
      <c r="N52" s="32">
        <v>10.99</v>
      </c>
      <c r="O52" s="1">
        <v>50</v>
      </c>
      <c r="P52" s="8">
        <f>VLOOKUP(A52,Node!A:AW,48,FALSE)</f>
        <v>167.79999999999998</v>
      </c>
      <c r="Q52" s="8">
        <f>VLOOKUP(A52,Node!A:AW,49,FALSE)</f>
        <v>56.8</v>
      </c>
      <c r="R52" s="8">
        <f>VLOOKUP(B52,Node!A:AW,48,FALSE)</f>
        <v>162.4</v>
      </c>
      <c r="S52" s="8">
        <f>VLOOKUP(B52,Node!A:AW,49,FALSE)</f>
        <v>94.2</v>
      </c>
      <c r="T52" s="8">
        <f t="shared" si="8"/>
        <v>37.787828728308803</v>
      </c>
      <c r="U52" s="8">
        <f t="shared" si="6"/>
        <v>37.787828728308803</v>
      </c>
      <c r="V52" s="8">
        <f t="shared" si="7"/>
        <v>37.787828728308803</v>
      </c>
    </row>
    <row r="53" spans="1:22" x14ac:dyDescent="0.25">
      <c r="A53" s="8" t="s">
        <v>221</v>
      </c>
      <c r="B53" s="8" t="s">
        <v>222</v>
      </c>
      <c r="C53" s="1">
        <f>VLOOKUP(A53,Node!A:C,3,FALSE)</f>
        <v>42</v>
      </c>
      <c r="D53" s="1">
        <f>VLOOKUP(B53,Node!A:C,3,FALSE)</f>
        <v>43</v>
      </c>
      <c r="E53" s="24">
        <v>1</v>
      </c>
      <c r="F53" s="18">
        <v>1</v>
      </c>
      <c r="G53" s="18">
        <v>0.3</v>
      </c>
      <c r="H53" s="18">
        <v>62.89</v>
      </c>
      <c r="I53" s="18">
        <v>10.99</v>
      </c>
      <c r="J53" s="34">
        <v>1</v>
      </c>
      <c r="K53" s="32">
        <v>1</v>
      </c>
      <c r="L53" s="32">
        <v>0.3</v>
      </c>
      <c r="M53" s="32">
        <v>62.89</v>
      </c>
      <c r="N53" s="32">
        <v>10.99</v>
      </c>
      <c r="O53" s="1">
        <v>50</v>
      </c>
      <c r="P53" s="8">
        <f>VLOOKUP(A53,Node!A:AW,48,FALSE)</f>
        <v>162.4</v>
      </c>
      <c r="Q53" s="8">
        <f>VLOOKUP(A53,Node!A:AW,49,FALSE)</f>
        <v>94.2</v>
      </c>
      <c r="R53" s="8">
        <f>VLOOKUP(B53,Node!A:AW,48,FALSE)</f>
        <v>146.4</v>
      </c>
      <c r="S53" s="8">
        <f>VLOOKUP(B53,Node!A:AW,49,FALSE)</f>
        <v>121.4</v>
      </c>
      <c r="T53" s="8">
        <f t="shared" si="8"/>
        <v>31.556932677305635</v>
      </c>
      <c r="U53" s="8">
        <f t="shared" si="6"/>
        <v>31.556932677305635</v>
      </c>
      <c r="V53" s="8">
        <f t="shared" si="7"/>
        <v>31.556932677305635</v>
      </c>
    </row>
    <row r="54" spans="1:22" x14ac:dyDescent="0.25">
      <c r="A54" s="25" t="s">
        <v>125</v>
      </c>
      <c r="B54" s="8" t="s">
        <v>219</v>
      </c>
      <c r="C54" s="1">
        <f>VLOOKUP(A54,Node!A:C,3,FALSE)</f>
        <v>29</v>
      </c>
      <c r="D54" s="1">
        <f>VLOOKUP(B54,Node!A:C,3,FALSE)</f>
        <v>40</v>
      </c>
      <c r="E54" s="24">
        <v>1</v>
      </c>
      <c r="F54" s="18">
        <v>1</v>
      </c>
      <c r="G54" s="18">
        <v>0.3</v>
      </c>
      <c r="H54" s="18">
        <v>62.89</v>
      </c>
      <c r="I54" s="18">
        <v>10.99</v>
      </c>
      <c r="J54" s="34">
        <v>1</v>
      </c>
      <c r="K54" s="32">
        <v>1</v>
      </c>
      <c r="L54" s="32">
        <v>0.3</v>
      </c>
      <c r="M54" s="32">
        <v>62.89</v>
      </c>
      <c r="N54" s="32">
        <v>10.99</v>
      </c>
      <c r="O54" s="1">
        <v>50</v>
      </c>
      <c r="P54" s="8">
        <f>VLOOKUP(A54,Node!A:AW,48,FALSE)</f>
        <v>160.20000000000002</v>
      </c>
      <c r="Q54" s="8">
        <f>VLOOKUP(A54,Node!A:AW,49,FALSE)</f>
        <v>42.599999999999994</v>
      </c>
      <c r="R54" s="8">
        <f>VLOOKUP(B54,Node!A:AW,48,FALSE)</f>
        <v>112.2</v>
      </c>
      <c r="S54" s="8">
        <f>VLOOKUP(B54,Node!A:AW,49,FALSE)</f>
        <v>33.6</v>
      </c>
      <c r="T54" s="8">
        <f t="shared" si="8"/>
        <v>48.836461788299133</v>
      </c>
      <c r="U54" s="8">
        <f t="shared" si="6"/>
        <v>48.836461788299133</v>
      </c>
      <c r="V54" s="8">
        <f t="shared" si="7"/>
        <v>48.836461788299133</v>
      </c>
    </row>
    <row r="55" spans="1:22" x14ac:dyDescent="0.25">
      <c r="A55" s="8" t="s">
        <v>219</v>
      </c>
      <c r="B55" s="8" t="s">
        <v>220</v>
      </c>
      <c r="C55" s="1">
        <f>VLOOKUP(A55,Node!A:C,3,FALSE)</f>
        <v>40</v>
      </c>
      <c r="D55" s="1">
        <f>VLOOKUP(B55,Node!A:C,3,FALSE)</f>
        <v>41</v>
      </c>
      <c r="E55" s="24">
        <v>1</v>
      </c>
      <c r="F55" s="18">
        <v>1</v>
      </c>
      <c r="G55" s="18">
        <v>0.3</v>
      </c>
      <c r="H55" s="18">
        <v>62.89</v>
      </c>
      <c r="I55" s="18">
        <v>10.99</v>
      </c>
      <c r="J55" s="34">
        <v>1</v>
      </c>
      <c r="K55" s="32">
        <v>1</v>
      </c>
      <c r="L55" s="32">
        <v>0.3</v>
      </c>
      <c r="M55" s="32">
        <v>62.89</v>
      </c>
      <c r="N55" s="32">
        <v>10.99</v>
      </c>
      <c r="O55" s="1">
        <v>50</v>
      </c>
      <c r="P55" s="8">
        <f>VLOOKUP(A55,Node!A:AW,48,FALSE)</f>
        <v>112.2</v>
      </c>
      <c r="Q55" s="8">
        <f>VLOOKUP(A55,Node!A:AW,49,FALSE)</f>
        <v>33.6</v>
      </c>
      <c r="R55" s="8">
        <f>VLOOKUP(B55,Node!A:AW,48,FALSE)</f>
        <v>67</v>
      </c>
      <c r="S55" s="8">
        <f>VLOOKUP(B55,Node!A:AW,49,FALSE)</f>
        <v>59</v>
      </c>
      <c r="T55" s="8">
        <f t="shared" si="8"/>
        <v>51.84785434326092</v>
      </c>
      <c r="U55" s="8">
        <f t="shared" si="6"/>
        <v>51.84785434326092</v>
      </c>
      <c r="V55" s="8">
        <f t="shared" si="7"/>
        <v>51.84785434326092</v>
      </c>
    </row>
  </sheetData>
  <autoFilter ref="A1:Y55" xr:uid="{00000000-0009-0000-0000-000001000000}"/>
  <pageMargins left="0.82677165354330717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tabSelected="1" workbookViewId="0">
      <selection activeCell="C6" sqref="C6:D9"/>
    </sheetView>
  </sheetViews>
  <sheetFormatPr defaultRowHeight="15" x14ac:dyDescent="0.25"/>
  <sheetData>
    <row r="1" spans="1:10" x14ac:dyDescent="0.25">
      <c r="A1" t="s">
        <v>214</v>
      </c>
      <c r="B1" t="s">
        <v>0</v>
      </c>
      <c r="C1" t="s">
        <v>61</v>
      </c>
      <c r="D1" t="s">
        <v>62</v>
      </c>
      <c r="E1" t="s">
        <v>223</v>
      </c>
    </row>
    <row r="2" spans="1:10" x14ac:dyDescent="0.25">
      <c r="A2" t="s">
        <v>215</v>
      </c>
      <c r="B2">
        <v>1</v>
      </c>
      <c r="C2">
        <v>77.022105555423195</v>
      </c>
      <c r="D2">
        <v>102.74552181273501</v>
      </c>
      <c r="E2">
        <v>1</v>
      </c>
      <c r="F2">
        <f>SQRT((C3-C4)^2+(D3-D4)^2)</f>
        <v>9.0000004050001632</v>
      </c>
      <c r="G2" t="s">
        <v>241</v>
      </c>
      <c r="H2" s="6" t="s">
        <v>112</v>
      </c>
      <c r="I2">
        <f>VLOOKUP(H2,Node!A:AW,48,FALSE)</f>
        <v>70.2</v>
      </c>
      <c r="J2">
        <f>VLOOKUP(H2,Node!A:AW,49,FALSE)</f>
        <v>118.2</v>
      </c>
    </row>
    <row r="3" spans="1:10" x14ac:dyDescent="0.25">
      <c r="A3" t="s">
        <v>215</v>
      </c>
      <c r="B3">
        <v>2</v>
      </c>
      <c r="C3">
        <v>75.556250144485304</v>
      </c>
      <c r="D3">
        <v>106.467251162677</v>
      </c>
      <c r="E3">
        <v>1</v>
      </c>
      <c r="F3">
        <f>SQRT((C2-C3)^2+(D2-D3)^2)</f>
        <v>4.0000001799994411</v>
      </c>
      <c r="G3" t="s">
        <v>239</v>
      </c>
      <c r="H3" s="6" t="s">
        <v>113</v>
      </c>
      <c r="I3">
        <f>VLOOKUP(H3,Node!A:AW,48,FALSE)</f>
        <v>79.400000000000006</v>
      </c>
      <c r="J3">
        <f>VLOOKUP(H3,Node!A:AW,49,FALSE)</f>
        <v>107.8</v>
      </c>
    </row>
    <row r="4" spans="1:10" x14ac:dyDescent="0.25">
      <c r="A4" t="s">
        <v>216</v>
      </c>
      <c r="B4">
        <v>3</v>
      </c>
      <c r="C4">
        <v>72.258075469874996</v>
      </c>
      <c r="D4">
        <v>114.841142200048</v>
      </c>
      <c r="E4">
        <v>2</v>
      </c>
      <c r="F4">
        <f t="shared" ref="F4:F8" si="0">SQRT((C5-C4)^2+(D5-D4)^2)</f>
        <v>2.0000000899997024</v>
      </c>
      <c r="G4" t="s">
        <v>240</v>
      </c>
    </row>
    <row r="5" spans="1:10" x14ac:dyDescent="0.25">
      <c r="A5" t="s">
        <v>216</v>
      </c>
      <c r="B5">
        <v>4</v>
      </c>
      <c r="C5">
        <v>71.5251477644061</v>
      </c>
      <c r="D5">
        <v>116.70200687501899</v>
      </c>
      <c r="E5">
        <v>2</v>
      </c>
    </row>
    <row r="6" spans="1:10" x14ac:dyDescent="0.25">
      <c r="A6" t="s">
        <v>217</v>
      </c>
      <c r="B6">
        <v>5</v>
      </c>
      <c r="C6">
        <v>142</v>
      </c>
      <c r="D6">
        <v>45.5</v>
      </c>
      <c r="E6">
        <v>1</v>
      </c>
      <c r="F6">
        <f>SQRT((C7-C8)^2+(D7-D8)^2)</f>
        <v>10.606601717798213</v>
      </c>
      <c r="G6" t="s">
        <v>242</v>
      </c>
      <c r="H6" s="39" t="s">
        <v>121</v>
      </c>
      <c r="I6">
        <f>VLOOKUP(H6,Node!A:AW,48,FALSE)</f>
        <v>121.8</v>
      </c>
      <c r="J6">
        <f>VLOOKUP(H6,Node!A:AW,49,FALSE)</f>
        <v>64.599999999999994</v>
      </c>
    </row>
    <row r="7" spans="1:10" x14ac:dyDescent="0.25">
      <c r="A7" t="s">
        <v>217</v>
      </c>
      <c r="B7">
        <v>6</v>
      </c>
      <c r="C7">
        <v>145</v>
      </c>
      <c r="D7">
        <v>45</v>
      </c>
      <c r="E7">
        <v>1</v>
      </c>
      <c r="F7">
        <f>SQRT((C6-C7)^2+(D6-D7)^2)</f>
        <v>3.0413812651491097</v>
      </c>
      <c r="G7" t="s">
        <v>243</v>
      </c>
      <c r="H7" s="39" t="s">
        <v>125</v>
      </c>
      <c r="I7">
        <f>VLOOKUP(H7,Node!A:AW,48,FALSE)</f>
        <v>160.20000000000002</v>
      </c>
      <c r="J7">
        <f>VLOOKUP(H7,Node!A:AW,49,FALSE)</f>
        <v>42.599999999999994</v>
      </c>
    </row>
    <row r="8" spans="1:10" x14ac:dyDescent="0.25">
      <c r="A8" t="s">
        <v>218</v>
      </c>
      <c r="B8">
        <v>7</v>
      </c>
      <c r="C8">
        <v>155.5</v>
      </c>
      <c r="D8">
        <v>43.5</v>
      </c>
      <c r="E8">
        <v>3</v>
      </c>
      <c r="F8">
        <f t="shared" si="0"/>
        <v>2.9616887074775513</v>
      </c>
      <c r="G8" t="s">
        <v>244</v>
      </c>
    </row>
    <row r="9" spans="1:10" x14ac:dyDescent="0.25">
      <c r="A9" t="s">
        <v>218</v>
      </c>
      <c r="B9">
        <v>8</v>
      </c>
      <c r="C9">
        <v>158.46</v>
      </c>
      <c r="D9">
        <v>43.6</v>
      </c>
      <c r="E9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"/>
  <sheetViews>
    <sheetView workbookViewId="0">
      <selection activeCell="B10" sqref="B10"/>
    </sheetView>
  </sheetViews>
  <sheetFormatPr defaultRowHeight="15" x14ac:dyDescent="0.25"/>
  <cols>
    <col min="7" max="7" width="12.7109375" customWidth="1"/>
    <col min="12" max="12" width="13.140625" customWidth="1"/>
  </cols>
  <sheetData>
    <row r="1" spans="1:15" x14ac:dyDescent="0.25">
      <c r="A1" t="s">
        <v>56</v>
      </c>
      <c r="B1" t="s">
        <v>0</v>
      </c>
      <c r="C1" t="s">
        <v>61</v>
      </c>
      <c r="D1" t="s">
        <v>62</v>
      </c>
      <c r="G1" t="s">
        <v>152</v>
      </c>
      <c r="H1" t="s">
        <v>0</v>
      </c>
      <c r="I1" t="s">
        <v>153</v>
      </c>
      <c r="J1" t="s">
        <v>154</v>
      </c>
      <c r="L1" t="s">
        <v>61</v>
      </c>
      <c r="M1" t="s">
        <v>62</v>
      </c>
    </row>
    <row r="2" spans="1:15" x14ac:dyDescent="0.25">
      <c r="A2" t="s">
        <v>4</v>
      </c>
      <c r="B2">
        <v>1</v>
      </c>
      <c r="C2">
        <v>135.5</v>
      </c>
      <c r="D2">
        <v>295.5</v>
      </c>
      <c r="G2" t="s">
        <v>136</v>
      </c>
      <c r="H2">
        <v>1</v>
      </c>
      <c r="I2">
        <v>1</v>
      </c>
      <c r="J2">
        <v>21</v>
      </c>
      <c r="K2">
        <v>1</v>
      </c>
      <c r="L2">
        <f>VLOOKUP(I2,B:D,2,FALSE)</f>
        <v>135.5</v>
      </c>
      <c r="M2">
        <f>VLOOKUP(I2,B:D,3,FALSE)</f>
        <v>295.5</v>
      </c>
      <c r="N2">
        <f>VLOOKUP(J2,B:D,2,FALSE)</f>
        <v>112.5</v>
      </c>
      <c r="O2">
        <f>VLOOKUP(J2,B:D,3,FALSE)</f>
        <v>243.5</v>
      </c>
    </row>
    <row r="3" spans="1:15" x14ac:dyDescent="0.25">
      <c r="A3" t="s">
        <v>105</v>
      </c>
      <c r="B3">
        <v>2</v>
      </c>
      <c r="C3">
        <v>134.5</v>
      </c>
      <c r="D3">
        <v>161.5</v>
      </c>
      <c r="G3" t="s">
        <v>24</v>
      </c>
      <c r="H3">
        <v>1</v>
      </c>
      <c r="I3">
        <v>21</v>
      </c>
      <c r="J3">
        <v>2</v>
      </c>
      <c r="K3">
        <v>1</v>
      </c>
      <c r="L3">
        <f t="shared" ref="L3:L35" si="0">VLOOKUP(I3,B:D,2,FALSE)</f>
        <v>112.5</v>
      </c>
      <c r="M3">
        <f t="shared" ref="M3:M35" si="1">VLOOKUP(I3,B:D,3,FALSE)</f>
        <v>243.5</v>
      </c>
      <c r="N3">
        <f t="shared" ref="N3:N35" si="2">VLOOKUP(J3,B:D,2,FALSE)</f>
        <v>134.5</v>
      </c>
      <c r="O3">
        <f t="shared" ref="O3:O35" si="3">VLOOKUP(J3,B:D,3,FALSE)</f>
        <v>161.5</v>
      </c>
    </row>
    <row r="4" spans="1:15" x14ac:dyDescent="0.25">
      <c r="A4" t="s">
        <v>5</v>
      </c>
      <c r="B4">
        <v>3</v>
      </c>
      <c r="C4">
        <v>170.5</v>
      </c>
      <c r="D4">
        <v>216.5</v>
      </c>
      <c r="G4" t="s">
        <v>137</v>
      </c>
      <c r="H4">
        <v>1</v>
      </c>
      <c r="I4">
        <v>30</v>
      </c>
      <c r="J4">
        <v>3</v>
      </c>
      <c r="K4">
        <v>1</v>
      </c>
      <c r="L4">
        <f t="shared" si="0"/>
        <v>151.5</v>
      </c>
      <c r="M4">
        <f t="shared" si="1"/>
        <v>213.5</v>
      </c>
      <c r="N4">
        <f t="shared" si="2"/>
        <v>170.5</v>
      </c>
      <c r="O4">
        <f t="shared" si="3"/>
        <v>216.5</v>
      </c>
    </row>
    <row r="5" spans="1:15" x14ac:dyDescent="0.25">
      <c r="A5" t="s">
        <v>107</v>
      </c>
      <c r="B5">
        <v>4</v>
      </c>
      <c r="C5">
        <v>165.5</v>
      </c>
      <c r="D5">
        <v>263.5</v>
      </c>
      <c r="G5" t="s">
        <v>138</v>
      </c>
      <c r="H5">
        <v>1</v>
      </c>
      <c r="I5">
        <v>1</v>
      </c>
      <c r="J5">
        <v>4</v>
      </c>
      <c r="K5">
        <v>1</v>
      </c>
      <c r="L5">
        <f t="shared" si="0"/>
        <v>135.5</v>
      </c>
      <c r="M5">
        <f t="shared" si="1"/>
        <v>295.5</v>
      </c>
      <c r="N5">
        <f t="shared" si="2"/>
        <v>165.5</v>
      </c>
      <c r="O5">
        <f t="shared" si="3"/>
        <v>263.5</v>
      </c>
    </row>
    <row r="6" spans="1:15" x14ac:dyDescent="0.25">
      <c r="A6" t="s">
        <v>118</v>
      </c>
      <c r="B6">
        <v>5</v>
      </c>
      <c r="C6">
        <v>204.5</v>
      </c>
      <c r="D6">
        <v>248.5</v>
      </c>
      <c r="G6" t="s">
        <v>139</v>
      </c>
      <c r="H6">
        <v>1</v>
      </c>
      <c r="I6">
        <v>33</v>
      </c>
      <c r="J6">
        <v>3</v>
      </c>
      <c r="K6">
        <v>1</v>
      </c>
      <c r="L6">
        <f t="shared" si="0"/>
        <v>168.5</v>
      </c>
      <c r="M6">
        <f t="shared" si="1"/>
        <v>230.5</v>
      </c>
      <c r="N6">
        <f t="shared" si="2"/>
        <v>170.5</v>
      </c>
      <c r="O6">
        <f t="shared" si="3"/>
        <v>216.5</v>
      </c>
    </row>
    <row r="7" spans="1:15" x14ac:dyDescent="0.25">
      <c r="A7" t="s">
        <v>119</v>
      </c>
      <c r="B7">
        <v>6</v>
      </c>
      <c r="C7">
        <v>236.5</v>
      </c>
      <c r="D7">
        <v>250.5</v>
      </c>
      <c r="G7" t="s">
        <v>140</v>
      </c>
      <c r="H7">
        <v>1</v>
      </c>
      <c r="I7">
        <v>1</v>
      </c>
      <c r="J7">
        <v>8</v>
      </c>
      <c r="K7">
        <v>3.0105024497581798</v>
      </c>
      <c r="L7">
        <f t="shared" si="0"/>
        <v>135.5</v>
      </c>
      <c r="M7">
        <f t="shared" si="1"/>
        <v>295.5</v>
      </c>
      <c r="N7">
        <f t="shared" si="2"/>
        <v>245.5</v>
      </c>
      <c r="O7">
        <f t="shared" si="3"/>
        <v>344.5</v>
      </c>
    </row>
    <row r="8" spans="1:15" x14ac:dyDescent="0.25">
      <c r="A8" t="s">
        <v>120</v>
      </c>
      <c r="B8">
        <v>7</v>
      </c>
      <c r="C8">
        <v>262.5</v>
      </c>
      <c r="D8">
        <v>220.5</v>
      </c>
      <c r="G8" t="s">
        <v>141</v>
      </c>
      <c r="H8">
        <v>1</v>
      </c>
      <c r="I8">
        <v>8</v>
      </c>
      <c r="J8">
        <v>9</v>
      </c>
      <c r="K8">
        <v>1</v>
      </c>
      <c r="L8">
        <f t="shared" si="0"/>
        <v>245.5</v>
      </c>
      <c r="M8">
        <f t="shared" si="1"/>
        <v>344.5</v>
      </c>
      <c r="N8">
        <f t="shared" si="2"/>
        <v>313.5</v>
      </c>
      <c r="O8">
        <f t="shared" si="3"/>
        <v>349.5</v>
      </c>
    </row>
    <row r="9" spans="1:15" x14ac:dyDescent="0.25">
      <c r="A9" t="s">
        <v>115</v>
      </c>
      <c r="B9">
        <v>8</v>
      </c>
      <c r="C9">
        <v>245.5</v>
      </c>
      <c r="D9">
        <v>344.5</v>
      </c>
      <c r="G9" t="s">
        <v>32</v>
      </c>
      <c r="H9">
        <v>1</v>
      </c>
      <c r="I9">
        <v>9</v>
      </c>
      <c r="J9">
        <v>10</v>
      </c>
      <c r="K9">
        <v>1</v>
      </c>
      <c r="L9">
        <f t="shared" si="0"/>
        <v>313.5</v>
      </c>
      <c r="M9">
        <f t="shared" si="1"/>
        <v>349.5</v>
      </c>
      <c r="N9">
        <f t="shared" si="2"/>
        <v>338.5</v>
      </c>
      <c r="O9">
        <f t="shared" si="3"/>
        <v>325.5</v>
      </c>
    </row>
    <row r="10" spans="1:15" x14ac:dyDescent="0.25">
      <c r="A10" t="s">
        <v>116</v>
      </c>
      <c r="B10">
        <v>9</v>
      </c>
      <c r="C10">
        <v>313.5</v>
      </c>
      <c r="D10">
        <v>349.5</v>
      </c>
      <c r="G10" t="s">
        <v>142</v>
      </c>
      <c r="H10">
        <v>1</v>
      </c>
      <c r="I10">
        <v>3</v>
      </c>
      <c r="J10">
        <v>5</v>
      </c>
      <c r="K10">
        <v>1</v>
      </c>
      <c r="L10">
        <f t="shared" si="0"/>
        <v>170.5</v>
      </c>
      <c r="M10">
        <f t="shared" si="1"/>
        <v>216.5</v>
      </c>
      <c r="N10">
        <f t="shared" si="2"/>
        <v>204.5</v>
      </c>
      <c r="O10">
        <f t="shared" si="3"/>
        <v>248.5</v>
      </c>
    </row>
    <row r="11" spans="1:15" x14ac:dyDescent="0.25">
      <c r="A11" t="s">
        <v>117</v>
      </c>
      <c r="B11">
        <v>10</v>
      </c>
      <c r="C11">
        <v>338.5</v>
      </c>
      <c r="D11">
        <v>325.5</v>
      </c>
      <c r="G11" t="s">
        <v>27</v>
      </c>
      <c r="H11">
        <v>1</v>
      </c>
      <c r="I11">
        <v>5</v>
      </c>
      <c r="J11">
        <v>6</v>
      </c>
      <c r="K11">
        <v>2</v>
      </c>
      <c r="L11">
        <f t="shared" si="0"/>
        <v>204.5</v>
      </c>
      <c r="M11">
        <f t="shared" si="1"/>
        <v>248.5</v>
      </c>
      <c r="N11">
        <f t="shared" si="2"/>
        <v>236.5</v>
      </c>
      <c r="O11">
        <f t="shared" si="3"/>
        <v>250.5</v>
      </c>
    </row>
    <row r="12" spans="1:15" x14ac:dyDescent="0.25">
      <c r="A12" t="s">
        <v>121</v>
      </c>
      <c r="B12">
        <v>11</v>
      </c>
      <c r="C12">
        <v>304.5</v>
      </c>
      <c r="D12">
        <v>161.5</v>
      </c>
      <c r="G12" t="s">
        <v>29</v>
      </c>
      <c r="H12">
        <v>1</v>
      </c>
      <c r="I12">
        <v>6</v>
      </c>
      <c r="J12">
        <v>7</v>
      </c>
      <c r="K12">
        <v>2</v>
      </c>
      <c r="L12">
        <f t="shared" si="0"/>
        <v>236.5</v>
      </c>
      <c r="M12">
        <f t="shared" si="1"/>
        <v>250.5</v>
      </c>
      <c r="N12">
        <f t="shared" si="2"/>
        <v>262.5</v>
      </c>
      <c r="O12">
        <f t="shared" si="3"/>
        <v>220.5</v>
      </c>
    </row>
    <row r="13" spans="1:15" x14ac:dyDescent="0.25">
      <c r="A13" t="s">
        <v>122</v>
      </c>
      <c r="B13">
        <v>12</v>
      </c>
      <c r="C13">
        <v>382.5</v>
      </c>
      <c r="D13">
        <v>127.5</v>
      </c>
      <c r="G13" t="s">
        <v>143</v>
      </c>
      <c r="H13">
        <v>1</v>
      </c>
      <c r="I13">
        <v>7</v>
      </c>
      <c r="J13">
        <v>11</v>
      </c>
      <c r="K13">
        <v>2</v>
      </c>
      <c r="L13">
        <f t="shared" si="0"/>
        <v>262.5</v>
      </c>
      <c r="M13">
        <f t="shared" si="1"/>
        <v>220.5</v>
      </c>
      <c r="N13">
        <f t="shared" si="2"/>
        <v>304.5</v>
      </c>
      <c r="O13">
        <f t="shared" si="3"/>
        <v>161.5</v>
      </c>
    </row>
    <row r="14" spans="1:15" x14ac:dyDescent="0.25">
      <c r="A14" t="s">
        <v>123</v>
      </c>
      <c r="B14">
        <v>13</v>
      </c>
      <c r="C14">
        <v>319.5</v>
      </c>
      <c r="D14">
        <v>172.5</v>
      </c>
      <c r="G14" t="s">
        <v>144</v>
      </c>
      <c r="H14">
        <v>1</v>
      </c>
      <c r="I14">
        <v>7</v>
      </c>
      <c r="J14">
        <v>13</v>
      </c>
      <c r="K14">
        <v>2</v>
      </c>
      <c r="L14">
        <f t="shared" si="0"/>
        <v>262.5</v>
      </c>
      <c r="M14">
        <f t="shared" si="1"/>
        <v>220.5</v>
      </c>
      <c r="N14">
        <f t="shared" si="2"/>
        <v>319.5</v>
      </c>
      <c r="O14">
        <f t="shared" si="3"/>
        <v>172.5</v>
      </c>
    </row>
    <row r="15" spans="1:15" x14ac:dyDescent="0.25">
      <c r="A15" t="s">
        <v>124</v>
      </c>
      <c r="B15">
        <v>14</v>
      </c>
      <c r="C15">
        <v>392.5</v>
      </c>
      <c r="D15">
        <v>149.5</v>
      </c>
      <c r="G15" t="s">
        <v>34</v>
      </c>
      <c r="H15">
        <v>1</v>
      </c>
      <c r="I15">
        <v>11</v>
      </c>
      <c r="J15">
        <v>12</v>
      </c>
      <c r="K15">
        <v>4.2544094772365302</v>
      </c>
      <c r="L15">
        <f t="shared" si="0"/>
        <v>304.5</v>
      </c>
      <c r="M15">
        <f t="shared" si="1"/>
        <v>161.5</v>
      </c>
      <c r="N15">
        <f t="shared" si="2"/>
        <v>382.5</v>
      </c>
      <c r="O15">
        <f t="shared" si="3"/>
        <v>127.5</v>
      </c>
    </row>
    <row r="16" spans="1:15" x14ac:dyDescent="0.25">
      <c r="A16" t="s">
        <v>125</v>
      </c>
      <c r="B16">
        <v>15</v>
      </c>
      <c r="C16">
        <v>394.5</v>
      </c>
      <c r="D16">
        <v>113.5</v>
      </c>
      <c r="G16" t="s">
        <v>36</v>
      </c>
      <c r="H16">
        <v>1</v>
      </c>
      <c r="I16">
        <v>13</v>
      </c>
      <c r="J16">
        <v>14</v>
      </c>
      <c r="K16">
        <v>3.8268786236304901</v>
      </c>
      <c r="L16">
        <f t="shared" si="0"/>
        <v>319.5</v>
      </c>
      <c r="M16">
        <f t="shared" si="1"/>
        <v>172.5</v>
      </c>
      <c r="N16">
        <f t="shared" si="2"/>
        <v>392.5</v>
      </c>
      <c r="O16">
        <f t="shared" si="3"/>
        <v>149.5</v>
      </c>
    </row>
    <row r="17" spans="1:15" x14ac:dyDescent="0.25">
      <c r="A17" t="s">
        <v>126</v>
      </c>
      <c r="B17">
        <v>16</v>
      </c>
      <c r="C17">
        <v>410.5</v>
      </c>
      <c r="D17">
        <v>144.5</v>
      </c>
      <c r="G17" t="s">
        <v>145</v>
      </c>
      <c r="H17">
        <v>1</v>
      </c>
      <c r="I17">
        <v>12</v>
      </c>
      <c r="J17">
        <v>15</v>
      </c>
      <c r="K17">
        <v>1</v>
      </c>
      <c r="L17">
        <f t="shared" si="0"/>
        <v>382.5</v>
      </c>
      <c r="M17">
        <f t="shared" si="1"/>
        <v>127.5</v>
      </c>
      <c r="N17">
        <f t="shared" si="2"/>
        <v>394.5</v>
      </c>
      <c r="O17">
        <f t="shared" si="3"/>
        <v>113.5</v>
      </c>
    </row>
    <row r="18" spans="1:15" x14ac:dyDescent="0.25">
      <c r="A18" t="s">
        <v>129</v>
      </c>
      <c r="B18">
        <v>17</v>
      </c>
      <c r="C18">
        <v>280.5</v>
      </c>
      <c r="D18">
        <v>96.5</v>
      </c>
      <c r="G18" t="s">
        <v>146</v>
      </c>
      <c r="H18">
        <v>1</v>
      </c>
      <c r="I18">
        <v>14</v>
      </c>
      <c r="J18">
        <v>16</v>
      </c>
      <c r="K18">
        <v>1</v>
      </c>
      <c r="L18">
        <f t="shared" si="0"/>
        <v>392.5</v>
      </c>
      <c r="M18">
        <f t="shared" si="1"/>
        <v>149.5</v>
      </c>
      <c r="N18">
        <f t="shared" si="2"/>
        <v>410.5</v>
      </c>
      <c r="O18">
        <f t="shared" si="3"/>
        <v>144.5</v>
      </c>
    </row>
    <row r="19" spans="1:15" x14ac:dyDescent="0.25">
      <c r="A19" t="s">
        <v>130</v>
      </c>
      <c r="B19">
        <v>18</v>
      </c>
      <c r="C19">
        <v>187.5</v>
      </c>
      <c r="D19">
        <v>147.5</v>
      </c>
      <c r="G19" t="s">
        <v>147</v>
      </c>
      <c r="H19">
        <v>1</v>
      </c>
      <c r="I19">
        <v>15</v>
      </c>
      <c r="J19">
        <v>16</v>
      </c>
      <c r="K19">
        <v>2</v>
      </c>
      <c r="L19">
        <f t="shared" si="0"/>
        <v>394.5</v>
      </c>
      <c r="M19">
        <f t="shared" si="1"/>
        <v>113.5</v>
      </c>
      <c r="N19">
        <f t="shared" si="2"/>
        <v>410.5</v>
      </c>
      <c r="O19">
        <f t="shared" si="3"/>
        <v>144.5</v>
      </c>
    </row>
    <row r="20" spans="1:15" x14ac:dyDescent="0.25">
      <c r="A20" t="s">
        <v>134</v>
      </c>
      <c r="B20">
        <v>19</v>
      </c>
      <c r="C20">
        <v>398.5</v>
      </c>
      <c r="D20">
        <v>235.5</v>
      </c>
      <c r="G20" t="s">
        <v>39</v>
      </c>
      <c r="H20">
        <v>1</v>
      </c>
      <c r="I20">
        <v>15</v>
      </c>
      <c r="J20">
        <v>17</v>
      </c>
      <c r="K20">
        <v>5.7630287176102097</v>
      </c>
      <c r="L20">
        <f t="shared" si="0"/>
        <v>394.5</v>
      </c>
      <c r="M20">
        <f t="shared" si="1"/>
        <v>113.5</v>
      </c>
      <c r="N20">
        <f t="shared" si="2"/>
        <v>280.5</v>
      </c>
      <c r="O20">
        <f t="shared" si="3"/>
        <v>96.5</v>
      </c>
    </row>
    <row r="21" spans="1:15" x14ac:dyDescent="0.25">
      <c r="A21" t="s">
        <v>135</v>
      </c>
      <c r="B21">
        <v>20</v>
      </c>
      <c r="C21">
        <v>358.5</v>
      </c>
      <c r="D21">
        <v>303.5</v>
      </c>
      <c r="G21" t="s">
        <v>41</v>
      </c>
      <c r="H21">
        <v>1</v>
      </c>
      <c r="I21">
        <v>16</v>
      </c>
      <c r="J21">
        <v>19</v>
      </c>
      <c r="K21">
        <v>4.5893899376714602</v>
      </c>
      <c r="L21">
        <f t="shared" si="0"/>
        <v>410.5</v>
      </c>
      <c r="M21">
        <f t="shared" si="1"/>
        <v>144.5</v>
      </c>
      <c r="N21">
        <f t="shared" si="2"/>
        <v>398.5</v>
      </c>
      <c r="O21">
        <f t="shared" si="3"/>
        <v>235.5</v>
      </c>
    </row>
    <row r="22" spans="1:15" x14ac:dyDescent="0.25">
      <c r="A22" t="s">
        <v>106</v>
      </c>
      <c r="B22">
        <v>21</v>
      </c>
      <c r="C22">
        <v>112.5</v>
      </c>
      <c r="D22">
        <v>243.5</v>
      </c>
      <c r="G22" t="s">
        <v>40</v>
      </c>
      <c r="H22">
        <v>1</v>
      </c>
      <c r="I22">
        <v>17</v>
      </c>
      <c r="J22">
        <v>18</v>
      </c>
      <c r="K22">
        <v>5.3033008588991102</v>
      </c>
      <c r="L22">
        <f t="shared" si="0"/>
        <v>280.5</v>
      </c>
      <c r="M22">
        <f t="shared" si="1"/>
        <v>96.5</v>
      </c>
      <c r="N22">
        <f t="shared" si="2"/>
        <v>187.5</v>
      </c>
      <c r="O22">
        <f t="shared" si="3"/>
        <v>147.5</v>
      </c>
    </row>
    <row r="23" spans="1:15" x14ac:dyDescent="0.25">
      <c r="A23" t="s">
        <v>112</v>
      </c>
      <c r="B23">
        <v>22</v>
      </c>
      <c r="C23">
        <v>175.5</v>
      </c>
      <c r="D23">
        <v>295.5</v>
      </c>
      <c r="G23" t="s">
        <v>42</v>
      </c>
      <c r="H23">
        <v>1</v>
      </c>
      <c r="I23">
        <v>19</v>
      </c>
      <c r="J23">
        <v>20</v>
      </c>
      <c r="K23">
        <v>3.9446165846632</v>
      </c>
      <c r="L23">
        <f t="shared" si="0"/>
        <v>398.5</v>
      </c>
      <c r="M23">
        <f t="shared" si="1"/>
        <v>235.5</v>
      </c>
      <c r="N23">
        <f t="shared" si="2"/>
        <v>358.5</v>
      </c>
      <c r="O23">
        <f t="shared" si="3"/>
        <v>303.5</v>
      </c>
    </row>
    <row r="24" spans="1:15" x14ac:dyDescent="0.25">
      <c r="A24" t="s">
        <v>113</v>
      </c>
      <c r="B24">
        <v>23</v>
      </c>
      <c r="C24">
        <v>198.5</v>
      </c>
      <c r="D24">
        <v>269.5</v>
      </c>
      <c r="G24" t="s">
        <v>148</v>
      </c>
      <c r="H24">
        <v>1</v>
      </c>
      <c r="I24">
        <v>1</v>
      </c>
      <c r="J24">
        <v>22</v>
      </c>
      <c r="K24">
        <v>1</v>
      </c>
      <c r="L24">
        <f t="shared" si="0"/>
        <v>135.5</v>
      </c>
      <c r="M24">
        <f t="shared" si="1"/>
        <v>295.5</v>
      </c>
      <c r="N24">
        <f t="shared" si="2"/>
        <v>175.5</v>
      </c>
      <c r="O24">
        <f t="shared" si="3"/>
        <v>295.5</v>
      </c>
    </row>
    <row r="25" spans="1:15" x14ac:dyDescent="0.25">
      <c r="A25" t="s">
        <v>127</v>
      </c>
      <c r="B25">
        <v>24</v>
      </c>
      <c r="C25">
        <v>286.5</v>
      </c>
      <c r="D25">
        <v>149.5</v>
      </c>
      <c r="G25" t="s">
        <v>45</v>
      </c>
      <c r="H25">
        <v>1</v>
      </c>
      <c r="I25">
        <v>22</v>
      </c>
      <c r="J25">
        <v>23</v>
      </c>
      <c r="K25">
        <v>1</v>
      </c>
      <c r="L25">
        <f t="shared" si="0"/>
        <v>175.5</v>
      </c>
      <c r="M25">
        <f t="shared" si="1"/>
        <v>295.5</v>
      </c>
      <c r="N25">
        <f t="shared" si="2"/>
        <v>198.5</v>
      </c>
      <c r="O25">
        <f t="shared" si="3"/>
        <v>269.5</v>
      </c>
    </row>
    <row r="26" spans="1:15" x14ac:dyDescent="0.25">
      <c r="A26" t="s">
        <v>128</v>
      </c>
      <c r="B26">
        <v>25</v>
      </c>
      <c r="C26">
        <v>207.5</v>
      </c>
      <c r="D26">
        <v>228.5</v>
      </c>
      <c r="G26" t="s">
        <v>47</v>
      </c>
      <c r="H26">
        <v>1</v>
      </c>
      <c r="I26">
        <v>24</v>
      </c>
      <c r="J26">
        <v>25</v>
      </c>
      <c r="K26">
        <v>2</v>
      </c>
      <c r="L26">
        <f t="shared" si="0"/>
        <v>286.5</v>
      </c>
      <c r="M26">
        <f t="shared" si="1"/>
        <v>149.5</v>
      </c>
      <c r="N26">
        <f t="shared" si="2"/>
        <v>207.5</v>
      </c>
      <c r="O26">
        <f t="shared" si="3"/>
        <v>228.5</v>
      </c>
    </row>
    <row r="27" spans="1:15" x14ac:dyDescent="0.25">
      <c r="A27" t="s">
        <v>133</v>
      </c>
      <c r="B27">
        <v>26</v>
      </c>
      <c r="C27">
        <v>327.5</v>
      </c>
      <c r="D27">
        <v>189.5</v>
      </c>
      <c r="G27" t="s">
        <v>46</v>
      </c>
      <c r="H27">
        <v>1</v>
      </c>
      <c r="I27">
        <v>15</v>
      </c>
      <c r="J27">
        <v>24</v>
      </c>
      <c r="K27">
        <v>2</v>
      </c>
      <c r="L27">
        <f t="shared" si="0"/>
        <v>394.5</v>
      </c>
      <c r="M27">
        <f t="shared" si="1"/>
        <v>113.5</v>
      </c>
      <c r="N27">
        <f t="shared" si="2"/>
        <v>286.5</v>
      </c>
      <c r="O27">
        <f t="shared" si="3"/>
        <v>149.5</v>
      </c>
    </row>
    <row r="28" spans="1:15" x14ac:dyDescent="0.25">
      <c r="A28" t="s">
        <v>131</v>
      </c>
      <c r="B28">
        <v>27</v>
      </c>
      <c r="C28">
        <v>254.5</v>
      </c>
      <c r="D28">
        <v>263.5</v>
      </c>
      <c r="G28" t="s">
        <v>49</v>
      </c>
      <c r="H28">
        <v>1</v>
      </c>
      <c r="I28">
        <v>26</v>
      </c>
      <c r="J28">
        <v>27</v>
      </c>
      <c r="K28">
        <v>2</v>
      </c>
      <c r="L28">
        <f t="shared" si="0"/>
        <v>327.5</v>
      </c>
      <c r="M28">
        <f t="shared" si="1"/>
        <v>189.5</v>
      </c>
      <c r="N28">
        <f t="shared" si="2"/>
        <v>254.5</v>
      </c>
      <c r="O28">
        <f t="shared" si="3"/>
        <v>263.5</v>
      </c>
    </row>
    <row r="29" spans="1:15" x14ac:dyDescent="0.25">
      <c r="A29" t="s">
        <v>132</v>
      </c>
      <c r="B29">
        <v>28</v>
      </c>
      <c r="C29">
        <v>312.5</v>
      </c>
      <c r="D29">
        <v>316.5</v>
      </c>
      <c r="G29" t="s">
        <v>48</v>
      </c>
      <c r="H29">
        <v>1</v>
      </c>
      <c r="I29">
        <v>16</v>
      </c>
      <c r="J29">
        <v>26</v>
      </c>
      <c r="K29">
        <v>2</v>
      </c>
      <c r="L29">
        <f t="shared" si="0"/>
        <v>410.5</v>
      </c>
      <c r="M29">
        <f t="shared" si="1"/>
        <v>144.5</v>
      </c>
      <c r="N29">
        <f t="shared" si="2"/>
        <v>327.5</v>
      </c>
      <c r="O29">
        <f t="shared" si="3"/>
        <v>189.5</v>
      </c>
    </row>
    <row r="30" spans="1:15" x14ac:dyDescent="0.25">
      <c r="A30" t="s">
        <v>114</v>
      </c>
      <c r="B30">
        <v>29</v>
      </c>
      <c r="C30">
        <v>296.5</v>
      </c>
      <c r="D30">
        <v>334.5</v>
      </c>
      <c r="G30" t="s">
        <v>50</v>
      </c>
      <c r="H30">
        <v>1</v>
      </c>
      <c r="I30">
        <v>27</v>
      </c>
      <c r="J30">
        <v>28</v>
      </c>
      <c r="K30">
        <v>2</v>
      </c>
      <c r="L30">
        <f t="shared" si="0"/>
        <v>254.5</v>
      </c>
      <c r="M30">
        <f t="shared" si="1"/>
        <v>263.5</v>
      </c>
      <c r="N30">
        <f t="shared" si="2"/>
        <v>312.5</v>
      </c>
      <c r="O30">
        <f t="shared" si="3"/>
        <v>316.5</v>
      </c>
    </row>
    <row r="31" spans="1:15" x14ac:dyDescent="0.25">
      <c r="A31" t="s">
        <v>109</v>
      </c>
      <c r="B31">
        <v>30</v>
      </c>
      <c r="C31">
        <v>151.5</v>
      </c>
      <c r="D31">
        <v>213.5</v>
      </c>
      <c r="G31" t="s">
        <v>51</v>
      </c>
      <c r="H31">
        <v>1</v>
      </c>
      <c r="I31">
        <v>23</v>
      </c>
      <c r="J31">
        <v>29</v>
      </c>
      <c r="K31">
        <v>2</v>
      </c>
      <c r="L31">
        <f t="shared" si="0"/>
        <v>198.5</v>
      </c>
      <c r="M31">
        <f t="shared" si="1"/>
        <v>269.5</v>
      </c>
      <c r="N31">
        <f t="shared" si="2"/>
        <v>296.5</v>
      </c>
      <c r="O31">
        <f t="shared" si="3"/>
        <v>334.5</v>
      </c>
    </row>
    <row r="32" spans="1:15" x14ac:dyDescent="0.25">
      <c r="A32" t="s">
        <v>108</v>
      </c>
      <c r="B32">
        <v>31</v>
      </c>
      <c r="C32">
        <v>150.5</v>
      </c>
      <c r="D32">
        <v>243.5</v>
      </c>
      <c r="G32" t="s">
        <v>149</v>
      </c>
      <c r="H32">
        <v>1</v>
      </c>
      <c r="I32">
        <v>31</v>
      </c>
      <c r="J32">
        <v>30</v>
      </c>
      <c r="K32">
        <v>0.09</v>
      </c>
      <c r="L32">
        <f t="shared" si="0"/>
        <v>150.5</v>
      </c>
      <c r="M32">
        <f t="shared" si="1"/>
        <v>243.5</v>
      </c>
      <c r="N32">
        <f t="shared" si="2"/>
        <v>151.5</v>
      </c>
      <c r="O32">
        <f t="shared" si="3"/>
        <v>213.5</v>
      </c>
    </row>
    <row r="33" spans="1:15" x14ac:dyDescent="0.25">
      <c r="A33" t="s">
        <v>110</v>
      </c>
      <c r="B33">
        <v>32</v>
      </c>
      <c r="C33">
        <v>167.5</v>
      </c>
      <c r="D33">
        <v>243.5</v>
      </c>
      <c r="G33" t="s">
        <v>150</v>
      </c>
      <c r="H33">
        <v>1</v>
      </c>
      <c r="I33">
        <v>4</v>
      </c>
      <c r="J33">
        <v>31</v>
      </c>
      <c r="K33">
        <v>2</v>
      </c>
      <c r="L33">
        <f t="shared" si="0"/>
        <v>165.5</v>
      </c>
      <c r="M33">
        <f t="shared" si="1"/>
        <v>263.5</v>
      </c>
      <c r="N33">
        <f t="shared" si="2"/>
        <v>150.5</v>
      </c>
      <c r="O33">
        <f t="shared" si="3"/>
        <v>243.5</v>
      </c>
    </row>
    <row r="34" spans="1:15" x14ac:dyDescent="0.25">
      <c r="A34" t="s">
        <v>111</v>
      </c>
      <c r="B34">
        <v>33</v>
      </c>
      <c r="C34">
        <v>168.5</v>
      </c>
      <c r="D34">
        <v>230.5</v>
      </c>
      <c r="G34" t="s">
        <v>151</v>
      </c>
      <c r="H34">
        <v>1</v>
      </c>
      <c r="I34">
        <v>4</v>
      </c>
      <c r="J34">
        <v>32</v>
      </c>
      <c r="K34">
        <v>2</v>
      </c>
      <c r="L34">
        <f t="shared" si="0"/>
        <v>165.5</v>
      </c>
      <c r="M34">
        <f t="shared" si="1"/>
        <v>263.5</v>
      </c>
      <c r="N34">
        <f t="shared" si="2"/>
        <v>167.5</v>
      </c>
      <c r="O34">
        <f t="shared" si="3"/>
        <v>243.5</v>
      </c>
    </row>
    <row r="35" spans="1:15" x14ac:dyDescent="0.25">
      <c r="G35" t="s">
        <v>54</v>
      </c>
      <c r="H35">
        <v>1</v>
      </c>
      <c r="I35">
        <v>32</v>
      </c>
      <c r="J35">
        <v>33</v>
      </c>
      <c r="K35">
        <v>2</v>
      </c>
      <c r="L35">
        <f t="shared" si="0"/>
        <v>167.5</v>
      </c>
      <c r="M35">
        <f t="shared" si="1"/>
        <v>243.5</v>
      </c>
      <c r="N35">
        <f t="shared" si="2"/>
        <v>168.5</v>
      </c>
      <c r="O35">
        <f t="shared" si="3"/>
        <v>230.5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6"/>
  <sheetViews>
    <sheetView workbookViewId="0">
      <selection activeCell="A4" sqref="A4"/>
    </sheetView>
  </sheetViews>
  <sheetFormatPr defaultRowHeight="15" x14ac:dyDescent="0.25"/>
  <cols>
    <col min="1" max="1" width="14.7109375" customWidth="1"/>
    <col min="2" max="2" width="10.42578125" customWidth="1"/>
    <col min="3" max="3" width="10.7109375" customWidth="1"/>
  </cols>
  <sheetData>
    <row r="1" spans="1:23" x14ac:dyDescent="0.25">
      <c r="A1" t="s">
        <v>56</v>
      </c>
      <c r="B1" t="s">
        <v>59</v>
      </c>
      <c r="C1" t="s">
        <v>58</v>
      </c>
    </row>
    <row r="2" spans="1:23" x14ac:dyDescent="0.25">
      <c r="A2" t="s">
        <v>4</v>
      </c>
      <c r="B2">
        <v>135.5</v>
      </c>
      <c r="C2">
        <v>295.5</v>
      </c>
      <c r="T2">
        <v>1</v>
      </c>
      <c r="U2" t="s">
        <v>23</v>
      </c>
      <c r="V2">
        <v>135.5</v>
      </c>
      <c r="W2">
        <v>295.5</v>
      </c>
    </row>
    <row r="3" spans="1:23" x14ac:dyDescent="0.25">
      <c r="A3" t="s">
        <v>105</v>
      </c>
      <c r="B3">
        <v>134.5</v>
      </c>
      <c r="C3">
        <v>161.5</v>
      </c>
      <c r="T3">
        <v>2</v>
      </c>
      <c r="U3" t="s">
        <v>24</v>
      </c>
      <c r="V3">
        <v>134.5</v>
      </c>
      <c r="W3">
        <v>161.5</v>
      </c>
    </row>
    <row r="4" spans="1:23" x14ac:dyDescent="0.25">
      <c r="A4" t="s">
        <v>246</v>
      </c>
      <c r="B4">
        <v>170.5</v>
      </c>
      <c r="C4">
        <v>216.5</v>
      </c>
      <c r="D4" t="s">
        <v>5</v>
      </c>
      <c r="T4">
        <v>3</v>
      </c>
      <c r="U4" t="s">
        <v>25</v>
      </c>
      <c r="V4">
        <v>170.5</v>
      </c>
      <c r="W4">
        <v>216.5</v>
      </c>
    </row>
    <row r="5" spans="1:23" x14ac:dyDescent="0.25">
      <c r="A5" t="s">
        <v>107</v>
      </c>
      <c r="B5">
        <v>165.5</v>
      </c>
      <c r="C5">
        <v>263.5</v>
      </c>
      <c r="T5">
        <v>4</v>
      </c>
      <c r="U5" t="s">
        <v>26</v>
      </c>
      <c r="V5">
        <v>165.5</v>
      </c>
      <c r="W5">
        <v>263.5</v>
      </c>
    </row>
    <row r="6" spans="1:23" x14ac:dyDescent="0.25">
      <c r="A6" t="s">
        <v>118</v>
      </c>
      <c r="B6">
        <v>204.5</v>
      </c>
      <c r="C6">
        <v>248.5</v>
      </c>
      <c r="T6">
        <v>5</v>
      </c>
      <c r="U6" t="s">
        <v>27</v>
      </c>
      <c r="V6">
        <v>204.5</v>
      </c>
      <c r="W6">
        <v>248.5</v>
      </c>
    </row>
    <row r="7" spans="1:23" x14ac:dyDescent="0.25">
      <c r="A7" t="s">
        <v>119</v>
      </c>
      <c r="B7">
        <v>236.5</v>
      </c>
      <c r="C7">
        <v>250.5</v>
      </c>
      <c r="T7">
        <v>6</v>
      </c>
      <c r="U7" t="s">
        <v>28</v>
      </c>
      <c r="V7">
        <v>236.5</v>
      </c>
      <c r="W7">
        <v>250.5</v>
      </c>
    </row>
    <row r="8" spans="1:23" x14ac:dyDescent="0.25">
      <c r="A8" t="s">
        <v>120</v>
      </c>
      <c r="B8">
        <v>262.5</v>
      </c>
      <c r="C8">
        <v>220.5</v>
      </c>
      <c r="T8">
        <v>7</v>
      </c>
      <c r="U8" t="s">
        <v>29</v>
      </c>
      <c r="V8">
        <v>262.5</v>
      </c>
      <c r="W8">
        <v>220.5</v>
      </c>
    </row>
    <row r="9" spans="1:23" x14ac:dyDescent="0.25">
      <c r="A9" t="s">
        <v>115</v>
      </c>
      <c r="B9">
        <v>245.5</v>
      </c>
      <c r="C9">
        <v>344.5</v>
      </c>
      <c r="T9">
        <v>8</v>
      </c>
      <c r="U9" t="s">
        <v>30</v>
      </c>
      <c r="V9">
        <v>245.5</v>
      </c>
      <c r="W9">
        <v>344.5</v>
      </c>
    </row>
    <row r="10" spans="1:23" x14ac:dyDescent="0.25">
      <c r="A10" t="s">
        <v>116</v>
      </c>
      <c r="B10">
        <v>313.5</v>
      </c>
      <c r="C10">
        <v>349.5</v>
      </c>
      <c r="T10">
        <v>9</v>
      </c>
      <c r="U10" t="s">
        <v>31</v>
      </c>
      <c r="V10">
        <v>313.5</v>
      </c>
      <c r="W10">
        <v>349.5</v>
      </c>
    </row>
    <row r="11" spans="1:23" x14ac:dyDescent="0.25">
      <c r="A11" t="s">
        <v>117</v>
      </c>
      <c r="B11">
        <v>338.5</v>
      </c>
      <c r="C11">
        <v>325.5</v>
      </c>
      <c r="T11">
        <v>10</v>
      </c>
      <c r="U11" t="s">
        <v>32</v>
      </c>
      <c r="V11">
        <v>338.5</v>
      </c>
      <c r="W11">
        <v>325.5</v>
      </c>
    </row>
    <row r="12" spans="1:23" x14ac:dyDescent="0.25">
      <c r="A12" t="s">
        <v>121</v>
      </c>
      <c r="B12">
        <v>304.5</v>
      </c>
      <c r="C12">
        <v>161.5</v>
      </c>
      <c r="T12">
        <v>11</v>
      </c>
      <c r="U12" t="s">
        <v>33</v>
      </c>
      <c r="V12">
        <v>304.5</v>
      </c>
      <c r="W12">
        <v>161.5</v>
      </c>
    </row>
    <row r="13" spans="1:23" x14ac:dyDescent="0.25">
      <c r="A13" t="s">
        <v>122</v>
      </c>
      <c r="B13">
        <v>382.5</v>
      </c>
      <c r="C13">
        <v>127.5</v>
      </c>
      <c r="T13">
        <v>12</v>
      </c>
      <c r="U13" t="s">
        <v>34</v>
      </c>
      <c r="V13">
        <v>382.5</v>
      </c>
      <c r="W13">
        <v>127.5</v>
      </c>
    </row>
    <row r="14" spans="1:23" x14ac:dyDescent="0.25">
      <c r="A14" t="s">
        <v>123</v>
      </c>
      <c r="B14">
        <v>319.5</v>
      </c>
      <c r="C14">
        <v>172.5</v>
      </c>
      <c r="T14">
        <v>13</v>
      </c>
      <c r="U14" t="s">
        <v>35</v>
      </c>
      <c r="V14">
        <v>319.5</v>
      </c>
      <c r="W14">
        <v>172.5</v>
      </c>
    </row>
    <row r="15" spans="1:23" x14ac:dyDescent="0.25">
      <c r="A15" t="s">
        <v>124</v>
      </c>
      <c r="B15">
        <v>392.5</v>
      </c>
      <c r="C15">
        <v>149.5</v>
      </c>
      <c r="T15">
        <v>14</v>
      </c>
      <c r="U15" t="s">
        <v>36</v>
      </c>
      <c r="V15">
        <v>392.5</v>
      </c>
      <c r="W15">
        <v>149.5</v>
      </c>
    </row>
    <row r="16" spans="1:23" x14ac:dyDescent="0.25">
      <c r="A16" t="s">
        <v>125</v>
      </c>
      <c r="B16">
        <v>394.5</v>
      </c>
      <c r="C16">
        <v>113.5</v>
      </c>
      <c r="T16">
        <v>15</v>
      </c>
      <c r="U16" t="s">
        <v>37</v>
      </c>
      <c r="V16">
        <v>394.5</v>
      </c>
      <c r="W16">
        <v>113.5</v>
      </c>
    </row>
    <row r="17" spans="1:23" x14ac:dyDescent="0.25">
      <c r="A17" t="s">
        <v>126</v>
      </c>
      <c r="B17">
        <v>410.5</v>
      </c>
      <c r="C17">
        <v>144.5</v>
      </c>
      <c r="T17">
        <v>16</v>
      </c>
      <c r="U17" t="s">
        <v>38</v>
      </c>
      <c r="V17">
        <v>410.5</v>
      </c>
      <c r="W17">
        <v>144.5</v>
      </c>
    </row>
    <row r="18" spans="1:23" x14ac:dyDescent="0.25">
      <c r="A18" t="s">
        <v>129</v>
      </c>
      <c r="B18">
        <v>280.5</v>
      </c>
      <c r="C18">
        <v>96.5</v>
      </c>
      <c r="T18">
        <v>17</v>
      </c>
      <c r="U18" t="s">
        <v>39</v>
      </c>
      <c r="V18">
        <v>280.5</v>
      </c>
      <c r="W18">
        <v>96.5</v>
      </c>
    </row>
    <row r="19" spans="1:23" x14ac:dyDescent="0.25">
      <c r="A19" t="s">
        <v>130</v>
      </c>
      <c r="B19">
        <v>187.5</v>
      </c>
      <c r="C19">
        <v>147.5</v>
      </c>
      <c r="T19">
        <v>18</v>
      </c>
      <c r="U19" t="s">
        <v>40</v>
      </c>
      <c r="V19">
        <v>187.5</v>
      </c>
      <c r="W19">
        <v>147.5</v>
      </c>
    </row>
    <row r="20" spans="1:23" x14ac:dyDescent="0.25">
      <c r="A20" t="s">
        <v>134</v>
      </c>
      <c r="B20">
        <v>398.5</v>
      </c>
      <c r="C20">
        <v>235.5</v>
      </c>
      <c r="T20">
        <v>19</v>
      </c>
      <c r="U20" t="s">
        <v>41</v>
      </c>
      <c r="V20">
        <v>398.5</v>
      </c>
      <c r="W20">
        <v>235.5</v>
      </c>
    </row>
    <row r="21" spans="1:23" x14ac:dyDescent="0.25">
      <c r="A21" t="s">
        <v>135</v>
      </c>
      <c r="B21">
        <v>358.5</v>
      </c>
      <c r="C21">
        <v>303.5</v>
      </c>
      <c r="T21">
        <v>20</v>
      </c>
      <c r="U21" t="s">
        <v>42</v>
      </c>
      <c r="V21">
        <v>358.5</v>
      </c>
      <c r="W21">
        <v>303.5</v>
      </c>
    </row>
    <row r="22" spans="1:23" x14ac:dyDescent="0.25">
      <c r="A22" t="s">
        <v>106</v>
      </c>
      <c r="B22">
        <v>112.5</v>
      </c>
      <c r="C22">
        <v>243.5</v>
      </c>
      <c r="T22">
        <v>21</v>
      </c>
      <c r="U22" t="s">
        <v>43</v>
      </c>
      <c r="V22">
        <v>112.5</v>
      </c>
      <c r="W22">
        <v>243.5</v>
      </c>
    </row>
    <row r="23" spans="1:23" x14ac:dyDescent="0.25">
      <c r="A23" t="s">
        <v>112</v>
      </c>
      <c r="B23">
        <v>175.5</v>
      </c>
      <c r="C23">
        <v>295.5</v>
      </c>
      <c r="T23">
        <v>22</v>
      </c>
      <c r="U23" t="s">
        <v>44</v>
      </c>
      <c r="V23">
        <v>175.5</v>
      </c>
      <c r="W23">
        <v>295.5</v>
      </c>
    </row>
    <row r="24" spans="1:23" x14ac:dyDescent="0.25">
      <c r="A24" t="s">
        <v>113</v>
      </c>
      <c r="B24">
        <v>198.5</v>
      </c>
      <c r="C24">
        <v>269.5</v>
      </c>
      <c r="T24">
        <v>23</v>
      </c>
      <c r="U24" t="s">
        <v>45</v>
      </c>
      <c r="V24">
        <v>198.5</v>
      </c>
      <c r="W24">
        <v>269.5</v>
      </c>
    </row>
    <row r="25" spans="1:23" x14ac:dyDescent="0.25">
      <c r="A25" t="s">
        <v>127</v>
      </c>
      <c r="B25">
        <v>286.5</v>
      </c>
      <c r="C25">
        <v>149.5</v>
      </c>
      <c r="T25">
        <v>24</v>
      </c>
      <c r="U25" t="s">
        <v>46</v>
      </c>
      <c r="V25">
        <v>286.5</v>
      </c>
      <c r="W25">
        <v>149.5</v>
      </c>
    </row>
    <row r="26" spans="1:23" x14ac:dyDescent="0.25">
      <c r="A26" t="s">
        <v>128</v>
      </c>
      <c r="B26">
        <v>207.5</v>
      </c>
      <c r="C26">
        <v>228.5</v>
      </c>
      <c r="T26">
        <v>25</v>
      </c>
      <c r="U26" t="s">
        <v>47</v>
      </c>
      <c r="V26">
        <v>207.5</v>
      </c>
      <c r="W26">
        <v>228.5</v>
      </c>
    </row>
    <row r="27" spans="1:23" x14ac:dyDescent="0.25">
      <c r="A27" t="s">
        <v>133</v>
      </c>
      <c r="B27">
        <v>327.5</v>
      </c>
      <c r="C27">
        <v>189.5</v>
      </c>
      <c r="T27">
        <v>26</v>
      </c>
      <c r="U27" t="s">
        <v>48</v>
      </c>
      <c r="V27">
        <v>327.5</v>
      </c>
      <c r="W27">
        <v>189.5</v>
      </c>
    </row>
    <row r="28" spans="1:23" x14ac:dyDescent="0.25">
      <c r="A28" t="s">
        <v>131</v>
      </c>
      <c r="B28">
        <v>254.5</v>
      </c>
      <c r="C28">
        <v>263.5</v>
      </c>
      <c r="T28">
        <v>27</v>
      </c>
      <c r="U28" t="s">
        <v>49</v>
      </c>
      <c r="V28">
        <v>254.5</v>
      </c>
      <c r="W28">
        <v>263.5</v>
      </c>
    </row>
    <row r="29" spans="1:23" x14ac:dyDescent="0.25">
      <c r="A29" t="s">
        <v>132</v>
      </c>
      <c r="B29">
        <v>312.5</v>
      </c>
      <c r="C29">
        <v>316.5</v>
      </c>
      <c r="T29">
        <v>28</v>
      </c>
      <c r="U29" t="s">
        <v>50</v>
      </c>
      <c r="V29">
        <v>312.5</v>
      </c>
      <c r="W29">
        <v>316.5</v>
      </c>
    </row>
    <row r="30" spans="1:23" x14ac:dyDescent="0.25">
      <c r="A30" t="s">
        <v>114</v>
      </c>
      <c r="B30">
        <v>296.5</v>
      </c>
      <c r="C30">
        <v>334.5</v>
      </c>
      <c r="T30">
        <v>29</v>
      </c>
      <c r="U30" t="s">
        <v>51</v>
      </c>
      <c r="V30">
        <v>296.5</v>
      </c>
      <c r="W30">
        <v>334.5</v>
      </c>
    </row>
    <row r="31" spans="1:23" x14ac:dyDescent="0.25">
      <c r="A31" t="s">
        <v>231</v>
      </c>
      <c r="B31">
        <v>151.5</v>
      </c>
      <c r="C31">
        <v>213.5</v>
      </c>
      <c r="D31" t="s">
        <v>109</v>
      </c>
      <c r="T31">
        <v>30</v>
      </c>
      <c r="U31" t="s">
        <v>52</v>
      </c>
      <c r="V31">
        <v>151.5</v>
      </c>
      <c r="W31">
        <v>213.5</v>
      </c>
    </row>
    <row r="32" spans="1:23" x14ac:dyDescent="0.25">
      <c r="A32" t="s">
        <v>228</v>
      </c>
      <c r="B32">
        <v>150.5</v>
      </c>
      <c r="C32">
        <v>243.5</v>
      </c>
      <c r="D32" t="s">
        <v>108</v>
      </c>
      <c r="T32">
        <v>31</v>
      </c>
      <c r="U32" t="s">
        <v>53</v>
      </c>
      <c r="V32">
        <v>150.5</v>
      </c>
      <c r="W32">
        <v>243.5</v>
      </c>
    </row>
    <row r="33" spans="1:23" x14ac:dyDescent="0.25">
      <c r="A33" t="s">
        <v>230</v>
      </c>
      <c r="B33">
        <v>167.5</v>
      </c>
      <c r="C33">
        <v>243.5</v>
      </c>
      <c r="D33" t="s">
        <v>110</v>
      </c>
      <c r="T33">
        <v>32</v>
      </c>
      <c r="U33" t="s">
        <v>54</v>
      </c>
      <c r="V33">
        <v>167.5</v>
      </c>
      <c r="W33">
        <v>243.5</v>
      </c>
    </row>
    <row r="34" spans="1:23" x14ac:dyDescent="0.25">
      <c r="A34" t="s">
        <v>229</v>
      </c>
      <c r="B34">
        <v>168.5</v>
      </c>
      <c r="C34">
        <v>230.5</v>
      </c>
      <c r="D34" t="s">
        <v>111</v>
      </c>
      <c r="T34">
        <v>33</v>
      </c>
      <c r="U34" t="s">
        <v>55</v>
      </c>
      <c r="V34">
        <v>168.5</v>
      </c>
      <c r="W34">
        <v>230.5</v>
      </c>
    </row>
    <row r="60" spans="1:5" x14ac:dyDescent="0.25">
      <c r="A60" t="s">
        <v>68</v>
      </c>
      <c r="B60">
        <v>168.5</v>
      </c>
      <c r="C60">
        <v>280.5</v>
      </c>
      <c r="D60" t="s">
        <v>85</v>
      </c>
      <c r="E60" s="11" t="s">
        <v>101</v>
      </c>
    </row>
    <row r="61" spans="1:5" x14ac:dyDescent="0.25">
      <c r="A61" t="s">
        <v>69</v>
      </c>
      <c r="B61">
        <v>152.5</v>
      </c>
      <c r="C61">
        <v>284.5</v>
      </c>
      <c r="D61" t="s">
        <v>86</v>
      </c>
    </row>
    <row r="62" spans="1:5" x14ac:dyDescent="0.25">
      <c r="A62" t="s">
        <v>70</v>
      </c>
      <c r="B62">
        <v>136.5</v>
      </c>
      <c r="C62">
        <v>282.5</v>
      </c>
      <c r="D62" t="s">
        <v>87</v>
      </c>
    </row>
    <row r="63" spans="1:5" x14ac:dyDescent="0.25">
      <c r="A63" t="s">
        <v>71</v>
      </c>
      <c r="B63">
        <v>131.5</v>
      </c>
      <c r="C63">
        <v>266.5</v>
      </c>
      <c r="D63" t="s">
        <v>88</v>
      </c>
    </row>
    <row r="64" spans="1:5" x14ac:dyDescent="0.25">
      <c r="A64" t="s">
        <v>72</v>
      </c>
      <c r="B64">
        <v>305.5</v>
      </c>
      <c r="C64">
        <v>322.5</v>
      </c>
      <c r="D64" t="s">
        <v>89</v>
      </c>
    </row>
    <row r="65" spans="1:5" x14ac:dyDescent="0.25">
      <c r="A65" t="s">
        <v>73</v>
      </c>
      <c r="B65">
        <v>289.5</v>
      </c>
      <c r="C65">
        <v>313.5</v>
      </c>
      <c r="D65" t="s">
        <v>90</v>
      </c>
    </row>
    <row r="66" spans="1:5" x14ac:dyDescent="0.25">
      <c r="A66" t="s">
        <v>74</v>
      </c>
      <c r="B66">
        <v>272.5</v>
      </c>
      <c r="C66">
        <v>305.5</v>
      </c>
      <c r="D66" t="s">
        <v>91</v>
      </c>
    </row>
    <row r="67" spans="1:5" x14ac:dyDescent="0.25">
      <c r="A67" t="s">
        <v>75</v>
      </c>
      <c r="B67">
        <v>254.5</v>
      </c>
      <c r="C67">
        <v>296.5</v>
      </c>
      <c r="D67" t="s">
        <v>92</v>
      </c>
    </row>
    <row r="68" spans="1:5" x14ac:dyDescent="0.25">
      <c r="A68" t="s">
        <v>76</v>
      </c>
      <c r="B68">
        <v>237.5</v>
      </c>
      <c r="C68">
        <v>286.5</v>
      </c>
      <c r="D68" t="s">
        <v>93</v>
      </c>
    </row>
    <row r="69" spans="1:5" x14ac:dyDescent="0.25">
      <c r="A69" t="s">
        <v>77</v>
      </c>
      <c r="B69">
        <v>249.5</v>
      </c>
      <c r="C69">
        <v>227.5</v>
      </c>
      <c r="D69" t="s">
        <v>29</v>
      </c>
    </row>
    <row r="70" spans="1:5" x14ac:dyDescent="0.25">
      <c r="A70" t="s">
        <v>78</v>
      </c>
      <c r="B70">
        <v>231.5</v>
      </c>
      <c r="C70">
        <v>236.5</v>
      </c>
      <c r="D70" t="s">
        <v>94</v>
      </c>
    </row>
    <row r="71" spans="1:5" x14ac:dyDescent="0.25">
      <c r="A71" t="s">
        <v>79</v>
      </c>
      <c r="B71">
        <v>213.5</v>
      </c>
      <c r="C71">
        <v>243.5</v>
      </c>
      <c r="D71" t="s">
        <v>95</v>
      </c>
    </row>
    <row r="72" spans="1:5" x14ac:dyDescent="0.25">
      <c r="A72" t="s">
        <v>80</v>
      </c>
      <c r="B72">
        <v>196.5</v>
      </c>
      <c r="C72">
        <v>249.5</v>
      </c>
      <c r="D72" t="s">
        <v>27</v>
      </c>
    </row>
    <row r="73" spans="1:5" x14ac:dyDescent="0.25">
      <c r="A73" t="s">
        <v>81</v>
      </c>
      <c r="B73">
        <v>366.5</v>
      </c>
      <c r="C73">
        <v>119.5</v>
      </c>
      <c r="D73" t="s">
        <v>96</v>
      </c>
      <c r="E73" s="11" t="s">
        <v>100</v>
      </c>
    </row>
    <row r="74" spans="1:5" x14ac:dyDescent="0.25">
      <c r="A74" t="s">
        <v>82</v>
      </c>
      <c r="B74">
        <v>351.5</v>
      </c>
      <c r="C74">
        <v>127.5</v>
      </c>
      <c r="D74" t="s">
        <v>97</v>
      </c>
    </row>
    <row r="75" spans="1:5" x14ac:dyDescent="0.25">
      <c r="A75" t="s">
        <v>83</v>
      </c>
      <c r="B75">
        <v>333.5</v>
      </c>
      <c r="C75">
        <v>137.5</v>
      </c>
      <c r="D75" t="s">
        <v>98</v>
      </c>
    </row>
    <row r="76" spans="1:5" x14ac:dyDescent="0.25">
      <c r="A76" t="s">
        <v>84</v>
      </c>
      <c r="B76">
        <v>314.5</v>
      </c>
      <c r="C76">
        <v>146.5</v>
      </c>
      <c r="D7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67"/>
  <sheetViews>
    <sheetView workbookViewId="0">
      <pane ySplit="1" topLeftCell="A80" activePane="bottomLeft" state="frozen"/>
      <selection pane="bottomLeft" activeCell="E88" sqref="E88"/>
    </sheetView>
  </sheetViews>
  <sheetFormatPr defaultRowHeight="15" x14ac:dyDescent="0.25"/>
  <cols>
    <col min="1" max="1" width="9.5703125" bestFit="1" customWidth="1"/>
    <col min="2" max="3" width="11.5703125" bestFit="1" customWidth="1"/>
    <col min="4" max="4" width="9.5703125" bestFit="1" customWidth="1"/>
    <col min="5" max="6" width="11.5703125" bestFit="1" customWidth="1"/>
    <col min="7" max="7" width="9.5703125" bestFit="1" customWidth="1"/>
    <col min="8" max="9" width="11.5703125" bestFit="1" customWidth="1"/>
    <col min="10" max="10" width="9.5703125" bestFit="1" customWidth="1"/>
    <col min="11" max="12" width="11.5703125" bestFit="1" customWidth="1"/>
    <col min="13" max="13" width="15.42578125" customWidth="1"/>
  </cols>
  <sheetData>
    <row r="1" spans="1:13" x14ac:dyDescent="0.25">
      <c r="A1" s="41" t="s">
        <v>16</v>
      </c>
      <c r="B1" s="42" t="s">
        <v>232</v>
      </c>
      <c r="C1" s="42" t="s">
        <v>155</v>
      </c>
      <c r="D1" s="41" t="s">
        <v>16</v>
      </c>
      <c r="E1" s="42" t="s">
        <v>232</v>
      </c>
      <c r="F1" s="42" t="s">
        <v>155</v>
      </c>
      <c r="G1" s="41" t="s">
        <v>16</v>
      </c>
      <c r="H1" s="42" t="s">
        <v>232</v>
      </c>
      <c r="I1" s="42" t="s">
        <v>155</v>
      </c>
      <c r="J1" s="41" t="s">
        <v>16</v>
      </c>
      <c r="K1" s="42" t="s">
        <v>232</v>
      </c>
      <c r="L1" s="42" t="s">
        <v>155</v>
      </c>
      <c r="M1" t="s">
        <v>248</v>
      </c>
    </row>
    <row r="2" spans="1:13" x14ac:dyDescent="0.25">
      <c r="A2" s="45">
        <v>7.0000000000000001E-3</v>
      </c>
      <c r="B2" s="46">
        <v>504.8</v>
      </c>
      <c r="C2" s="46">
        <v>411.8</v>
      </c>
      <c r="D2" s="45">
        <v>7.0000000000000001E-3</v>
      </c>
      <c r="E2" s="46">
        <v>503</v>
      </c>
      <c r="F2" s="46">
        <v>410.5</v>
      </c>
      <c r="G2" s="45">
        <v>8.9999999999999993E-3</v>
      </c>
      <c r="H2" s="46">
        <v>508.3</v>
      </c>
      <c r="I2" s="46">
        <v>503.9</v>
      </c>
      <c r="J2" s="45">
        <v>8.9999999999999993E-3</v>
      </c>
      <c r="K2" s="46">
        <v>507</v>
      </c>
      <c r="L2" s="46">
        <v>503</v>
      </c>
    </row>
    <row r="3" spans="1:13" x14ac:dyDescent="0.25">
      <c r="A3" s="45">
        <v>7.0200000000000002E-3</v>
      </c>
      <c r="B3" s="46">
        <v>503.6</v>
      </c>
      <c r="C3" s="46">
        <v>410.6</v>
      </c>
      <c r="D3" s="45">
        <v>7.0200000000000002E-3</v>
      </c>
      <c r="E3" s="46">
        <v>502</v>
      </c>
      <c r="F3" s="46">
        <v>409.5</v>
      </c>
      <c r="G3" s="45">
        <v>9.0200000000000002E-3</v>
      </c>
      <c r="H3" s="46">
        <v>506.8</v>
      </c>
      <c r="I3" s="46">
        <v>502.4</v>
      </c>
      <c r="J3" s="45">
        <v>9.0200000000000002E-3</v>
      </c>
      <c r="K3" s="46">
        <v>505.5</v>
      </c>
      <c r="L3" s="46">
        <v>501.5</v>
      </c>
    </row>
    <row r="4" spans="1:13" x14ac:dyDescent="0.25">
      <c r="A4" s="45">
        <v>7.0400000000000003E-3</v>
      </c>
      <c r="B4" s="46">
        <v>502.3</v>
      </c>
      <c r="C4" s="46">
        <v>409.3</v>
      </c>
      <c r="D4" s="45">
        <v>7.0400000000000003E-3</v>
      </c>
      <c r="E4" s="46">
        <v>500.5</v>
      </c>
      <c r="F4" s="46">
        <v>408</v>
      </c>
      <c r="G4" s="45">
        <v>9.0399999999999994E-3</v>
      </c>
      <c r="H4" s="46">
        <v>505.3</v>
      </c>
      <c r="I4" s="46">
        <v>500.9</v>
      </c>
      <c r="J4" s="45">
        <v>9.0399999999999994E-3</v>
      </c>
      <c r="K4" s="46">
        <v>504</v>
      </c>
      <c r="L4" s="46">
        <v>500</v>
      </c>
    </row>
    <row r="5" spans="1:13" x14ac:dyDescent="0.25">
      <c r="A5" s="45">
        <v>7.0600000000000003E-3</v>
      </c>
      <c r="B5" s="46">
        <v>501.1</v>
      </c>
      <c r="C5" s="46">
        <v>408.1</v>
      </c>
      <c r="D5" s="45">
        <v>7.0600000000000003E-3</v>
      </c>
      <c r="E5" s="46">
        <v>499.5</v>
      </c>
      <c r="F5" s="46">
        <v>407</v>
      </c>
      <c r="G5" s="45">
        <v>9.0600000000000003E-3</v>
      </c>
      <c r="H5" s="46">
        <v>503.8</v>
      </c>
      <c r="I5" s="46">
        <v>499.4</v>
      </c>
      <c r="J5" s="45">
        <v>9.0600000000000003E-3</v>
      </c>
      <c r="K5" s="46">
        <v>502.5</v>
      </c>
      <c r="L5" s="46">
        <v>498.5</v>
      </c>
    </row>
    <row r="6" spans="1:13" x14ac:dyDescent="0.25">
      <c r="A6" s="45">
        <v>7.0800000000000004E-3</v>
      </c>
      <c r="B6" s="46">
        <v>499.9</v>
      </c>
      <c r="C6" s="46">
        <v>406.9</v>
      </c>
      <c r="D6" s="45">
        <v>7.0800000000000004E-3</v>
      </c>
      <c r="E6" s="46">
        <v>498</v>
      </c>
      <c r="F6" s="46">
        <v>405.5</v>
      </c>
      <c r="G6" s="45">
        <v>9.0799999999999995E-3</v>
      </c>
      <c r="H6" s="46">
        <v>502.4</v>
      </c>
      <c r="I6" s="46">
        <v>498</v>
      </c>
      <c r="J6" s="45">
        <v>9.0799999999999995E-3</v>
      </c>
      <c r="K6" s="46">
        <v>501</v>
      </c>
      <c r="L6" s="46">
        <v>497</v>
      </c>
    </row>
    <row r="7" spans="1:13" x14ac:dyDescent="0.25">
      <c r="A7" s="45">
        <v>7.1000000000000004E-3</v>
      </c>
      <c r="B7" s="46">
        <v>498.7</v>
      </c>
      <c r="C7" s="46">
        <v>405.7</v>
      </c>
      <c r="D7" s="45">
        <v>7.1000000000000004E-3</v>
      </c>
      <c r="E7" s="46">
        <v>497</v>
      </c>
      <c r="F7" s="46">
        <v>404.5</v>
      </c>
      <c r="G7" s="45">
        <v>9.1000000000000004E-3</v>
      </c>
      <c r="H7" s="46">
        <v>500.9</v>
      </c>
      <c r="I7" s="46">
        <v>496.5</v>
      </c>
      <c r="J7" s="45">
        <v>9.1000000000000004E-3</v>
      </c>
      <c r="K7" s="46">
        <v>499.5</v>
      </c>
      <c r="L7" s="46">
        <v>495.5</v>
      </c>
    </row>
    <row r="8" spans="1:13" x14ac:dyDescent="0.25">
      <c r="A8" s="45">
        <v>7.1199999999999996E-3</v>
      </c>
      <c r="B8" s="46">
        <v>497.5</v>
      </c>
      <c r="C8" s="46">
        <v>404.5</v>
      </c>
      <c r="D8" s="45">
        <v>7.1199999999999996E-3</v>
      </c>
      <c r="E8" s="46">
        <v>495.5</v>
      </c>
      <c r="F8" s="46">
        <v>403</v>
      </c>
      <c r="G8" s="45">
        <v>9.1199999999999996E-3</v>
      </c>
      <c r="H8" s="46">
        <v>499.4</v>
      </c>
      <c r="I8" s="46">
        <v>495</v>
      </c>
      <c r="J8" s="45">
        <v>9.1199999999999996E-3</v>
      </c>
      <c r="K8" s="46">
        <v>498</v>
      </c>
      <c r="L8" s="46">
        <v>494</v>
      </c>
    </row>
    <row r="9" spans="1:13" x14ac:dyDescent="0.25">
      <c r="A9" s="45">
        <v>7.1399999999999996E-3</v>
      </c>
      <c r="B9" s="46">
        <v>496.2</v>
      </c>
      <c r="C9" s="46">
        <v>403.3</v>
      </c>
      <c r="D9" s="45">
        <v>7.1399999999999996E-3</v>
      </c>
      <c r="E9" s="46">
        <v>494.5</v>
      </c>
      <c r="F9" s="46">
        <v>402</v>
      </c>
      <c r="G9" s="45">
        <v>9.1400000000000006E-3</v>
      </c>
      <c r="H9" s="46">
        <v>498</v>
      </c>
      <c r="I9" s="46">
        <v>493.6</v>
      </c>
      <c r="J9" s="45">
        <v>9.1400000000000006E-3</v>
      </c>
      <c r="K9" s="46">
        <v>496.5</v>
      </c>
      <c r="L9" s="46">
        <v>492.5</v>
      </c>
    </row>
    <row r="10" spans="1:13" x14ac:dyDescent="0.25">
      <c r="A10" s="45">
        <v>7.1599999999999997E-3</v>
      </c>
      <c r="B10" s="46">
        <v>495</v>
      </c>
      <c r="C10" s="46">
        <v>402.1</v>
      </c>
      <c r="D10" s="45">
        <v>7.1599999999999997E-3</v>
      </c>
      <c r="E10" s="46">
        <v>493.5</v>
      </c>
      <c r="F10" s="46">
        <v>401</v>
      </c>
      <c r="G10" s="45">
        <v>9.1599999999999997E-3</v>
      </c>
      <c r="H10" s="46">
        <v>496.6</v>
      </c>
      <c r="I10" s="46">
        <v>492.2</v>
      </c>
      <c r="J10" s="45">
        <v>9.1599999999999997E-3</v>
      </c>
      <c r="K10" s="46">
        <v>495.5</v>
      </c>
      <c r="L10" s="46">
        <v>491.5</v>
      </c>
    </row>
    <row r="11" spans="1:13" x14ac:dyDescent="0.25">
      <c r="A11" s="45">
        <v>7.1799999999999998E-3</v>
      </c>
      <c r="B11" s="46">
        <v>493.8</v>
      </c>
      <c r="C11" s="46">
        <v>400.9</v>
      </c>
      <c r="D11" s="45">
        <v>7.1799999999999998E-3</v>
      </c>
      <c r="E11" s="46">
        <v>492</v>
      </c>
      <c r="F11" s="46">
        <v>399.5</v>
      </c>
      <c r="G11" s="45">
        <v>9.1800000000000007E-3</v>
      </c>
      <c r="H11" s="46">
        <v>495.1</v>
      </c>
      <c r="I11" s="46">
        <v>490.7</v>
      </c>
      <c r="J11" s="45">
        <v>9.1800000000000007E-3</v>
      </c>
      <c r="K11" s="46">
        <v>494</v>
      </c>
      <c r="L11" s="46">
        <v>490</v>
      </c>
    </row>
    <row r="12" spans="1:13" x14ac:dyDescent="0.25">
      <c r="A12" s="45">
        <v>7.1999999999999998E-3</v>
      </c>
      <c r="B12" s="46">
        <v>492.6</v>
      </c>
      <c r="C12" s="46">
        <v>399.7</v>
      </c>
      <c r="D12" s="45">
        <v>7.1999999999999998E-3</v>
      </c>
      <c r="E12" s="46">
        <v>491</v>
      </c>
      <c r="F12" s="46">
        <v>398.5</v>
      </c>
      <c r="G12" s="45">
        <v>9.1999999999999998E-3</v>
      </c>
      <c r="H12" s="46">
        <v>493.7</v>
      </c>
      <c r="I12" s="46">
        <v>489.3</v>
      </c>
      <c r="J12" s="45">
        <v>9.1999999999999998E-3</v>
      </c>
      <c r="K12" s="46">
        <v>492.5</v>
      </c>
      <c r="L12" s="46">
        <v>488.5</v>
      </c>
    </row>
    <row r="13" spans="1:13" x14ac:dyDescent="0.25">
      <c r="A13" s="45">
        <v>7.2199999999999999E-3</v>
      </c>
      <c r="B13" s="46">
        <v>491.5</v>
      </c>
      <c r="C13" s="46">
        <v>398.6</v>
      </c>
      <c r="D13" s="45">
        <v>7.2199999999999999E-3</v>
      </c>
      <c r="E13" s="46">
        <v>490</v>
      </c>
      <c r="F13" s="46">
        <v>397.5</v>
      </c>
      <c r="G13" s="45">
        <v>9.2200000000000008E-3</v>
      </c>
      <c r="H13" s="46">
        <v>492.2</v>
      </c>
      <c r="I13" s="46">
        <v>487.9</v>
      </c>
      <c r="J13" s="45">
        <v>9.2200000000000008E-3</v>
      </c>
      <c r="K13" s="46">
        <v>491</v>
      </c>
      <c r="L13" s="46">
        <v>487</v>
      </c>
    </row>
    <row r="14" spans="1:13" x14ac:dyDescent="0.25">
      <c r="A14" s="45">
        <v>7.2399999999999999E-3</v>
      </c>
      <c r="B14" s="46">
        <v>490.3</v>
      </c>
      <c r="C14" s="46">
        <v>397.4</v>
      </c>
      <c r="D14" s="45">
        <v>7.2399999999999999E-3</v>
      </c>
      <c r="E14" s="46">
        <v>488.5</v>
      </c>
      <c r="F14" s="46">
        <v>396</v>
      </c>
      <c r="G14" s="45">
        <v>9.2399999999999999E-3</v>
      </c>
      <c r="H14" s="46">
        <v>490.8</v>
      </c>
      <c r="I14" s="46">
        <v>486.5</v>
      </c>
      <c r="J14" s="45">
        <v>9.2399999999999999E-3</v>
      </c>
      <c r="K14" s="46">
        <v>489.5</v>
      </c>
      <c r="L14" s="46">
        <v>485.5</v>
      </c>
    </row>
    <row r="15" spans="1:13" x14ac:dyDescent="0.25">
      <c r="A15" s="45">
        <v>7.26E-3</v>
      </c>
      <c r="B15" s="46">
        <v>489.1</v>
      </c>
      <c r="C15" s="46">
        <v>396.2</v>
      </c>
      <c r="D15" s="45">
        <v>7.26E-3</v>
      </c>
      <c r="E15" s="46">
        <v>487.5</v>
      </c>
      <c r="F15" s="46">
        <v>395</v>
      </c>
      <c r="G15" s="45">
        <v>9.2599999999999991E-3</v>
      </c>
      <c r="H15" s="46">
        <v>489.4</v>
      </c>
      <c r="I15" s="46">
        <v>485.1</v>
      </c>
      <c r="J15" s="45">
        <v>9.2599999999999991E-3</v>
      </c>
      <c r="K15" s="46">
        <v>488.5</v>
      </c>
      <c r="L15" s="46">
        <v>484.5</v>
      </c>
    </row>
    <row r="16" spans="1:13" x14ac:dyDescent="0.25">
      <c r="A16" s="45">
        <v>7.28E-3</v>
      </c>
      <c r="B16" s="46">
        <v>488</v>
      </c>
      <c r="C16" s="46">
        <v>395.1</v>
      </c>
      <c r="D16" s="45">
        <v>7.28E-3</v>
      </c>
      <c r="E16" s="46">
        <v>486.5</v>
      </c>
      <c r="F16" s="46">
        <v>394</v>
      </c>
      <c r="G16" s="45">
        <v>9.2800000000000001E-3</v>
      </c>
      <c r="H16" s="46">
        <v>488</v>
      </c>
      <c r="I16" s="46">
        <v>483.7</v>
      </c>
      <c r="J16" s="45">
        <v>9.2800000000000001E-3</v>
      </c>
      <c r="K16" s="46">
        <v>487</v>
      </c>
      <c r="L16" s="46">
        <v>483</v>
      </c>
    </row>
    <row r="17" spans="1:12" x14ac:dyDescent="0.25">
      <c r="A17" s="45">
        <v>7.3000000000000001E-3</v>
      </c>
      <c r="B17" s="46">
        <v>486.9</v>
      </c>
      <c r="C17" s="46">
        <v>394</v>
      </c>
      <c r="D17" s="45">
        <v>7.3000000000000001E-3</v>
      </c>
      <c r="E17" s="46">
        <v>485.5</v>
      </c>
      <c r="F17" s="46">
        <v>393</v>
      </c>
      <c r="G17" s="45">
        <v>9.2999999999999992E-3</v>
      </c>
      <c r="H17" s="46">
        <v>486.7</v>
      </c>
      <c r="I17" s="46">
        <v>482.4</v>
      </c>
      <c r="J17" s="45">
        <v>9.2999999999999992E-3</v>
      </c>
      <c r="K17" s="46">
        <v>485.5</v>
      </c>
      <c r="L17" s="46">
        <v>481.5</v>
      </c>
    </row>
    <row r="18" spans="1:12" x14ac:dyDescent="0.25">
      <c r="A18" s="45">
        <v>7.3200000000000001E-3</v>
      </c>
      <c r="B18" s="46">
        <v>485.7</v>
      </c>
      <c r="C18" s="46">
        <v>392.8</v>
      </c>
      <c r="D18" s="45">
        <v>7.3200000000000001E-3</v>
      </c>
      <c r="E18" s="46">
        <v>484</v>
      </c>
      <c r="F18" s="46">
        <v>391.5</v>
      </c>
      <c r="G18" s="45">
        <v>9.3200000000000002E-3</v>
      </c>
      <c r="H18" s="46">
        <v>485.3</v>
      </c>
      <c r="I18" s="46">
        <v>481</v>
      </c>
      <c r="J18" s="45">
        <v>9.3200000000000002E-3</v>
      </c>
      <c r="K18" s="46">
        <v>484</v>
      </c>
      <c r="L18" s="46">
        <v>480</v>
      </c>
    </row>
    <row r="19" spans="1:12" x14ac:dyDescent="0.25">
      <c r="A19" s="45">
        <v>7.3400000000000002E-3</v>
      </c>
      <c r="B19" s="46">
        <v>484.5</v>
      </c>
      <c r="C19" s="46">
        <v>391.7</v>
      </c>
      <c r="D19" s="45">
        <v>7.3400000000000002E-3</v>
      </c>
      <c r="E19" s="46">
        <v>483</v>
      </c>
      <c r="F19" s="46">
        <v>390.5</v>
      </c>
      <c r="G19" s="45">
        <v>9.3399999999999993E-3</v>
      </c>
      <c r="H19" s="46">
        <v>483.9</v>
      </c>
      <c r="I19" s="46">
        <v>479.6</v>
      </c>
      <c r="J19" s="45">
        <v>9.3399999999999993E-3</v>
      </c>
      <c r="K19" s="46">
        <v>483</v>
      </c>
      <c r="L19" s="46">
        <v>479</v>
      </c>
    </row>
    <row r="20" spans="1:12" x14ac:dyDescent="0.25">
      <c r="A20" s="45">
        <v>7.3600000000000002E-3</v>
      </c>
      <c r="B20" s="46">
        <v>483.4</v>
      </c>
      <c r="C20" s="46">
        <v>390.6</v>
      </c>
      <c r="D20" s="45">
        <v>7.3600000000000002E-3</v>
      </c>
      <c r="E20" s="46">
        <v>482</v>
      </c>
      <c r="F20" s="46">
        <v>389.5</v>
      </c>
      <c r="G20" s="45">
        <v>9.3600000000000003E-3</v>
      </c>
      <c r="H20" s="46">
        <v>482.6</v>
      </c>
      <c r="I20" s="46">
        <v>478.3</v>
      </c>
      <c r="J20" s="45">
        <v>9.3600000000000003E-3</v>
      </c>
      <c r="K20" s="46">
        <v>481.5</v>
      </c>
      <c r="L20" s="46">
        <v>477.5</v>
      </c>
    </row>
    <row r="21" spans="1:12" x14ac:dyDescent="0.25">
      <c r="A21" s="45">
        <v>7.3800000000000003E-3</v>
      </c>
      <c r="B21" s="46">
        <v>482.3</v>
      </c>
      <c r="C21" s="46">
        <v>389.5</v>
      </c>
      <c r="D21" s="45">
        <v>7.3800000000000003E-3</v>
      </c>
      <c r="E21" s="46">
        <v>481</v>
      </c>
      <c r="F21" s="46">
        <v>388.5</v>
      </c>
      <c r="G21" s="45">
        <v>9.3799999999999994E-3</v>
      </c>
      <c r="H21" s="46">
        <v>481.2</v>
      </c>
      <c r="I21" s="46">
        <v>476.9</v>
      </c>
      <c r="J21" s="45">
        <v>9.3799999999999994E-3</v>
      </c>
      <c r="K21" s="46">
        <v>480</v>
      </c>
      <c r="L21" s="46">
        <v>476</v>
      </c>
    </row>
    <row r="22" spans="1:12" x14ac:dyDescent="0.25">
      <c r="A22" s="45">
        <v>7.4000000000000003E-3</v>
      </c>
      <c r="B22" s="46">
        <v>481.1</v>
      </c>
      <c r="C22" s="46">
        <v>388.3</v>
      </c>
      <c r="D22" s="45">
        <v>7.4000000000000003E-3</v>
      </c>
      <c r="E22" s="46">
        <v>479.5</v>
      </c>
      <c r="F22" s="46">
        <v>387</v>
      </c>
      <c r="G22" s="45">
        <v>9.4000000000000004E-3</v>
      </c>
      <c r="H22" s="46">
        <v>479.9</v>
      </c>
      <c r="I22" s="46">
        <v>475.6</v>
      </c>
      <c r="J22" s="45">
        <v>9.4000000000000004E-3</v>
      </c>
      <c r="K22" s="46">
        <v>479</v>
      </c>
      <c r="L22" s="46">
        <v>475</v>
      </c>
    </row>
    <row r="23" spans="1:12" x14ac:dyDescent="0.25">
      <c r="A23" s="45">
        <v>7.4200000000000004E-3</v>
      </c>
      <c r="B23" s="46">
        <v>480</v>
      </c>
      <c r="C23" s="46">
        <v>387.2</v>
      </c>
      <c r="D23" s="45">
        <v>7.4200000000000004E-3</v>
      </c>
      <c r="E23" s="46">
        <v>478.5</v>
      </c>
      <c r="F23" s="46">
        <v>386</v>
      </c>
      <c r="G23" s="45">
        <v>9.4199999999999996E-3</v>
      </c>
      <c r="H23" s="46">
        <v>478.5</v>
      </c>
      <c r="I23" s="46">
        <v>474.2</v>
      </c>
      <c r="J23" s="45">
        <v>9.4199999999999996E-3</v>
      </c>
      <c r="K23" s="46">
        <v>477.5</v>
      </c>
      <c r="L23" s="46">
        <v>473.5</v>
      </c>
    </row>
    <row r="24" spans="1:12" x14ac:dyDescent="0.25">
      <c r="A24" s="45">
        <v>7.4400000000000004E-3</v>
      </c>
      <c r="B24" s="46">
        <v>478.9</v>
      </c>
      <c r="C24" s="46">
        <v>386.1</v>
      </c>
      <c r="D24" s="45">
        <v>7.4400000000000004E-3</v>
      </c>
      <c r="E24" s="46">
        <v>477.5</v>
      </c>
      <c r="F24" s="46">
        <v>385</v>
      </c>
      <c r="G24" s="45">
        <v>9.4400000000000005E-3</v>
      </c>
      <c r="H24" s="46">
        <v>477.2</v>
      </c>
      <c r="I24" s="46">
        <v>472.9</v>
      </c>
      <c r="J24" s="45">
        <v>9.4400000000000005E-3</v>
      </c>
      <c r="K24" s="46">
        <v>476</v>
      </c>
      <c r="L24" s="46">
        <v>472</v>
      </c>
    </row>
    <row r="25" spans="1:12" x14ac:dyDescent="0.25">
      <c r="A25" s="45">
        <v>7.4599999999999996E-3</v>
      </c>
      <c r="B25" s="46">
        <v>477.9</v>
      </c>
      <c r="C25" s="46">
        <v>385.1</v>
      </c>
      <c r="D25" s="45">
        <v>7.4599999999999996E-3</v>
      </c>
      <c r="E25" s="46">
        <v>476.5</v>
      </c>
      <c r="F25" s="46">
        <v>384</v>
      </c>
      <c r="G25" s="45">
        <v>9.4599999999999997E-3</v>
      </c>
      <c r="H25" s="46">
        <v>475.9</v>
      </c>
      <c r="I25" s="46">
        <v>471.6</v>
      </c>
      <c r="J25" s="45">
        <v>9.4599999999999997E-3</v>
      </c>
      <c r="K25" s="46">
        <v>475</v>
      </c>
      <c r="L25" s="46">
        <v>471</v>
      </c>
    </row>
    <row r="26" spans="1:12" x14ac:dyDescent="0.25">
      <c r="A26" s="45">
        <v>7.4799999999999997E-3</v>
      </c>
      <c r="B26" s="46">
        <v>476.8</v>
      </c>
      <c r="C26" s="46">
        <v>384</v>
      </c>
      <c r="D26" s="45">
        <v>7.4799999999999997E-3</v>
      </c>
      <c r="E26" s="46">
        <v>475.5</v>
      </c>
      <c r="F26" s="46">
        <v>383</v>
      </c>
      <c r="G26" s="45">
        <v>9.4800000000000006E-3</v>
      </c>
      <c r="H26" s="46">
        <v>474.6</v>
      </c>
      <c r="I26" s="46">
        <v>470.3</v>
      </c>
      <c r="J26" s="45">
        <v>9.4800000000000006E-3</v>
      </c>
      <c r="K26" s="46">
        <v>473.5</v>
      </c>
      <c r="L26" s="46">
        <v>469.5</v>
      </c>
    </row>
    <row r="27" spans="1:12" x14ac:dyDescent="0.25">
      <c r="A27" s="45">
        <v>7.4999999999999997E-3</v>
      </c>
      <c r="B27" s="46">
        <v>475.7</v>
      </c>
      <c r="C27" s="46">
        <v>382.9</v>
      </c>
      <c r="D27" s="45">
        <v>7.4999999999999997E-3</v>
      </c>
      <c r="E27" s="46">
        <v>474.5</v>
      </c>
      <c r="F27" s="46">
        <v>382</v>
      </c>
      <c r="G27" s="45">
        <v>9.4999999999999998E-3</v>
      </c>
      <c r="H27" s="46">
        <v>473.3</v>
      </c>
      <c r="I27" s="46">
        <v>469</v>
      </c>
      <c r="J27" s="45">
        <v>9.4999999999999998E-3</v>
      </c>
      <c r="K27" s="46">
        <v>472</v>
      </c>
      <c r="L27" s="46">
        <v>468</v>
      </c>
    </row>
    <row r="28" spans="1:12" x14ac:dyDescent="0.25">
      <c r="A28" s="45">
        <v>7.5199999999999998E-3</v>
      </c>
      <c r="B28" s="46">
        <v>474.5</v>
      </c>
      <c r="C28" s="46">
        <v>381.8</v>
      </c>
      <c r="D28" s="45">
        <v>7.5199999999999998E-3</v>
      </c>
      <c r="E28" s="46">
        <v>473</v>
      </c>
      <c r="F28" s="46">
        <v>380.5</v>
      </c>
      <c r="G28" s="45">
        <v>9.5200000000000007E-3</v>
      </c>
      <c r="H28" s="46">
        <v>472</v>
      </c>
      <c r="I28" s="46">
        <v>467.7</v>
      </c>
      <c r="J28" s="45">
        <v>9.5200000000000007E-3</v>
      </c>
      <c r="K28" s="46">
        <v>471</v>
      </c>
      <c r="L28" s="46">
        <v>467</v>
      </c>
    </row>
    <row r="29" spans="1:12" x14ac:dyDescent="0.25">
      <c r="A29" s="45">
        <v>7.5399999999999998E-3</v>
      </c>
      <c r="B29" s="46">
        <v>473.5</v>
      </c>
      <c r="C29" s="46">
        <v>380.8</v>
      </c>
      <c r="D29" s="45">
        <v>7.5399999999999998E-3</v>
      </c>
      <c r="E29" s="46">
        <v>472</v>
      </c>
      <c r="F29" s="46">
        <v>379.5</v>
      </c>
      <c r="G29" s="45">
        <v>9.5399999999999999E-3</v>
      </c>
      <c r="H29" s="46">
        <v>470.7</v>
      </c>
      <c r="I29" s="46">
        <v>466.4</v>
      </c>
      <c r="J29" s="45">
        <v>9.5399999999999999E-3</v>
      </c>
      <c r="K29" s="46">
        <v>469.5</v>
      </c>
      <c r="L29" s="46">
        <v>465.5</v>
      </c>
    </row>
    <row r="30" spans="1:12" x14ac:dyDescent="0.25">
      <c r="A30" s="45">
        <v>7.5599999999999999E-3</v>
      </c>
      <c r="B30" s="46">
        <v>472.4</v>
      </c>
      <c r="C30" s="46">
        <v>379.7</v>
      </c>
      <c r="D30" s="45">
        <v>7.5599999999999999E-3</v>
      </c>
      <c r="E30" s="46">
        <v>471</v>
      </c>
      <c r="F30" s="46">
        <v>378.5</v>
      </c>
      <c r="G30" s="45">
        <v>9.5600000000000008E-3</v>
      </c>
      <c r="H30" s="46">
        <v>469.4</v>
      </c>
      <c r="I30" s="46">
        <v>465.1</v>
      </c>
      <c r="J30" s="45">
        <v>9.5600000000000008E-3</v>
      </c>
      <c r="K30" s="46">
        <v>468.5</v>
      </c>
      <c r="L30" s="46">
        <v>464.5</v>
      </c>
    </row>
    <row r="31" spans="1:12" x14ac:dyDescent="0.25">
      <c r="A31" s="45">
        <v>7.5799999999999999E-3</v>
      </c>
      <c r="B31" s="46">
        <v>471.3</v>
      </c>
      <c r="C31" s="46">
        <v>378.6</v>
      </c>
      <c r="D31" s="45">
        <v>7.5799999999999999E-3</v>
      </c>
      <c r="E31" s="46">
        <v>470</v>
      </c>
      <c r="F31" s="46">
        <v>377.5</v>
      </c>
      <c r="G31" s="45">
        <v>9.58E-3</v>
      </c>
      <c r="H31" s="46">
        <v>468.1</v>
      </c>
      <c r="I31" s="46">
        <v>463.8</v>
      </c>
      <c r="J31" s="45">
        <v>9.58E-3</v>
      </c>
      <c r="K31" s="46">
        <v>467</v>
      </c>
      <c r="L31" s="46">
        <v>463</v>
      </c>
    </row>
    <row r="32" spans="1:12" x14ac:dyDescent="0.25">
      <c r="A32" s="45">
        <v>7.6E-3</v>
      </c>
      <c r="B32" s="46">
        <v>470.3</v>
      </c>
      <c r="C32" s="46">
        <v>377.6</v>
      </c>
      <c r="D32" s="45">
        <v>7.6E-3</v>
      </c>
      <c r="E32" s="46">
        <v>469</v>
      </c>
      <c r="F32" s="46">
        <v>376.5</v>
      </c>
      <c r="G32" s="45">
        <v>9.5999999999999992E-3</v>
      </c>
      <c r="H32" s="46">
        <v>466.9</v>
      </c>
      <c r="I32" s="46">
        <v>462.6</v>
      </c>
      <c r="J32" s="45">
        <v>9.5999999999999992E-3</v>
      </c>
      <c r="K32" s="46">
        <v>466</v>
      </c>
      <c r="L32" s="46">
        <v>462</v>
      </c>
    </row>
    <row r="33" spans="1:35" x14ac:dyDescent="0.25">
      <c r="A33" s="45">
        <v>7.62E-3</v>
      </c>
      <c r="B33" s="46">
        <v>469.2</v>
      </c>
      <c r="C33" s="46">
        <v>376.5</v>
      </c>
      <c r="D33" s="45">
        <v>7.62E-3</v>
      </c>
      <c r="E33" s="46">
        <v>468</v>
      </c>
      <c r="F33" s="46">
        <v>375.5</v>
      </c>
      <c r="G33" s="45">
        <v>9.6200000000000001E-3</v>
      </c>
      <c r="H33" s="46">
        <v>465.6</v>
      </c>
      <c r="I33" s="46">
        <v>461.3</v>
      </c>
      <c r="J33" s="45">
        <v>9.6200000000000001E-3</v>
      </c>
      <c r="K33" s="46">
        <v>464.5</v>
      </c>
      <c r="L33" s="46">
        <v>460.5</v>
      </c>
    </row>
    <row r="34" spans="1:35" x14ac:dyDescent="0.25">
      <c r="A34" s="45">
        <v>7.6400000000000001E-3</v>
      </c>
      <c r="B34" s="46">
        <v>468.2</v>
      </c>
      <c r="C34" s="46">
        <v>375.5</v>
      </c>
      <c r="D34" s="45">
        <v>7.6400000000000001E-3</v>
      </c>
      <c r="E34" s="46">
        <v>466.5</v>
      </c>
      <c r="F34" s="46">
        <v>374.5</v>
      </c>
      <c r="G34" s="45">
        <v>9.6399999999999993E-3</v>
      </c>
      <c r="H34" s="46">
        <v>464.3</v>
      </c>
      <c r="I34" s="46">
        <v>460</v>
      </c>
      <c r="J34" s="45">
        <v>9.6399999999999993E-3</v>
      </c>
      <c r="K34" s="46">
        <v>463.5</v>
      </c>
      <c r="L34" s="46">
        <v>459.5</v>
      </c>
    </row>
    <row r="35" spans="1:35" x14ac:dyDescent="0.25">
      <c r="A35" s="45">
        <v>7.6600000000000001E-3</v>
      </c>
      <c r="B35" s="46">
        <v>467.2</v>
      </c>
      <c r="C35" s="46">
        <v>374.5</v>
      </c>
      <c r="D35" s="45">
        <v>7.6600000000000001E-3</v>
      </c>
      <c r="E35" s="46">
        <v>465.5</v>
      </c>
      <c r="F35" s="46">
        <v>373.5</v>
      </c>
      <c r="G35" s="45">
        <v>9.6600000000000002E-3</v>
      </c>
      <c r="H35" s="46">
        <v>463.1</v>
      </c>
      <c r="I35" s="46">
        <v>458.8</v>
      </c>
      <c r="J35" s="45">
        <v>9.6600000000000002E-3</v>
      </c>
      <c r="K35" s="46">
        <v>462</v>
      </c>
      <c r="L35" s="46">
        <v>458</v>
      </c>
    </row>
    <row r="36" spans="1:35" x14ac:dyDescent="0.25">
      <c r="A36" s="45">
        <v>7.6800000000000002E-3</v>
      </c>
      <c r="B36" s="46">
        <v>466.2</v>
      </c>
      <c r="C36" s="46">
        <v>373.5</v>
      </c>
      <c r="D36" s="45">
        <v>7.6800000000000002E-3</v>
      </c>
      <c r="E36" s="46">
        <v>464.5</v>
      </c>
      <c r="F36" s="46">
        <v>372.5</v>
      </c>
      <c r="G36" s="45">
        <v>9.6799999999999994E-3</v>
      </c>
      <c r="H36" s="46">
        <v>461.9</v>
      </c>
      <c r="I36" s="46">
        <v>457.6</v>
      </c>
      <c r="J36" s="45">
        <v>9.6799999999999994E-3</v>
      </c>
      <c r="K36" s="46">
        <v>461</v>
      </c>
      <c r="L36" s="46">
        <v>457</v>
      </c>
    </row>
    <row r="37" spans="1:35" x14ac:dyDescent="0.25">
      <c r="A37" s="45">
        <v>7.7000000000000002E-3</v>
      </c>
      <c r="B37" s="46">
        <v>465.1</v>
      </c>
      <c r="C37" s="46">
        <v>372.4</v>
      </c>
      <c r="D37" s="45">
        <v>7.7000000000000002E-3</v>
      </c>
      <c r="E37" s="46">
        <v>463.5</v>
      </c>
      <c r="F37" s="46">
        <v>371.5</v>
      </c>
      <c r="G37" s="45">
        <v>9.7000000000000003E-3</v>
      </c>
      <c r="H37" s="46">
        <v>460.6</v>
      </c>
      <c r="I37" s="46">
        <v>456.3</v>
      </c>
      <c r="J37" s="45">
        <v>9.7000000000000003E-3</v>
      </c>
      <c r="K37" s="46">
        <v>459.5</v>
      </c>
      <c r="L37" s="46">
        <v>455.5</v>
      </c>
    </row>
    <row r="38" spans="1:35" x14ac:dyDescent="0.25">
      <c r="A38" s="45">
        <v>7.7200000000000003E-3</v>
      </c>
      <c r="B38" s="46">
        <v>464</v>
      </c>
      <c r="C38" s="46">
        <v>371.4</v>
      </c>
      <c r="D38" s="45">
        <v>7.7200000000000003E-3</v>
      </c>
      <c r="E38" s="46">
        <v>462.5</v>
      </c>
      <c r="F38" s="46">
        <v>370.5</v>
      </c>
      <c r="G38" s="45">
        <v>9.7199999999999995E-3</v>
      </c>
      <c r="H38" s="46">
        <v>459.4</v>
      </c>
      <c r="I38" s="46">
        <v>455.1</v>
      </c>
      <c r="J38" s="45">
        <v>9.7199999999999995E-3</v>
      </c>
      <c r="K38" s="46">
        <v>458.5</v>
      </c>
      <c r="L38" s="46">
        <v>454.5</v>
      </c>
    </row>
    <row r="39" spans="1:35" x14ac:dyDescent="0.25">
      <c r="A39" s="45">
        <v>7.7400000000000004E-3</v>
      </c>
      <c r="B39" s="46">
        <v>463</v>
      </c>
      <c r="C39" s="46">
        <v>370.4</v>
      </c>
      <c r="D39" s="45">
        <v>7.7400000000000004E-3</v>
      </c>
      <c r="E39" s="46">
        <v>461.5</v>
      </c>
      <c r="F39" s="46">
        <v>369.5</v>
      </c>
      <c r="G39" s="45">
        <v>9.7400000000000004E-3</v>
      </c>
      <c r="H39" s="46">
        <v>458.2</v>
      </c>
      <c r="I39" s="46">
        <v>453.9</v>
      </c>
      <c r="J39" s="45">
        <v>9.7400000000000004E-3</v>
      </c>
      <c r="K39" s="46">
        <v>457</v>
      </c>
      <c r="L39" s="46">
        <v>453</v>
      </c>
      <c r="AI39" t="e">
        <f>INDEX(ERP!J:J, MATCH(AY39 ERP!K2:K467, 1))</f>
        <v>#NULL!</v>
      </c>
    </row>
    <row r="40" spans="1:35" x14ac:dyDescent="0.25">
      <c r="A40" s="45">
        <v>7.7600000000000004E-3</v>
      </c>
      <c r="B40" s="46">
        <v>462</v>
      </c>
      <c r="C40" s="46">
        <v>369.4</v>
      </c>
      <c r="D40" s="45">
        <v>7.7600000000000004E-3</v>
      </c>
      <c r="E40" s="46">
        <v>460.5</v>
      </c>
      <c r="F40" s="46">
        <v>368.5</v>
      </c>
      <c r="G40" s="45">
        <v>9.7599999999999996E-3</v>
      </c>
      <c r="H40" s="46">
        <v>457</v>
      </c>
      <c r="I40" s="46">
        <v>452.7</v>
      </c>
      <c r="J40" s="45">
        <v>9.7599999999999996E-3</v>
      </c>
      <c r="K40" s="46">
        <v>456</v>
      </c>
      <c r="L40" s="46">
        <v>452</v>
      </c>
    </row>
    <row r="41" spans="1:35" x14ac:dyDescent="0.25">
      <c r="A41" s="45">
        <v>7.7799999999999996E-3</v>
      </c>
      <c r="B41" s="46">
        <v>461</v>
      </c>
      <c r="C41" s="46">
        <v>368.4</v>
      </c>
      <c r="D41" s="45">
        <v>7.7799999999999996E-3</v>
      </c>
      <c r="E41" s="46">
        <v>459.5</v>
      </c>
      <c r="F41" s="46">
        <v>367.5</v>
      </c>
      <c r="G41" s="45">
        <v>9.7800000000000005E-3</v>
      </c>
      <c r="H41" s="46">
        <v>455.7</v>
      </c>
      <c r="I41" s="46">
        <v>451.4</v>
      </c>
      <c r="J41" s="45">
        <v>9.7800000000000005E-3</v>
      </c>
      <c r="K41" s="46">
        <v>454.5</v>
      </c>
      <c r="L41" s="46">
        <v>450.5</v>
      </c>
    </row>
    <row r="42" spans="1:35" x14ac:dyDescent="0.25">
      <c r="A42" s="45">
        <v>7.7999999999999996E-3</v>
      </c>
      <c r="B42" s="46">
        <v>460</v>
      </c>
      <c r="C42" s="46">
        <v>367.4</v>
      </c>
      <c r="D42" s="45">
        <v>7.7999999999999996E-3</v>
      </c>
      <c r="E42" s="46">
        <v>458.5</v>
      </c>
      <c r="F42" s="46">
        <v>366.5</v>
      </c>
      <c r="G42" s="45">
        <v>9.7999999999999997E-3</v>
      </c>
      <c r="H42" s="46">
        <v>454.5</v>
      </c>
      <c r="I42" s="46">
        <v>450.2</v>
      </c>
      <c r="J42" s="45">
        <v>9.7999999999999997E-3</v>
      </c>
      <c r="K42" s="46">
        <v>453.5</v>
      </c>
      <c r="L42" s="46">
        <v>449.5</v>
      </c>
    </row>
    <row r="43" spans="1:35" x14ac:dyDescent="0.25">
      <c r="A43" s="45">
        <v>7.8200000000000006E-3</v>
      </c>
      <c r="B43" s="46">
        <v>459</v>
      </c>
      <c r="C43" s="46">
        <v>366.4</v>
      </c>
      <c r="D43" s="45">
        <v>7.8200000000000006E-3</v>
      </c>
      <c r="E43" s="46">
        <v>457.5</v>
      </c>
      <c r="F43" s="46">
        <v>365.5</v>
      </c>
      <c r="G43" s="45">
        <v>9.8200000000000006E-3</v>
      </c>
      <c r="H43" s="46">
        <v>453.3</v>
      </c>
      <c r="I43" s="46">
        <v>449</v>
      </c>
      <c r="J43" s="45">
        <v>9.8200000000000006E-3</v>
      </c>
      <c r="K43" s="46">
        <v>452.5</v>
      </c>
      <c r="L43" s="46">
        <v>448.5</v>
      </c>
    </row>
    <row r="44" spans="1:35" x14ac:dyDescent="0.25">
      <c r="A44" s="45">
        <v>7.8399999999999997E-3</v>
      </c>
      <c r="B44" s="46">
        <v>458</v>
      </c>
      <c r="C44" s="46">
        <v>365.4</v>
      </c>
      <c r="D44" s="45">
        <v>7.8399999999999997E-3</v>
      </c>
      <c r="E44" s="46">
        <v>456.5</v>
      </c>
      <c r="F44" s="46">
        <v>364.5</v>
      </c>
      <c r="G44" s="45">
        <v>9.8399999999999998E-3</v>
      </c>
      <c r="H44" s="46">
        <v>452.2</v>
      </c>
      <c r="I44" s="46">
        <v>447.9</v>
      </c>
      <c r="J44" s="45">
        <v>9.8399999999999998E-3</v>
      </c>
      <c r="K44" s="46">
        <v>451</v>
      </c>
      <c r="L44" s="46">
        <v>447</v>
      </c>
    </row>
    <row r="45" spans="1:35" x14ac:dyDescent="0.25">
      <c r="A45" s="45">
        <v>7.8600000000000007E-3</v>
      </c>
      <c r="B45" s="46">
        <v>457.1</v>
      </c>
      <c r="C45" s="46">
        <v>364.5</v>
      </c>
      <c r="D45" s="45">
        <v>7.8600000000000007E-3</v>
      </c>
      <c r="E45" s="46">
        <v>455.5</v>
      </c>
      <c r="F45" s="46">
        <v>363.5</v>
      </c>
      <c r="G45" s="45">
        <v>9.8600000000000007E-3</v>
      </c>
      <c r="H45" s="46">
        <v>451</v>
      </c>
      <c r="I45" s="46">
        <v>446.7</v>
      </c>
      <c r="J45" s="45">
        <v>9.8600000000000007E-3</v>
      </c>
      <c r="K45" s="46">
        <v>450</v>
      </c>
      <c r="L45" s="46">
        <v>446</v>
      </c>
    </row>
    <row r="46" spans="1:35" x14ac:dyDescent="0.25">
      <c r="A46" s="45">
        <v>7.8799999999999999E-3</v>
      </c>
      <c r="B46" s="46">
        <v>456.1</v>
      </c>
      <c r="C46" s="46">
        <v>363.5</v>
      </c>
      <c r="D46" s="45">
        <v>7.8799999999999999E-3</v>
      </c>
      <c r="E46" s="46">
        <v>454.5</v>
      </c>
      <c r="F46" s="46">
        <v>362.5</v>
      </c>
      <c r="G46" s="45">
        <v>9.8799999999999999E-3</v>
      </c>
      <c r="H46" s="46">
        <v>449.8</v>
      </c>
      <c r="I46" s="46">
        <v>445.5</v>
      </c>
      <c r="J46" s="45">
        <v>9.8799999999999999E-3</v>
      </c>
      <c r="K46" s="46">
        <v>449</v>
      </c>
      <c r="L46" s="46">
        <v>445</v>
      </c>
    </row>
    <row r="47" spans="1:35" x14ac:dyDescent="0.25">
      <c r="A47" s="45">
        <v>7.9000000000000008E-3</v>
      </c>
      <c r="B47" s="46">
        <v>455.1</v>
      </c>
      <c r="C47" s="46">
        <v>362.5</v>
      </c>
      <c r="D47" s="45">
        <v>7.9000000000000008E-3</v>
      </c>
      <c r="E47" s="46">
        <v>453.5</v>
      </c>
      <c r="F47" s="46">
        <v>361.5</v>
      </c>
      <c r="G47" s="45">
        <v>9.9000000000000008E-3</v>
      </c>
      <c r="H47" s="46">
        <v>448.6</v>
      </c>
      <c r="I47" s="46">
        <v>444.3</v>
      </c>
      <c r="J47" s="45">
        <v>9.9000000000000008E-3</v>
      </c>
      <c r="K47" s="46">
        <v>447.5</v>
      </c>
      <c r="L47" s="46">
        <v>443.5</v>
      </c>
    </row>
    <row r="48" spans="1:35" x14ac:dyDescent="0.25">
      <c r="A48" s="45">
        <v>7.92E-3</v>
      </c>
      <c r="B48" s="46">
        <v>454.2</v>
      </c>
      <c r="C48" s="46">
        <v>361.6</v>
      </c>
      <c r="D48" s="45">
        <v>7.92E-3</v>
      </c>
      <c r="E48" s="46">
        <v>452.5</v>
      </c>
      <c r="F48" s="46">
        <v>360.5</v>
      </c>
      <c r="G48" s="45">
        <v>9.92E-3</v>
      </c>
      <c r="H48" s="46">
        <v>447.4</v>
      </c>
      <c r="I48" s="46">
        <v>443.1</v>
      </c>
      <c r="J48" s="45">
        <v>9.92E-3</v>
      </c>
      <c r="K48" s="46">
        <v>446.5</v>
      </c>
      <c r="L48" s="46">
        <v>442.5</v>
      </c>
    </row>
    <row r="49" spans="1:12" x14ac:dyDescent="0.25">
      <c r="A49" s="45">
        <v>7.9399999999999991E-3</v>
      </c>
      <c r="B49" s="46">
        <v>453.1</v>
      </c>
      <c r="C49" s="46">
        <v>360.6</v>
      </c>
      <c r="D49" s="45">
        <v>7.9399999999999991E-3</v>
      </c>
      <c r="E49" s="46">
        <v>451.5</v>
      </c>
      <c r="F49" s="46">
        <v>359.5</v>
      </c>
      <c r="G49" s="45">
        <v>9.9399999999999992E-3</v>
      </c>
      <c r="H49" s="46">
        <v>446.3</v>
      </c>
      <c r="I49" s="46">
        <v>442</v>
      </c>
      <c r="J49" s="45">
        <v>9.9399999999999992E-3</v>
      </c>
      <c r="K49" s="46">
        <v>445.5</v>
      </c>
      <c r="L49" s="46">
        <v>441.5</v>
      </c>
    </row>
    <row r="50" spans="1:12" x14ac:dyDescent="0.25">
      <c r="A50" s="45">
        <v>7.9600000000000001E-3</v>
      </c>
      <c r="B50" s="46">
        <v>452.2</v>
      </c>
      <c r="C50" s="46">
        <v>359.7</v>
      </c>
      <c r="D50" s="45">
        <v>7.9600000000000001E-3</v>
      </c>
      <c r="E50" s="46">
        <v>450.5</v>
      </c>
      <c r="F50" s="46">
        <v>358.5</v>
      </c>
      <c r="G50" s="45">
        <v>9.9600000000000001E-3</v>
      </c>
      <c r="H50" s="46">
        <v>445.1</v>
      </c>
      <c r="I50" s="46">
        <v>440.8</v>
      </c>
      <c r="J50" s="45">
        <v>9.9600000000000001E-3</v>
      </c>
      <c r="K50" s="46">
        <v>444</v>
      </c>
      <c r="L50" s="46">
        <v>440</v>
      </c>
    </row>
    <row r="51" spans="1:12" x14ac:dyDescent="0.25">
      <c r="A51" s="45">
        <v>7.9799999999999992E-3</v>
      </c>
      <c r="B51" s="46">
        <v>451.2</v>
      </c>
      <c r="C51" s="46">
        <v>358.7</v>
      </c>
      <c r="D51" s="45">
        <v>7.9799999999999992E-3</v>
      </c>
      <c r="E51" s="46">
        <v>449.5</v>
      </c>
      <c r="F51" s="46">
        <v>357.5</v>
      </c>
      <c r="G51" s="45">
        <v>9.9799999999999993E-3</v>
      </c>
      <c r="H51" s="46">
        <v>444</v>
      </c>
      <c r="I51" s="46">
        <v>439.7</v>
      </c>
      <c r="J51" s="45">
        <v>9.9799999999999993E-3</v>
      </c>
      <c r="K51" s="46">
        <v>443</v>
      </c>
      <c r="L51" s="46">
        <v>439</v>
      </c>
    </row>
    <row r="52" spans="1:12" x14ac:dyDescent="0.25">
      <c r="A52" s="45">
        <v>8.0000000000000002E-3</v>
      </c>
      <c r="B52" s="46">
        <v>450.3</v>
      </c>
      <c r="C52" s="46">
        <v>357.8</v>
      </c>
      <c r="D52" s="45">
        <v>8.0000000000000002E-3</v>
      </c>
      <c r="E52" s="46">
        <v>449</v>
      </c>
      <c r="F52" s="46">
        <v>357</v>
      </c>
      <c r="G52" s="45">
        <v>0.01</v>
      </c>
      <c r="H52" s="46">
        <v>442.8</v>
      </c>
      <c r="I52" s="46">
        <v>438.5</v>
      </c>
      <c r="J52" s="45">
        <v>0.01</v>
      </c>
      <c r="K52" s="46">
        <v>442</v>
      </c>
      <c r="L52" s="46">
        <v>438</v>
      </c>
    </row>
    <row r="53" spans="1:12" x14ac:dyDescent="0.25">
      <c r="A53" s="45">
        <v>8.0199999999999994E-3</v>
      </c>
      <c r="B53" s="46">
        <v>449.3</v>
      </c>
      <c r="C53" s="46">
        <v>356.8</v>
      </c>
      <c r="D53" s="45">
        <v>8.0199999999999994E-3</v>
      </c>
      <c r="E53" s="46">
        <v>448</v>
      </c>
      <c r="F53" s="46">
        <v>356</v>
      </c>
      <c r="G53" s="45">
        <v>1.0019999999999999E-2</v>
      </c>
      <c r="H53" s="46">
        <v>441.7</v>
      </c>
      <c r="I53" s="46">
        <v>437.4</v>
      </c>
      <c r="J53" s="45">
        <v>1.0019999999999999E-2</v>
      </c>
      <c r="K53" s="46">
        <v>440.5</v>
      </c>
      <c r="L53" s="46">
        <v>436.5</v>
      </c>
    </row>
    <row r="54" spans="1:12" x14ac:dyDescent="0.25">
      <c r="A54" s="45">
        <v>8.0400000000000003E-3</v>
      </c>
      <c r="B54" s="46">
        <v>448.4</v>
      </c>
      <c r="C54" s="46">
        <v>355.9</v>
      </c>
      <c r="D54" s="45">
        <v>8.0400000000000003E-3</v>
      </c>
      <c r="E54" s="46">
        <v>447</v>
      </c>
      <c r="F54" s="46">
        <v>355</v>
      </c>
      <c r="G54" s="45">
        <v>1.004E-2</v>
      </c>
      <c r="H54" s="46">
        <v>440.6</v>
      </c>
      <c r="I54" s="46">
        <v>436.3</v>
      </c>
      <c r="J54" s="45">
        <v>1.004E-2</v>
      </c>
      <c r="K54" s="46">
        <v>439.5</v>
      </c>
      <c r="L54" s="46">
        <v>435.5</v>
      </c>
    </row>
    <row r="55" spans="1:12" x14ac:dyDescent="0.25">
      <c r="A55" s="45">
        <v>8.0599999999999995E-3</v>
      </c>
      <c r="B55" s="46">
        <v>447.5</v>
      </c>
      <c r="C55" s="46">
        <v>355</v>
      </c>
      <c r="D55" s="45">
        <v>8.0599999999999995E-3</v>
      </c>
      <c r="E55" s="46">
        <v>446</v>
      </c>
      <c r="F55" s="46">
        <v>354</v>
      </c>
      <c r="G55" s="45">
        <v>1.0059999999999999E-2</v>
      </c>
      <c r="H55" s="46">
        <v>439.4</v>
      </c>
      <c r="I55" s="46">
        <v>435.1</v>
      </c>
      <c r="J55" s="45">
        <v>1.0059999999999999E-2</v>
      </c>
      <c r="K55" s="46">
        <v>438.5</v>
      </c>
      <c r="L55" s="46">
        <v>434.5</v>
      </c>
    </row>
    <row r="56" spans="1:12" x14ac:dyDescent="0.25">
      <c r="A56" s="45">
        <v>8.0800000000000004E-3</v>
      </c>
      <c r="B56" s="46">
        <v>446.5</v>
      </c>
      <c r="C56" s="46">
        <v>354</v>
      </c>
      <c r="D56" s="45">
        <v>8.0800000000000004E-3</v>
      </c>
      <c r="E56" s="46">
        <v>445</v>
      </c>
      <c r="F56" s="46">
        <v>353</v>
      </c>
      <c r="G56" s="45">
        <v>1.008E-2</v>
      </c>
      <c r="H56" s="46">
        <v>438.3</v>
      </c>
      <c r="I56" s="46">
        <v>434</v>
      </c>
      <c r="J56" s="45">
        <v>1.008E-2</v>
      </c>
      <c r="K56" s="46">
        <v>437.5</v>
      </c>
      <c r="L56" s="46">
        <v>433.5</v>
      </c>
    </row>
    <row r="57" spans="1:12" x14ac:dyDescent="0.25">
      <c r="A57" s="45">
        <v>8.0999999999999996E-3</v>
      </c>
      <c r="B57" s="46">
        <v>445.6</v>
      </c>
      <c r="C57" s="46">
        <v>353.1</v>
      </c>
      <c r="D57" s="45">
        <v>8.0999999999999996E-3</v>
      </c>
      <c r="E57" s="46">
        <v>444</v>
      </c>
      <c r="F57" s="46">
        <v>352</v>
      </c>
      <c r="G57" s="45">
        <v>1.01E-2</v>
      </c>
      <c r="H57" s="46">
        <v>437.2</v>
      </c>
      <c r="I57" s="46">
        <v>432.9</v>
      </c>
      <c r="J57" s="45">
        <v>1.01E-2</v>
      </c>
      <c r="K57" s="46">
        <v>436</v>
      </c>
      <c r="L57" s="46">
        <v>432</v>
      </c>
    </row>
    <row r="58" spans="1:12" x14ac:dyDescent="0.25">
      <c r="A58" s="45">
        <v>8.1200000000000005E-3</v>
      </c>
      <c r="B58" s="46">
        <v>444.7</v>
      </c>
      <c r="C58" s="46">
        <v>352.2</v>
      </c>
      <c r="D58" s="45">
        <v>8.1200000000000005E-3</v>
      </c>
      <c r="E58" s="46">
        <v>443</v>
      </c>
      <c r="F58" s="46">
        <v>351</v>
      </c>
      <c r="G58" s="45">
        <v>1.0120000000000001E-2</v>
      </c>
      <c r="H58" s="46">
        <v>436.1</v>
      </c>
      <c r="I58" s="46">
        <v>431.8</v>
      </c>
      <c r="J58" s="45">
        <v>1.0120000000000001E-2</v>
      </c>
      <c r="K58" s="46">
        <v>435</v>
      </c>
      <c r="L58" s="46">
        <v>431</v>
      </c>
    </row>
    <row r="59" spans="1:12" x14ac:dyDescent="0.25">
      <c r="A59" s="45">
        <v>8.1399999999999997E-3</v>
      </c>
      <c r="B59" s="46">
        <v>443.8</v>
      </c>
      <c r="C59" s="46">
        <v>351.3</v>
      </c>
      <c r="D59" s="45">
        <v>8.1399999999999997E-3</v>
      </c>
      <c r="E59" s="46">
        <v>442.5</v>
      </c>
      <c r="F59" s="46">
        <v>350.5</v>
      </c>
      <c r="G59" s="45">
        <v>1.014E-2</v>
      </c>
      <c r="H59" s="46">
        <v>435</v>
      </c>
      <c r="I59" s="46">
        <v>430.7</v>
      </c>
      <c r="J59" s="45">
        <v>1.014E-2</v>
      </c>
      <c r="K59" s="46">
        <v>434</v>
      </c>
      <c r="L59" s="46">
        <v>430</v>
      </c>
    </row>
    <row r="60" spans="1:12" x14ac:dyDescent="0.25">
      <c r="A60" s="45">
        <v>8.1600000000000006E-3</v>
      </c>
      <c r="B60" s="46">
        <v>442.9</v>
      </c>
      <c r="C60" s="46">
        <v>350.4</v>
      </c>
      <c r="D60" s="45">
        <v>8.1600000000000006E-3</v>
      </c>
      <c r="E60" s="46">
        <v>441.5</v>
      </c>
      <c r="F60" s="46">
        <v>349.5</v>
      </c>
      <c r="G60" s="45">
        <v>1.0160000000000001E-2</v>
      </c>
      <c r="H60" s="46">
        <v>433.9</v>
      </c>
      <c r="I60" s="46">
        <v>429.6</v>
      </c>
      <c r="J60" s="45">
        <v>1.0160000000000001E-2</v>
      </c>
      <c r="K60" s="46">
        <v>433</v>
      </c>
      <c r="L60" s="46">
        <v>429</v>
      </c>
    </row>
    <row r="61" spans="1:12" x14ac:dyDescent="0.25">
      <c r="A61" s="45">
        <v>8.1799999999999998E-3</v>
      </c>
      <c r="B61" s="46">
        <v>441.9</v>
      </c>
      <c r="C61" s="46">
        <v>349.5</v>
      </c>
      <c r="D61" s="45">
        <v>8.1799999999999998E-3</v>
      </c>
      <c r="E61" s="46">
        <v>440.5</v>
      </c>
      <c r="F61" s="46">
        <v>348.5</v>
      </c>
      <c r="G61" s="45">
        <v>1.018E-2</v>
      </c>
      <c r="H61" s="46">
        <v>432.8</v>
      </c>
      <c r="I61" s="46">
        <v>428.5</v>
      </c>
      <c r="J61" s="45">
        <v>1.018E-2</v>
      </c>
      <c r="K61" s="46">
        <v>432</v>
      </c>
      <c r="L61" s="46">
        <v>428</v>
      </c>
    </row>
    <row r="62" spans="1:12" x14ac:dyDescent="0.25">
      <c r="A62" s="45">
        <v>8.2000000000000007E-3</v>
      </c>
      <c r="B62" s="46">
        <v>441</v>
      </c>
      <c r="C62" s="46">
        <v>348.6</v>
      </c>
      <c r="D62" s="45">
        <v>8.2000000000000007E-3</v>
      </c>
      <c r="E62" s="46">
        <v>439.5</v>
      </c>
      <c r="F62" s="46">
        <v>347.5</v>
      </c>
      <c r="G62" s="45">
        <v>1.0200000000000001E-2</v>
      </c>
      <c r="H62" s="46">
        <v>431.7</v>
      </c>
      <c r="I62" s="46">
        <v>427.4</v>
      </c>
      <c r="J62" s="45">
        <v>1.0200000000000001E-2</v>
      </c>
      <c r="K62" s="46">
        <v>431</v>
      </c>
      <c r="L62" s="46">
        <v>427</v>
      </c>
    </row>
    <row r="63" spans="1:12" x14ac:dyDescent="0.25">
      <c r="A63" s="45">
        <v>8.2199999999999999E-3</v>
      </c>
      <c r="B63" s="46">
        <v>440.1</v>
      </c>
      <c r="C63" s="46">
        <v>347.7</v>
      </c>
      <c r="D63" s="45">
        <v>8.2199999999999999E-3</v>
      </c>
      <c r="E63" s="46">
        <v>439</v>
      </c>
      <c r="F63" s="46">
        <v>347</v>
      </c>
      <c r="G63" s="45">
        <v>1.022E-2</v>
      </c>
      <c r="H63" s="46">
        <v>430.6</v>
      </c>
      <c r="I63" s="46">
        <v>426.3</v>
      </c>
      <c r="J63" s="45">
        <v>1.022E-2</v>
      </c>
      <c r="K63" s="46">
        <v>429.5</v>
      </c>
      <c r="L63" s="46">
        <v>425.5</v>
      </c>
    </row>
    <row r="64" spans="1:12" x14ac:dyDescent="0.25">
      <c r="A64" s="45">
        <v>8.2400000000000008E-3</v>
      </c>
      <c r="B64" s="46">
        <v>439.2</v>
      </c>
      <c r="C64" s="46">
        <v>346.8</v>
      </c>
      <c r="D64" s="45">
        <v>8.2400000000000008E-3</v>
      </c>
      <c r="E64" s="46">
        <v>438</v>
      </c>
      <c r="F64" s="46">
        <v>346</v>
      </c>
      <c r="G64" s="45">
        <v>1.0240000000000001E-2</v>
      </c>
      <c r="H64" s="46">
        <v>429.6</v>
      </c>
      <c r="I64" s="46">
        <v>425.3</v>
      </c>
      <c r="J64" s="45">
        <v>1.0240000000000001E-2</v>
      </c>
      <c r="K64" s="46">
        <v>428.5</v>
      </c>
      <c r="L64" s="46">
        <v>424.5</v>
      </c>
    </row>
    <row r="65" spans="1:12" x14ac:dyDescent="0.25">
      <c r="A65" s="45">
        <v>8.26E-3</v>
      </c>
      <c r="B65" s="46">
        <v>438.4</v>
      </c>
      <c r="C65" s="46">
        <v>346</v>
      </c>
      <c r="D65" s="45">
        <v>8.26E-3</v>
      </c>
      <c r="E65" s="46">
        <v>437</v>
      </c>
      <c r="F65" s="46">
        <v>345</v>
      </c>
      <c r="G65" s="45">
        <v>1.026E-2</v>
      </c>
      <c r="H65" s="46">
        <v>428.5</v>
      </c>
      <c r="I65" s="46">
        <v>424.2</v>
      </c>
      <c r="J65" s="45">
        <v>1.026E-2</v>
      </c>
      <c r="K65" s="46">
        <v>427.5</v>
      </c>
      <c r="L65" s="46">
        <v>423.5</v>
      </c>
    </row>
    <row r="66" spans="1:12" x14ac:dyDescent="0.25">
      <c r="A66" s="45">
        <v>8.2799999999999992E-3</v>
      </c>
      <c r="B66" s="46">
        <v>437.5</v>
      </c>
      <c r="C66" s="46">
        <v>345.1</v>
      </c>
      <c r="D66" s="45">
        <v>8.2799999999999992E-3</v>
      </c>
      <c r="E66" s="46">
        <v>436</v>
      </c>
      <c r="F66" s="46">
        <v>344</v>
      </c>
      <c r="G66" s="45">
        <v>1.0279999999999999E-2</v>
      </c>
      <c r="H66" s="46">
        <v>427.4</v>
      </c>
      <c r="I66" s="46">
        <v>423.1</v>
      </c>
      <c r="J66" s="45">
        <v>1.0279999999999999E-2</v>
      </c>
      <c r="K66" s="46">
        <v>426.5</v>
      </c>
      <c r="L66" s="46">
        <v>422.5</v>
      </c>
    </row>
    <row r="67" spans="1:12" x14ac:dyDescent="0.25">
      <c r="A67" s="45">
        <v>8.3000000000000001E-3</v>
      </c>
      <c r="B67" s="46">
        <v>436.6</v>
      </c>
      <c r="C67" s="46">
        <v>344.2</v>
      </c>
      <c r="D67" s="45">
        <v>8.3000000000000001E-3</v>
      </c>
      <c r="E67" s="46">
        <v>435.5</v>
      </c>
      <c r="F67" s="46">
        <v>343.5</v>
      </c>
      <c r="G67" s="45">
        <v>1.03E-2</v>
      </c>
      <c r="H67" s="46">
        <v>426.4</v>
      </c>
      <c r="I67" s="46">
        <v>422.1</v>
      </c>
      <c r="J67" s="45">
        <v>1.03E-2</v>
      </c>
      <c r="K67" s="46">
        <v>425.5</v>
      </c>
      <c r="L67" s="46">
        <v>421.5</v>
      </c>
    </row>
    <row r="68" spans="1:12" x14ac:dyDescent="0.25">
      <c r="A68" s="45">
        <v>8.3199999999999993E-3</v>
      </c>
      <c r="B68" s="46">
        <v>435.7</v>
      </c>
      <c r="C68" s="46">
        <v>343.3</v>
      </c>
      <c r="D68" s="45">
        <v>8.3199999999999993E-3</v>
      </c>
      <c r="E68" s="46">
        <v>434.5</v>
      </c>
      <c r="F68" s="46">
        <v>342.5</v>
      </c>
      <c r="G68" s="45">
        <v>1.0319999999999999E-2</v>
      </c>
      <c r="H68" s="46">
        <v>425.3</v>
      </c>
      <c r="I68" s="46">
        <v>421</v>
      </c>
      <c r="J68" s="45">
        <v>1.0319999999999999E-2</v>
      </c>
      <c r="K68" s="46">
        <v>424.5</v>
      </c>
      <c r="L68" s="46">
        <v>420.5</v>
      </c>
    </row>
    <row r="69" spans="1:12" x14ac:dyDescent="0.25">
      <c r="A69" s="45">
        <v>8.3400000000000002E-3</v>
      </c>
      <c r="B69" s="46">
        <v>434.9</v>
      </c>
      <c r="C69" s="46">
        <v>342.5</v>
      </c>
      <c r="D69" s="45">
        <v>8.3400000000000002E-3</v>
      </c>
      <c r="E69" s="46">
        <v>433.5</v>
      </c>
      <c r="F69" s="46">
        <v>341.5</v>
      </c>
      <c r="G69" s="45">
        <v>1.034E-2</v>
      </c>
      <c r="H69" s="46">
        <v>424.3</v>
      </c>
      <c r="I69" s="46">
        <v>420</v>
      </c>
      <c r="J69" s="45">
        <v>1.034E-2</v>
      </c>
      <c r="K69" s="46">
        <v>423.5</v>
      </c>
      <c r="L69" s="46">
        <v>419.5</v>
      </c>
    </row>
    <row r="70" spans="1:12" x14ac:dyDescent="0.25">
      <c r="A70" s="45">
        <v>8.3599999999999994E-3</v>
      </c>
      <c r="B70" s="46">
        <v>434</v>
      </c>
      <c r="C70" s="46">
        <v>341.6</v>
      </c>
      <c r="D70" s="45">
        <v>8.3599999999999994E-3</v>
      </c>
      <c r="E70" s="46">
        <v>432.5</v>
      </c>
      <c r="F70" s="46">
        <v>340.5</v>
      </c>
      <c r="G70" s="45">
        <v>1.0359999999999999E-2</v>
      </c>
      <c r="H70" s="46">
        <v>423.2</v>
      </c>
      <c r="I70" s="46">
        <v>418.9</v>
      </c>
      <c r="J70" s="45">
        <v>1.0359999999999999E-2</v>
      </c>
      <c r="K70" s="46">
        <v>422.5</v>
      </c>
      <c r="L70" s="46">
        <v>418.5</v>
      </c>
    </row>
    <row r="71" spans="1:12" x14ac:dyDescent="0.25">
      <c r="A71" s="45">
        <v>8.3800000000000003E-3</v>
      </c>
      <c r="B71" s="46">
        <v>433.2</v>
      </c>
      <c r="C71" s="46">
        <v>340.8</v>
      </c>
      <c r="D71" s="45">
        <v>8.3800000000000003E-3</v>
      </c>
      <c r="E71" s="46">
        <v>432</v>
      </c>
      <c r="F71" s="46">
        <v>340</v>
      </c>
      <c r="G71" s="45">
        <v>1.038E-2</v>
      </c>
      <c r="H71" s="46">
        <v>422.2</v>
      </c>
      <c r="I71" s="46">
        <v>417.9</v>
      </c>
      <c r="J71" s="45">
        <v>1.038E-2</v>
      </c>
      <c r="K71" s="46">
        <v>421.5</v>
      </c>
      <c r="L71" s="46">
        <v>417.5</v>
      </c>
    </row>
    <row r="72" spans="1:12" x14ac:dyDescent="0.25">
      <c r="A72" s="45">
        <v>8.3999999999999995E-3</v>
      </c>
      <c r="B72" s="46">
        <v>432.3</v>
      </c>
      <c r="C72" s="46">
        <v>339.9</v>
      </c>
      <c r="D72" s="45">
        <v>8.3999999999999995E-3</v>
      </c>
      <c r="E72" s="46">
        <v>431</v>
      </c>
      <c r="F72" s="46">
        <v>339</v>
      </c>
      <c r="G72" s="45">
        <v>1.04E-2</v>
      </c>
      <c r="H72" s="46">
        <v>421.1</v>
      </c>
      <c r="I72" s="46">
        <v>416.8</v>
      </c>
      <c r="J72" s="45">
        <v>1.04E-2</v>
      </c>
      <c r="K72" s="46">
        <v>420</v>
      </c>
      <c r="L72" s="46">
        <v>416</v>
      </c>
    </row>
    <row r="73" spans="1:12" x14ac:dyDescent="0.25">
      <c r="A73" s="45">
        <v>8.4200000000000004E-3</v>
      </c>
      <c r="B73" s="46">
        <v>431.4</v>
      </c>
      <c r="C73" s="46">
        <v>339.1</v>
      </c>
      <c r="D73" s="45">
        <v>8.4200000000000004E-3</v>
      </c>
      <c r="E73" s="46">
        <v>430</v>
      </c>
      <c r="F73" s="46">
        <v>338</v>
      </c>
      <c r="G73" s="45">
        <v>1.042E-2</v>
      </c>
      <c r="H73" s="46">
        <v>420.1</v>
      </c>
      <c r="I73" s="46">
        <v>415.8</v>
      </c>
      <c r="J73" s="45">
        <v>1.042E-2</v>
      </c>
      <c r="K73" s="46">
        <v>419</v>
      </c>
      <c r="L73" s="46">
        <v>415</v>
      </c>
    </row>
    <row r="74" spans="1:12" x14ac:dyDescent="0.25">
      <c r="A74" s="45">
        <v>8.4399999999999996E-3</v>
      </c>
      <c r="B74" s="46">
        <v>430.5</v>
      </c>
      <c r="C74" s="46">
        <v>338.2</v>
      </c>
      <c r="D74" s="45">
        <v>8.4399999999999996E-3</v>
      </c>
      <c r="E74" s="46">
        <v>429.5</v>
      </c>
      <c r="F74" s="46">
        <v>337.5</v>
      </c>
      <c r="G74" s="45">
        <v>1.044E-2</v>
      </c>
      <c r="H74" s="46">
        <v>419.1</v>
      </c>
      <c r="I74" s="46">
        <v>414.8</v>
      </c>
      <c r="J74" s="45">
        <v>1.044E-2</v>
      </c>
      <c r="K74" s="46">
        <v>418</v>
      </c>
      <c r="L74" s="46">
        <v>414</v>
      </c>
    </row>
    <row r="75" spans="1:12" x14ac:dyDescent="0.25">
      <c r="A75" s="45">
        <v>8.4600000000000005E-3</v>
      </c>
      <c r="B75" s="46">
        <v>429.7</v>
      </c>
      <c r="C75" s="46">
        <v>337.4</v>
      </c>
      <c r="D75" s="45">
        <v>8.4600000000000005E-3</v>
      </c>
      <c r="E75" s="46">
        <v>428.5</v>
      </c>
      <c r="F75" s="46">
        <v>336.5</v>
      </c>
      <c r="G75" s="45">
        <v>1.0460000000000001E-2</v>
      </c>
      <c r="H75" s="46">
        <v>418.1</v>
      </c>
      <c r="I75" s="46">
        <v>413.8</v>
      </c>
      <c r="J75" s="45">
        <v>1.0460000000000001E-2</v>
      </c>
      <c r="K75" s="46">
        <v>417</v>
      </c>
      <c r="L75" s="46">
        <v>413</v>
      </c>
    </row>
    <row r="76" spans="1:12" x14ac:dyDescent="0.25">
      <c r="A76" s="45">
        <v>8.4799999999999997E-3</v>
      </c>
      <c r="B76" s="46">
        <v>428.9</v>
      </c>
      <c r="C76" s="46">
        <v>336.6</v>
      </c>
      <c r="D76" s="45">
        <v>8.4799999999999997E-3</v>
      </c>
      <c r="E76" s="46">
        <v>427.5</v>
      </c>
      <c r="F76" s="46">
        <v>335.5</v>
      </c>
      <c r="G76" s="45">
        <v>1.048E-2</v>
      </c>
      <c r="H76" s="46">
        <v>417.1</v>
      </c>
      <c r="I76" s="46">
        <v>412.8</v>
      </c>
      <c r="J76" s="45">
        <v>1.048E-2</v>
      </c>
      <c r="K76" s="46">
        <v>416</v>
      </c>
      <c r="L76" s="46">
        <v>412</v>
      </c>
    </row>
    <row r="77" spans="1:12" x14ac:dyDescent="0.25">
      <c r="A77" s="45">
        <v>8.5000000000000006E-3</v>
      </c>
      <c r="B77" s="46">
        <v>428</v>
      </c>
      <c r="C77" s="46">
        <v>335.7</v>
      </c>
      <c r="D77" s="45">
        <v>8.5000000000000006E-3</v>
      </c>
      <c r="E77" s="46">
        <v>427</v>
      </c>
      <c r="F77" s="46">
        <v>335</v>
      </c>
      <c r="G77" s="45">
        <v>1.0500000000000001E-2</v>
      </c>
      <c r="H77" s="46">
        <v>416</v>
      </c>
      <c r="I77" s="46">
        <v>411.7</v>
      </c>
      <c r="J77" s="45">
        <v>1.0500000000000001E-2</v>
      </c>
      <c r="K77" s="46">
        <v>415</v>
      </c>
      <c r="L77" s="46">
        <v>411</v>
      </c>
    </row>
    <row r="78" spans="1:12" x14ac:dyDescent="0.25">
      <c r="A78" s="45">
        <v>8.5199999999999998E-3</v>
      </c>
      <c r="B78" s="46">
        <v>427.2</v>
      </c>
      <c r="C78" s="46">
        <v>334.9</v>
      </c>
      <c r="D78" s="45">
        <v>8.5199999999999998E-3</v>
      </c>
      <c r="E78" s="46">
        <v>426</v>
      </c>
      <c r="F78" s="46">
        <v>334</v>
      </c>
      <c r="G78" s="45">
        <v>1.052E-2</v>
      </c>
      <c r="H78" s="46">
        <v>415</v>
      </c>
      <c r="I78" s="46">
        <v>410.7</v>
      </c>
      <c r="J78" s="45">
        <v>1.052E-2</v>
      </c>
      <c r="K78" s="46">
        <v>414</v>
      </c>
      <c r="L78" s="46">
        <v>410</v>
      </c>
    </row>
    <row r="79" spans="1:12" x14ac:dyDescent="0.25">
      <c r="A79" s="45">
        <v>8.5400000000000007E-3</v>
      </c>
      <c r="B79" s="46">
        <v>426.4</v>
      </c>
      <c r="C79" s="46">
        <v>334.1</v>
      </c>
      <c r="D79" s="45">
        <v>8.5400000000000007E-3</v>
      </c>
      <c r="E79" s="46">
        <v>425</v>
      </c>
      <c r="F79" s="46">
        <v>333</v>
      </c>
      <c r="G79" s="45">
        <v>1.0540000000000001E-2</v>
      </c>
      <c r="H79" s="46">
        <v>414</v>
      </c>
      <c r="I79" s="46">
        <v>409.7</v>
      </c>
      <c r="J79" s="45">
        <v>1.0540000000000001E-2</v>
      </c>
      <c r="K79" s="46">
        <v>413</v>
      </c>
      <c r="L79" s="46">
        <v>409</v>
      </c>
    </row>
    <row r="80" spans="1:12" x14ac:dyDescent="0.25">
      <c r="A80" s="45">
        <v>8.5599999999999999E-3</v>
      </c>
      <c r="B80" s="46">
        <v>425.6</v>
      </c>
      <c r="C80" s="46">
        <v>333.3</v>
      </c>
      <c r="D80" s="45">
        <v>8.5599999999999999E-3</v>
      </c>
      <c r="E80" s="46">
        <v>424.5</v>
      </c>
      <c r="F80" s="46">
        <v>332.5</v>
      </c>
      <c r="G80" s="45">
        <v>1.056E-2</v>
      </c>
      <c r="H80" s="46">
        <v>413</v>
      </c>
      <c r="I80" s="46">
        <v>408.7</v>
      </c>
      <c r="J80" s="45">
        <v>1.056E-2</v>
      </c>
      <c r="K80" s="46">
        <v>412</v>
      </c>
      <c r="L80" s="46">
        <v>408</v>
      </c>
    </row>
    <row r="81" spans="1:12" x14ac:dyDescent="0.25">
      <c r="A81" s="45">
        <v>8.5800000000000008E-3</v>
      </c>
      <c r="B81" s="46">
        <v>424.8</v>
      </c>
      <c r="C81" s="46">
        <v>332.5</v>
      </c>
      <c r="D81" s="45">
        <v>8.5800000000000008E-3</v>
      </c>
      <c r="E81" s="46">
        <v>423.5</v>
      </c>
      <c r="F81" s="46">
        <v>331.5</v>
      </c>
      <c r="G81" s="45">
        <v>1.0580000000000001E-2</v>
      </c>
      <c r="H81" s="46">
        <v>412.1</v>
      </c>
      <c r="I81" s="46">
        <v>407.8</v>
      </c>
      <c r="J81" s="45">
        <v>1.0580000000000001E-2</v>
      </c>
      <c r="K81" s="46">
        <v>411</v>
      </c>
      <c r="L81" s="46">
        <v>407</v>
      </c>
    </row>
    <row r="82" spans="1:12" x14ac:dyDescent="0.25">
      <c r="A82" s="45">
        <v>8.6E-3</v>
      </c>
      <c r="B82" s="46">
        <v>423.9</v>
      </c>
      <c r="C82" s="46">
        <v>331.6</v>
      </c>
      <c r="D82" s="45">
        <v>8.6E-3</v>
      </c>
      <c r="E82" s="46">
        <v>423</v>
      </c>
      <c r="F82" s="46">
        <v>331</v>
      </c>
      <c r="G82" s="45">
        <v>1.06E-2</v>
      </c>
      <c r="H82" s="46">
        <v>411.1</v>
      </c>
      <c r="I82" s="46">
        <v>406.8</v>
      </c>
      <c r="J82" s="45">
        <v>1.06E-2</v>
      </c>
      <c r="K82" s="46">
        <v>410</v>
      </c>
      <c r="L82" s="46">
        <v>406</v>
      </c>
    </row>
    <row r="83" spans="1:12" x14ac:dyDescent="0.25">
      <c r="A83" s="45">
        <v>8.6199999999999992E-3</v>
      </c>
      <c r="B83" s="46">
        <v>423.1</v>
      </c>
      <c r="C83" s="46">
        <v>330.8</v>
      </c>
      <c r="D83" s="45">
        <v>8.6199999999999992E-3</v>
      </c>
      <c r="E83" s="46">
        <v>422</v>
      </c>
      <c r="F83" s="46">
        <v>330</v>
      </c>
      <c r="G83" s="45">
        <v>1.0619999999999999E-2</v>
      </c>
      <c r="H83" s="46">
        <v>410.1</v>
      </c>
      <c r="I83" s="46">
        <v>405.8</v>
      </c>
      <c r="J83" s="45">
        <v>1.0619999999999999E-2</v>
      </c>
      <c r="K83" s="46">
        <v>409</v>
      </c>
      <c r="L83" s="46">
        <v>405</v>
      </c>
    </row>
    <row r="84" spans="1:12" x14ac:dyDescent="0.25">
      <c r="A84" s="45">
        <v>8.6400000000000001E-3</v>
      </c>
      <c r="B84" s="46">
        <v>422.3</v>
      </c>
      <c r="C84" s="46">
        <v>330</v>
      </c>
      <c r="D84" s="45">
        <v>8.6400000000000001E-3</v>
      </c>
      <c r="E84" s="46">
        <v>421</v>
      </c>
      <c r="F84" s="46">
        <v>329</v>
      </c>
      <c r="G84" s="45">
        <v>1.064E-2</v>
      </c>
      <c r="H84" s="46">
        <v>409.1</v>
      </c>
      <c r="I84" s="46">
        <v>404.8</v>
      </c>
      <c r="J84" s="45">
        <v>1.064E-2</v>
      </c>
      <c r="K84" s="46">
        <v>408</v>
      </c>
      <c r="L84" s="46">
        <v>404</v>
      </c>
    </row>
    <row r="85" spans="1:12" x14ac:dyDescent="0.25">
      <c r="A85" s="45">
        <v>8.6599999999999993E-3</v>
      </c>
      <c r="B85" s="46">
        <v>421.5</v>
      </c>
      <c r="C85" s="46">
        <v>329.2</v>
      </c>
      <c r="D85" s="45">
        <v>8.6599999999999993E-3</v>
      </c>
      <c r="E85" s="46">
        <v>420.5</v>
      </c>
      <c r="F85" s="46">
        <v>328.5</v>
      </c>
      <c r="G85" s="45">
        <v>1.0659999999999999E-2</v>
      </c>
      <c r="H85" s="46">
        <v>408.1</v>
      </c>
      <c r="I85" s="46">
        <v>403.8</v>
      </c>
      <c r="J85" s="45">
        <v>1.0659999999999999E-2</v>
      </c>
      <c r="K85" s="46">
        <v>407.5</v>
      </c>
      <c r="L85" s="46">
        <v>403.5</v>
      </c>
    </row>
    <row r="86" spans="1:12" x14ac:dyDescent="0.25">
      <c r="A86" s="45">
        <v>8.6800000000000002E-3</v>
      </c>
      <c r="B86" s="46">
        <v>420.6</v>
      </c>
      <c r="C86" s="46">
        <v>328.4</v>
      </c>
      <c r="D86" s="45">
        <v>8.6800000000000002E-3</v>
      </c>
      <c r="E86" s="46">
        <v>419.5</v>
      </c>
      <c r="F86" s="46">
        <v>327.5</v>
      </c>
      <c r="G86" s="45">
        <v>1.068E-2</v>
      </c>
      <c r="H86" s="46">
        <v>407.2</v>
      </c>
      <c r="I86" s="46">
        <v>402.9</v>
      </c>
      <c r="J86" s="45">
        <v>1.068E-2</v>
      </c>
      <c r="K86" s="46">
        <v>406.5</v>
      </c>
      <c r="L86" s="46">
        <v>402.5</v>
      </c>
    </row>
    <row r="87" spans="1:12" x14ac:dyDescent="0.25">
      <c r="A87" s="45">
        <v>8.6999999999999994E-3</v>
      </c>
      <c r="B87" s="46">
        <v>419.9</v>
      </c>
      <c r="C87" s="46">
        <v>327.7</v>
      </c>
      <c r="D87" s="45">
        <v>8.6999999999999994E-3</v>
      </c>
      <c r="E87" s="46">
        <v>419</v>
      </c>
      <c r="F87" s="46">
        <v>327</v>
      </c>
      <c r="G87" s="45">
        <v>1.0699999999999999E-2</v>
      </c>
      <c r="H87" s="46">
        <v>406.2</v>
      </c>
      <c r="I87" s="46">
        <v>401.9</v>
      </c>
      <c r="J87" s="45">
        <v>1.0699999999999999E-2</v>
      </c>
      <c r="K87" s="46">
        <v>405.5</v>
      </c>
      <c r="L87" s="46">
        <v>401.5</v>
      </c>
    </row>
    <row r="88" spans="1:12" x14ac:dyDescent="0.25">
      <c r="A88" s="45">
        <v>8.7200000000000003E-3</v>
      </c>
      <c r="B88" s="46">
        <v>419.1</v>
      </c>
      <c r="C88" s="46">
        <v>326.89999999999998</v>
      </c>
      <c r="D88" s="45">
        <v>8.7200000000000003E-3</v>
      </c>
      <c r="E88" s="46">
        <v>418</v>
      </c>
      <c r="F88" s="46">
        <v>326</v>
      </c>
      <c r="G88" s="45">
        <v>1.072E-2</v>
      </c>
      <c r="H88" s="46">
        <v>405.2</v>
      </c>
      <c r="I88" s="46">
        <v>400.9</v>
      </c>
      <c r="J88" s="45">
        <v>1.072E-2</v>
      </c>
      <c r="K88" s="46">
        <v>404.5</v>
      </c>
      <c r="L88" s="46">
        <v>400.5</v>
      </c>
    </row>
    <row r="89" spans="1:12" x14ac:dyDescent="0.25">
      <c r="A89" s="45">
        <v>8.7399999999999995E-3</v>
      </c>
      <c r="B89" s="46">
        <v>418.3</v>
      </c>
      <c r="C89" s="46">
        <v>326.10000000000002</v>
      </c>
      <c r="D89" s="45">
        <v>8.7399999999999995E-3</v>
      </c>
      <c r="E89" s="46">
        <v>417</v>
      </c>
      <c r="F89" s="46">
        <v>325</v>
      </c>
      <c r="G89" s="45">
        <v>1.074E-2</v>
      </c>
      <c r="H89" s="46">
        <v>404.3</v>
      </c>
      <c r="I89" s="46">
        <v>400</v>
      </c>
      <c r="J89" s="45">
        <v>1.074E-2</v>
      </c>
      <c r="K89" s="46">
        <v>403.5</v>
      </c>
      <c r="L89" s="46">
        <v>399.5</v>
      </c>
    </row>
    <row r="90" spans="1:12" x14ac:dyDescent="0.25">
      <c r="A90" s="45">
        <v>8.7600000000000004E-3</v>
      </c>
      <c r="B90" s="46">
        <v>417.5</v>
      </c>
      <c r="C90" s="46">
        <v>325.3</v>
      </c>
      <c r="D90" s="45">
        <v>8.7600000000000004E-3</v>
      </c>
      <c r="E90" s="46">
        <v>416.5</v>
      </c>
      <c r="F90" s="46">
        <v>324.5</v>
      </c>
      <c r="G90" s="45">
        <v>1.076E-2</v>
      </c>
      <c r="H90" s="46">
        <v>403.3</v>
      </c>
      <c r="I90" s="46">
        <v>399</v>
      </c>
      <c r="J90" s="45">
        <v>1.076E-2</v>
      </c>
      <c r="K90" s="46">
        <v>402.5</v>
      </c>
      <c r="L90" s="46">
        <v>398.5</v>
      </c>
    </row>
    <row r="91" spans="1:12" x14ac:dyDescent="0.25">
      <c r="A91" s="45">
        <v>8.7799999999999996E-3</v>
      </c>
      <c r="B91" s="46">
        <v>416.7</v>
      </c>
      <c r="C91" s="46">
        <v>324.5</v>
      </c>
      <c r="D91" s="45">
        <v>8.7799999999999996E-3</v>
      </c>
      <c r="E91" s="46">
        <v>415.5</v>
      </c>
      <c r="F91" s="46">
        <v>323.5</v>
      </c>
      <c r="G91" s="45">
        <v>1.078E-2</v>
      </c>
      <c r="H91" s="46">
        <v>402.4</v>
      </c>
      <c r="I91" s="46">
        <v>398.1</v>
      </c>
      <c r="J91" s="45">
        <v>1.078E-2</v>
      </c>
      <c r="K91" s="46">
        <v>401.5</v>
      </c>
      <c r="L91" s="46">
        <v>397.5</v>
      </c>
    </row>
    <row r="92" spans="1:12" x14ac:dyDescent="0.25">
      <c r="A92" s="45">
        <v>8.8000000000000005E-3</v>
      </c>
      <c r="B92" s="46">
        <v>416</v>
      </c>
      <c r="C92" s="46">
        <v>323.8</v>
      </c>
      <c r="D92" s="45">
        <v>8.8000000000000005E-3</v>
      </c>
      <c r="E92" s="46">
        <v>415</v>
      </c>
      <c r="F92" s="46">
        <v>323</v>
      </c>
      <c r="G92" s="45">
        <v>1.0800000000000001E-2</v>
      </c>
      <c r="H92" s="46">
        <v>401.5</v>
      </c>
      <c r="I92" s="46">
        <v>397.2</v>
      </c>
      <c r="J92" s="45">
        <v>1.0800000000000001E-2</v>
      </c>
      <c r="K92" s="46">
        <v>400.5</v>
      </c>
      <c r="L92" s="46">
        <v>396.5</v>
      </c>
    </row>
    <row r="93" spans="1:12" x14ac:dyDescent="0.25">
      <c r="A93" s="45">
        <v>8.8199999999999997E-3</v>
      </c>
      <c r="B93" s="46">
        <v>415.2</v>
      </c>
      <c r="C93" s="46">
        <v>323</v>
      </c>
      <c r="D93" s="45">
        <v>8.8199999999999997E-3</v>
      </c>
      <c r="E93" s="46">
        <v>414</v>
      </c>
      <c r="F93" s="46">
        <v>322</v>
      </c>
      <c r="G93" s="45">
        <v>1.082E-2</v>
      </c>
      <c r="H93" s="46">
        <v>400.5</v>
      </c>
      <c r="I93" s="46">
        <v>396.2</v>
      </c>
      <c r="J93" s="45">
        <v>1.082E-2</v>
      </c>
      <c r="K93" s="46">
        <v>399.5</v>
      </c>
      <c r="L93" s="46">
        <v>395.5</v>
      </c>
    </row>
    <row r="94" spans="1:12" x14ac:dyDescent="0.25">
      <c r="A94" s="45">
        <v>8.8400000000000006E-3</v>
      </c>
      <c r="B94" s="46">
        <v>414.4</v>
      </c>
      <c r="C94" s="46">
        <v>322.2</v>
      </c>
      <c r="D94" s="45">
        <v>8.8400000000000006E-3</v>
      </c>
      <c r="E94" s="46">
        <v>413.5</v>
      </c>
      <c r="F94" s="46">
        <v>321.5</v>
      </c>
      <c r="G94" s="45">
        <v>1.0840000000000001E-2</v>
      </c>
      <c r="H94" s="46">
        <v>399.6</v>
      </c>
      <c r="I94" s="46">
        <v>395.3</v>
      </c>
      <c r="J94" s="45">
        <v>1.0840000000000001E-2</v>
      </c>
      <c r="K94" s="46">
        <v>398.5</v>
      </c>
      <c r="L94" s="46">
        <v>394.5</v>
      </c>
    </row>
    <row r="95" spans="1:12" x14ac:dyDescent="0.25">
      <c r="A95" s="45">
        <v>8.8599999999999998E-3</v>
      </c>
      <c r="B95" s="46">
        <v>413.7</v>
      </c>
      <c r="C95" s="46">
        <v>321.5</v>
      </c>
      <c r="D95" s="45">
        <v>8.8599999999999998E-3</v>
      </c>
      <c r="E95" s="46">
        <v>412</v>
      </c>
      <c r="F95" s="46">
        <v>320.5</v>
      </c>
      <c r="G95" s="45">
        <v>1.086E-2</v>
      </c>
      <c r="H95" s="46">
        <v>398.7</v>
      </c>
      <c r="I95" s="46">
        <v>394.4</v>
      </c>
      <c r="J95" s="45">
        <v>1.086E-2</v>
      </c>
      <c r="K95" s="46">
        <v>398</v>
      </c>
      <c r="L95" s="46">
        <v>394</v>
      </c>
    </row>
    <row r="96" spans="1:12" x14ac:dyDescent="0.25">
      <c r="A96" s="45">
        <v>8.8800000000000007E-3</v>
      </c>
      <c r="B96" s="46">
        <v>412.9</v>
      </c>
      <c r="C96" s="46">
        <v>320.7</v>
      </c>
      <c r="D96" s="45">
        <v>8.8800000000000007E-3</v>
      </c>
      <c r="E96" s="46">
        <v>411.5</v>
      </c>
      <c r="F96" s="46">
        <v>320</v>
      </c>
      <c r="G96" s="45">
        <v>1.0880000000000001E-2</v>
      </c>
      <c r="H96" s="46">
        <v>397.7</v>
      </c>
      <c r="I96" s="46">
        <v>393.4</v>
      </c>
      <c r="J96" s="45">
        <v>1.0880000000000001E-2</v>
      </c>
      <c r="K96" s="46">
        <v>397</v>
      </c>
      <c r="L96" s="46">
        <v>393</v>
      </c>
    </row>
    <row r="97" spans="1:12" x14ac:dyDescent="0.25">
      <c r="A97" s="45">
        <v>8.8999999999999999E-3</v>
      </c>
      <c r="B97" s="46">
        <v>412.2</v>
      </c>
      <c r="C97" s="46">
        <v>320</v>
      </c>
      <c r="D97" s="45">
        <v>8.8999999999999999E-3</v>
      </c>
      <c r="E97" s="46">
        <v>410.5</v>
      </c>
      <c r="F97" s="46">
        <v>319</v>
      </c>
      <c r="G97" s="45">
        <v>1.09E-2</v>
      </c>
      <c r="H97" s="46">
        <v>396.8</v>
      </c>
      <c r="I97" s="46">
        <v>392.5</v>
      </c>
      <c r="J97" s="45">
        <v>1.09E-2</v>
      </c>
      <c r="K97" s="46">
        <v>396</v>
      </c>
      <c r="L97" s="46">
        <v>392</v>
      </c>
    </row>
    <row r="98" spans="1:12" x14ac:dyDescent="0.25">
      <c r="A98" s="45">
        <v>8.9200000000000008E-3</v>
      </c>
      <c r="B98" s="46">
        <v>411.4</v>
      </c>
      <c r="C98" s="46">
        <v>319.2</v>
      </c>
      <c r="D98" s="45">
        <v>8.9200000000000008E-3</v>
      </c>
      <c r="E98" s="46">
        <v>410</v>
      </c>
      <c r="F98" s="46">
        <v>318.5</v>
      </c>
      <c r="G98" s="45">
        <v>1.0919999999999999E-2</v>
      </c>
      <c r="H98" s="46">
        <v>395.9</v>
      </c>
      <c r="I98" s="46">
        <v>391.6</v>
      </c>
      <c r="J98" s="45">
        <v>1.0919999999999999E-2</v>
      </c>
      <c r="K98" s="46">
        <v>395</v>
      </c>
      <c r="L98" s="46">
        <v>391</v>
      </c>
    </row>
    <row r="99" spans="1:12" x14ac:dyDescent="0.25">
      <c r="A99" s="45">
        <v>8.94E-3</v>
      </c>
      <c r="B99" s="46">
        <v>410.7</v>
      </c>
      <c r="C99" s="46">
        <v>318.5</v>
      </c>
      <c r="D99" s="45">
        <v>8.94E-3</v>
      </c>
      <c r="E99" s="46">
        <v>409</v>
      </c>
      <c r="F99" s="46">
        <v>317.5</v>
      </c>
      <c r="G99" s="45">
        <v>1.094E-2</v>
      </c>
      <c r="H99" s="46">
        <v>395</v>
      </c>
      <c r="I99" s="46">
        <v>390.7</v>
      </c>
      <c r="J99" s="45">
        <v>1.094E-2</v>
      </c>
      <c r="K99" s="46">
        <v>394</v>
      </c>
      <c r="L99" s="46">
        <v>390</v>
      </c>
    </row>
    <row r="100" spans="1:12" x14ac:dyDescent="0.25">
      <c r="A100" s="45">
        <v>8.9599999999999992E-3</v>
      </c>
      <c r="B100" s="46">
        <v>409.8</v>
      </c>
      <c r="C100" s="46">
        <v>317.7</v>
      </c>
      <c r="D100" s="45">
        <v>8.9599999999999992E-3</v>
      </c>
      <c r="E100" s="46">
        <v>408.5</v>
      </c>
      <c r="F100" s="46">
        <v>317</v>
      </c>
      <c r="G100" s="45">
        <v>1.0959999999999999E-2</v>
      </c>
      <c r="H100" s="46">
        <v>394.1</v>
      </c>
      <c r="I100" s="46">
        <v>389.8</v>
      </c>
      <c r="J100" s="45">
        <v>1.0959999999999999E-2</v>
      </c>
      <c r="K100" s="46">
        <v>393.5</v>
      </c>
      <c r="L100" s="46">
        <v>389.5</v>
      </c>
    </row>
    <row r="101" spans="1:12" x14ac:dyDescent="0.25">
      <c r="A101" s="45">
        <v>8.9800000000000001E-3</v>
      </c>
      <c r="B101" s="46">
        <v>409.1</v>
      </c>
      <c r="C101" s="46">
        <v>317</v>
      </c>
      <c r="D101" s="45">
        <v>8.9800000000000001E-3</v>
      </c>
      <c r="E101" s="46">
        <v>407.5</v>
      </c>
      <c r="F101" s="46">
        <v>316</v>
      </c>
      <c r="G101" s="45">
        <v>1.098E-2</v>
      </c>
      <c r="H101" s="46">
        <v>393.2</v>
      </c>
      <c r="I101" s="46">
        <v>388.9</v>
      </c>
      <c r="J101" s="45">
        <v>1.098E-2</v>
      </c>
      <c r="K101" s="46">
        <v>392.5</v>
      </c>
      <c r="L101" s="46">
        <v>388.5</v>
      </c>
    </row>
    <row r="102" spans="1:12" x14ac:dyDescent="0.25">
      <c r="A102" s="45">
        <v>8.9999999999999993E-3</v>
      </c>
      <c r="B102" s="46">
        <v>408.4</v>
      </c>
      <c r="C102" s="46">
        <v>316.3</v>
      </c>
      <c r="D102" s="45">
        <v>8.9999999999999993E-3</v>
      </c>
      <c r="E102" s="46">
        <v>407</v>
      </c>
      <c r="F102" s="46">
        <v>315.5</v>
      </c>
      <c r="G102" s="45">
        <v>1.0999999999999999E-2</v>
      </c>
      <c r="H102" s="46">
        <v>392.3</v>
      </c>
      <c r="I102" s="46">
        <v>388</v>
      </c>
      <c r="J102" s="45">
        <v>1.0999999999999999E-2</v>
      </c>
      <c r="K102" s="46">
        <v>391.5</v>
      </c>
      <c r="L102" s="46">
        <v>387.5</v>
      </c>
    </row>
    <row r="103" spans="1:12" x14ac:dyDescent="0.25">
      <c r="A103" s="45">
        <v>9.0200000000000002E-3</v>
      </c>
      <c r="B103" s="46">
        <v>407.6</v>
      </c>
      <c r="C103" s="46">
        <v>315.5</v>
      </c>
      <c r="D103" s="45">
        <v>9.0200000000000002E-3</v>
      </c>
      <c r="E103" s="46">
        <v>406</v>
      </c>
      <c r="F103" s="46">
        <v>314.5</v>
      </c>
      <c r="G103" s="45">
        <v>1.102E-2</v>
      </c>
      <c r="H103" s="46">
        <v>391.4</v>
      </c>
      <c r="I103" s="46">
        <v>387.1</v>
      </c>
      <c r="J103" s="45">
        <v>1.102E-2</v>
      </c>
      <c r="K103" s="46">
        <v>390.5</v>
      </c>
      <c r="L103" s="46">
        <v>386.5</v>
      </c>
    </row>
    <row r="104" spans="1:12" x14ac:dyDescent="0.25">
      <c r="A104" s="45">
        <v>9.0399999999999994E-3</v>
      </c>
      <c r="B104" s="46">
        <v>406.9</v>
      </c>
      <c r="C104" s="46">
        <v>314.8</v>
      </c>
      <c r="D104" s="45">
        <v>9.0399999999999994E-3</v>
      </c>
      <c r="E104" s="46">
        <v>405.5</v>
      </c>
      <c r="F104" s="46">
        <v>314</v>
      </c>
      <c r="G104" s="45">
        <v>1.1039999999999999E-2</v>
      </c>
      <c r="H104" s="46">
        <v>390.5</v>
      </c>
      <c r="I104" s="46">
        <v>386.2</v>
      </c>
      <c r="J104" s="45">
        <v>1.1039999999999999E-2</v>
      </c>
      <c r="K104" s="46">
        <v>389.5</v>
      </c>
      <c r="L104" s="46">
        <v>385.5</v>
      </c>
    </row>
    <row r="105" spans="1:12" x14ac:dyDescent="0.25">
      <c r="A105" s="45">
        <v>9.0600000000000003E-3</v>
      </c>
      <c r="B105" s="46">
        <v>406.2</v>
      </c>
      <c r="C105" s="46">
        <v>314.10000000000002</v>
      </c>
      <c r="D105" s="45">
        <v>9.0600000000000003E-3</v>
      </c>
      <c r="E105" s="46">
        <v>405</v>
      </c>
      <c r="F105" s="46">
        <v>313.5</v>
      </c>
      <c r="G105" s="45">
        <v>1.106E-2</v>
      </c>
      <c r="H105" s="46">
        <v>389.6</v>
      </c>
      <c r="I105" s="46">
        <v>385.3</v>
      </c>
      <c r="J105" s="45">
        <v>1.106E-2</v>
      </c>
      <c r="K105" s="46">
        <v>389</v>
      </c>
      <c r="L105" s="46">
        <v>385</v>
      </c>
    </row>
    <row r="106" spans="1:12" x14ac:dyDescent="0.25">
      <c r="A106" s="45">
        <v>9.0799999999999995E-3</v>
      </c>
      <c r="B106" s="46">
        <v>405.4</v>
      </c>
      <c r="C106" s="46">
        <v>313.3</v>
      </c>
      <c r="D106" s="45">
        <v>9.0799999999999995E-3</v>
      </c>
      <c r="E106" s="46">
        <v>404</v>
      </c>
      <c r="F106" s="46">
        <v>312.5</v>
      </c>
      <c r="G106" s="45">
        <v>1.108E-2</v>
      </c>
      <c r="H106" s="46">
        <v>388.7</v>
      </c>
      <c r="I106" s="46">
        <v>384.4</v>
      </c>
      <c r="J106" s="45">
        <v>1.108E-2</v>
      </c>
      <c r="K106" s="46">
        <v>388</v>
      </c>
      <c r="L106" s="46">
        <v>384</v>
      </c>
    </row>
    <row r="107" spans="1:12" x14ac:dyDescent="0.25">
      <c r="A107" s="45">
        <v>9.1000000000000004E-3</v>
      </c>
      <c r="B107" s="46">
        <v>404.7</v>
      </c>
      <c r="C107" s="46">
        <v>312.60000000000002</v>
      </c>
      <c r="D107" s="45">
        <v>9.1000000000000004E-3</v>
      </c>
      <c r="E107" s="46">
        <v>403.5</v>
      </c>
      <c r="F107" s="46">
        <v>312</v>
      </c>
      <c r="G107" s="45">
        <v>1.11E-2</v>
      </c>
      <c r="H107" s="46">
        <v>387.9</v>
      </c>
      <c r="I107" s="46">
        <v>383.6</v>
      </c>
      <c r="J107" s="45">
        <v>1.11E-2</v>
      </c>
      <c r="K107" s="46">
        <v>387</v>
      </c>
      <c r="L107" s="46">
        <v>383</v>
      </c>
    </row>
    <row r="108" spans="1:12" x14ac:dyDescent="0.25">
      <c r="A108" s="45">
        <v>9.1199999999999996E-3</v>
      </c>
      <c r="B108" s="46">
        <v>404</v>
      </c>
      <c r="C108" s="46">
        <v>311.89999999999998</v>
      </c>
      <c r="D108" s="45">
        <v>9.1199999999999996E-3</v>
      </c>
      <c r="E108" s="46">
        <v>402.5</v>
      </c>
      <c r="F108" s="46">
        <v>311</v>
      </c>
      <c r="G108" s="45">
        <v>1.112E-2</v>
      </c>
      <c r="H108" s="46">
        <v>387</v>
      </c>
      <c r="I108" s="46">
        <v>382.7</v>
      </c>
      <c r="J108" s="45">
        <v>1.112E-2</v>
      </c>
      <c r="K108" s="46">
        <v>386</v>
      </c>
      <c r="L108" s="46">
        <v>382</v>
      </c>
    </row>
    <row r="109" spans="1:12" x14ac:dyDescent="0.25">
      <c r="A109" s="45">
        <v>9.1400000000000006E-3</v>
      </c>
      <c r="B109" s="46">
        <v>403.3</v>
      </c>
      <c r="C109" s="46">
        <v>311.2</v>
      </c>
      <c r="D109" s="45">
        <v>9.1400000000000006E-3</v>
      </c>
      <c r="E109" s="46">
        <v>402</v>
      </c>
      <c r="F109" s="46">
        <v>310.5</v>
      </c>
      <c r="G109" s="45">
        <v>1.1140000000000001E-2</v>
      </c>
      <c r="H109" s="46">
        <v>386.1</v>
      </c>
      <c r="I109" s="46">
        <v>381.8</v>
      </c>
      <c r="J109" s="45">
        <v>1.1140000000000001E-2</v>
      </c>
      <c r="K109" s="46">
        <v>385.5</v>
      </c>
      <c r="L109" s="46">
        <v>381.5</v>
      </c>
    </row>
    <row r="110" spans="1:12" x14ac:dyDescent="0.25">
      <c r="A110" s="45">
        <v>9.1599999999999997E-3</v>
      </c>
      <c r="B110" s="46">
        <v>402.6</v>
      </c>
      <c r="C110" s="46">
        <v>310.5</v>
      </c>
      <c r="D110" s="45">
        <v>9.1599999999999997E-3</v>
      </c>
      <c r="E110" s="46">
        <v>401</v>
      </c>
      <c r="F110" s="46">
        <v>309.5</v>
      </c>
      <c r="G110" s="45">
        <v>1.116E-2</v>
      </c>
      <c r="H110" s="46">
        <v>385.2</v>
      </c>
      <c r="I110" s="46">
        <v>380.9</v>
      </c>
      <c r="J110" s="45">
        <v>1.116E-2</v>
      </c>
      <c r="K110" s="46">
        <v>384.5</v>
      </c>
      <c r="L110" s="46">
        <v>380.5</v>
      </c>
    </row>
    <row r="111" spans="1:12" x14ac:dyDescent="0.25">
      <c r="A111" s="45">
        <v>9.1800000000000007E-3</v>
      </c>
      <c r="B111" s="46">
        <v>401.9</v>
      </c>
      <c r="C111" s="46">
        <v>309.8</v>
      </c>
      <c r="D111" s="45">
        <v>9.1800000000000007E-3</v>
      </c>
      <c r="E111" s="46">
        <v>400.5</v>
      </c>
      <c r="F111" s="46">
        <v>309</v>
      </c>
      <c r="G111" s="45">
        <v>1.1180000000000001E-2</v>
      </c>
      <c r="H111" s="46">
        <v>384.4</v>
      </c>
      <c r="I111" s="46">
        <v>380.1</v>
      </c>
      <c r="J111" s="45">
        <v>1.1180000000000001E-2</v>
      </c>
      <c r="K111" s="46">
        <v>383.5</v>
      </c>
      <c r="L111" s="46">
        <v>379.5</v>
      </c>
    </row>
    <row r="112" spans="1:12" x14ac:dyDescent="0.25">
      <c r="A112" s="45">
        <v>9.1999999999999998E-3</v>
      </c>
      <c r="B112" s="46">
        <v>401.2</v>
      </c>
      <c r="C112" s="46">
        <v>309.10000000000002</v>
      </c>
      <c r="D112" s="45">
        <v>9.1999999999999998E-3</v>
      </c>
      <c r="E112" s="46">
        <v>400</v>
      </c>
      <c r="F112" s="46">
        <v>308.5</v>
      </c>
      <c r="G112" s="45">
        <v>1.12E-2</v>
      </c>
      <c r="H112" s="46">
        <v>383.5</v>
      </c>
      <c r="I112" s="46">
        <v>379.2</v>
      </c>
      <c r="J112" s="45">
        <v>1.12E-2</v>
      </c>
      <c r="K112" s="46">
        <v>382.5</v>
      </c>
      <c r="L112" s="46">
        <v>378.5</v>
      </c>
    </row>
    <row r="113" spans="1:12" x14ac:dyDescent="0.25">
      <c r="A113" s="45">
        <v>9.2200000000000008E-3</v>
      </c>
      <c r="B113" s="46">
        <v>400.5</v>
      </c>
      <c r="C113" s="46">
        <v>308.39999999999998</v>
      </c>
      <c r="D113" s="45">
        <v>9.2200000000000008E-3</v>
      </c>
      <c r="E113" s="46">
        <v>399</v>
      </c>
      <c r="F113" s="46">
        <v>307.5</v>
      </c>
      <c r="G113" s="45">
        <v>1.1220000000000001E-2</v>
      </c>
      <c r="H113" s="46">
        <v>382.7</v>
      </c>
      <c r="I113" s="46">
        <v>378.4</v>
      </c>
      <c r="J113" s="45">
        <v>1.1220000000000001E-2</v>
      </c>
      <c r="K113" s="46">
        <v>382</v>
      </c>
      <c r="L113" s="46">
        <v>378</v>
      </c>
    </row>
    <row r="114" spans="1:12" x14ac:dyDescent="0.25">
      <c r="A114" s="45">
        <v>9.2399999999999999E-3</v>
      </c>
      <c r="B114" s="46">
        <v>399.8</v>
      </c>
      <c r="C114" s="46">
        <v>307.7</v>
      </c>
      <c r="D114" s="45">
        <v>9.2399999999999999E-3</v>
      </c>
      <c r="E114" s="46">
        <v>398.5</v>
      </c>
      <c r="F114" s="46">
        <v>307</v>
      </c>
      <c r="G114" s="45">
        <v>1.124E-2</v>
      </c>
      <c r="H114" s="46">
        <v>381.8</v>
      </c>
      <c r="I114" s="46">
        <v>377.5</v>
      </c>
      <c r="J114" s="45">
        <v>1.124E-2</v>
      </c>
      <c r="K114" s="46">
        <v>381</v>
      </c>
      <c r="L114" s="46">
        <v>377</v>
      </c>
    </row>
    <row r="115" spans="1:12" x14ac:dyDescent="0.25">
      <c r="A115" s="45">
        <v>9.2599999999999991E-3</v>
      </c>
      <c r="B115" s="46">
        <v>399</v>
      </c>
      <c r="C115" s="46">
        <v>307</v>
      </c>
      <c r="D115" s="45">
        <v>9.2599999999999991E-3</v>
      </c>
      <c r="E115" s="46">
        <v>397.5</v>
      </c>
      <c r="F115" s="46">
        <v>306</v>
      </c>
      <c r="G115" s="45">
        <v>1.1259999999999999E-2</v>
      </c>
      <c r="H115" s="46">
        <v>381</v>
      </c>
      <c r="I115" s="46">
        <v>376.7</v>
      </c>
      <c r="J115" s="45">
        <v>1.1259999999999999E-2</v>
      </c>
      <c r="K115" s="46">
        <v>380</v>
      </c>
      <c r="L115" s="46">
        <v>376</v>
      </c>
    </row>
    <row r="116" spans="1:12" x14ac:dyDescent="0.25">
      <c r="A116" s="45">
        <v>9.2800000000000001E-3</v>
      </c>
      <c r="B116" s="46">
        <v>398.3</v>
      </c>
      <c r="C116" s="46">
        <v>306.3</v>
      </c>
      <c r="D116" s="45">
        <v>9.2800000000000001E-3</v>
      </c>
      <c r="E116" s="46">
        <v>397</v>
      </c>
      <c r="F116" s="46">
        <v>305.5</v>
      </c>
      <c r="G116" s="45">
        <v>1.128E-2</v>
      </c>
      <c r="H116" s="46">
        <v>380.1</v>
      </c>
      <c r="I116" s="46">
        <v>375.8</v>
      </c>
      <c r="J116" s="45">
        <v>1.128E-2</v>
      </c>
      <c r="K116" s="46">
        <v>379.5</v>
      </c>
      <c r="L116" s="46">
        <v>375.5</v>
      </c>
    </row>
    <row r="117" spans="1:12" x14ac:dyDescent="0.25">
      <c r="A117" s="45">
        <v>9.2999999999999992E-3</v>
      </c>
      <c r="B117" s="46">
        <v>397.6</v>
      </c>
      <c r="C117" s="46">
        <v>305.60000000000002</v>
      </c>
      <c r="D117" s="45">
        <v>9.2999999999999992E-3</v>
      </c>
      <c r="E117" s="46">
        <v>396.5</v>
      </c>
      <c r="F117" s="46">
        <v>305</v>
      </c>
      <c r="G117" s="45">
        <v>1.1299999999999999E-2</v>
      </c>
      <c r="H117" s="46">
        <v>379.3</v>
      </c>
      <c r="I117" s="46">
        <v>375</v>
      </c>
      <c r="J117" s="45">
        <v>1.1299999999999999E-2</v>
      </c>
      <c r="K117" s="46">
        <v>378.5</v>
      </c>
      <c r="L117" s="46">
        <v>374.5</v>
      </c>
    </row>
    <row r="118" spans="1:12" x14ac:dyDescent="0.25">
      <c r="A118" s="45">
        <v>9.3200000000000002E-3</v>
      </c>
      <c r="B118" s="46">
        <v>396.9</v>
      </c>
      <c r="C118" s="46">
        <v>304.89999999999998</v>
      </c>
      <c r="D118" s="45">
        <v>9.3200000000000002E-3</v>
      </c>
      <c r="E118" s="46">
        <v>395.5</v>
      </c>
      <c r="F118" s="46">
        <v>304</v>
      </c>
      <c r="G118" s="45">
        <v>1.132E-2</v>
      </c>
      <c r="H118" s="46">
        <v>378.4</v>
      </c>
      <c r="I118" s="46">
        <v>374.1</v>
      </c>
      <c r="J118" s="45">
        <v>1.132E-2</v>
      </c>
      <c r="K118" s="46">
        <v>377.5</v>
      </c>
      <c r="L118" s="46">
        <v>373.5</v>
      </c>
    </row>
    <row r="119" spans="1:12" x14ac:dyDescent="0.25">
      <c r="A119" s="45">
        <v>9.3399999999999993E-3</v>
      </c>
      <c r="B119" s="46">
        <v>396.2</v>
      </c>
      <c r="C119" s="46">
        <v>304.2</v>
      </c>
      <c r="D119" s="45">
        <v>9.3399999999999993E-3</v>
      </c>
      <c r="E119" s="46">
        <v>395</v>
      </c>
      <c r="F119" s="46">
        <v>303.5</v>
      </c>
      <c r="G119" s="45">
        <v>1.1339999999999999E-2</v>
      </c>
      <c r="H119" s="46">
        <v>377.6</v>
      </c>
      <c r="I119" s="46">
        <v>373.3</v>
      </c>
      <c r="J119" s="45">
        <v>1.1339999999999999E-2</v>
      </c>
      <c r="K119" s="46">
        <v>377</v>
      </c>
      <c r="L119" s="46">
        <v>373</v>
      </c>
    </row>
    <row r="120" spans="1:12" x14ac:dyDescent="0.25">
      <c r="A120" s="45">
        <v>9.3600000000000003E-3</v>
      </c>
      <c r="B120" s="46">
        <v>395.6</v>
      </c>
      <c r="C120" s="46">
        <v>303.60000000000002</v>
      </c>
      <c r="D120" s="45">
        <v>9.3600000000000003E-3</v>
      </c>
      <c r="E120" s="46">
        <v>394.5</v>
      </c>
      <c r="F120" s="46">
        <v>303</v>
      </c>
      <c r="G120" s="45">
        <v>1.136E-2</v>
      </c>
      <c r="H120" s="46">
        <v>376.8</v>
      </c>
      <c r="I120" s="46">
        <v>372.5</v>
      </c>
      <c r="J120" s="45">
        <v>1.136E-2</v>
      </c>
      <c r="K120" s="46">
        <v>376</v>
      </c>
      <c r="L120" s="46">
        <v>372</v>
      </c>
    </row>
    <row r="121" spans="1:12" x14ac:dyDescent="0.25">
      <c r="A121" s="45">
        <v>9.3799999999999994E-3</v>
      </c>
      <c r="B121" s="46">
        <v>394.9</v>
      </c>
      <c r="C121" s="46">
        <v>302.89999999999998</v>
      </c>
      <c r="D121" s="45">
        <v>9.3799999999999994E-3</v>
      </c>
      <c r="E121" s="46">
        <v>393.5</v>
      </c>
      <c r="F121" s="46">
        <v>302</v>
      </c>
      <c r="G121" s="45">
        <v>1.1379999999999999E-2</v>
      </c>
      <c r="H121" s="46">
        <v>376</v>
      </c>
      <c r="I121" s="46">
        <v>371.7</v>
      </c>
      <c r="J121" s="45">
        <v>1.1379999999999999E-2</v>
      </c>
      <c r="K121" s="46">
        <v>375</v>
      </c>
      <c r="L121" s="46">
        <v>371</v>
      </c>
    </row>
    <row r="122" spans="1:12" x14ac:dyDescent="0.25">
      <c r="A122" s="45">
        <v>9.4000000000000004E-3</v>
      </c>
      <c r="B122" s="46">
        <v>394.2</v>
      </c>
      <c r="C122" s="46">
        <v>302.2</v>
      </c>
      <c r="D122" s="45">
        <v>9.4000000000000004E-3</v>
      </c>
      <c r="E122" s="46">
        <v>393</v>
      </c>
      <c r="F122" s="46">
        <v>301.5</v>
      </c>
      <c r="G122" s="45">
        <v>1.14E-2</v>
      </c>
      <c r="H122" s="46">
        <v>375.1</v>
      </c>
      <c r="I122" s="46">
        <v>370.8</v>
      </c>
      <c r="J122" s="45">
        <v>1.14E-2</v>
      </c>
      <c r="K122" s="46">
        <v>374.5</v>
      </c>
      <c r="L122" s="46">
        <v>370.5</v>
      </c>
    </row>
    <row r="123" spans="1:12" x14ac:dyDescent="0.25">
      <c r="A123" s="45">
        <v>9.4199999999999996E-3</v>
      </c>
      <c r="B123" s="46">
        <v>393.6</v>
      </c>
      <c r="C123" s="46">
        <v>301.60000000000002</v>
      </c>
      <c r="D123" s="45">
        <v>9.4199999999999996E-3</v>
      </c>
      <c r="E123" s="46">
        <v>392.5</v>
      </c>
      <c r="F123" s="46">
        <v>301</v>
      </c>
      <c r="G123" s="45">
        <v>1.142E-2</v>
      </c>
      <c r="H123" s="46">
        <v>374.3</v>
      </c>
      <c r="I123" s="46">
        <v>370</v>
      </c>
      <c r="J123" s="45">
        <v>1.142E-2</v>
      </c>
      <c r="K123" s="46">
        <v>373.5</v>
      </c>
      <c r="L123" s="46">
        <v>369.5</v>
      </c>
    </row>
    <row r="124" spans="1:12" x14ac:dyDescent="0.25">
      <c r="A124" s="45">
        <v>9.4400000000000005E-3</v>
      </c>
      <c r="B124" s="46">
        <v>392.9</v>
      </c>
      <c r="C124" s="46">
        <v>300.89999999999998</v>
      </c>
      <c r="D124" s="45">
        <v>9.4400000000000005E-3</v>
      </c>
      <c r="E124" s="46">
        <v>391.5</v>
      </c>
      <c r="F124" s="46">
        <v>300</v>
      </c>
      <c r="G124" s="45">
        <v>1.1440000000000001E-2</v>
      </c>
      <c r="H124" s="46">
        <v>373.5</v>
      </c>
      <c r="I124" s="46">
        <v>369.2</v>
      </c>
      <c r="J124" s="45">
        <v>1.1440000000000001E-2</v>
      </c>
      <c r="K124" s="46">
        <v>373</v>
      </c>
      <c r="L124" s="46">
        <v>369</v>
      </c>
    </row>
    <row r="125" spans="1:12" x14ac:dyDescent="0.25">
      <c r="A125" s="45">
        <v>9.4599999999999997E-3</v>
      </c>
      <c r="B125" s="46">
        <v>392.2</v>
      </c>
      <c r="C125" s="46">
        <v>300.2</v>
      </c>
      <c r="D125" s="45">
        <v>9.4599999999999997E-3</v>
      </c>
      <c r="E125" s="46">
        <v>391</v>
      </c>
      <c r="F125" s="46">
        <v>299.5</v>
      </c>
      <c r="G125" s="45">
        <v>1.146E-2</v>
      </c>
      <c r="H125" s="46">
        <v>372.7</v>
      </c>
      <c r="I125" s="46">
        <v>368.4</v>
      </c>
      <c r="J125" s="45">
        <v>1.146E-2</v>
      </c>
      <c r="K125" s="46">
        <v>372</v>
      </c>
      <c r="L125" s="46">
        <v>368</v>
      </c>
    </row>
    <row r="126" spans="1:12" x14ac:dyDescent="0.25">
      <c r="A126" s="45">
        <v>9.4800000000000006E-3</v>
      </c>
      <c r="B126" s="46">
        <v>391.6</v>
      </c>
      <c r="C126" s="46">
        <v>299.60000000000002</v>
      </c>
      <c r="D126" s="45">
        <v>9.4800000000000006E-3</v>
      </c>
      <c r="E126" s="46">
        <v>390.5</v>
      </c>
      <c r="F126" s="46">
        <v>299</v>
      </c>
      <c r="G126" s="45">
        <v>1.1480000000000001E-2</v>
      </c>
      <c r="H126" s="46">
        <v>371.9</v>
      </c>
      <c r="I126" s="46">
        <v>367.6</v>
      </c>
      <c r="J126" s="45">
        <v>1.1480000000000001E-2</v>
      </c>
      <c r="K126" s="46">
        <v>371</v>
      </c>
      <c r="L126" s="46">
        <v>367</v>
      </c>
    </row>
    <row r="127" spans="1:12" x14ac:dyDescent="0.25">
      <c r="A127" s="45">
        <v>9.4999999999999998E-3</v>
      </c>
      <c r="B127" s="46">
        <v>390.9</v>
      </c>
      <c r="C127" s="46">
        <v>298.89999999999998</v>
      </c>
      <c r="D127" s="45">
        <v>9.4999999999999998E-3</v>
      </c>
      <c r="E127" s="46">
        <v>389.5</v>
      </c>
      <c r="F127" s="46">
        <v>298</v>
      </c>
      <c r="G127" s="45">
        <v>1.15E-2</v>
      </c>
      <c r="H127" s="46">
        <v>371.1</v>
      </c>
      <c r="I127" s="46">
        <v>366.8</v>
      </c>
      <c r="J127" s="45">
        <v>1.15E-2</v>
      </c>
      <c r="K127" s="46">
        <v>370.5</v>
      </c>
      <c r="L127" s="46">
        <v>366.5</v>
      </c>
    </row>
    <row r="128" spans="1:12" x14ac:dyDescent="0.25">
      <c r="A128" s="45">
        <v>9.5200000000000007E-3</v>
      </c>
      <c r="B128" s="46">
        <v>390.3</v>
      </c>
      <c r="C128" s="46">
        <v>298.3</v>
      </c>
      <c r="D128" s="45">
        <v>9.5200000000000007E-3</v>
      </c>
      <c r="E128" s="46">
        <v>389</v>
      </c>
      <c r="F128" s="46">
        <v>297.5</v>
      </c>
      <c r="G128" s="45">
        <v>1.1520000000000001E-2</v>
      </c>
      <c r="H128" s="46">
        <v>370.3</v>
      </c>
      <c r="I128" s="46">
        <v>366</v>
      </c>
      <c r="J128" s="45">
        <v>1.1520000000000001E-2</v>
      </c>
      <c r="K128" s="46">
        <v>369.5</v>
      </c>
      <c r="L128" s="46">
        <v>365.5</v>
      </c>
    </row>
    <row r="129" spans="1:12" x14ac:dyDescent="0.25">
      <c r="A129" s="45">
        <v>9.5399999999999999E-3</v>
      </c>
      <c r="B129" s="46">
        <v>389.6</v>
      </c>
      <c r="C129" s="46">
        <v>297.60000000000002</v>
      </c>
      <c r="D129" s="45">
        <v>9.5399999999999999E-3</v>
      </c>
      <c r="E129" s="46">
        <v>388.5</v>
      </c>
      <c r="F129" s="46">
        <v>297</v>
      </c>
      <c r="G129" s="45">
        <v>1.154E-2</v>
      </c>
      <c r="H129" s="46">
        <v>369.5</v>
      </c>
      <c r="I129" s="46">
        <v>365.2</v>
      </c>
      <c r="J129" s="45">
        <v>1.154E-2</v>
      </c>
      <c r="K129" s="46">
        <v>368.5</v>
      </c>
      <c r="L129" s="46">
        <v>364.5</v>
      </c>
    </row>
    <row r="130" spans="1:12" x14ac:dyDescent="0.25">
      <c r="A130" s="45">
        <v>9.5600000000000008E-3</v>
      </c>
      <c r="B130" s="46">
        <v>388.9</v>
      </c>
      <c r="C130" s="46">
        <v>297</v>
      </c>
      <c r="D130" s="45">
        <v>9.5600000000000008E-3</v>
      </c>
      <c r="E130" s="46">
        <v>387.5</v>
      </c>
      <c r="F130" s="46">
        <v>296</v>
      </c>
      <c r="G130" s="45">
        <v>1.1560000000000001E-2</v>
      </c>
      <c r="H130" s="46">
        <v>368.7</v>
      </c>
      <c r="I130" s="46">
        <v>364.4</v>
      </c>
      <c r="J130" s="45">
        <v>1.1560000000000001E-2</v>
      </c>
      <c r="K130" s="46">
        <v>368</v>
      </c>
      <c r="L130" s="46">
        <v>364</v>
      </c>
    </row>
    <row r="131" spans="1:12" x14ac:dyDescent="0.25">
      <c r="A131" s="45">
        <v>9.58E-3</v>
      </c>
      <c r="B131" s="46">
        <v>388.2</v>
      </c>
      <c r="C131" s="46">
        <v>296.3</v>
      </c>
      <c r="D131" s="45">
        <v>9.58E-3</v>
      </c>
      <c r="E131" s="46">
        <v>387</v>
      </c>
      <c r="F131" s="46">
        <v>295.5</v>
      </c>
      <c r="G131" s="45">
        <v>1.158E-2</v>
      </c>
      <c r="H131" s="46">
        <v>367.9</v>
      </c>
      <c r="I131" s="46">
        <v>363.6</v>
      </c>
      <c r="J131" s="45">
        <v>1.158E-2</v>
      </c>
      <c r="K131" s="46">
        <v>367</v>
      </c>
      <c r="L131" s="46">
        <v>363</v>
      </c>
    </row>
    <row r="132" spans="1:12" x14ac:dyDescent="0.25">
      <c r="A132" s="45">
        <v>9.5999999999999992E-3</v>
      </c>
      <c r="B132" s="46">
        <v>387.6</v>
      </c>
      <c r="C132" s="46">
        <v>295.7</v>
      </c>
      <c r="D132" s="45">
        <v>9.5999999999999992E-3</v>
      </c>
      <c r="E132" s="46">
        <v>386.5</v>
      </c>
      <c r="F132" s="46">
        <v>295</v>
      </c>
      <c r="G132" s="45">
        <v>1.1599999999999999E-2</v>
      </c>
      <c r="H132" s="46">
        <v>367.1</v>
      </c>
      <c r="I132" s="46">
        <v>362.8</v>
      </c>
      <c r="J132" s="45">
        <v>1.1599999999999999E-2</v>
      </c>
      <c r="K132" s="46">
        <v>366.5</v>
      </c>
      <c r="L132" s="46">
        <v>362.5</v>
      </c>
    </row>
    <row r="133" spans="1:12" x14ac:dyDescent="0.25">
      <c r="A133" s="45">
        <v>9.6200000000000001E-3</v>
      </c>
      <c r="B133" s="46">
        <v>386.9</v>
      </c>
      <c r="C133" s="46">
        <v>295</v>
      </c>
      <c r="D133" s="45">
        <v>9.6200000000000001E-3</v>
      </c>
      <c r="E133" s="46">
        <v>386</v>
      </c>
      <c r="F133" s="46">
        <v>294.5</v>
      </c>
      <c r="G133" s="45">
        <v>1.162E-2</v>
      </c>
      <c r="H133" s="46">
        <v>366.3</v>
      </c>
      <c r="I133" s="46">
        <v>362</v>
      </c>
      <c r="J133" s="45">
        <v>1.162E-2</v>
      </c>
      <c r="K133" s="46">
        <v>365.5</v>
      </c>
      <c r="L133" s="46">
        <v>361.5</v>
      </c>
    </row>
    <row r="134" spans="1:12" x14ac:dyDescent="0.25">
      <c r="A134" s="45">
        <v>9.6399999999999993E-3</v>
      </c>
      <c r="B134" s="46">
        <v>386.3</v>
      </c>
      <c r="C134" s="46">
        <v>294.39999999999998</v>
      </c>
      <c r="D134" s="45">
        <v>9.6399999999999993E-3</v>
      </c>
      <c r="E134" s="46">
        <v>385</v>
      </c>
      <c r="F134" s="46">
        <v>293.5</v>
      </c>
      <c r="G134" s="45">
        <v>1.1639999999999999E-2</v>
      </c>
      <c r="H134" s="46">
        <v>365.6</v>
      </c>
      <c r="I134" s="46">
        <v>361.3</v>
      </c>
      <c r="J134" s="45">
        <v>1.1639999999999999E-2</v>
      </c>
      <c r="K134" s="46">
        <v>365</v>
      </c>
      <c r="L134" s="46">
        <v>361</v>
      </c>
    </row>
    <row r="135" spans="1:12" x14ac:dyDescent="0.25">
      <c r="A135" s="45">
        <v>9.6600000000000002E-3</v>
      </c>
      <c r="B135" s="46">
        <v>385.7</v>
      </c>
      <c r="C135" s="46">
        <v>293.8</v>
      </c>
      <c r="D135" s="45">
        <v>9.6600000000000002E-3</v>
      </c>
      <c r="E135" s="46">
        <v>384.5</v>
      </c>
      <c r="F135" s="46">
        <v>293</v>
      </c>
      <c r="G135" s="45">
        <v>1.166E-2</v>
      </c>
      <c r="H135" s="46">
        <v>364.8</v>
      </c>
      <c r="I135" s="46">
        <v>360.5</v>
      </c>
      <c r="J135" s="45">
        <v>1.166E-2</v>
      </c>
      <c r="K135" s="46">
        <v>364</v>
      </c>
      <c r="L135" s="46">
        <v>360</v>
      </c>
    </row>
    <row r="136" spans="1:12" x14ac:dyDescent="0.25">
      <c r="A136" s="45">
        <v>9.6799999999999994E-3</v>
      </c>
      <c r="B136" s="46">
        <v>385</v>
      </c>
      <c r="C136" s="46">
        <v>293.10000000000002</v>
      </c>
      <c r="D136" s="45">
        <v>9.6799999999999994E-3</v>
      </c>
      <c r="E136" s="46">
        <v>384</v>
      </c>
      <c r="F136" s="46">
        <v>292.5</v>
      </c>
      <c r="G136" s="45">
        <v>1.1679999999999999E-2</v>
      </c>
      <c r="H136" s="46">
        <v>364</v>
      </c>
      <c r="I136" s="46">
        <v>359.7</v>
      </c>
      <c r="J136" s="45">
        <v>1.1679999999999999E-2</v>
      </c>
      <c r="K136" s="46">
        <v>363.5</v>
      </c>
      <c r="L136" s="46">
        <v>359.5</v>
      </c>
    </row>
    <row r="137" spans="1:12" x14ac:dyDescent="0.25">
      <c r="A137" s="45">
        <v>9.7000000000000003E-3</v>
      </c>
      <c r="B137" s="46">
        <v>384.4</v>
      </c>
      <c r="C137" s="46">
        <v>292.5</v>
      </c>
      <c r="D137" s="45">
        <v>9.7000000000000003E-3</v>
      </c>
      <c r="E137" s="46">
        <v>383.5</v>
      </c>
      <c r="F137" s="46">
        <v>292</v>
      </c>
      <c r="G137" s="45">
        <v>1.17E-2</v>
      </c>
      <c r="H137" s="46">
        <v>363.2</v>
      </c>
      <c r="I137" s="46">
        <v>358.9</v>
      </c>
      <c r="J137" s="45">
        <v>1.17E-2</v>
      </c>
      <c r="K137" s="46">
        <v>362.5</v>
      </c>
      <c r="L137" s="46">
        <v>358.5</v>
      </c>
    </row>
    <row r="138" spans="1:12" x14ac:dyDescent="0.25">
      <c r="A138" s="45">
        <v>9.7199999999999995E-3</v>
      </c>
      <c r="B138" s="46">
        <v>383.8</v>
      </c>
      <c r="C138" s="46">
        <v>291.89999999999998</v>
      </c>
      <c r="D138" s="45">
        <v>9.7199999999999995E-3</v>
      </c>
      <c r="E138" s="46">
        <v>382.5</v>
      </c>
      <c r="F138" s="46">
        <v>291</v>
      </c>
      <c r="G138" s="45">
        <v>1.172E-2</v>
      </c>
      <c r="H138" s="46">
        <v>362.5</v>
      </c>
      <c r="I138" s="46">
        <v>358.2</v>
      </c>
      <c r="J138" s="45">
        <v>1.172E-2</v>
      </c>
      <c r="K138" s="46">
        <v>361.5</v>
      </c>
      <c r="L138" s="46">
        <v>357.5</v>
      </c>
    </row>
    <row r="139" spans="1:12" x14ac:dyDescent="0.25">
      <c r="A139" s="45">
        <v>9.7400000000000004E-3</v>
      </c>
      <c r="B139" s="46">
        <v>383.1</v>
      </c>
      <c r="C139" s="46">
        <v>291.2</v>
      </c>
      <c r="D139" s="45">
        <v>9.7400000000000004E-3</v>
      </c>
      <c r="E139" s="46">
        <v>382</v>
      </c>
      <c r="F139" s="46">
        <v>290.5</v>
      </c>
      <c r="G139" s="45">
        <v>1.174E-2</v>
      </c>
      <c r="H139" s="46">
        <v>361.7</v>
      </c>
      <c r="I139" s="46">
        <v>357.4</v>
      </c>
      <c r="J139" s="45">
        <v>1.174E-2</v>
      </c>
      <c r="K139" s="46">
        <v>361</v>
      </c>
      <c r="L139" s="46">
        <v>357</v>
      </c>
    </row>
    <row r="140" spans="1:12" x14ac:dyDescent="0.25">
      <c r="A140" s="45">
        <v>9.7599999999999996E-3</v>
      </c>
      <c r="B140" s="46">
        <v>382.5</v>
      </c>
      <c r="C140" s="46">
        <v>290.60000000000002</v>
      </c>
      <c r="D140" s="45">
        <v>9.7599999999999996E-3</v>
      </c>
      <c r="E140" s="46">
        <v>381.5</v>
      </c>
      <c r="F140" s="46">
        <v>290</v>
      </c>
      <c r="G140" s="45">
        <v>1.176E-2</v>
      </c>
      <c r="H140" s="46">
        <v>360.9</v>
      </c>
      <c r="I140" s="46">
        <v>356.6</v>
      </c>
      <c r="J140" s="45">
        <v>1.176E-2</v>
      </c>
      <c r="K140" s="46">
        <v>360</v>
      </c>
      <c r="L140" s="46">
        <v>356</v>
      </c>
    </row>
    <row r="141" spans="1:12" x14ac:dyDescent="0.25">
      <c r="A141" s="45">
        <v>9.7800000000000005E-3</v>
      </c>
      <c r="B141" s="46">
        <v>381.9</v>
      </c>
      <c r="C141" s="46">
        <v>290</v>
      </c>
      <c r="D141" s="45">
        <v>9.7800000000000005E-3</v>
      </c>
      <c r="E141" s="46">
        <v>381</v>
      </c>
      <c r="F141" s="46">
        <v>289.5</v>
      </c>
      <c r="G141" s="45">
        <v>1.1780000000000001E-2</v>
      </c>
      <c r="H141" s="46">
        <v>360.2</v>
      </c>
      <c r="I141" s="46">
        <v>355.9</v>
      </c>
      <c r="J141" s="45">
        <v>1.1780000000000001E-2</v>
      </c>
      <c r="K141" s="46">
        <v>359.5</v>
      </c>
      <c r="L141" s="46">
        <v>355.5</v>
      </c>
    </row>
    <row r="142" spans="1:12" x14ac:dyDescent="0.25">
      <c r="A142" s="45">
        <v>9.7999999999999997E-3</v>
      </c>
      <c r="B142" s="46">
        <v>381.3</v>
      </c>
      <c r="C142" s="46">
        <v>289.39999999999998</v>
      </c>
      <c r="D142" s="45">
        <v>9.7999999999999997E-3</v>
      </c>
      <c r="E142" s="46">
        <v>380</v>
      </c>
      <c r="F142" s="46">
        <v>288.5</v>
      </c>
      <c r="G142" s="45">
        <v>1.18E-2</v>
      </c>
      <c r="H142" s="46">
        <v>359.4</v>
      </c>
      <c r="I142" s="46">
        <v>355.1</v>
      </c>
      <c r="J142" s="45">
        <v>1.18E-2</v>
      </c>
      <c r="K142" s="46">
        <v>358.5</v>
      </c>
      <c r="L142" s="46">
        <v>354.5</v>
      </c>
    </row>
    <row r="143" spans="1:12" x14ac:dyDescent="0.25">
      <c r="A143" s="45">
        <v>9.8200000000000006E-3</v>
      </c>
      <c r="B143" s="46">
        <v>380.7</v>
      </c>
      <c r="C143" s="46">
        <v>288.8</v>
      </c>
      <c r="D143" s="45">
        <v>9.8200000000000006E-3</v>
      </c>
      <c r="E143" s="46">
        <v>379.5</v>
      </c>
      <c r="F143" s="46">
        <v>288</v>
      </c>
      <c r="G143" s="45">
        <v>1.1820000000000001E-2</v>
      </c>
      <c r="H143" s="46">
        <v>358.7</v>
      </c>
      <c r="I143" s="46">
        <v>354.4</v>
      </c>
      <c r="J143" s="45">
        <v>1.1820000000000001E-2</v>
      </c>
      <c r="K143" s="46">
        <v>358</v>
      </c>
      <c r="L143" s="46">
        <v>354</v>
      </c>
    </row>
    <row r="144" spans="1:12" x14ac:dyDescent="0.25">
      <c r="A144" s="45">
        <v>9.8399999999999998E-3</v>
      </c>
      <c r="B144" s="46">
        <v>380.1</v>
      </c>
      <c r="C144" s="46">
        <v>288.2</v>
      </c>
      <c r="D144" s="45">
        <v>9.8399999999999998E-3</v>
      </c>
      <c r="E144" s="46">
        <v>379</v>
      </c>
      <c r="F144" s="46">
        <v>287.5</v>
      </c>
      <c r="G144" s="45">
        <v>1.184E-2</v>
      </c>
      <c r="H144" s="46">
        <v>357.9</v>
      </c>
      <c r="I144" s="46">
        <v>353.6</v>
      </c>
      <c r="J144" s="45">
        <v>1.184E-2</v>
      </c>
      <c r="K144" s="46">
        <v>357</v>
      </c>
      <c r="L144" s="46">
        <v>353</v>
      </c>
    </row>
    <row r="145" spans="1:12" x14ac:dyDescent="0.25">
      <c r="A145" s="45">
        <v>9.8600000000000007E-3</v>
      </c>
      <c r="B145" s="46">
        <v>379.5</v>
      </c>
      <c r="C145" s="46">
        <v>287.60000000000002</v>
      </c>
      <c r="D145" s="45">
        <v>9.8600000000000007E-3</v>
      </c>
      <c r="E145" s="46">
        <v>378.5</v>
      </c>
      <c r="F145" s="46">
        <v>287</v>
      </c>
      <c r="G145" s="45">
        <v>1.1860000000000001E-2</v>
      </c>
      <c r="H145" s="46">
        <v>357.2</v>
      </c>
      <c r="I145" s="46">
        <v>352.9</v>
      </c>
      <c r="J145" s="45">
        <v>1.1860000000000001E-2</v>
      </c>
      <c r="K145" s="46">
        <v>356.5</v>
      </c>
      <c r="L145" s="46">
        <v>352.5</v>
      </c>
    </row>
    <row r="146" spans="1:12" x14ac:dyDescent="0.25">
      <c r="A146" s="45">
        <v>9.8799999999999999E-3</v>
      </c>
      <c r="B146" s="46">
        <v>378.8</v>
      </c>
      <c r="C146" s="46">
        <v>286.89999999999998</v>
      </c>
      <c r="D146" s="45">
        <v>9.8799999999999999E-3</v>
      </c>
      <c r="E146" s="46">
        <v>378</v>
      </c>
      <c r="F146" s="46">
        <v>286.5</v>
      </c>
      <c r="G146" s="45">
        <v>1.188E-2</v>
      </c>
      <c r="H146" s="46">
        <v>356.4</v>
      </c>
      <c r="I146" s="46">
        <v>352.1</v>
      </c>
      <c r="J146" s="45">
        <v>1.188E-2</v>
      </c>
      <c r="K146" s="46">
        <v>355.5</v>
      </c>
      <c r="L146" s="46">
        <v>351.5</v>
      </c>
    </row>
    <row r="147" spans="1:12" x14ac:dyDescent="0.25">
      <c r="A147" s="45">
        <v>9.9000000000000008E-3</v>
      </c>
      <c r="B147" s="46">
        <v>378.2</v>
      </c>
      <c r="C147" s="46">
        <v>286.3</v>
      </c>
      <c r="D147" s="45">
        <v>9.9000000000000008E-3</v>
      </c>
      <c r="E147" s="46">
        <v>377</v>
      </c>
      <c r="F147" s="46">
        <v>285.5</v>
      </c>
      <c r="G147" s="45">
        <v>1.1900000000000001E-2</v>
      </c>
      <c r="H147" s="46">
        <v>355.7</v>
      </c>
      <c r="I147" s="46">
        <v>351.4</v>
      </c>
      <c r="J147" s="45">
        <v>1.1900000000000001E-2</v>
      </c>
      <c r="K147" s="46">
        <v>355</v>
      </c>
      <c r="L147" s="46">
        <v>351</v>
      </c>
    </row>
    <row r="148" spans="1:12" x14ac:dyDescent="0.25">
      <c r="A148" s="45">
        <v>9.92E-3</v>
      </c>
      <c r="B148" s="46">
        <v>377.5</v>
      </c>
      <c r="C148" s="46">
        <v>285.7</v>
      </c>
      <c r="D148" s="45">
        <v>9.92E-3</v>
      </c>
      <c r="E148" s="46">
        <v>376.5</v>
      </c>
      <c r="F148" s="46">
        <v>285</v>
      </c>
      <c r="G148" s="45">
        <v>1.192E-2</v>
      </c>
      <c r="H148" s="46">
        <v>355</v>
      </c>
      <c r="I148" s="46">
        <v>350.7</v>
      </c>
      <c r="J148" s="45">
        <v>1.192E-2</v>
      </c>
      <c r="K148" s="46">
        <v>354.5</v>
      </c>
      <c r="L148" s="46">
        <v>350.5</v>
      </c>
    </row>
    <row r="149" spans="1:12" x14ac:dyDescent="0.25">
      <c r="A149" s="45">
        <v>9.9399999999999992E-3</v>
      </c>
      <c r="B149" s="46">
        <v>376.9</v>
      </c>
      <c r="C149" s="46">
        <v>285.10000000000002</v>
      </c>
      <c r="D149" s="45">
        <v>9.9399999999999992E-3</v>
      </c>
      <c r="E149" s="46">
        <v>376</v>
      </c>
      <c r="F149" s="46">
        <v>284.5</v>
      </c>
      <c r="G149" s="45">
        <v>1.1939999999999999E-2</v>
      </c>
      <c r="H149" s="46">
        <v>354.2</v>
      </c>
      <c r="I149" s="46">
        <v>349.9</v>
      </c>
      <c r="J149" s="45">
        <v>1.1939999999999999E-2</v>
      </c>
      <c r="K149" s="46">
        <v>353.5</v>
      </c>
      <c r="L149" s="46">
        <v>349.5</v>
      </c>
    </row>
    <row r="150" spans="1:12" x14ac:dyDescent="0.25">
      <c r="A150" s="45">
        <v>9.9600000000000001E-3</v>
      </c>
      <c r="B150" s="46">
        <v>376.3</v>
      </c>
      <c r="C150" s="46">
        <v>284.5</v>
      </c>
      <c r="D150" s="45">
        <v>9.9600000000000001E-3</v>
      </c>
      <c r="E150" s="46">
        <v>375.5</v>
      </c>
      <c r="F150" s="46">
        <v>284</v>
      </c>
      <c r="G150" s="45">
        <v>1.196E-2</v>
      </c>
      <c r="H150" s="46">
        <v>353.5</v>
      </c>
      <c r="I150" s="46">
        <v>349.2</v>
      </c>
      <c r="J150" s="45">
        <v>1.196E-2</v>
      </c>
      <c r="K150" s="46">
        <v>353</v>
      </c>
      <c r="L150" s="46">
        <v>349</v>
      </c>
    </row>
    <row r="151" spans="1:12" x14ac:dyDescent="0.25">
      <c r="A151" s="45">
        <v>9.9799999999999993E-3</v>
      </c>
      <c r="B151" s="46">
        <v>375.8</v>
      </c>
      <c r="C151" s="46">
        <v>284</v>
      </c>
      <c r="D151" s="45">
        <v>9.9799999999999993E-3</v>
      </c>
      <c r="E151" s="46">
        <v>375</v>
      </c>
      <c r="F151" s="46">
        <v>283.5</v>
      </c>
      <c r="G151" s="45">
        <v>1.1979999999999999E-2</v>
      </c>
      <c r="H151" s="46">
        <v>352.8</v>
      </c>
      <c r="I151" s="46">
        <v>348.5</v>
      </c>
      <c r="J151" s="45">
        <v>1.1979999999999999E-2</v>
      </c>
      <c r="K151" s="46">
        <v>352</v>
      </c>
      <c r="L151" s="46">
        <v>348</v>
      </c>
    </row>
    <row r="152" spans="1:12" x14ac:dyDescent="0.25">
      <c r="A152" s="45">
        <v>0.01</v>
      </c>
      <c r="B152" s="46">
        <v>375.2</v>
      </c>
      <c r="C152" s="46">
        <v>283.39999999999998</v>
      </c>
      <c r="D152" s="45">
        <v>0.01</v>
      </c>
      <c r="E152" s="46">
        <v>374</v>
      </c>
      <c r="F152" s="46">
        <v>282.5</v>
      </c>
      <c r="G152" s="45">
        <v>1.2E-2</v>
      </c>
      <c r="H152" s="46">
        <v>352</v>
      </c>
      <c r="I152" s="46">
        <v>347.7</v>
      </c>
      <c r="J152" s="45">
        <v>1.2E-2</v>
      </c>
      <c r="K152" s="46">
        <v>351.5</v>
      </c>
      <c r="L152" s="46">
        <v>347.5</v>
      </c>
    </row>
    <row r="153" spans="1:12" x14ac:dyDescent="0.25">
      <c r="A153" s="45">
        <v>1.0019999999999999E-2</v>
      </c>
      <c r="B153" s="46">
        <v>374.6</v>
      </c>
      <c r="C153" s="46">
        <v>282.8</v>
      </c>
      <c r="D153" s="45">
        <v>1.0019999999999999E-2</v>
      </c>
      <c r="E153" s="46">
        <v>373.5</v>
      </c>
      <c r="F153" s="46">
        <v>282</v>
      </c>
      <c r="G153" s="45">
        <v>1.2019999999999999E-2</v>
      </c>
      <c r="H153" s="46">
        <v>351.3</v>
      </c>
      <c r="I153" s="46">
        <v>347</v>
      </c>
      <c r="J153" s="45">
        <v>1.2019999999999999E-2</v>
      </c>
      <c r="K153" s="46">
        <v>350.5</v>
      </c>
      <c r="L153" s="46">
        <v>346.5</v>
      </c>
    </row>
    <row r="154" spans="1:12" x14ac:dyDescent="0.25">
      <c r="A154" s="45">
        <v>1.004E-2</v>
      </c>
      <c r="B154" s="46">
        <v>374</v>
      </c>
      <c r="C154" s="46">
        <v>282.2</v>
      </c>
      <c r="D154" s="45">
        <v>1.004E-2</v>
      </c>
      <c r="E154" s="46">
        <v>373</v>
      </c>
      <c r="F154" s="46">
        <v>281.5</v>
      </c>
      <c r="G154" s="45">
        <v>1.204E-2</v>
      </c>
      <c r="H154" s="46">
        <v>350.6</v>
      </c>
      <c r="I154" s="46">
        <v>346.3</v>
      </c>
      <c r="J154" s="45">
        <v>1.204E-2</v>
      </c>
      <c r="K154" s="46">
        <v>350</v>
      </c>
      <c r="L154" s="46">
        <v>346</v>
      </c>
    </row>
    <row r="155" spans="1:12" x14ac:dyDescent="0.25">
      <c r="A155" s="45">
        <v>1.0059999999999999E-2</v>
      </c>
      <c r="B155" s="46">
        <v>373.4</v>
      </c>
      <c r="C155" s="46">
        <v>281.60000000000002</v>
      </c>
      <c r="D155" s="45">
        <v>1.0059999999999999E-2</v>
      </c>
      <c r="E155" s="46">
        <v>372.5</v>
      </c>
      <c r="F155" s="46">
        <v>281</v>
      </c>
      <c r="G155" s="45">
        <v>1.206E-2</v>
      </c>
      <c r="H155" s="46">
        <v>349.9</v>
      </c>
      <c r="I155" s="46">
        <v>345.6</v>
      </c>
      <c r="J155" s="45">
        <v>1.206E-2</v>
      </c>
      <c r="K155" s="46">
        <v>349</v>
      </c>
      <c r="L155" s="46">
        <v>345</v>
      </c>
    </row>
    <row r="156" spans="1:12" x14ac:dyDescent="0.25">
      <c r="A156" s="45">
        <v>1.008E-2</v>
      </c>
      <c r="B156" s="46">
        <v>372.8</v>
      </c>
      <c r="C156" s="46">
        <v>281</v>
      </c>
      <c r="D156" s="45">
        <v>1.008E-2</v>
      </c>
      <c r="E156" s="46">
        <v>372</v>
      </c>
      <c r="F156" s="46">
        <v>280.5</v>
      </c>
      <c r="G156" s="45">
        <v>1.208E-2</v>
      </c>
      <c r="H156" s="46">
        <v>349.2</v>
      </c>
      <c r="I156" s="46">
        <v>344.9</v>
      </c>
      <c r="J156" s="45">
        <v>1.208E-2</v>
      </c>
      <c r="K156" s="46">
        <v>348.5</v>
      </c>
      <c r="L156" s="46">
        <v>344.5</v>
      </c>
    </row>
    <row r="157" spans="1:12" x14ac:dyDescent="0.25">
      <c r="A157" s="45">
        <v>1.01E-2</v>
      </c>
      <c r="B157" s="46">
        <v>372.2</v>
      </c>
      <c r="C157" s="46">
        <v>280.39999999999998</v>
      </c>
      <c r="D157" s="45">
        <v>1.01E-2</v>
      </c>
      <c r="E157" s="46">
        <v>371.5</v>
      </c>
      <c r="F157" s="46">
        <v>280</v>
      </c>
      <c r="G157" s="45">
        <v>1.21E-2</v>
      </c>
      <c r="H157" s="46">
        <v>348.5</v>
      </c>
      <c r="I157" s="46">
        <v>344.2</v>
      </c>
      <c r="J157" s="45">
        <v>1.21E-2</v>
      </c>
      <c r="K157" s="46">
        <v>348</v>
      </c>
      <c r="L157" s="46">
        <v>344</v>
      </c>
    </row>
    <row r="158" spans="1:12" x14ac:dyDescent="0.25">
      <c r="A158" s="45">
        <v>1.0120000000000001E-2</v>
      </c>
      <c r="B158" s="46">
        <v>371.7</v>
      </c>
      <c r="C158" s="46">
        <v>279.89999999999998</v>
      </c>
      <c r="D158" s="45">
        <v>1.0120000000000001E-2</v>
      </c>
      <c r="E158" s="46">
        <v>370.5</v>
      </c>
      <c r="F158" s="46">
        <v>279</v>
      </c>
      <c r="G158" s="45">
        <v>1.2120000000000001E-2</v>
      </c>
      <c r="H158" s="46">
        <v>347.8</v>
      </c>
      <c r="I158" s="46">
        <v>343.5</v>
      </c>
      <c r="J158" s="45">
        <v>1.2120000000000001E-2</v>
      </c>
      <c r="K158" s="46">
        <v>347</v>
      </c>
      <c r="L158" s="46">
        <v>343</v>
      </c>
    </row>
    <row r="159" spans="1:12" x14ac:dyDescent="0.25">
      <c r="A159" s="45">
        <v>1.014E-2</v>
      </c>
      <c r="B159" s="46">
        <v>371.1</v>
      </c>
      <c r="C159" s="46">
        <v>279.3</v>
      </c>
      <c r="D159" s="45">
        <v>1.014E-2</v>
      </c>
      <c r="E159" s="46">
        <v>370</v>
      </c>
      <c r="F159" s="46">
        <v>278.5</v>
      </c>
      <c r="G159" s="45">
        <v>1.214E-2</v>
      </c>
      <c r="H159" s="46">
        <v>347.1</v>
      </c>
      <c r="I159" s="46">
        <v>342.8</v>
      </c>
      <c r="J159" s="45">
        <v>1.214E-2</v>
      </c>
      <c r="K159" s="46">
        <v>346.5</v>
      </c>
      <c r="L159" s="46">
        <v>342.5</v>
      </c>
    </row>
    <row r="160" spans="1:12" x14ac:dyDescent="0.25">
      <c r="A160" s="45">
        <v>1.0160000000000001E-2</v>
      </c>
      <c r="B160" s="46">
        <v>370.5</v>
      </c>
      <c r="C160" s="46">
        <v>278.7</v>
      </c>
      <c r="D160" s="45">
        <v>1.0160000000000001E-2</v>
      </c>
      <c r="E160" s="46">
        <v>369.5</v>
      </c>
      <c r="F160" s="46">
        <v>278</v>
      </c>
      <c r="G160" s="45">
        <v>1.2160000000000001E-2</v>
      </c>
      <c r="H160" s="46">
        <v>346.4</v>
      </c>
      <c r="I160" s="46">
        <v>342.1</v>
      </c>
      <c r="J160" s="45">
        <v>1.2160000000000001E-2</v>
      </c>
      <c r="K160" s="46">
        <v>345.5</v>
      </c>
      <c r="L160" s="46">
        <v>341.5</v>
      </c>
    </row>
    <row r="161" spans="1:12" x14ac:dyDescent="0.25">
      <c r="A161" s="45">
        <v>1.018E-2</v>
      </c>
      <c r="B161" s="46">
        <v>370</v>
      </c>
      <c r="C161" s="46">
        <v>278.2</v>
      </c>
      <c r="D161" s="45">
        <v>1.018E-2</v>
      </c>
      <c r="E161" s="46">
        <v>369</v>
      </c>
      <c r="F161" s="46">
        <v>277.5</v>
      </c>
      <c r="G161" s="45">
        <v>1.218E-2</v>
      </c>
      <c r="H161" s="46">
        <v>345.7</v>
      </c>
      <c r="I161" s="46">
        <v>341.4</v>
      </c>
      <c r="J161" s="45">
        <v>1.218E-2</v>
      </c>
      <c r="K161" s="46">
        <v>345</v>
      </c>
      <c r="L161" s="46">
        <v>341</v>
      </c>
    </row>
    <row r="162" spans="1:12" x14ac:dyDescent="0.25">
      <c r="A162" s="45">
        <v>1.0200000000000001E-2</v>
      </c>
      <c r="B162" s="46">
        <v>369.4</v>
      </c>
      <c r="C162" s="46">
        <v>277.60000000000002</v>
      </c>
      <c r="D162" s="45">
        <v>1.0200000000000001E-2</v>
      </c>
      <c r="E162" s="46">
        <v>368.5</v>
      </c>
      <c r="F162" s="46">
        <v>277</v>
      </c>
      <c r="G162" s="45">
        <v>1.2200000000000001E-2</v>
      </c>
      <c r="H162" s="46">
        <v>345</v>
      </c>
      <c r="I162" s="46">
        <v>340.7</v>
      </c>
      <c r="J162" s="45">
        <v>1.2200000000000001E-2</v>
      </c>
      <c r="K162" s="46">
        <v>344.5</v>
      </c>
      <c r="L162" s="46">
        <v>340.5</v>
      </c>
    </row>
    <row r="163" spans="1:12" x14ac:dyDescent="0.25">
      <c r="A163" s="45">
        <v>1.022E-2</v>
      </c>
      <c r="B163" s="46">
        <v>368.8</v>
      </c>
      <c r="C163" s="46">
        <v>277</v>
      </c>
      <c r="D163" s="45">
        <v>1.022E-2</v>
      </c>
      <c r="E163" s="46">
        <v>368</v>
      </c>
      <c r="F163" s="46">
        <v>276.5</v>
      </c>
      <c r="G163" s="45">
        <v>1.222E-2</v>
      </c>
      <c r="H163" s="46">
        <v>344.3</v>
      </c>
      <c r="I163" s="46">
        <v>340</v>
      </c>
      <c r="J163" s="45">
        <v>1.222E-2</v>
      </c>
      <c r="K163" s="46">
        <v>343.5</v>
      </c>
      <c r="L163" s="46">
        <v>339.5</v>
      </c>
    </row>
    <row r="164" spans="1:12" x14ac:dyDescent="0.25">
      <c r="A164" s="45">
        <v>1.0240000000000001E-2</v>
      </c>
      <c r="B164" s="46">
        <v>368.3</v>
      </c>
      <c r="C164" s="46">
        <v>276.5</v>
      </c>
      <c r="D164" s="45">
        <v>1.0240000000000001E-2</v>
      </c>
      <c r="E164" s="46">
        <v>367.5</v>
      </c>
      <c r="F164" s="46">
        <v>276</v>
      </c>
      <c r="G164" s="45">
        <v>1.2239999999999999E-2</v>
      </c>
      <c r="H164" s="46">
        <v>343.6</v>
      </c>
      <c r="I164" s="46">
        <v>339.3</v>
      </c>
      <c r="J164" s="45">
        <v>1.2239999999999999E-2</v>
      </c>
      <c r="K164" s="46">
        <v>343</v>
      </c>
      <c r="L164" s="46">
        <v>339</v>
      </c>
    </row>
    <row r="165" spans="1:12" x14ac:dyDescent="0.25">
      <c r="A165" s="45">
        <v>1.026E-2</v>
      </c>
      <c r="B165" s="46">
        <v>367.7</v>
      </c>
      <c r="C165" s="46">
        <v>275.89999999999998</v>
      </c>
      <c r="D165" s="45">
        <v>1.026E-2</v>
      </c>
      <c r="E165" s="46">
        <v>367</v>
      </c>
      <c r="F165" s="46">
        <v>275.5</v>
      </c>
      <c r="G165" s="45">
        <v>1.226E-2</v>
      </c>
      <c r="H165" s="46">
        <v>342.9</v>
      </c>
      <c r="I165" s="46">
        <v>338.6</v>
      </c>
      <c r="J165" s="45">
        <v>1.226E-2</v>
      </c>
      <c r="K165" s="46">
        <v>342.5</v>
      </c>
      <c r="L165" s="46">
        <v>338.5</v>
      </c>
    </row>
    <row r="166" spans="1:12" x14ac:dyDescent="0.25">
      <c r="A166" s="45">
        <v>1.0279999999999999E-2</v>
      </c>
      <c r="B166" s="46">
        <v>367</v>
      </c>
      <c r="C166" s="46">
        <v>275.3</v>
      </c>
      <c r="D166" s="45">
        <v>1.0279999999999999E-2</v>
      </c>
      <c r="E166" s="46">
        <v>366</v>
      </c>
      <c r="F166" s="46">
        <v>274.5</v>
      </c>
      <c r="G166" s="45">
        <v>1.2279999999999999E-2</v>
      </c>
      <c r="H166" s="46">
        <v>342.2</v>
      </c>
      <c r="I166" s="46">
        <v>337.9</v>
      </c>
      <c r="J166" s="45">
        <v>1.2279999999999999E-2</v>
      </c>
      <c r="K166" s="46">
        <v>341.5</v>
      </c>
      <c r="L166" s="46">
        <v>337.5</v>
      </c>
    </row>
    <row r="167" spans="1:12" x14ac:dyDescent="0.25">
      <c r="A167" s="45">
        <v>1.03E-2</v>
      </c>
      <c r="B167" s="46">
        <v>366.5</v>
      </c>
      <c r="C167" s="46">
        <v>274.8</v>
      </c>
      <c r="D167" s="45">
        <v>1.03E-2</v>
      </c>
      <c r="E167" s="46">
        <v>365.5</v>
      </c>
      <c r="F167" s="46">
        <v>274</v>
      </c>
      <c r="G167" s="45">
        <v>1.23E-2</v>
      </c>
      <c r="H167" s="46">
        <v>341.5</v>
      </c>
      <c r="I167" s="46">
        <v>337.2</v>
      </c>
      <c r="J167" s="45">
        <v>1.23E-2</v>
      </c>
      <c r="K167" s="46">
        <v>341</v>
      </c>
      <c r="L167" s="46">
        <v>337</v>
      </c>
    </row>
    <row r="168" spans="1:12" x14ac:dyDescent="0.25">
      <c r="A168" s="45">
        <v>1.0319999999999999E-2</v>
      </c>
      <c r="B168" s="46">
        <v>365.9</v>
      </c>
      <c r="C168" s="46">
        <v>274.2</v>
      </c>
      <c r="D168" s="45">
        <v>1.0319999999999999E-2</v>
      </c>
      <c r="E168" s="46">
        <v>365</v>
      </c>
      <c r="F168" s="46">
        <v>273.5</v>
      </c>
      <c r="G168" s="45">
        <v>1.2319999999999999E-2</v>
      </c>
      <c r="H168" s="46">
        <v>340.9</v>
      </c>
      <c r="I168" s="46">
        <v>336.6</v>
      </c>
      <c r="J168" s="45">
        <v>1.2319999999999999E-2</v>
      </c>
      <c r="K168" s="46">
        <v>340</v>
      </c>
      <c r="L168" s="46">
        <v>336</v>
      </c>
    </row>
    <row r="169" spans="1:12" x14ac:dyDescent="0.25">
      <c r="A169" s="45">
        <v>1.034E-2</v>
      </c>
      <c r="B169" s="46">
        <v>365.4</v>
      </c>
      <c r="C169" s="46">
        <v>273.7</v>
      </c>
      <c r="D169" s="45">
        <v>1.034E-2</v>
      </c>
      <c r="E169" s="46">
        <v>364.5</v>
      </c>
      <c r="F169" s="46">
        <v>273</v>
      </c>
      <c r="G169" s="45">
        <v>1.234E-2</v>
      </c>
      <c r="H169" s="46">
        <v>340.2</v>
      </c>
      <c r="I169" s="46">
        <v>335.9</v>
      </c>
      <c r="J169" s="45">
        <v>1.234E-2</v>
      </c>
      <c r="K169" s="46">
        <v>339.5</v>
      </c>
      <c r="L169" s="46">
        <v>335.5</v>
      </c>
    </row>
    <row r="170" spans="1:12" x14ac:dyDescent="0.25">
      <c r="A170" s="45">
        <v>1.0359999999999999E-2</v>
      </c>
      <c r="B170" s="46">
        <v>364.8</v>
      </c>
      <c r="C170" s="46">
        <v>273.10000000000002</v>
      </c>
      <c r="D170" s="45">
        <v>1.0359999999999999E-2</v>
      </c>
      <c r="E170" s="46">
        <v>364</v>
      </c>
      <c r="F170" s="46">
        <v>272.5</v>
      </c>
      <c r="G170" s="45">
        <v>1.2359999999999999E-2</v>
      </c>
      <c r="H170" s="46">
        <v>339.5</v>
      </c>
      <c r="I170" s="46">
        <v>335.2</v>
      </c>
      <c r="J170" s="45">
        <v>1.2359999999999999E-2</v>
      </c>
      <c r="K170" s="46">
        <v>339</v>
      </c>
      <c r="L170" s="46">
        <v>335</v>
      </c>
    </row>
    <row r="171" spans="1:12" x14ac:dyDescent="0.25">
      <c r="A171" s="45">
        <v>1.038E-2</v>
      </c>
      <c r="B171" s="46">
        <v>364.3</v>
      </c>
      <c r="C171" s="46">
        <v>272.60000000000002</v>
      </c>
      <c r="D171" s="45">
        <v>1.038E-2</v>
      </c>
      <c r="E171" s="46">
        <v>363.5</v>
      </c>
      <c r="F171" s="46">
        <v>272</v>
      </c>
      <c r="G171" s="45">
        <v>1.238E-2</v>
      </c>
      <c r="H171" s="46">
        <v>338.8</v>
      </c>
      <c r="I171" s="46">
        <v>334.5</v>
      </c>
      <c r="J171" s="45">
        <v>1.238E-2</v>
      </c>
      <c r="K171" s="46">
        <v>338</v>
      </c>
      <c r="L171" s="46">
        <v>334</v>
      </c>
    </row>
    <row r="172" spans="1:12" x14ac:dyDescent="0.25">
      <c r="A172" s="45">
        <v>1.04E-2</v>
      </c>
      <c r="B172" s="46">
        <v>363.7</v>
      </c>
      <c r="C172" s="46">
        <v>272</v>
      </c>
      <c r="D172" s="45">
        <v>1.04E-2</v>
      </c>
      <c r="E172" s="46">
        <v>363</v>
      </c>
      <c r="F172" s="46">
        <v>271.5</v>
      </c>
      <c r="G172" s="45">
        <v>1.24E-2</v>
      </c>
      <c r="H172" s="46">
        <v>338.2</v>
      </c>
      <c r="I172" s="46">
        <v>333.9</v>
      </c>
      <c r="J172" s="45">
        <v>1.24E-2</v>
      </c>
      <c r="K172" s="46">
        <v>337.5</v>
      </c>
      <c r="L172" s="46">
        <v>333.5</v>
      </c>
    </row>
    <row r="173" spans="1:12" x14ac:dyDescent="0.25">
      <c r="A173" s="45">
        <v>1.042E-2</v>
      </c>
      <c r="B173" s="46">
        <v>363.2</v>
      </c>
      <c r="C173" s="46">
        <v>271.5</v>
      </c>
      <c r="D173" s="45">
        <v>1.042E-2</v>
      </c>
      <c r="E173" s="46">
        <v>362.5</v>
      </c>
      <c r="F173" s="46">
        <v>271</v>
      </c>
      <c r="G173" s="45">
        <v>1.242E-2</v>
      </c>
      <c r="H173" s="46">
        <v>337.5</v>
      </c>
      <c r="I173" s="46">
        <v>333.2</v>
      </c>
      <c r="J173" s="45">
        <v>1.242E-2</v>
      </c>
      <c r="K173" s="46">
        <v>337</v>
      </c>
      <c r="L173" s="46">
        <v>333</v>
      </c>
    </row>
    <row r="174" spans="1:12" x14ac:dyDescent="0.25">
      <c r="A174" s="45">
        <v>1.044E-2</v>
      </c>
      <c r="B174" s="46">
        <v>362.7</v>
      </c>
      <c r="C174" s="46">
        <v>271</v>
      </c>
      <c r="D174" s="45">
        <v>1.044E-2</v>
      </c>
      <c r="E174" s="46">
        <v>362</v>
      </c>
      <c r="F174" s="46">
        <v>270.5</v>
      </c>
      <c r="G174" s="45">
        <v>1.244E-2</v>
      </c>
      <c r="H174" s="46">
        <v>336.8</v>
      </c>
      <c r="I174" s="46">
        <v>332.5</v>
      </c>
      <c r="J174" s="45">
        <v>1.244E-2</v>
      </c>
      <c r="K174" s="46">
        <v>336</v>
      </c>
      <c r="L174" s="46">
        <v>332</v>
      </c>
    </row>
    <row r="175" spans="1:12" x14ac:dyDescent="0.25">
      <c r="A175" s="45">
        <v>1.0460000000000001E-2</v>
      </c>
      <c r="B175" s="46">
        <v>362.1</v>
      </c>
      <c r="C175" s="46">
        <v>270.39999999999998</v>
      </c>
      <c r="D175" s="45">
        <v>1.0460000000000001E-2</v>
      </c>
      <c r="E175" s="46">
        <v>361.5</v>
      </c>
      <c r="F175" s="46">
        <v>270</v>
      </c>
      <c r="G175" s="45">
        <v>1.2460000000000001E-2</v>
      </c>
      <c r="H175" s="46">
        <v>336.2</v>
      </c>
      <c r="I175" s="46">
        <v>331.9</v>
      </c>
      <c r="J175" s="45">
        <v>1.2460000000000001E-2</v>
      </c>
      <c r="K175" s="46">
        <v>335.5</v>
      </c>
      <c r="L175" s="46">
        <v>331.5</v>
      </c>
    </row>
    <row r="176" spans="1:12" x14ac:dyDescent="0.25">
      <c r="A176" s="45">
        <v>1.048E-2</v>
      </c>
      <c r="B176" s="46">
        <v>361.6</v>
      </c>
      <c r="C176" s="46">
        <v>269.89999999999998</v>
      </c>
      <c r="D176" s="45">
        <v>1.048E-2</v>
      </c>
      <c r="E176" s="46">
        <v>361</v>
      </c>
      <c r="F176" s="46">
        <v>269.5</v>
      </c>
      <c r="G176" s="45">
        <v>1.248E-2</v>
      </c>
      <c r="H176" s="46">
        <v>335.5</v>
      </c>
      <c r="I176" s="46">
        <v>331.2</v>
      </c>
      <c r="J176" s="45">
        <v>1.248E-2</v>
      </c>
      <c r="K176" s="46">
        <v>335</v>
      </c>
      <c r="L176" s="46">
        <v>331</v>
      </c>
    </row>
    <row r="177" spans="1:12" x14ac:dyDescent="0.25">
      <c r="A177" s="45">
        <v>1.0500000000000001E-2</v>
      </c>
      <c r="B177" s="46">
        <v>361.1</v>
      </c>
      <c r="C177" s="46">
        <v>269.39999999999998</v>
      </c>
      <c r="D177" s="45">
        <v>1.0500000000000001E-2</v>
      </c>
      <c r="E177" s="46">
        <v>360.5</v>
      </c>
      <c r="F177" s="46">
        <v>269</v>
      </c>
      <c r="G177" s="45">
        <v>1.2500000000000001E-2</v>
      </c>
      <c r="H177" s="46">
        <v>334.9</v>
      </c>
      <c r="I177" s="46">
        <v>330.6</v>
      </c>
      <c r="J177" s="45">
        <v>1.2500000000000001E-2</v>
      </c>
      <c r="K177" s="46">
        <v>334</v>
      </c>
      <c r="L177" s="46">
        <v>330</v>
      </c>
    </row>
    <row r="178" spans="1:12" x14ac:dyDescent="0.25">
      <c r="A178" s="45">
        <v>1.052E-2</v>
      </c>
      <c r="B178" s="46">
        <v>360.5</v>
      </c>
      <c r="C178" s="46">
        <v>268.8</v>
      </c>
      <c r="D178" s="45">
        <v>1.052E-2</v>
      </c>
      <c r="E178" s="46">
        <v>360</v>
      </c>
      <c r="F178" s="46">
        <v>268.5</v>
      </c>
      <c r="G178" s="45">
        <v>1.252E-2</v>
      </c>
      <c r="H178" s="46">
        <v>334.2</v>
      </c>
      <c r="I178" s="46">
        <v>329.9</v>
      </c>
      <c r="J178" s="45">
        <v>1.252E-2</v>
      </c>
      <c r="K178" s="46">
        <v>333.5</v>
      </c>
      <c r="L178" s="46">
        <v>329.5</v>
      </c>
    </row>
    <row r="179" spans="1:12" x14ac:dyDescent="0.25">
      <c r="A179" s="45">
        <v>1.0540000000000001E-2</v>
      </c>
      <c r="B179" s="46">
        <v>360</v>
      </c>
      <c r="C179" s="46">
        <v>268.3</v>
      </c>
      <c r="D179" s="45">
        <v>1.0540000000000001E-2</v>
      </c>
      <c r="E179" s="46">
        <v>358.5</v>
      </c>
      <c r="F179" s="46">
        <v>267.5</v>
      </c>
      <c r="G179" s="45">
        <v>1.2540000000000001E-2</v>
      </c>
      <c r="H179" s="46">
        <v>333.6</v>
      </c>
      <c r="I179" s="46">
        <v>329.3</v>
      </c>
      <c r="J179" s="45">
        <v>1.2540000000000001E-2</v>
      </c>
      <c r="K179" s="46">
        <v>333</v>
      </c>
      <c r="L179" s="46">
        <v>329</v>
      </c>
    </row>
    <row r="180" spans="1:12" x14ac:dyDescent="0.25">
      <c r="A180" s="45">
        <v>1.056E-2</v>
      </c>
      <c r="B180" s="46">
        <v>359.5</v>
      </c>
      <c r="C180" s="46">
        <v>267.8</v>
      </c>
      <c r="D180" s="45">
        <v>1.056E-2</v>
      </c>
      <c r="E180" s="46">
        <v>358</v>
      </c>
      <c r="F180" s="46">
        <v>267</v>
      </c>
      <c r="G180" s="45">
        <v>1.256E-2</v>
      </c>
      <c r="H180" s="46">
        <v>332.9</v>
      </c>
      <c r="I180" s="46">
        <v>328.6</v>
      </c>
      <c r="J180" s="45">
        <v>1.256E-2</v>
      </c>
      <c r="K180" s="46">
        <v>332.5</v>
      </c>
      <c r="L180" s="46">
        <v>328.5</v>
      </c>
    </row>
    <row r="181" spans="1:12" x14ac:dyDescent="0.25">
      <c r="A181" s="45">
        <v>1.0580000000000001E-2</v>
      </c>
      <c r="B181" s="46">
        <v>358.9</v>
      </c>
      <c r="C181" s="46">
        <v>267.2</v>
      </c>
      <c r="D181" s="45">
        <v>1.0580000000000001E-2</v>
      </c>
      <c r="E181" s="46">
        <v>357.5</v>
      </c>
      <c r="F181" s="46">
        <v>266.5</v>
      </c>
      <c r="G181" s="45">
        <v>1.2579999999999999E-2</v>
      </c>
      <c r="H181" s="46">
        <v>332.3</v>
      </c>
      <c r="I181" s="46">
        <v>328</v>
      </c>
      <c r="J181" s="45">
        <v>1.2579999999999999E-2</v>
      </c>
      <c r="K181" s="46">
        <v>331.5</v>
      </c>
      <c r="L181" s="46">
        <v>327.5</v>
      </c>
    </row>
    <row r="182" spans="1:12" x14ac:dyDescent="0.25">
      <c r="A182" s="45">
        <v>1.06E-2</v>
      </c>
      <c r="B182" s="46">
        <v>358.4</v>
      </c>
      <c r="C182" s="46">
        <v>266.7</v>
      </c>
      <c r="D182" s="45">
        <v>1.06E-2</v>
      </c>
      <c r="E182" s="46">
        <v>357</v>
      </c>
      <c r="F182" s="46">
        <v>266</v>
      </c>
      <c r="G182" s="45">
        <v>1.26E-2</v>
      </c>
      <c r="H182" s="46">
        <v>331.6</v>
      </c>
      <c r="I182" s="46">
        <v>327.3</v>
      </c>
      <c r="J182" s="45">
        <v>1.26E-2</v>
      </c>
      <c r="K182" s="46">
        <v>331</v>
      </c>
      <c r="L182" s="46">
        <v>327</v>
      </c>
    </row>
    <row r="183" spans="1:12" x14ac:dyDescent="0.25">
      <c r="A183" s="45">
        <v>1.0619999999999999E-2</v>
      </c>
      <c r="B183" s="46">
        <v>357.9</v>
      </c>
      <c r="C183" s="46">
        <v>266.2</v>
      </c>
      <c r="D183" s="45">
        <v>1.0619999999999999E-2</v>
      </c>
      <c r="E183" s="46">
        <v>356.5</v>
      </c>
      <c r="F183" s="46">
        <v>265.5</v>
      </c>
      <c r="G183" s="45">
        <v>1.2619999999999999E-2</v>
      </c>
      <c r="H183" s="46">
        <v>331</v>
      </c>
      <c r="I183" s="46">
        <v>326.7</v>
      </c>
      <c r="J183" s="45">
        <v>1.2619999999999999E-2</v>
      </c>
      <c r="K183" s="46">
        <v>330.5</v>
      </c>
      <c r="L183" s="46">
        <v>326.5</v>
      </c>
    </row>
    <row r="184" spans="1:12" x14ac:dyDescent="0.25">
      <c r="A184" s="45">
        <v>1.064E-2</v>
      </c>
      <c r="B184" s="46">
        <v>357.4</v>
      </c>
      <c r="C184" s="46">
        <v>265.7</v>
      </c>
      <c r="D184" s="45">
        <v>1.064E-2</v>
      </c>
      <c r="E184" s="46">
        <v>356</v>
      </c>
      <c r="F184" s="46">
        <v>265</v>
      </c>
      <c r="G184" s="45">
        <v>1.264E-2</v>
      </c>
      <c r="H184" s="46">
        <v>330.4</v>
      </c>
      <c r="I184" s="46">
        <v>326.10000000000002</v>
      </c>
      <c r="J184" s="45">
        <v>1.264E-2</v>
      </c>
      <c r="K184" s="46">
        <v>330</v>
      </c>
      <c r="L184" s="46">
        <v>326</v>
      </c>
    </row>
    <row r="185" spans="1:12" x14ac:dyDescent="0.25">
      <c r="A185" s="45">
        <v>1.0659999999999999E-2</v>
      </c>
      <c r="B185" s="46">
        <v>356.9</v>
      </c>
      <c r="C185" s="46">
        <v>265.2</v>
      </c>
      <c r="D185" s="45">
        <v>1.0659999999999999E-2</v>
      </c>
      <c r="E185" s="46">
        <v>355.5</v>
      </c>
      <c r="F185" s="46">
        <v>264.5</v>
      </c>
      <c r="G185" s="45">
        <v>1.2659999999999999E-2</v>
      </c>
      <c r="H185" s="46">
        <v>329.7</v>
      </c>
      <c r="I185" s="46">
        <v>325.39999999999998</v>
      </c>
      <c r="J185" s="45">
        <v>1.2659999999999999E-2</v>
      </c>
      <c r="K185" s="46">
        <v>329</v>
      </c>
      <c r="L185" s="46">
        <v>325</v>
      </c>
    </row>
    <row r="186" spans="1:12" x14ac:dyDescent="0.25">
      <c r="A186" s="45">
        <v>1.068E-2</v>
      </c>
      <c r="B186" s="46">
        <v>356.2</v>
      </c>
      <c r="C186" s="46">
        <v>264.60000000000002</v>
      </c>
      <c r="D186" s="45">
        <v>1.068E-2</v>
      </c>
      <c r="E186" s="46">
        <v>355</v>
      </c>
      <c r="F186" s="46">
        <v>264</v>
      </c>
      <c r="G186" s="45">
        <v>1.268E-2</v>
      </c>
      <c r="H186" s="46">
        <v>329.1</v>
      </c>
      <c r="I186" s="46">
        <v>324.8</v>
      </c>
      <c r="J186" s="45">
        <v>1.268E-2</v>
      </c>
      <c r="K186" s="46">
        <v>328.5</v>
      </c>
      <c r="L186" s="46">
        <v>324.5</v>
      </c>
    </row>
    <row r="187" spans="1:12" x14ac:dyDescent="0.25">
      <c r="A187" s="45">
        <v>1.0699999999999999E-2</v>
      </c>
      <c r="B187" s="46">
        <v>355.7</v>
      </c>
      <c r="C187" s="46">
        <v>264.10000000000002</v>
      </c>
      <c r="D187" s="45">
        <v>1.0699999999999999E-2</v>
      </c>
      <c r="E187" s="46">
        <v>354.5</v>
      </c>
      <c r="F187" s="46">
        <v>263.5</v>
      </c>
      <c r="G187" s="45">
        <v>1.2699999999999999E-2</v>
      </c>
      <c r="H187" s="46">
        <v>328.5</v>
      </c>
      <c r="I187" s="46">
        <v>324.2</v>
      </c>
      <c r="J187" s="45">
        <v>1.2699999999999999E-2</v>
      </c>
      <c r="K187" s="46">
        <v>328</v>
      </c>
      <c r="L187" s="46">
        <v>324</v>
      </c>
    </row>
    <row r="188" spans="1:12" x14ac:dyDescent="0.25">
      <c r="A188" s="45">
        <v>1.072E-2</v>
      </c>
      <c r="B188" s="46">
        <v>355.2</v>
      </c>
      <c r="C188" s="46">
        <v>263.60000000000002</v>
      </c>
      <c r="D188" s="45">
        <v>1.072E-2</v>
      </c>
      <c r="E188" s="46">
        <v>354</v>
      </c>
      <c r="F188" s="46">
        <v>263</v>
      </c>
      <c r="G188" s="45">
        <v>1.272E-2</v>
      </c>
      <c r="H188" s="46">
        <v>327.8</v>
      </c>
      <c r="I188" s="46">
        <v>323.5</v>
      </c>
      <c r="J188" s="45">
        <v>1.272E-2</v>
      </c>
      <c r="K188" s="46">
        <v>327</v>
      </c>
      <c r="L188" s="46">
        <v>323</v>
      </c>
    </row>
    <row r="189" spans="1:12" x14ac:dyDescent="0.25">
      <c r="A189" s="45">
        <v>1.074E-2</v>
      </c>
      <c r="B189" s="46">
        <v>354.7</v>
      </c>
      <c r="C189" s="46">
        <v>263.10000000000002</v>
      </c>
      <c r="D189" s="45">
        <v>1.074E-2</v>
      </c>
      <c r="E189" s="46">
        <v>353.5</v>
      </c>
      <c r="F189" s="46">
        <v>262.5</v>
      </c>
      <c r="G189" s="45">
        <v>1.274E-2</v>
      </c>
      <c r="H189" s="46">
        <v>327.2</v>
      </c>
      <c r="I189" s="46">
        <v>322.89999999999998</v>
      </c>
      <c r="J189" s="45">
        <v>1.274E-2</v>
      </c>
      <c r="K189" s="46">
        <v>326.5</v>
      </c>
      <c r="L189" s="46">
        <v>322.5</v>
      </c>
    </row>
    <row r="190" spans="1:12" x14ac:dyDescent="0.25">
      <c r="A190" s="45">
        <v>1.076E-2</v>
      </c>
      <c r="B190" s="46">
        <v>354.2</v>
      </c>
      <c r="C190" s="46">
        <v>262.60000000000002</v>
      </c>
      <c r="D190" s="45">
        <v>1.076E-2</v>
      </c>
      <c r="E190" s="46">
        <v>353</v>
      </c>
      <c r="F190" s="46">
        <v>262</v>
      </c>
      <c r="G190" s="45">
        <v>1.2760000000000001E-2</v>
      </c>
      <c r="H190" s="46">
        <v>326.60000000000002</v>
      </c>
      <c r="I190" s="46">
        <v>322.3</v>
      </c>
      <c r="J190" s="45">
        <v>1.2760000000000001E-2</v>
      </c>
      <c r="K190" s="46">
        <v>326</v>
      </c>
      <c r="L190" s="46">
        <v>322</v>
      </c>
    </row>
    <row r="191" spans="1:12" x14ac:dyDescent="0.25">
      <c r="A191" s="45">
        <v>1.078E-2</v>
      </c>
      <c r="B191" s="46">
        <v>353.7</v>
      </c>
      <c r="C191" s="46">
        <v>262.10000000000002</v>
      </c>
      <c r="D191" s="45">
        <v>1.078E-2</v>
      </c>
      <c r="E191" s="46">
        <v>352.5</v>
      </c>
      <c r="F191" s="46">
        <v>261.5</v>
      </c>
      <c r="G191" s="45">
        <v>1.278E-2</v>
      </c>
      <c r="H191" s="46">
        <v>326</v>
      </c>
      <c r="I191" s="46">
        <v>321.7</v>
      </c>
      <c r="J191" s="45">
        <v>1.278E-2</v>
      </c>
      <c r="K191" s="46">
        <v>325.5</v>
      </c>
      <c r="L191" s="46">
        <v>321.5</v>
      </c>
    </row>
    <row r="192" spans="1:12" x14ac:dyDescent="0.25">
      <c r="A192" s="45">
        <v>1.0800000000000001E-2</v>
      </c>
      <c r="B192" s="46">
        <v>353.2</v>
      </c>
      <c r="C192" s="46">
        <v>261.60000000000002</v>
      </c>
      <c r="D192" s="45">
        <v>1.0800000000000001E-2</v>
      </c>
      <c r="E192" s="46">
        <v>352</v>
      </c>
      <c r="F192" s="46">
        <v>261</v>
      </c>
      <c r="G192" s="45">
        <v>1.2800000000000001E-2</v>
      </c>
      <c r="H192" s="46">
        <v>325.3</v>
      </c>
      <c r="I192" s="46">
        <v>321</v>
      </c>
      <c r="J192" s="45">
        <v>1.2800000000000001E-2</v>
      </c>
      <c r="K192" s="46">
        <v>325</v>
      </c>
      <c r="L192" s="46">
        <v>321</v>
      </c>
    </row>
    <row r="193" spans="1:12" x14ac:dyDescent="0.25">
      <c r="A193" s="45">
        <v>1.082E-2</v>
      </c>
      <c r="B193" s="46">
        <v>352.7</v>
      </c>
      <c r="C193" s="46">
        <v>261.10000000000002</v>
      </c>
      <c r="D193" s="45">
        <v>1.082E-2</v>
      </c>
      <c r="E193" s="46">
        <v>351.5</v>
      </c>
      <c r="F193" s="46">
        <v>260.5</v>
      </c>
      <c r="G193" s="45">
        <v>1.282E-2</v>
      </c>
      <c r="H193" s="46">
        <v>324.7</v>
      </c>
      <c r="I193" s="46">
        <v>320.39999999999998</v>
      </c>
      <c r="J193" s="45">
        <v>1.282E-2</v>
      </c>
      <c r="K193" s="46">
        <v>324</v>
      </c>
      <c r="L193" s="46">
        <v>320</v>
      </c>
    </row>
    <row r="194" spans="1:12" x14ac:dyDescent="0.25">
      <c r="A194" s="45">
        <v>1.0840000000000001E-2</v>
      </c>
      <c r="B194" s="46">
        <v>352.2</v>
      </c>
      <c r="C194" s="46">
        <v>260.60000000000002</v>
      </c>
      <c r="D194" s="45">
        <v>1.0840000000000001E-2</v>
      </c>
      <c r="E194" s="46">
        <v>351</v>
      </c>
      <c r="F194" s="46">
        <v>260</v>
      </c>
      <c r="G194" s="45">
        <v>1.2840000000000001E-2</v>
      </c>
      <c r="H194" s="46">
        <v>324.10000000000002</v>
      </c>
      <c r="I194" s="46">
        <v>319.8</v>
      </c>
      <c r="J194" s="45">
        <v>1.2840000000000001E-2</v>
      </c>
      <c r="K194" s="46">
        <v>323.5</v>
      </c>
      <c r="L194" s="46">
        <v>319.5</v>
      </c>
    </row>
    <row r="195" spans="1:12" x14ac:dyDescent="0.25">
      <c r="A195" s="45">
        <v>1.086E-2</v>
      </c>
      <c r="B195" s="46">
        <v>351.7</v>
      </c>
      <c r="C195" s="46">
        <v>260.10000000000002</v>
      </c>
      <c r="D195" s="45">
        <v>1.086E-2</v>
      </c>
      <c r="E195" s="46">
        <v>350.5</v>
      </c>
      <c r="F195" s="46">
        <v>259.5</v>
      </c>
      <c r="G195" s="45">
        <v>1.286E-2</v>
      </c>
      <c r="H195" s="46">
        <v>323.5</v>
      </c>
      <c r="I195" s="46">
        <v>319.2</v>
      </c>
      <c r="J195" s="45">
        <v>1.286E-2</v>
      </c>
      <c r="K195" s="46">
        <v>323</v>
      </c>
      <c r="L195" s="46">
        <v>319</v>
      </c>
    </row>
    <row r="196" spans="1:12" x14ac:dyDescent="0.25">
      <c r="A196" s="45">
        <v>1.0880000000000001E-2</v>
      </c>
      <c r="B196" s="46">
        <v>351.2</v>
      </c>
      <c r="C196" s="46">
        <v>259.60000000000002</v>
      </c>
      <c r="D196" s="45">
        <v>1.0880000000000001E-2</v>
      </c>
      <c r="E196" s="46">
        <v>350</v>
      </c>
      <c r="F196" s="46">
        <v>259</v>
      </c>
      <c r="G196" s="45">
        <v>1.2880000000000001E-2</v>
      </c>
      <c r="H196" s="46">
        <v>322.89999999999998</v>
      </c>
      <c r="I196" s="46">
        <v>318.60000000000002</v>
      </c>
      <c r="J196" s="45">
        <v>1.2880000000000001E-2</v>
      </c>
      <c r="K196" s="46">
        <v>322.5</v>
      </c>
      <c r="L196" s="46">
        <v>318.5</v>
      </c>
    </row>
    <row r="197" spans="1:12" x14ac:dyDescent="0.25">
      <c r="A197" s="45">
        <v>1.09E-2</v>
      </c>
      <c r="B197" s="46">
        <v>350.7</v>
      </c>
      <c r="C197" s="46">
        <v>259.10000000000002</v>
      </c>
      <c r="D197" s="45">
        <v>1.09E-2</v>
      </c>
      <c r="E197" s="46">
        <v>349.5</v>
      </c>
      <c r="F197" s="46">
        <v>258.5</v>
      </c>
      <c r="G197" s="45">
        <v>1.29E-2</v>
      </c>
      <c r="H197" s="46">
        <v>322.3</v>
      </c>
      <c r="I197" s="46">
        <v>318</v>
      </c>
      <c r="J197" s="45">
        <v>1.29E-2</v>
      </c>
      <c r="K197" s="46">
        <v>321.5</v>
      </c>
      <c r="L197" s="46">
        <v>317.5</v>
      </c>
    </row>
    <row r="198" spans="1:12" x14ac:dyDescent="0.25">
      <c r="A198" s="45">
        <v>1.0919999999999999E-2</v>
      </c>
      <c r="B198" s="46">
        <v>350.2</v>
      </c>
      <c r="C198" s="46">
        <v>258.60000000000002</v>
      </c>
      <c r="D198" s="45">
        <v>1.0919999999999999E-2</v>
      </c>
      <c r="E198" s="46">
        <v>349</v>
      </c>
      <c r="F198" s="46">
        <v>258</v>
      </c>
      <c r="G198" s="45">
        <v>1.2919999999999999E-2</v>
      </c>
      <c r="H198" s="46">
        <v>321.7</v>
      </c>
      <c r="I198" s="46">
        <v>317.39999999999998</v>
      </c>
      <c r="J198" s="45">
        <v>1.2919999999999999E-2</v>
      </c>
      <c r="K198" s="46">
        <v>321</v>
      </c>
      <c r="L198" s="46">
        <v>317</v>
      </c>
    </row>
    <row r="199" spans="1:12" x14ac:dyDescent="0.25">
      <c r="A199" s="45">
        <v>1.094E-2</v>
      </c>
      <c r="B199" s="46">
        <v>349.7</v>
      </c>
      <c r="C199" s="46">
        <v>258.10000000000002</v>
      </c>
      <c r="D199" s="45">
        <v>1.094E-2</v>
      </c>
      <c r="E199" s="46">
        <v>348.5</v>
      </c>
      <c r="F199" s="46">
        <v>257.5</v>
      </c>
      <c r="G199" s="45">
        <v>1.294E-2</v>
      </c>
      <c r="H199" s="46">
        <v>321.10000000000002</v>
      </c>
      <c r="I199" s="46">
        <v>316.8</v>
      </c>
      <c r="J199" s="45">
        <v>1.294E-2</v>
      </c>
      <c r="K199" s="46">
        <v>320.5</v>
      </c>
      <c r="L199" s="46">
        <v>316.5</v>
      </c>
    </row>
    <row r="200" spans="1:12" x14ac:dyDescent="0.25">
      <c r="A200" s="45">
        <v>1.0959999999999999E-2</v>
      </c>
      <c r="B200" s="46">
        <v>349.2</v>
      </c>
      <c r="C200" s="46">
        <v>257.60000000000002</v>
      </c>
      <c r="D200" s="45">
        <v>1.0959999999999999E-2</v>
      </c>
      <c r="E200" s="46">
        <v>348</v>
      </c>
      <c r="F200" s="46">
        <v>257</v>
      </c>
      <c r="G200" s="45">
        <v>1.2959999999999999E-2</v>
      </c>
      <c r="H200" s="46">
        <v>320.5</v>
      </c>
      <c r="I200" s="46">
        <v>316.2</v>
      </c>
      <c r="J200" s="45">
        <v>1.2959999999999999E-2</v>
      </c>
      <c r="K200" s="46">
        <v>320</v>
      </c>
      <c r="L200" s="46">
        <v>316</v>
      </c>
    </row>
    <row r="201" spans="1:12" x14ac:dyDescent="0.25">
      <c r="A201" s="45">
        <v>1.098E-2</v>
      </c>
      <c r="B201" s="46">
        <v>348.8</v>
      </c>
      <c r="C201" s="46">
        <v>257.2</v>
      </c>
      <c r="D201" s="45">
        <v>1.098E-2</v>
      </c>
      <c r="E201" s="46">
        <v>347.5</v>
      </c>
      <c r="F201" s="46">
        <v>256.5</v>
      </c>
      <c r="G201" s="45">
        <v>1.298E-2</v>
      </c>
      <c r="H201" s="46">
        <v>319.89999999999998</v>
      </c>
      <c r="I201" s="46">
        <v>315.60000000000002</v>
      </c>
      <c r="J201" s="45">
        <v>1.298E-2</v>
      </c>
      <c r="K201" s="46">
        <v>319.5</v>
      </c>
      <c r="L201" s="46">
        <v>315.5</v>
      </c>
    </row>
    <row r="202" spans="1:12" x14ac:dyDescent="0.25">
      <c r="A202" s="45">
        <v>1.0999999999999999E-2</v>
      </c>
      <c r="B202" s="46">
        <v>348.3</v>
      </c>
      <c r="C202" s="46">
        <v>256.7</v>
      </c>
      <c r="D202" s="45">
        <v>1.0999999999999999E-2</v>
      </c>
      <c r="E202" s="46">
        <v>347</v>
      </c>
      <c r="F202" s="46">
        <v>256</v>
      </c>
      <c r="G202" s="45">
        <v>1.2999999999999999E-2</v>
      </c>
      <c r="H202" s="46">
        <v>319.3</v>
      </c>
      <c r="I202" s="46">
        <v>315</v>
      </c>
      <c r="J202" s="45">
        <v>1.2999999999999999E-2</v>
      </c>
      <c r="K202" s="46">
        <v>318.5</v>
      </c>
      <c r="L202" s="46">
        <v>314.5</v>
      </c>
    </row>
    <row r="203" spans="1:12" x14ac:dyDescent="0.25">
      <c r="A203" s="45">
        <v>1.102E-2</v>
      </c>
      <c r="B203" s="46">
        <v>347.8</v>
      </c>
      <c r="C203" s="46">
        <v>256.2</v>
      </c>
      <c r="D203" s="45">
        <v>1.102E-2</v>
      </c>
      <c r="E203" s="46">
        <v>346.5</v>
      </c>
      <c r="F203" s="46">
        <v>255.5</v>
      </c>
      <c r="G203" s="45">
        <v>1.302E-2</v>
      </c>
      <c r="H203" s="46">
        <v>318.7</v>
      </c>
      <c r="I203" s="46">
        <v>314.39999999999998</v>
      </c>
      <c r="J203" s="45">
        <v>1.302E-2</v>
      </c>
      <c r="K203" s="46">
        <v>318</v>
      </c>
      <c r="L203" s="46">
        <v>314</v>
      </c>
    </row>
    <row r="204" spans="1:12" x14ac:dyDescent="0.25">
      <c r="A204" s="45">
        <v>1.1039999999999999E-2</v>
      </c>
      <c r="B204" s="46">
        <v>347.3</v>
      </c>
      <c r="C204" s="46">
        <v>255.7</v>
      </c>
      <c r="D204" s="45">
        <v>1.1039999999999999E-2</v>
      </c>
      <c r="E204" s="46">
        <v>346</v>
      </c>
      <c r="F204" s="46">
        <v>255</v>
      </c>
      <c r="G204" s="45">
        <v>1.304E-2</v>
      </c>
      <c r="H204" s="46">
        <v>318.10000000000002</v>
      </c>
      <c r="I204" s="46">
        <v>313.8</v>
      </c>
      <c r="J204" s="45">
        <v>1.304E-2</v>
      </c>
      <c r="K204" s="46">
        <v>317.5</v>
      </c>
      <c r="L204" s="46">
        <v>313.5</v>
      </c>
    </row>
    <row r="205" spans="1:12" x14ac:dyDescent="0.25">
      <c r="A205" s="45">
        <v>1.106E-2</v>
      </c>
      <c r="B205" s="46">
        <v>346.8</v>
      </c>
      <c r="C205" s="46">
        <v>255.2</v>
      </c>
      <c r="D205" s="45">
        <v>1.106E-2</v>
      </c>
      <c r="E205" s="46">
        <v>345.5</v>
      </c>
      <c r="F205" s="46">
        <v>254.5</v>
      </c>
      <c r="G205" s="45">
        <v>1.306E-2</v>
      </c>
      <c r="H205" s="46">
        <v>317.5</v>
      </c>
      <c r="I205" s="46">
        <v>313.2</v>
      </c>
      <c r="J205" s="45">
        <v>1.306E-2</v>
      </c>
      <c r="K205" s="46">
        <v>317</v>
      </c>
      <c r="L205" s="46">
        <v>313</v>
      </c>
    </row>
    <row r="206" spans="1:12" x14ac:dyDescent="0.25">
      <c r="A206" s="45">
        <v>1.108E-2</v>
      </c>
      <c r="B206" s="46">
        <v>346.4</v>
      </c>
      <c r="C206" s="46">
        <v>254.8</v>
      </c>
      <c r="D206" s="45">
        <v>1.108E-2</v>
      </c>
      <c r="E206" s="46">
        <v>345</v>
      </c>
      <c r="F206" s="46">
        <v>254</v>
      </c>
      <c r="G206" s="45">
        <v>1.308E-2</v>
      </c>
      <c r="H206" s="46">
        <v>316.89999999999998</v>
      </c>
      <c r="I206" s="46">
        <v>312.60000000000002</v>
      </c>
      <c r="J206" s="45">
        <v>1.308E-2</v>
      </c>
      <c r="K206" s="46">
        <v>316.5</v>
      </c>
      <c r="L206" s="46">
        <v>312.5</v>
      </c>
    </row>
    <row r="207" spans="1:12" x14ac:dyDescent="0.25">
      <c r="A207" s="45">
        <v>1.11E-2</v>
      </c>
      <c r="B207" s="46">
        <v>345.9</v>
      </c>
      <c r="C207" s="46">
        <v>254.3</v>
      </c>
      <c r="D207" s="45">
        <v>1.11E-2</v>
      </c>
      <c r="E207" s="46">
        <v>345</v>
      </c>
      <c r="F207" s="46">
        <v>254</v>
      </c>
      <c r="G207" s="45">
        <v>1.3100000000000001E-2</v>
      </c>
      <c r="H207" s="46">
        <v>316.3</v>
      </c>
      <c r="I207" s="46">
        <v>312</v>
      </c>
      <c r="J207" s="45">
        <v>1.3100000000000001E-2</v>
      </c>
      <c r="K207" s="46">
        <v>316</v>
      </c>
      <c r="L207" s="46">
        <v>312</v>
      </c>
    </row>
    <row r="208" spans="1:12" x14ac:dyDescent="0.25">
      <c r="A208" s="45">
        <v>1.112E-2</v>
      </c>
      <c r="B208" s="46">
        <v>345.3</v>
      </c>
      <c r="C208" s="46">
        <v>253.8</v>
      </c>
      <c r="D208" s="45">
        <v>1.112E-2</v>
      </c>
      <c r="E208" s="46">
        <v>344.5</v>
      </c>
      <c r="F208" s="46">
        <v>253.5</v>
      </c>
      <c r="G208" s="45">
        <v>1.312E-2</v>
      </c>
      <c r="H208" s="46">
        <v>315.8</v>
      </c>
      <c r="I208" s="46">
        <v>311.5</v>
      </c>
      <c r="J208" s="45">
        <v>1.312E-2</v>
      </c>
      <c r="K208" s="46">
        <v>315</v>
      </c>
      <c r="L208" s="46">
        <v>311</v>
      </c>
    </row>
    <row r="209" spans="1:12" x14ac:dyDescent="0.25">
      <c r="A209" s="45">
        <v>1.1140000000000001E-2</v>
      </c>
      <c r="B209" s="46">
        <v>344.8</v>
      </c>
      <c r="C209" s="46">
        <v>253.3</v>
      </c>
      <c r="D209" s="45">
        <v>1.1140000000000001E-2</v>
      </c>
      <c r="E209" s="46">
        <v>344</v>
      </c>
      <c r="F209" s="46">
        <v>253</v>
      </c>
      <c r="G209" s="45">
        <v>1.3140000000000001E-2</v>
      </c>
      <c r="H209" s="46">
        <v>315.2</v>
      </c>
      <c r="I209" s="46">
        <v>310.89999999999998</v>
      </c>
      <c r="J209" s="45">
        <v>1.3140000000000001E-2</v>
      </c>
      <c r="K209" s="46">
        <v>314.5</v>
      </c>
      <c r="L209" s="46">
        <v>310.5</v>
      </c>
    </row>
    <row r="210" spans="1:12" x14ac:dyDescent="0.25">
      <c r="A210" s="45">
        <v>1.116E-2</v>
      </c>
      <c r="B210" s="46">
        <v>344.4</v>
      </c>
      <c r="C210" s="46">
        <v>252.9</v>
      </c>
      <c r="D210" s="45">
        <v>1.116E-2</v>
      </c>
      <c r="E210" s="46">
        <v>343.5</v>
      </c>
      <c r="F210" s="46">
        <v>252.5</v>
      </c>
      <c r="G210" s="45">
        <v>1.316E-2</v>
      </c>
      <c r="H210" s="46">
        <v>314.60000000000002</v>
      </c>
      <c r="I210" s="46">
        <v>310.3</v>
      </c>
      <c r="J210" s="45">
        <v>1.316E-2</v>
      </c>
      <c r="K210" s="46">
        <v>314</v>
      </c>
      <c r="L210" s="46">
        <v>310</v>
      </c>
    </row>
    <row r="211" spans="1:12" x14ac:dyDescent="0.25">
      <c r="A211" s="45">
        <v>1.1180000000000001E-2</v>
      </c>
      <c r="B211" s="46">
        <v>343.9</v>
      </c>
      <c r="C211" s="46">
        <v>252.4</v>
      </c>
      <c r="D211" s="45">
        <v>1.1180000000000001E-2</v>
      </c>
      <c r="E211" s="46">
        <v>343</v>
      </c>
      <c r="F211" s="46">
        <v>252</v>
      </c>
      <c r="G211" s="45">
        <v>1.3180000000000001E-2</v>
      </c>
      <c r="H211" s="46">
        <v>314</v>
      </c>
      <c r="I211" s="46">
        <v>309.7</v>
      </c>
      <c r="J211" s="45">
        <v>1.3180000000000001E-2</v>
      </c>
      <c r="K211" s="46">
        <v>313.5</v>
      </c>
      <c r="L211" s="46">
        <v>309.5</v>
      </c>
    </row>
    <row r="212" spans="1:12" x14ac:dyDescent="0.25">
      <c r="A212" s="45">
        <v>1.12E-2</v>
      </c>
      <c r="B212" s="46">
        <v>343.4</v>
      </c>
      <c r="C212" s="46">
        <v>251.9</v>
      </c>
      <c r="D212" s="45">
        <v>1.12E-2</v>
      </c>
      <c r="E212" s="46">
        <v>342.5</v>
      </c>
      <c r="F212" s="46">
        <v>251.5</v>
      </c>
      <c r="G212" s="45">
        <v>1.32E-2</v>
      </c>
      <c r="H212" s="46">
        <v>313.39999999999998</v>
      </c>
      <c r="I212" s="46">
        <v>309.10000000000002</v>
      </c>
      <c r="J212" s="45">
        <v>1.32E-2</v>
      </c>
      <c r="K212" s="46">
        <v>313</v>
      </c>
      <c r="L212" s="46">
        <v>309</v>
      </c>
    </row>
    <row r="213" spans="1:12" x14ac:dyDescent="0.25">
      <c r="A213" s="45">
        <v>1.1220000000000001E-2</v>
      </c>
      <c r="B213" s="46">
        <v>343</v>
      </c>
      <c r="C213" s="46">
        <v>251.5</v>
      </c>
      <c r="D213" s="45">
        <v>1.1220000000000001E-2</v>
      </c>
      <c r="E213" s="46">
        <v>342</v>
      </c>
      <c r="F213" s="46">
        <v>251</v>
      </c>
      <c r="G213" s="45">
        <v>1.3220000000000001E-2</v>
      </c>
      <c r="H213" s="46">
        <v>312.89999999999998</v>
      </c>
      <c r="I213" s="46">
        <v>308.60000000000002</v>
      </c>
      <c r="J213" s="45">
        <v>1.3220000000000001E-2</v>
      </c>
      <c r="K213" s="46">
        <v>312.5</v>
      </c>
      <c r="L213" s="46">
        <v>308.5</v>
      </c>
    </row>
    <row r="214" spans="1:12" x14ac:dyDescent="0.25">
      <c r="A214" s="45">
        <v>1.124E-2</v>
      </c>
      <c r="B214" s="46">
        <v>342.5</v>
      </c>
      <c r="C214" s="46">
        <v>251</v>
      </c>
      <c r="D214" s="45">
        <v>1.124E-2</v>
      </c>
      <c r="E214" s="46">
        <v>341.5</v>
      </c>
      <c r="F214" s="46">
        <v>250.5</v>
      </c>
      <c r="G214" s="45">
        <v>1.324E-2</v>
      </c>
      <c r="H214" s="46">
        <v>312.3</v>
      </c>
      <c r="I214" s="46">
        <v>308</v>
      </c>
      <c r="J214" s="45">
        <v>1.324E-2</v>
      </c>
      <c r="K214" s="46">
        <v>312</v>
      </c>
      <c r="L214" s="46">
        <v>308</v>
      </c>
    </row>
    <row r="215" spans="1:12" x14ac:dyDescent="0.25">
      <c r="A215" s="45">
        <v>1.1259999999999999E-2</v>
      </c>
      <c r="B215" s="46">
        <v>342</v>
      </c>
      <c r="C215" s="46">
        <v>250.5</v>
      </c>
      <c r="D215" s="45">
        <v>1.1259999999999999E-2</v>
      </c>
      <c r="E215" s="46">
        <v>341</v>
      </c>
      <c r="F215" s="46">
        <v>250</v>
      </c>
      <c r="G215" s="45">
        <v>1.3259999999999999E-2</v>
      </c>
      <c r="H215" s="46">
        <v>311.7</v>
      </c>
      <c r="I215" s="46">
        <v>307.39999999999998</v>
      </c>
      <c r="J215" s="45">
        <v>1.3259999999999999E-2</v>
      </c>
      <c r="K215" s="46">
        <v>311</v>
      </c>
      <c r="L215" s="46">
        <v>307</v>
      </c>
    </row>
    <row r="216" spans="1:12" x14ac:dyDescent="0.25">
      <c r="A216" s="45">
        <v>1.128E-2</v>
      </c>
      <c r="B216" s="46">
        <v>341.6</v>
      </c>
      <c r="C216" s="46">
        <v>250.1</v>
      </c>
      <c r="D216" s="45">
        <v>1.128E-2</v>
      </c>
      <c r="E216" s="46">
        <v>340.5</v>
      </c>
      <c r="F216" s="46">
        <v>249.5</v>
      </c>
      <c r="G216" s="45">
        <v>1.328E-2</v>
      </c>
      <c r="H216" s="46">
        <v>311.2</v>
      </c>
      <c r="I216" s="46">
        <v>306.89999999999998</v>
      </c>
      <c r="J216" s="45">
        <v>1.328E-2</v>
      </c>
      <c r="K216" s="46">
        <v>310.5</v>
      </c>
      <c r="L216" s="46">
        <v>306.5</v>
      </c>
    </row>
    <row r="217" spans="1:12" x14ac:dyDescent="0.25">
      <c r="A217" s="45">
        <v>1.1299999999999999E-2</v>
      </c>
      <c r="B217" s="46">
        <v>341.1</v>
      </c>
      <c r="C217" s="46">
        <v>249.6</v>
      </c>
      <c r="D217" s="45">
        <v>1.1299999999999999E-2</v>
      </c>
      <c r="E217" s="46">
        <v>340</v>
      </c>
      <c r="F217" s="46">
        <v>249</v>
      </c>
      <c r="G217" s="45">
        <v>1.3299999999999999E-2</v>
      </c>
      <c r="H217" s="46">
        <v>310.60000000000002</v>
      </c>
      <c r="I217" s="46">
        <v>306.3</v>
      </c>
      <c r="J217" s="45">
        <v>1.3299999999999999E-2</v>
      </c>
      <c r="K217" s="46">
        <v>310</v>
      </c>
      <c r="L217" s="46">
        <v>306</v>
      </c>
    </row>
    <row r="218" spans="1:12" x14ac:dyDescent="0.25">
      <c r="A218" s="45">
        <v>1.132E-2</v>
      </c>
      <c r="B218" s="46">
        <v>340.7</v>
      </c>
      <c r="C218" s="46">
        <v>249.2</v>
      </c>
      <c r="D218" s="45">
        <v>1.132E-2</v>
      </c>
      <c r="E218" s="46">
        <v>339.5</v>
      </c>
      <c r="F218" s="46">
        <v>248.5</v>
      </c>
      <c r="G218" s="45">
        <v>1.332E-2</v>
      </c>
      <c r="H218" s="46">
        <v>310</v>
      </c>
      <c r="I218" s="46">
        <v>305.7</v>
      </c>
      <c r="J218" s="45">
        <v>1.332E-2</v>
      </c>
      <c r="K218" s="46">
        <v>309.5</v>
      </c>
      <c r="L218" s="46">
        <v>305.5</v>
      </c>
    </row>
    <row r="219" spans="1:12" x14ac:dyDescent="0.25">
      <c r="A219" s="45">
        <v>1.1339999999999999E-2</v>
      </c>
      <c r="B219" s="46">
        <v>340.2</v>
      </c>
      <c r="C219" s="46">
        <v>248.7</v>
      </c>
      <c r="D219" s="45">
        <v>1.1339999999999999E-2</v>
      </c>
      <c r="E219" s="46">
        <v>339</v>
      </c>
      <c r="F219" s="46">
        <v>248</v>
      </c>
      <c r="G219" s="45">
        <v>1.3339999999999999E-2</v>
      </c>
      <c r="H219" s="46">
        <v>309.5</v>
      </c>
      <c r="I219" s="46">
        <v>305.2</v>
      </c>
      <c r="J219" s="45">
        <v>1.3339999999999999E-2</v>
      </c>
      <c r="K219" s="46">
        <v>309</v>
      </c>
      <c r="L219" s="46">
        <v>305</v>
      </c>
    </row>
    <row r="220" spans="1:12" x14ac:dyDescent="0.25">
      <c r="A220" s="45">
        <v>1.136E-2</v>
      </c>
      <c r="B220" s="46">
        <v>339.8</v>
      </c>
      <c r="C220" s="46">
        <v>248.3</v>
      </c>
      <c r="D220" s="45">
        <v>1.136E-2</v>
      </c>
      <c r="E220" s="46">
        <v>339</v>
      </c>
      <c r="F220" s="46">
        <v>248</v>
      </c>
      <c r="G220" s="45">
        <v>1.336E-2</v>
      </c>
      <c r="H220" s="46">
        <v>308.89999999999998</v>
      </c>
      <c r="I220" s="46">
        <v>304.60000000000002</v>
      </c>
      <c r="J220" s="45">
        <v>1.336E-2</v>
      </c>
      <c r="K220" s="46">
        <v>308.5</v>
      </c>
      <c r="L220" s="46">
        <v>304.5</v>
      </c>
    </row>
    <row r="221" spans="1:12" x14ac:dyDescent="0.25">
      <c r="A221" s="45">
        <v>1.1379999999999999E-2</v>
      </c>
      <c r="B221" s="46">
        <v>339.3</v>
      </c>
      <c r="C221" s="46">
        <v>247.8</v>
      </c>
      <c r="D221" s="45">
        <v>1.1379999999999999E-2</v>
      </c>
      <c r="E221" s="46">
        <v>338.5</v>
      </c>
      <c r="F221" s="46">
        <v>247.5</v>
      </c>
      <c r="G221" s="45">
        <v>1.338E-2</v>
      </c>
      <c r="H221" s="46">
        <v>308.39999999999998</v>
      </c>
      <c r="I221" s="46">
        <v>304.10000000000002</v>
      </c>
      <c r="J221" s="45">
        <v>1.338E-2</v>
      </c>
      <c r="K221" s="46">
        <v>308</v>
      </c>
      <c r="L221" s="46">
        <v>304</v>
      </c>
    </row>
    <row r="222" spans="1:12" x14ac:dyDescent="0.25">
      <c r="A222" s="45">
        <v>1.14E-2</v>
      </c>
      <c r="B222" s="46">
        <v>338.9</v>
      </c>
      <c r="C222" s="46">
        <v>247.4</v>
      </c>
      <c r="D222" s="45">
        <v>1.14E-2</v>
      </c>
      <c r="E222" s="46">
        <v>338</v>
      </c>
      <c r="F222" s="46">
        <v>247</v>
      </c>
      <c r="G222" s="45">
        <v>1.34E-2</v>
      </c>
      <c r="H222" s="46">
        <v>307.8</v>
      </c>
      <c r="I222" s="46">
        <v>303.5</v>
      </c>
      <c r="J222" s="45">
        <v>1.34E-2</v>
      </c>
      <c r="K222" s="46">
        <v>307.5</v>
      </c>
      <c r="L222" s="46">
        <v>303.5</v>
      </c>
    </row>
    <row r="223" spans="1:12" x14ac:dyDescent="0.25">
      <c r="A223" s="45">
        <v>1.142E-2</v>
      </c>
      <c r="B223" s="46">
        <v>338.4</v>
      </c>
      <c r="C223" s="46">
        <v>246.9</v>
      </c>
      <c r="D223" s="45">
        <v>1.142E-2</v>
      </c>
      <c r="E223" s="46">
        <v>337.5</v>
      </c>
      <c r="F223" s="46">
        <v>246.5</v>
      </c>
      <c r="G223" s="45">
        <v>1.342E-2</v>
      </c>
      <c r="H223" s="46">
        <v>307.3</v>
      </c>
      <c r="I223" s="46">
        <v>303</v>
      </c>
      <c r="J223" s="45">
        <v>1.342E-2</v>
      </c>
      <c r="K223" s="46">
        <v>306.5</v>
      </c>
      <c r="L223" s="46">
        <v>302.5</v>
      </c>
    </row>
    <row r="224" spans="1:12" x14ac:dyDescent="0.25">
      <c r="A224" s="45">
        <v>1.1440000000000001E-2</v>
      </c>
      <c r="B224" s="46">
        <v>338</v>
      </c>
      <c r="C224" s="46">
        <v>246.5</v>
      </c>
      <c r="D224" s="45">
        <v>1.1440000000000001E-2</v>
      </c>
      <c r="E224" s="46">
        <v>337</v>
      </c>
      <c r="F224" s="46">
        <v>246</v>
      </c>
      <c r="G224" s="45">
        <v>1.3440000000000001E-2</v>
      </c>
      <c r="H224" s="46">
        <v>306.7</v>
      </c>
      <c r="I224" s="46">
        <v>302.39999999999998</v>
      </c>
      <c r="J224" s="45">
        <v>1.3440000000000001E-2</v>
      </c>
      <c r="K224" s="46">
        <v>306</v>
      </c>
      <c r="L224" s="46">
        <v>302</v>
      </c>
    </row>
    <row r="225" spans="1:12" x14ac:dyDescent="0.25">
      <c r="A225" s="45">
        <v>1.146E-2</v>
      </c>
      <c r="B225" s="46">
        <v>337.5</v>
      </c>
      <c r="C225" s="46">
        <v>246</v>
      </c>
      <c r="D225" s="45">
        <v>1.146E-2</v>
      </c>
      <c r="E225" s="46">
        <v>336.5</v>
      </c>
      <c r="F225" s="46">
        <v>245.5</v>
      </c>
      <c r="G225" s="45">
        <v>1.346E-2</v>
      </c>
      <c r="H225" s="46">
        <v>306.2</v>
      </c>
      <c r="I225" s="46">
        <v>301.89999999999998</v>
      </c>
      <c r="J225" s="45">
        <v>1.346E-2</v>
      </c>
      <c r="K225" s="46">
        <v>305.5</v>
      </c>
      <c r="L225" s="46">
        <v>301.5</v>
      </c>
    </row>
    <row r="226" spans="1:12" x14ac:dyDescent="0.25">
      <c r="A226" s="45">
        <v>1.1480000000000001E-2</v>
      </c>
      <c r="B226" s="46">
        <v>337.1</v>
      </c>
      <c r="C226" s="46">
        <v>245.6</v>
      </c>
      <c r="D226" s="45">
        <v>1.1480000000000001E-2</v>
      </c>
      <c r="E226" s="46">
        <v>336</v>
      </c>
      <c r="F226" s="46">
        <v>245</v>
      </c>
      <c r="G226" s="45">
        <v>1.3480000000000001E-2</v>
      </c>
      <c r="H226" s="46">
        <v>305.60000000000002</v>
      </c>
      <c r="I226" s="46">
        <v>301.3</v>
      </c>
      <c r="J226" s="45">
        <v>1.3480000000000001E-2</v>
      </c>
      <c r="K226" s="46">
        <v>305</v>
      </c>
      <c r="L226" s="46">
        <v>301</v>
      </c>
    </row>
    <row r="227" spans="1:12" x14ac:dyDescent="0.25">
      <c r="A227" s="45">
        <v>1.15E-2</v>
      </c>
      <c r="B227" s="46">
        <v>336.6</v>
      </c>
      <c r="C227" s="46">
        <v>245.1</v>
      </c>
      <c r="D227" s="45">
        <v>1.15E-2</v>
      </c>
      <c r="E227" s="46">
        <v>335.5</v>
      </c>
      <c r="F227" s="46">
        <v>244.5</v>
      </c>
      <c r="G227" s="45">
        <v>1.35E-2</v>
      </c>
      <c r="H227" s="46">
        <v>305.10000000000002</v>
      </c>
      <c r="I227" s="46">
        <v>300.8</v>
      </c>
      <c r="J227" s="45">
        <v>1.35E-2</v>
      </c>
      <c r="K227" s="46">
        <v>304.5</v>
      </c>
      <c r="L227" s="46">
        <v>300.5</v>
      </c>
    </row>
    <row r="228" spans="1:12" x14ac:dyDescent="0.25">
      <c r="A228" s="45">
        <v>1.1520000000000001E-2</v>
      </c>
      <c r="B228" s="46">
        <v>336.2</v>
      </c>
      <c r="C228" s="46">
        <v>244.7</v>
      </c>
      <c r="D228" s="45">
        <v>1.1520000000000001E-2</v>
      </c>
      <c r="E228" s="46">
        <v>335</v>
      </c>
      <c r="F228" s="46">
        <v>244</v>
      </c>
      <c r="G228" s="45">
        <v>1.3520000000000001E-2</v>
      </c>
      <c r="H228" s="46">
        <v>304.5</v>
      </c>
      <c r="I228" s="46">
        <v>300.2</v>
      </c>
      <c r="J228" s="45">
        <v>1.3520000000000001E-2</v>
      </c>
      <c r="K228" s="46">
        <v>304</v>
      </c>
      <c r="L228" s="46">
        <v>300</v>
      </c>
    </row>
    <row r="229" spans="1:12" x14ac:dyDescent="0.25">
      <c r="A229" s="45">
        <v>1.154E-2</v>
      </c>
      <c r="B229" s="46">
        <v>335.7</v>
      </c>
      <c r="C229" s="46">
        <v>244.2</v>
      </c>
      <c r="D229" s="45">
        <v>1.154E-2</v>
      </c>
      <c r="E229" s="46">
        <v>335</v>
      </c>
      <c r="F229" s="46">
        <v>244</v>
      </c>
      <c r="G229" s="45">
        <v>1.354E-2</v>
      </c>
      <c r="H229" s="46">
        <v>304</v>
      </c>
      <c r="I229" s="46">
        <v>299.7</v>
      </c>
      <c r="J229" s="45">
        <v>1.354E-2</v>
      </c>
      <c r="K229" s="46">
        <v>303.5</v>
      </c>
      <c r="L229" s="46">
        <v>299.5</v>
      </c>
    </row>
    <row r="230" spans="1:12" x14ac:dyDescent="0.25">
      <c r="A230" s="45">
        <v>1.1560000000000001E-2</v>
      </c>
      <c r="B230" s="46">
        <v>335.3</v>
      </c>
      <c r="C230" s="46">
        <v>243.8</v>
      </c>
      <c r="D230" s="45">
        <v>1.1560000000000001E-2</v>
      </c>
      <c r="E230" s="46">
        <v>334.5</v>
      </c>
      <c r="F230" s="46">
        <v>243.5</v>
      </c>
      <c r="G230" s="45">
        <v>1.3559999999999999E-2</v>
      </c>
      <c r="H230" s="46">
        <v>303.5</v>
      </c>
      <c r="I230" s="46">
        <v>299.2</v>
      </c>
      <c r="J230" s="45">
        <v>1.3559999999999999E-2</v>
      </c>
      <c r="K230" s="46">
        <v>303</v>
      </c>
      <c r="L230" s="46">
        <v>299</v>
      </c>
    </row>
    <row r="231" spans="1:12" x14ac:dyDescent="0.25">
      <c r="A231" s="45">
        <v>1.158E-2</v>
      </c>
      <c r="B231" s="46">
        <v>334.8</v>
      </c>
      <c r="C231" s="46">
        <v>243.4</v>
      </c>
      <c r="D231" s="45">
        <v>1.158E-2</v>
      </c>
      <c r="E231" s="46">
        <v>334</v>
      </c>
      <c r="F231" s="46">
        <v>243</v>
      </c>
      <c r="G231" s="45">
        <v>1.358E-2</v>
      </c>
      <c r="H231" s="46">
        <v>302.89999999999998</v>
      </c>
      <c r="I231" s="46">
        <v>298.60000000000002</v>
      </c>
      <c r="J231" s="45">
        <v>1.358E-2</v>
      </c>
      <c r="K231" s="46">
        <v>302.5</v>
      </c>
      <c r="L231" s="46">
        <v>298.5</v>
      </c>
    </row>
    <row r="232" spans="1:12" x14ac:dyDescent="0.25">
      <c r="A232" s="45">
        <v>1.1599999999999999E-2</v>
      </c>
      <c r="B232" s="46">
        <v>334.3</v>
      </c>
      <c r="C232" s="46">
        <v>242.9</v>
      </c>
      <c r="D232" s="45">
        <v>1.1599999999999999E-2</v>
      </c>
      <c r="E232" s="46">
        <v>333.5</v>
      </c>
      <c r="F232" s="46">
        <v>242.5</v>
      </c>
      <c r="G232" s="45">
        <v>1.3599999999999999E-2</v>
      </c>
      <c r="H232" s="46">
        <v>302.39999999999998</v>
      </c>
      <c r="I232" s="46">
        <v>298.10000000000002</v>
      </c>
      <c r="J232" s="45">
        <v>1.3599999999999999E-2</v>
      </c>
      <c r="K232" s="46">
        <v>302</v>
      </c>
      <c r="L232" s="46">
        <v>298</v>
      </c>
    </row>
    <row r="233" spans="1:12" x14ac:dyDescent="0.25">
      <c r="A233" s="45">
        <v>1.162E-2</v>
      </c>
      <c r="B233" s="46">
        <v>333.9</v>
      </c>
      <c r="C233" s="46">
        <v>242.5</v>
      </c>
      <c r="D233" s="45">
        <v>1.162E-2</v>
      </c>
      <c r="E233" s="46">
        <v>333</v>
      </c>
      <c r="F233" s="46">
        <v>242</v>
      </c>
      <c r="G233" s="45">
        <v>1.362E-2</v>
      </c>
      <c r="H233" s="46">
        <v>301.89999999999998</v>
      </c>
      <c r="I233" s="46">
        <v>297.60000000000002</v>
      </c>
      <c r="J233" s="45">
        <v>1.362E-2</v>
      </c>
      <c r="K233" s="46">
        <v>301.5</v>
      </c>
      <c r="L233" s="46">
        <v>297.5</v>
      </c>
    </row>
    <row r="234" spans="1:12" x14ac:dyDescent="0.25">
      <c r="A234" s="45">
        <v>1.1639999999999999E-2</v>
      </c>
      <c r="B234" s="46">
        <v>333.5</v>
      </c>
      <c r="C234" s="46">
        <v>242.1</v>
      </c>
      <c r="D234" s="45">
        <v>1.1639999999999999E-2</v>
      </c>
      <c r="E234" s="46">
        <v>332.5</v>
      </c>
      <c r="F234" s="46">
        <v>241.5</v>
      </c>
      <c r="G234" s="45">
        <v>1.3639999999999999E-2</v>
      </c>
      <c r="H234" s="46">
        <v>301.3</v>
      </c>
      <c r="I234" s="46">
        <v>297</v>
      </c>
      <c r="J234" s="45">
        <v>1.3639999999999999E-2</v>
      </c>
      <c r="K234" s="46">
        <v>301</v>
      </c>
      <c r="L234" s="46">
        <v>297</v>
      </c>
    </row>
    <row r="235" spans="1:12" x14ac:dyDescent="0.25">
      <c r="A235" s="45">
        <v>1.166E-2</v>
      </c>
      <c r="B235" s="46">
        <v>333</v>
      </c>
      <c r="C235" s="46">
        <v>241.6</v>
      </c>
      <c r="D235" s="45">
        <v>1.166E-2</v>
      </c>
      <c r="E235" s="46">
        <v>332</v>
      </c>
      <c r="F235" s="46">
        <v>241</v>
      </c>
      <c r="G235" s="45">
        <v>1.366E-2</v>
      </c>
      <c r="H235" s="46">
        <v>300.8</v>
      </c>
      <c r="I235" s="46">
        <v>296.5</v>
      </c>
      <c r="J235" s="45">
        <v>1.366E-2</v>
      </c>
      <c r="K235" s="46">
        <v>300.5</v>
      </c>
      <c r="L235" s="46">
        <v>296.5</v>
      </c>
    </row>
    <row r="236" spans="1:12" x14ac:dyDescent="0.25">
      <c r="A236" s="45">
        <v>1.1679999999999999E-2</v>
      </c>
      <c r="B236" s="46">
        <v>332.6</v>
      </c>
      <c r="C236" s="46">
        <v>241.2</v>
      </c>
      <c r="D236" s="45">
        <v>1.1679999999999999E-2</v>
      </c>
      <c r="E236" s="46">
        <v>332</v>
      </c>
      <c r="F236" s="46">
        <v>241</v>
      </c>
      <c r="G236" s="45">
        <v>1.3679999999999999E-2</v>
      </c>
      <c r="H236" s="46">
        <v>300.3</v>
      </c>
      <c r="I236" s="46">
        <v>296</v>
      </c>
      <c r="J236" s="45">
        <v>1.3679999999999999E-2</v>
      </c>
      <c r="K236" s="46">
        <v>300</v>
      </c>
      <c r="L236" s="46">
        <v>296</v>
      </c>
    </row>
    <row r="237" spans="1:12" x14ac:dyDescent="0.25">
      <c r="A237" s="45">
        <v>1.17E-2</v>
      </c>
      <c r="B237" s="46">
        <v>332.2</v>
      </c>
      <c r="C237" s="46">
        <v>240.8</v>
      </c>
      <c r="D237" s="45">
        <v>1.17E-2</v>
      </c>
      <c r="E237" s="46">
        <v>331.5</v>
      </c>
      <c r="F237" s="46">
        <v>240.5</v>
      </c>
      <c r="G237" s="45">
        <v>1.37E-2</v>
      </c>
      <c r="H237" s="46">
        <v>299.8</v>
      </c>
      <c r="I237" s="46">
        <v>295.5</v>
      </c>
      <c r="J237" s="45">
        <v>1.37E-2</v>
      </c>
      <c r="K237" s="46">
        <v>299.5</v>
      </c>
      <c r="L237" s="46">
        <v>295.5</v>
      </c>
    </row>
    <row r="238" spans="1:12" x14ac:dyDescent="0.25">
      <c r="A238" s="45">
        <v>1.172E-2</v>
      </c>
      <c r="B238" s="46">
        <v>331.8</v>
      </c>
      <c r="C238" s="46">
        <v>240.4</v>
      </c>
      <c r="D238" s="45">
        <v>1.172E-2</v>
      </c>
      <c r="E238" s="46">
        <v>331</v>
      </c>
      <c r="F238" s="46">
        <v>240</v>
      </c>
      <c r="G238" s="45">
        <v>1.372E-2</v>
      </c>
      <c r="H238" s="46">
        <v>299.2</v>
      </c>
      <c r="I238" s="46">
        <v>294.89999999999998</v>
      </c>
      <c r="J238" s="45">
        <v>1.372E-2</v>
      </c>
      <c r="K238" s="46">
        <v>298.5</v>
      </c>
      <c r="L238" s="46">
        <v>294.5</v>
      </c>
    </row>
    <row r="239" spans="1:12" x14ac:dyDescent="0.25">
      <c r="A239" s="45">
        <v>1.174E-2</v>
      </c>
      <c r="B239" s="46">
        <v>331.3</v>
      </c>
      <c r="C239" s="46">
        <v>239.9</v>
      </c>
      <c r="D239" s="45">
        <v>1.174E-2</v>
      </c>
      <c r="E239" s="46">
        <v>330.5</v>
      </c>
      <c r="F239" s="46">
        <v>239.5</v>
      </c>
      <c r="G239" s="45">
        <v>1.374E-2</v>
      </c>
      <c r="H239" s="46">
        <v>298.7</v>
      </c>
      <c r="I239" s="46">
        <v>294.39999999999998</v>
      </c>
      <c r="J239" s="45">
        <v>1.374E-2</v>
      </c>
      <c r="K239" s="46">
        <v>298</v>
      </c>
      <c r="L239" s="46">
        <v>294</v>
      </c>
    </row>
    <row r="240" spans="1:12" x14ac:dyDescent="0.25">
      <c r="A240" s="45">
        <v>1.176E-2</v>
      </c>
      <c r="B240" s="46">
        <v>330.9</v>
      </c>
      <c r="C240" s="46">
        <v>239.5</v>
      </c>
      <c r="D240" s="45">
        <v>1.176E-2</v>
      </c>
      <c r="E240" s="46">
        <v>330</v>
      </c>
      <c r="F240" s="46">
        <v>239</v>
      </c>
      <c r="G240" s="45">
        <v>1.376E-2</v>
      </c>
      <c r="H240" s="46">
        <v>298.2</v>
      </c>
      <c r="I240" s="46">
        <v>293.89999999999998</v>
      </c>
      <c r="J240" s="45">
        <v>1.376E-2</v>
      </c>
      <c r="K240" s="46">
        <v>297.5</v>
      </c>
      <c r="L240" s="46">
        <v>293.5</v>
      </c>
    </row>
    <row r="241" spans="1:12" x14ac:dyDescent="0.25">
      <c r="A241" s="45">
        <v>1.1780000000000001E-2</v>
      </c>
      <c r="B241" s="46">
        <v>330.5</v>
      </c>
      <c r="C241" s="46">
        <v>239.1</v>
      </c>
      <c r="D241" s="45">
        <v>1.1780000000000001E-2</v>
      </c>
      <c r="E241" s="46">
        <v>329.5</v>
      </c>
      <c r="F241" s="46">
        <v>238.5</v>
      </c>
      <c r="G241" s="45">
        <v>1.3780000000000001E-2</v>
      </c>
      <c r="H241" s="46">
        <v>297.7</v>
      </c>
      <c r="I241" s="46">
        <v>293.39999999999998</v>
      </c>
      <c r="J241" s="45">
        <v>1.3780000000000001E-2</v>
      </c>
      <c r="K241" s="46">
        <v>297</v>
      </c>
      <c r="L241" s="46">
        <v>293</v>
      </c>
    </row>
    <row r="242" spans="1:12" x14ac:dyDescent="0.25">
      <c r="A242" s="45">
        <v>1.18E-2</v>
      </c>
      <c r="B242" s="46">
        <v>330.1</v>
      </c>
      <c r="C242" s="46">
        <v>238.7</v>
      </c>
      <c r="D242" s="45">
        <v>1.18E-2</v>
      </c>
      <c r="E242" s="46">
        <v>329.5</v>
      </c>
      <c r="F242" s="46">
        <v>238.5</v>
      </c>
      <c r="G242" s="45">
        <v>1.38E-2</v>
      </c>
      <c r="H242" s="46">
        <v>297.2</v>
      </c>
      <c r="I242" s="46">
        <v>292.89999999999998</v>
      </c>
      <c r="J242" s="45">
        <v>1.38E-2</v>
      </c>
      <c r="K242" s="46">
        <v>296.5</v>
      </c>
      <c r="L242" s="46">
        <v>292.5</v>
      </c>
    </row>
    <row r="243" spans="1:12" x14ac:dyDescent="0.25">
      <c r="A243" s="45">
        <v>1.1820000000000001E-2</v>
      </c>
      <c r="B243" s="46">
        <v>329.7</v>
      </c>
      <c r="C243" s="46">
        <v>238.3</v>
      </c>
      <c r="D243" s="45">
        <v>1.1820000000000001E-2</v>
      </c>
      <c r="E243" s="46">
        <v>329</v>
      </c>
      <c r="F243" s="46">
        <v>238</v>
      </c>
      <c r="G243" s="45">
        <v>1.3820000000000001E-2</v>
      </c>
      <c r="H243" s="46">
        <v>296.60000000000002</v>
      </c>
      <c r="I243" s="46">
        <v>292.3</v>
      </c>
      <c r="J243" s="45">
        <v>1.3820000000000001E-2</v>
      </c>
      <c r="K243" s="46">
        <v>296</v>
      </c>
      <c r="L243" s="46">
        <v>292</v>
      </c>
    </row>
    <row r="244" spans="1:12" x14ac:dyDescent="0.25">
      <c r="A244" s="45">
        <v>1.184E-2</v>
      </c>
      <c r="B244" s="46">
        <v>329.3</v>
      </c>
      <c r="C244" s="46">
        <v>237.9</v>
      </c>
      <c r="D244" s="45">
        <v>1.184E-2</v>
      </c>
      <c r="E244" s="46">
        <v>328.5</v>
      </c>
      <c r="F244" s="46">
        <v>237.5</v>
      </c>
      <c r="G244" s="45">
        <v>1.384E-2</v>
      </c>
      <c r="H244" s="46">
        <v>296.10000000000002</v>
      </c>
      <c r="I244" s="46">
        <v>291.8</v>
      </c>
      <c r="J244" s="45">
        <v>1.384E-2</v>
      </c>
      <c r="K244" s="46">
        <v>295.5</v>
      </c>
      <c r="L244" s="46">
        <v>291.5</v>
      </c>
    </row>
    <row r="245" spans="1:12" x14ac:dyDescent="0.25">
      <c r="A245" s="45">
        <v>1.1860000000000001E-2</v>
      </c>
      <c r="B245" s="46">
        <v>328.8</v>
      </c>
      <c r="C245" s="46">
        <v>237.4</v>
      </c>
      <c r="D245" s="45">
        <v>1.1860000000000001E-2</v>
      </c>
      <c r="E245" s="46">
        <v>328</v>
      </c>
      <c r="F245" s="46">
        <v>237</v>
      </c>
      <c r="G245" s="45">
        <v>1.3860000000000001E-2</v>
      </c>
      <c r="H245" s="46">
        <v>295.60000000000002</v>
      </c>
      <c r="I245" s="46">
        <v>291.3</v>
      </c>
      <c r="J245" s="45">
        <v>1.3860000000000001E-2</v>
      </c>
      <c r="K245" s="46">
        <v>295</v>
      </c>
      <c r="L245" s="46">
        <v>291</v>
      </c>
    </row>
    <row r="246" spans="1:12" x14ac:dyDescent="0.25">
      <c r="A246" s="45">
        <v>1.188E-2</v>
      </c>
      <c r="B246" s="46">
        <v>328.4</v>
      </c>
      <c r="C246" s="46">
        <v>237</v>
      </c>
      <c r="D246" s="45">
        <v>1.188E-2</v>
      </c>
      <c r="E246" s="46">
        <v>327.5</v>
      </c>
      <c r="F246" s="46">
        <v>236.5</v>
      </c>
      <c r="G246" s="45">
        <v>1.388E-2</v>
      </c>
      <c r="H246" s="46">
        <v>295.10000000000002</v>
      </c>
      <c r="I246" s="46">
        <v>290.8</v>
      </c>
      <c r="J246" s="45">
        <v>1.388E-2</v>
      </c>
      <c r="K246" s="46">
        <v>294.5</v>
      </c>
      <c r="L246" s="46">
        <v>290.5</v>
      </c>
    </row>
    <row r="247" spans="1:12" x14ac:dyDescent="0.25">
      <c r="A247" s="45">
        <v>1.1900000000000001E-2</v>
      </c>
      <c r="B247" s="46">
        <v>328</v>
      </c>
      <c r="C247" s="46">
        <v>236.6</v>
      </c>
      <c r="D247" s="45">
        <v>1.1900000000000001E-2</v>
      </c>
      <c r="E247" s="46">
        <v>327</v>
      </c>
      <c r="F247" s="46">
        <v>236</v>
      </c>
      <c r="G247" s="45">
        <v>1.3899999999999999E-2</v>
      </c>
      <c r="H247" s="46">
        <v>294.60000000000002</v>
      </c>
      <c r="I247" s="46">
        <v>290.3</v>
      </c>
      <c r="J247" s="45">
        <v>1.3899999999999999E-2</v>
      </c>
      <c r="K247" s="46">
        <v>294</v>
      </c>
      <c r="L247" s="46">
        <v>290</v>
      </c>
    </row>
    <row r="248" spans="1:12" x14ac:dyDescent="0.25">
      <c r="A248" s="45">
        <v>1.192E-2</v>
      </c>
      <c r="B248" s="46">
        <v>327.60000000000002</v>
      </c>
      <c r="C248" s="46">
        <v>236.2</v>
      </c>
      <c r="D248" s="45">
        <v>1.192E-2</v>
      </c>
      <c r="E248" s="46">
        <v>327</v>
      </c>
      <c r="F248" s="46">
        <v>236</v>
      </c>
      <c r="G248" s="45">
        <v>1.392E-2</v>
      </c>
      <c r="H248" s="46">
        <v>294.10000000000002</v>
      </c>
      <c r="I248" s="46">
        <v>289.8</v>
      </c>
      <c r="J248" s="45">
        <v>1.392E-2</v>
      </c>
      <c r="K248" s="46">
        <v>293.5</v>
      </c>
      <c r="L248" s="46">
        <v>289.5</v>
      </c>
    </row>
    <row r="249" spans="1:12" x14ac:dyDescent="0.25">
      <c r="A249" s="45">
        <v>1.1939999999999999E-2</v>
      </c>
      <c r="B249" s="46">
        <v>327.2</v>
      </c>
      <c r="C249" s="46">
        <v>235.8</v>
      </c>
      <c r="D249" s="45">
        <v>1.1939999999999999E-2</v>
      </c>
      <c r="E249" s="46">
        <v>326.5</v>
      </c>
      <c r="F249" s="46">
        <v>235.5</v>
      </c>
      <c r="G249" s="45">
        <v>1.3939999999999999E-2</v>
      </c>
      <c r="H249" s="46">
        <v>293.60000000000002</v>
      </c>
      <c r="I249" s="46">
        <v>289.3</v>
      </c>
      <c r="J249" s="45">
        <v>1.3939999999999999E-2</v>
      </c>
      <c r="K249" s="46">
        <v>293</v>
      </c>
      <c r="L249" s="46">
        <v>289</v>
      </c>
    </row>
    <row r="250" spans="1:12" x14ac:dyDescent="0.25">
      <c r="A250" s="45">
        <v>1.196E-2</v>
      </c>
      <c r="B250" s="46">
        <v>326.8</v>
      </c>
      <c r="C250" s="46">
        <v>235.4</v>
      </c>
      <c r="D250" s="45">
        <v>1.196E-2</v>
      </c>
      <c r="E250" s="46">
        <v>326</v>
      </c>
      <c r="F250" s="46">
        <v>235</v>
      </c>
      <c r="G250" s="45">
        <v>1.396E-2</v>
      </c>
      <c r="H250" s="46">
        <v>293.10000000000002</v>
      </c>
      <c r="I250" s="46">
        <v>288.8</v>
      </c>
      <c r="J250" s="45">
        <v>1.396E-2</v>
      </c>
      <c r="K250" s="46">
        <v>292.5</v>
      </c>
      <c r="L250" s="46">
        <v>288.5</v>
      </c>
    </row>
    <row r="251" spans="1:12" x14ac:dyDescent="0.25">
      <c r="A251" s="45">
        <v>1.1979999999999999E-2</v>
      </c>
      <c r="B251" s="46">
        <v>326.39999999999998</v>
      </c>
      <c r="C251" s="46">
        <v>235</v>
      </c>
      <c r="D251" s="45">
        <v>1.1979999999999999E-2</v>
      </c>
      <c r="E251" s="46">
        <v>325.5</v>
      </c>
      <c r="F251" s="46">
        <v>234.5</v>
      </c>
      <c r="G251" s="45">
        <v>1.3979999999999999E-2</v>
      </c>
      <c r="H251" s="46">
        <v>292.60000000000002</v>
      </c>
      <c r="I251" s="46">
        <v>288.3</v>
      </c>
      <c r="J251" s="45">
        <v>1.3979999999999999E-2</v>
      </c>
      <c r="K251" s="46">
        <v>292</v>
      </c>
      <c r="L251" s="46">
        <v>288</v>
      </c>
    </row>
    <row r="252" spans="1:12" x14ac:dyDescent="0.25">
      <c r="A252" s="45">
        <v>1.2E-2</v>
      </c>
      <c r="B252" s="46">
        <v>326</v>
      </c>
      <c r="C252" s="46">
        <v>234.6</v>
      </c>
      <c r="D252" s="45">
        <v>1.2E-2</v>
      </c>
      <c r="E252" s="46">
        <v>325</v>
      </c>
      <c r="F252" s="46">
        <v>234</v>
      </c>
      <c r="G252" s="45">
        <v>1.4E-2</v>
      </c>
      <c r="H252" s="46">
        <v>292.10000000000002</v>
      </c>
      <c r="I252" s="46">
        <v>287.8</v>
      </c>
      <c r="J252" s="45">
        <v>1.4E-2</v>
      </c>
      <c r="K252" s="46">
        <v>291.5</v>
      </c>
      <c r="L252" s="46">
        <v>287.5</v>
      </c>
    </row>
    <row r="253" spans="1:12" x14ac:dyDescent="0.25">
      <c r="A253" s="45">
        <v>1.2019999999999999E-2</v>
      </c>
      <c r="B253" s="46">
        <v>325.60000000000002</v>
      </c>
      <c r="C253" s="46">
        <v>234.2</v>
      </c>
      <c r="D253" s="45">
        <v>1.2019999999999999E-2</v>
      </c>
      <c r="E253" s="46">
        <v>325</v>
      </c>
      <c r="F253" s="46">
        <v>234</v>
      </c>
      <c r="G253" s="45">
        <v>1.4019999999999999E-2</v>
      </c>
      <c r="H253" s="46">
        <v>291.60000000000002</v>
      </c>
      <c r="I253" s="46">
        <v>287.3</v>
      </c>
      <c r="J253" s="45">
        <v>1.4019999999999999E-2</v>
      </c>
      <c r="K253" s="46">
        <v>291</v>
      </c>
      <c r="L253" s="46">
        <v>287</v>
      </c>
    </row>
    <row r="254" spans="1:12" x14ac:dyDescent="0.25">
      <c r="A254" s="45">
        <v>1.204E-2</v>
      </c>
      <c r="B254" s="46">
        <v>325.2</v>
      </c>
      <c r="C254" s="46">
        <v>233.8</v>
      </c>
      <c r="D254" s="45">
        <v>1.204E-2</v>
      </c>
      <c r="E254" s="46">
        <v>324.5</v>
      </c>
      <c r="F254" s="46">
        <v>233.5</v>
      </c>
      <c r="G254" s="45">
        <v>1.404E-2</v>
      </c>
      <c r="H254" s="46">
        <v>291.10000000000002</v>
      </c>
      <c r="I254" s="46">
        <v>286.8</v>
      </c>
      <c r="J254" s="45">
        <v>1.404E-2</v>
      </c>
      <c r="K254" s="46">
        <v>290.5</v>
      </c>
      <c r="L254" s="46">
        <v>286.5</v>
      </c>
    </row>
    <row r="255" spans="1:12" x14ac:dyDescent="0.25">
      <c r="A255" s="45">
        <v>1.206E-2</v>
      </c>
      <c r="B255" s="46">
        <v>324.8</v>
      </c>
      <c r="C255" s="46">
        <v>233.4</v>
      </c>
      <c r="D255" s="45">
        <v>1.206E-2</v>
      </c>
      <c r="E255" s="46">
        <v>324</v>
      </c>
      <c r="F255" s="46">
        <v>233</v>
      </c>
      <c r="G255" s="45">
        <v>1.406E-2</v>
      </c>
      <c r="H255" s="46">
        <v>290.60000000000002</v>
      </c>
      <c r="I255" s="46">
        <v>286.3</v>
      </c>
      <c r="J255" s="45">
        <v>1.406E-2</v>
      </c>
      <c r="K255" s="46">
        <v>290</v>
      </c>
      <c r="L255" s="46">
        <v>286</v>
      </c>
    </row>
    <row r="256" spans="1:12" x14ac:dyDescent="0.25">
      <c r="A256" s="45">
        <v>1.208E-2</v>
      </c>
      <c r="B256" s="46">
        <v>324.39999999999998</v>
      </c>
      <c r="C256" s="46">
        <v>233</v>
      </c>
      <c r="D256" s="45">
        <v>1.208E-2</v>
      </c>
      <c r="E256" s="46">
        <v>323.5</v>
      </c>
      <c r="F256" s="46">
        <v>232.5</v>
      </c>
      <c r="G256" s="45">
        <v>1.4080000000000001E-2</v>
      </c>
      <c r="H256" s="46">
        <v>290.10000000000002</v>
      </c>
      <c r="I256" s="46">
        <v>285.8</v>
      </c>
      <c r="J256" s="45">
        <v>1.4080000000000001E-2</v>
      </c>
      <c r="K256" s="46">
        <v>289.5</v>
      </c>
      <c r="L256" s="46">
        <v>285.5</v>
      </c>
    </row>
    <row r="257" spans="1:12" x14ac:dyDescent="0.25">
      <c r="A257" s="45">
        <v>1.21E-2</v>
      </c>
      <c r="B257" s="46">
        <v>323.89999999999998</v>
      </c>
      <c r="C257" s="46">
        <v>232.6</v>
      </c>
      <c r="D257" s="45">
        <v>1.21E-2</v>
      </c>
      <c r="E257" s="46">
        <v>323</v>
      </c>
      <c r="F257" s="46">
        <v>232</v>
      </c>
      <c r="G257" s="45">
        <v>1.41E-2</v>
      </c>
      <c r="H257" s="46">
        <v>289.60000000000002</v>
      </c>
      <c r="I257" s="46">
        <v>285.3</v>
      </c>
      <c r="J257" s="45">
        <v>1.41E-2</v>
      </c>
      <c r="K257" s="46">
        <v>289</v>
      </c>
      <c r="L257" s="46">
        <v>285</v>
      </c>
    </row>
    <row r="258" spans="1:12" x14ac:dyDescent="0.25">
      <c r="A258" s="45">
        <v>1.2120000000000001E-2</v>
      </c>
      <c r="B258" s="46">
        <v>323.5</v>
      </c>
      <c r="C258" s="46">
        <v>232.2</v>
      </c>
      <c r="D258" s="45">
        <v>1.2120000000000001E-2</v>
      </c>
      <c r="E258" s="46">
        <v>323</v>
      </c>
      <c r="F258" s="46">
        <v>232</v>
      </c>
      <c r="G258" s="45">
        <v>1.4120000000000001E-2</v>
      </c>
      <c r="H258" s="46">
        <v>289.10000000000002</v>
      </c>
      <c r="I258" s="46">
        <v>284.8</v>
      </c>
      <c r="J258" s="45">
        <v>1.4120000000000001E-2</v>
      </c>
      <c r="K258" s="46">
        <v>288.5</v>
      </c>
      <c r="L258" s="46">
        <v>284.5</v>
      </c>
    </row>
    <row r="259" spans="1:12" x14ac:dyDescent="0.25">
      <c r="A259" s="45">
        <v>1.214E-2</v>
      </c>
      <c r="B259" s="46">
        <v>323.10000000000002</v>
      </c>
      <c r="C259" s="46">
        <v>231.8</v>
      </c>
      <c r="D259" s="45">
        <v>1.214E-2</v>
      </c>
      <c r="E259" s="46">
        <v>322.5</v>
      </c>
      <c r="F259" s="46">
        <v>231.5</v>
      </c>
      <c r="G259" s="45">
        <v>1.414E-2</v>
      </c>
      <c r="H259" s="46">
        <v>288.7</v>
      </c>
      <c r="I259" s="46">
        <v>284.39999999999998</v>
      </c>
      <c r="J259" s="45">
        <v>1.414E-2</v>
      </c>
      <c r="K259" s="46">
        <v>288</v>
      </c>
      <c r="L259" s="46">
        <v>284</v>
      </c>
    </row>
    <row r="260" spans="1:12" x14ac:dyDescent="0.25">
      <c r="A260" s="45">
        <v>1.2160000000000001E-2</v>
      </c>
      <c r="B260" s="46">
        <v>322.7</v>
      </c>
      <c r="C260" s="46">
        <v>231.4</v>
      </c>
      <c r="D260" s="45">
        <v>1.2160000000000001E-2</v>
      </c>
      <c r="E260" s="46">
        <v>322</v>
      </c>
      <c r="F260" s="46">
        <v>231</v>
      </c>
      <c r="G260" s="45">
        <v>1.4160000000000001E-2</v>
      </c>
      <c r="H260" s="46">
        <v>288.2</v>
      </c>
      <c r="I260" s="46">
        <v>283.89999999999998</v>
      </c>
      <c r="J260" s="45">
        <v>1.4160000000000001E-2</v>
      </c>
      <c r="K260" s="46">
        <v>287.5</v>
      </c>
      <c r="L260" s="46">
        <v>283.5</v>
      </c>
    </row>
    <row r="261" spans="1:12" x14ac:dyDescent="0.25">
      <c r="A261" s="45">
        <v>1.218E-2</v>
      </c>
      <c r="B261" s="46">
        <v>322.3</v>
      </c>
      <c r="C261" s="46">
        <v>231</v>
      </c>
      <c r="D261" s="45">
        <v>1.218E-2</v>
      </c>
      <c r="E261" s="46">
        <v>321.5</v>
      </c>
      <c r="F261" s="46">
        <v>230.5</v>
      </c>
      <c r="G261" s="45">
        <v>1.418E-2</v>
      </c>
      <c r="H261" s="46">
        <v>287.7</v>
      </c>
      <c r="I261" s="46">
        <v>283.39999999999998</v>
      </c>
      <c r="J261" s="45">
        <v>1.418E-2</v>
      </c>
      <c r="K261" s="46">
        <v>287</v>
      </c>
      <c r="L261" s="46">
        <v>283</v>
      </c>
    </row>
    <row r="262" spans="1:12" x14ac:dyDescent="0.25">
      <c r="A262" s="45">
        <v>1.2200000000000001E-2</v>
      </c>
      <c r="B262" s="46">
        <v>321.89999999999998</v>
      </c>
      <c r="C262" s="46">
        <v>230.6</v>
      </c>
      <c r="D262" s="45">
        <v>1.2200000000000001E-2</v>
      </c>
      <c r="E262" s="46">
        <v>321</v>
      </c>
      <c r="F262" s="46">
        <v>230</v>
      </c>
      <c r="G262" s="45">
        <v>1.4200000000000001E-2</v>
      </c>
      <c r="H262" s="46">
        <v>287.2</v>
      </c>
      <c r="I262" s="46">
        <v>282.89999999999998</v>
      </c>
      <c r="J262" s="45">
        <v>1.4200000000000001E-2</v>
      </c>
      <c r="K262" s="46">
        <v>287</v>
      </c>
      <c r="L262" s="46">
        <v>283</v>
      </c>
    </row>
    <row r="263" spans="1:12" x14ac:dyDescent="0.25">
      <c r="A263" s="45">
        <v>1.222E-2</v>
      </c>
      <c r="B263" s="46">
        <v>321.5</v>
      </c>
      <c r="C263" s="46">
        <v>230.2</v>
      </c>
      <c r="D263" s="45">
        <v>1.222E-2</v>
      </c>
      <c r="E263" s="46">
        <v>321</v>
      </c>
      <c r="F263" s="46">
        <v>230</v>
      </c>
      <c r="G263" s="45">
        <v>1.422E-2</v>
      </c>
      <c r="H263" s="46">
        <v>286.7</v>
      </c>
      <c r="I263" s="46">
        <v>282.39999999999998</v>
      </c>
      <c r="J263" s="45">
        <v>1.422E-2</v>
      </c>
      <c r="K263" s="46">
        <v>286.5</v>
      </c>
      <c r="L263" s="46">
        <v>282.5</v>
      </c>
    </row>
    <row r="264" spans="1:12" x14ac:dyDescent="0.25">
      <c r="A264" s="45">
        <v>1.2239999999999999E-2</v>
      </c>
      <c r="B264" s="46">
        <v>321.10000000000002</v>
      </c>
      <c r="C264" s="46">
        <v>229.8</v>
      </c>
      <c r="D264" s="45">
        <v>1.2239999999999999E-2</v>
      </c>
      <c r="E264" s="46">
        <v>320.5</v>
      </c>
      <c r="F264" s="46">
        <v>229.5</v>
      </c>
      <c r="G264" s="45">
        <v>1.4239999999999999E-2</v>
      </c>
      <c r="H264" s="46">
        <v>286.2</v>
      </c>
      <c r="I264" s="46">
        <v>281.89999999999998</v>
      </c>
      <c r="J264" s="45">
        <v>1.4239999999999999E-2</v>
      </c>
      <c r="K264" s="46">
        <v>286</v>
      </c>
      <c r="L264" s="46">
        <v>282</v>
      </c>
    </row>
    <row r="265" spans="1:12" x14ac:dyDescent="0.25">
      <c r="A265" s="45">
        <v>1.226E-2</v>
      </c>
      <c r="B265" s="46">
        <v>320.7</v>
      </c>
      <c r="C265" s="46">
        <v>229.4</v>
      </c>
      <c r="D265" s="45">
        <v>1.226E-2</v>
      </c>
      <c r="E265" s="46">
        <v>320</v>
      </c>
      <c r="F265" s="46">
        <v>229</v>
      </c>
      <c r="G265" s="45">
        <v>1.426E-2</v>
      </c>
      <c r="H265" s="46">
        <v>285.8</v>
      </c>
      <c r="I265" s="46">
        <v>281.5</v>
      </c>
      <c r="J265" s="45">
        <v>1.426E-2</v>
      </c>
      <c r="K265" s="46">
        <v>285.5</v>
      </c>
      <c r="L265" s="46">
        <v>281.5</v>
      </c>
    </row>
    <row r="266" spans="1:12" x14ac:dyDescent="0.25">
      <c r="A266" s="45">
        <v>1.2279999999999999E-2</v>
      </c>
      <c r="B266" s="46">
        <v>320.39999999999998</v>
      </c>
      <c r="C266" s="46">
        <v>229.1</v>
      </c>
      <c r="D266" s="45">
        <v>1.2279999999999999E-2</v>
      </c>
      <c r="E266" s="46">
        <v>319.5</v>
      </c>
      <c r="F266" s="46">
        <v>228.5</v>
      </c>
      <c r="G266" s="45">
        <v>1.4279999999999999E-2</v>
      </c>
      <c r="H266" s="46">
        <v>285.3</v>
      </c>
      <c r="I266" s="46">
        <v>281</v>
      </c>
      <c r="J266" s="45">
        <v>1.4279999999999999E-2</v>
      </c>
      <c r="K266" s="46">
        <v>285</v>
      </c>
      <c r="L266" s="46">
        <v>281</v>
      </c>
    </row>
    <row r="267" spans="1:12" x14ac:dyDescent="0.25">
      <c r="A267" s="45">
        <v>1.23E-2</v>
      </c>
      <c r="B267" s="46">
        <v>320</v>
      </c>
      <c r="C267" s="46">
        <v>228.7</v>
      </c>
      <c r="D267" s="45">
        <v>1.23E-2</v>
      </c>
      <c r="E267" s="46">
        <v>319.5</v>
      </c>
      <c r="F267" s="46">
        <v>228.5</v>
      </c>
      <c r="G267" s="45">
        <v>1.43E-2</v>
      </c>
      <c r="H267" s="46">
        <v>284.8</v>
      </c>
      <c r="I267" s="46">
        <v>280.5</v>
      </c>
      <c r="J267" s="45">
        <v>1.43E-2</v>
      </c>
      <c r="K267" s="46">
        <v>284.5</v>
      </c>
      <c r="L267" s="46">
        <v>280.5</v>
      </c>
    </row>
    <row r="268" spans="1:12" x14ac:dyDescent="0.25">
      <c r="A268" s="45">
        <v>1.2319999999999999E-2</v>
      </c>
      <c r="B268" s="46">
        <v>319.60000000000002</v>
      </c>
      <c r="C268" s="46">
        <v>228.3</v>
      </c>
      <c r="D268" s="45">
        <v>1.2319999999999999E-2</v>
      </c>
      <c r="E268" s="46">
        <v>319</v>
      </c>
      <c r="F268" s="46">
        <v>228</v>
      </c>
      <c r="G268" s="45">
        <v>1.4319999999999999E-2</v>
      </c>
      <c r="H268" s="46">
        <v>284.39999999999998</v>
      </c>
      <c r="I268" s="46">
        <v>280.10000000000002</v>
      </c>
      <c r="J268" s="45">
        <v>1.4319999999999999E-2</v>
      </c>
      <c r="K268" s="46">
        <v>284</v>
      </c>
      <c r="L268" s="46">
        <v>280</v>
      </c>
    </row>
    <row r="269" spans="1:12" x14ac:dyDescent="0.25">
      <c r="A269" s="45">
        <v>1.234E-2</v>
      </c>
      <c r="B269" s="46">
        <v>319.2</v>
      </c>
      <c r="C269" s="46">
        <v>227.9</v>
      </c>
      <c r="D269" s="45">
        <v>1.234E-2</v>
      </c>
      <c r="E269" s="46">
        <v>318.5</v>
      </c>
      <c r="F269" s="46">
        <v>227.5</v>
      </c>
      <c r="G269" s="45">
        <v>1.434E-2</v>
      </c>
      <c r="H269" s="46">
        <v>283.89999999999998</v>
      </c>
      <c r="I269" s="46">
        <v>279.60000000000002</v>
      </c>
      <c r="J269" s="45">
        <v>1.434E-2</v>
      </c>
      <c r="K269" s="46">
        <v>283.5</v>
      </c>
      <c r="L269" s="46">
        <v>279.5</v>
      </c>
    </row>
    <row r="270" spans="1:12" x14ac:dyDescent="0.25">
      <c r="A270" s="45">
        <v>1.2359999999999999E-2</v>
      </c>
      <c r="B270" s="46">
        <v>318.8</v>
      </c>
      <c r="C270" s="46">
        <v>227.5</v>
      </c>
      <c r="D270" s="45">
        <v>1.2359999999999999E-2</v>
      </c>
      <c r="E270" s="46">
        <v>318</v>
      </c>
      <c r="F270" s="46">
        <v>227</v>
      </c>
      <c r="G270" s="45">
        <v>1.436E-2</v>
      </c>
      <c r="H270" s="46">
        <v>283.39999999999998</v>
      </c>
      <c r="I270" s="46">
        <v>279.10000000000002</v>
      </c>
      <c r="J270" s="45">
        <v>1.436E-2</v>
      </c>
      <c r="K270" s="46">
        <v>283</v>
      </c>
      <c r="L270" s="46">
        <v>279</v>
      </c>
    </row>
    <row r="271" spans="1:12" x14ac:dyDescent="0.25">
      <c r="A271" s="45">
        <v>1.238E-2</v>
      </c>
      <c r="B271" s="46">
        <v>318.39999999999998</v>
      </c>
      <c r="C271" s="46">
        <v>227.1</v>
      </c>
      <c r="D271" s="45">
        <v>1.238E-2</v>
      </c>
      <c r="E271" s="46">
        <v>318</v>
      </c>
      <c r="F271" s="46">
        <v>227</v>
      </c>
      <c r="G271" s="45">
        <v>1.438E-2</v>
      </c>
      <c r="H271" s="46">
        <v>282.89999999999998</v>
      </c>
      <c r="I271" s="46">
        <v>278.60000000000002</v>
      </c>
      <c r="J271" s="45">
        <v>1.438E-2</v>
      </c>
      <c r="K271" s="46">
        <v>282.5</v>
      </c>
      <c r="L271" s="46">
        <v>278.5</v>
      </c>
    </row>
    <row r="272" spans="1:12" x14ac:dyDescent="0.25">
      <c r="A272" s="45">
        <v>1.24E-2</v>
      </c>
      <c r="B272" s="46">
        <v>318.10000000000002</v>
      </c>
      <c r="C272" s="46">
        <v>226.8</v>
      </c>
      <c r="D272" s="45">
        <v>1.24E-2</v>
      </c>
      <c r="E272" s="46">
        <v>317.5</v>
      </c>
      <c r="F272" s="46">
        <v>226.5</v>
      </c>
      <c r="G272" s="45">
        <v>1.44E-2</v>
      </c>
      <c r="H272" s="46">
        <v>282.5</v>
      </c>
      <c r="I272" s="46">
        <v>278.2</v>
      </c>
      <c r="J272" s="45">
        <v>1.44E-2</v>
      </c>
      <c r="K272" s="46">
        <v>282</v>
      </c>
      <c r="L272" s="46">
        <v>278</v>
      </c>
    </row>
    <row r="273" spans="1:12" x14ac:dyDescent="0.25">
      <c r="A273" s="45">
        <v>1.242E-2</v>
      </c>
      <c r="B273" s="46">
        <v>317.7</v>
      </c>
      <c r="C273" s="46">
        <v>226.4</v>
      </c>
      <c r="D273" s="45">
        <v>1.242E-2</v>
      </c>
      <c r="E273" s="46">
        <v>317</v>
      </c>
      <c r="F273" s="46">
        <v>226</v>
      </c>
      <c r="G273" s="45">
        <v>1.4420000000000001E-2</v>
      </c>
      <c r="H273" s="46">
        <v>282</v>
      </c>
      <c r="I273" s="46">
        <v>277.7</v>
      </c>
      <c r="J273" s="45">
        <v>1.4420000000000001E-2</v>
      </c>
      <c r="K273" s="46">
        <v>281.5</v>
      </c>
      <c r="L273" s="46">
        <v>277.5</v>
      </c>
    </row>
    <row r="274" spans="1:12" x14ac:dyDescent="0.25">
      <c r="A274" s="45">
        <v>1.244E-2</v>
      </c>
      <c r="B274" s="46">
        <v>317.3</v>
      </c>
      <c r="C274" s="46">
        <v>226</v>
      </c>
      <c r="D274" s="45">
        <v>1.244E-2</v>
      </c>
      <c r="E274" s="46">
        <v>316.5</v>
      </c>
      <c r="F274" s="46">
        <v>225.5</v>
      </c>
      <c r="G274" s="45">
        <v>1.444E-2</v>
      </c>
      <c r="H274" s="46">
        <v>281.60000000000002</v>
      </c>
      <c r="I274" s="46">
        <v>277.3</v>
      </c>
      <c r="J274" s="45">
        <v>1.444E-2</v>
      </c>
      <c r="K274" s="46">
        <v>281</v>
      </c>
      <c r="L274" s="46">
        <v>277</v>
      </c>
    </row>
    <row r="275" spans="1:12" x14ac:dyDescent="0.25">
      <c r="A275" s="45">
        <v>1.2460000000000001E-2</v>
      </c>
      <c r="B275" s="46">
        <v>316.89999999999998</v>
      </c>
      <c r="C275" s="46">
        <v>225.6</v>
      </c>
      <c r="D275" s="45">
        <v>1.2460000000000001E-2</v>
      </c>
      <c r="E275" s="46">
        <v>316.5</v>
      </c>
      <c r="F275" s="46">
        <v>225.5</v>
      </c>
      <c r="G275" s="45">
        <v>1.4460000000000001E-2</v>
      </c>
      <c r="H275" s="46">
        <v>281.10000000000002</v>
      </c>
      <c r="I275" s="46">
        <v>276.8</v>
      </c>
      <c r="J275" s="45">
        <v>1.4460000000000001E-2</v>
      </c>
      <c r="K275" s="46">
        <v>280.5</v>
      </c>
      <c r="L275" s="46">
        <v>276.5</v>
      </c>
    </row>
    <row r="276" spans="1:12" x14ac:dyDescent="0.25">
      <c r="A276" s="45">
        <v>1.248E-2</v>
      </c>
      <c r="B276" s="46">
        <v>316.60000000000002</v>
      </c>
      <c r="C276" s="46">
        <v>225.3</v>
      </c>
      <c r="D276" s="45">
        <v>1.248E-2</v>
      </c>
      <c r="E276" s="46">
        <v>316</v>
      </c>
      <c r="F276" s="46">
        <v>225</v>
      </c>
      <c r="G276" s="45">
        <v>1.448E-2</v>
      </c>
      <c r="H276" s="46">
        <v>280.60000000000002</v>
      </c>
      <c r="I276" s="46">
        <v>276.3</v>
      </c>
      <c r="J276" s="45">
        <v>1.448E-2</v>
      </c>
      <c r="K276" s="46">
        <v>280</v>
      </c>
      <c r="L276" s="46">
        <v>276</v>
      </c>
    </row>
    <row r="277" spans="1:12" x14ac:dyDescent="0.25">
      <c r="A277" s="45">
        <v>1.2500000000000001E-2</v>
      </c>
      <c r="B277" s="46">
        <v>316.2</v>
      </c>
      <c r="C277" s="46">
        <v>224.9</v>
      </c>
      <c r="D277" s="45">
        <v>1.2500000000000001E-2</v>
      </c>
      <c r="E277" s="46">
        <v>315.5</v>
      </c>
      <c r="F277" s="46">
        <v>224.5</v>
      </c>
      <c r="G277" s="45">
        <v>1.4500000000000001E-2</v>
      </c>
      <c r="H277" s="46">
        <v>280.2</v>
      </c>
      <c r="I277" s="46">
        <v>275.89999999999998</v>
      </c>
      <c r="J277" s="45">
        <v>1.4500000000000001E-2</v>
      </c>
      <c r="K277" s="46">
        <v>279.5</v>
      </c>
      <c r="L277" s="46">
        <v>275.5</v>
      </c>
    </row>
    <row r="278" spans="1:12" x14ac:dyDescent="0.25">
      <c r="A278" s="45">
        <v>1.252E-2</v>
      </c>
      <c r="B278" s="46">
        <v>315.8</v>
      </c>
      <c r="C278" s="46">
        <v>224.5</v>
      </c>
      <c r="D278" s="45">
        <v>1.252E-2</v>
      </c>
      <c r="E278" s="46">
        <v>315</v>
      </c>
      <c r="F278" s="46">
        <v>224</v>
      </c>
      <c r="G278" s="45">
        <v>1.452E-2</v>
      </c>
      <c r="H278" s="46">
        <v>279.7</v>
      </c>
      <c r="I278" s="46">
        <v>275.39999999999998</v>
      </c>
      <c r="J278" s="45">
        <v>1.452E-2</v>
      </c>
      <c r="K278" s="46">
        <v>279.5</v>
      </c>
      <c r="L278" s="46">
        <v>275.5</v>
      </c>
    </row>
    <row r="279" spans="1:12" x14ac:dyDescent="0.25">
      <c r="A279" s="45">
        <v>1.2540000000000001E-2</v>
      </c>
      <c r="B279" s="46">
        <v>315.5</v>
      </c>
      <c r="C279" s="46">
        <v>224.2</v>
      </c>
      <c r="D279" s="45">
        <v>1.2540000000000001E-2</v>
      </c>
      <c r="E279" s="46">
        <v>315</v>
      </c>
      <c r="F279" s="46">
        <v>224</v>
      </c>
      <c r="G279" s="45">
        <v>1.4540000000000001E-2</v>
      </c>
      <c r="H279" s="46">
        <v>279.3</v>
      </c>
      <c r="I279" s="46">
        <v>275</v>
      </c>
      <c r="J279" s="45">
        <v>1.4540000000000001E-2</v>
      </c>
      <c r="K279" s="46">
        <v>279</v>
      </c>
      <c r="L279" s="46">
        <v>275</v>
      </c>
    </row>
    <row r="280" spans="1:12" x14ac:dyDescent="0.25">
      <c r="A280" s="45">
        <v>1.256E-2</v>
      </c>
      <c r="B280" s="46">
        <v>315.10000000000002</v>
      </c>
      <c r="C280" s="46">
        <v>223.8</v>
      </c>
      <c r="D280" s="45">
        <v>1.256E-2</v>
      </c>
      <c r="E280" s="46">
        <v>314.5</v>
      </c>
      <c r="F280" s="46">
        <v>223.5</v>
      </c>
      <c r="G280" s="45">
        <v>1.456E-2</v>
      </c>
      <c r="H280" s="46">
        <v>278.8</v>
      </c>
      <c r="I280" s="46">
        <v>274.5</v>
      </c>
      <c r="J280" s="45">
        <v>1.456E-2</v>
      </c>
      <c r="K280" s="46">
        <v>278.5</v>
      </c>
      <c r="L280" s="46">
        <v>274.5</v>
      </c>
    </row>
    <row r="281" spans="1:12" x14ac:dyDescent="0.25">
      <c r="A281" s="45">
        <v>1.2579999999999999E-2</v>
      </c>
      <c r="B281" s="46">
        <v>314.7</v>
      </c>
      <c r="C281" s="46">
        <v>223.4</v>
      </c>
      <c r="D281" s="45">
        <v>1.2579999999999999E-2</v>
      </c>
      <c r="E281" s="46">
        <v>314</v>
      </c>
      <c r="F281" s="46">
        <v>223</v>
      </c>
      <c r="G281" s="45">
        <v>1.4579999999999999E-2</v>
      </c>
      <c r="H281" s="46">
        <v>278.39999999999998</v>
      </c>
      <c r="I281" s="46">
        <v>274.10000000000002</v>
      </c>
      <c r="J281" s="45">
        <v>1.4579999999999999E-2</v>
      </c>
      <c r="K281" s="46">
        <v>278</v>
      </c>
      <c r="L281" s="46">
        <v>274</v>
      </c>
    </row>
    <row r="282" spans="1:12" x14ac:dyDescent="0.25">
      <c r="A282" s="45">
        <v>1.26E-2</v>
      </c>
      <c r="B282" s="46">
        <v>314.39999999999998</v>
      </c>
      <c r="C282" s="46">
        <v>223.1</v>
      </c>
      <c r="D282" s="45">
        <v>1.26E-2</v>
      </c>
      <c r="E282" s="46">
        <v>313.5</v>
      </c>
      <c r="F282" s="46">
        <v>222.5</v>
      </c>
      <c r="G282" s="45">
        <v>1.46E-2</v>
      </c>
      <c r="H282" s="46">
        <v>277.89999999999998</v>
      </c>
      <c r="I282" s="46">
        <v>273.60000000000002</v>
      </c>
      <c r="J282" s="45">
        <v>1.46E-2</v>
      </c>
      <c r="K282" s="46">
        <v>277.5</v>
      </c>
      <c r="L282" s="46">
        <v>273.5</v>
      </c>
    </row>
    <row r="283" spans="1:12" x14ac:dyDescent="0.25">
      <c r="A283" s="45">
        <v>1.2619999999999999E-2</v>
      </c>
      <c r="B283" s="46">
        <v>314</v>
      </c>
      <c r="C283" s="46">
        <v>222.7</v>
      </c>
      <c r="D283" s="45">
        <v>1.2619999999999999E-2</v>
      </c>
      <c r="E283" s="46">
        <v>313.5</v>
      </c>
      <c r="F283" s="46">
        <v>222.5</v>
      </c>
      <c r="G283" s="45">
        <v>1.4619999999999999E-2</v>
      </c>
      <c r="H283" s="46">
        <v>277.5</v>
      </c>
      <c r="I283" s="46">
        <v>273.2</v>
      </c>
      <c r="J283" s="45">
        <v>1.4619999999999999E-2</v>
      </c>
      <c r="K283" s="46">
        <v>277</v>
      </c>
      <c r="L283" s="46">
        <v>273</v>
      </c>
    </row>
    <row r="284" spans="1:12" x14ac:dyDescent="0.25">
      <c r="A284" s="45">
        <v>1.264E-2</v>
      </c>
      <c r="B284" s="46">
        <v>313.60000000000002</v>
      </c>
      <c r="C284" s="46">
        <v>222.3</v>
      </c>
      <c r="D284" s="45">
        <v>1.264E-2</v>
      </c>
      <c r="E284" s="46">
        <v>313</v>
      </c>
      <c r="F284" s="46">
        <v>222</v>
      </c>
      <c r="G284" s="45">
        <v>1.464E-2</v>
      </c>
      <c r="H284" s="46">
        <v>277</v>
      </c>
      <c r="I284" s="46">
        <v>272.7</v>
      </c>
      <c r="J284" s="45">
        <v>1.464E-2</v>
      </c>
      <c r="K284" s="46">
        <v>276.5</v>
      </c>
      <c r="L284" s="46">
        <v>272.5</v>
      </c>
    </row>
    <row r="285" spans="1:12" x14ac:dyDescent="0.25">
      <c r="A285" s="45">
        <v>1.2659999999999999E-2</v>
      </c>
      <c r="B285" s="46">
        <v>313.3</v>
      </c>
      <c r="C285" s="46">
        <v>222</v>
      </c>
      <c r="D285" s="45">
        <v>1.2659999999999999E-2</v>
      </c>
      <c r="E285" s="46">
        <v>312.5</v>
      </c>
      <c r="F285" s="46">
        <v>221.5</v>
      </c>
      <c r="G285" s="45">
        <v>1.4659999999999999E-2</v>
      </c>
      <c r="H285" s="46">
        <v>276.60000000000002</v>
      </c>
      <c r="I285" s="46">
        <v>272.3</v>
      </c>
      <c r="J285" s="45">
        <v>1.4659999999999999E-2</v>
      </c>
      <c r="K285" s="46">
        <v>276</v>
      </c>
      <c r="L285" s="46">
        <v>272</v>
      </c>
    </row>
    <row r="286" spans="1:12" x14ac:dyDescent="0.25">
      <c r="A286" s="45">
        <v>1.268E-2</v>
      </c>
      <c r="B286" s="46">
        <v>312.8</v>
      </c>
      <c r="C286" s="46">
        <v>221.6</v>
      </c>
      <c r="D286" s="45">
        <v>1.268E-2</v>
      </c>
      <c r="E286" s="46">
        <v>312.5</v>
      </c>
      <c r="F286" s="46">
        <v>221.5</v>
      </c>
      <c r="G286" s="45">
        <v>1.468E-2</v>
      </c>
      <c r="H286" s="46">
        <v>276.10000000000002</v>
      </c>
      <c r="I286" s="46">
        <v>271.8</v>
      </c>
      <c r="J286" s="45">
        <v>1.468E-2</v>
      </c>
      <c r="K286" s="46">
        <v>275.5</v>
      </c>
      <c r="L286" s="46">
        <v>271.5</v>
      </c>
    </row>
    <row r="287" spans="1:12" x14ac:dyDescent="0.25">
      <c r="A287" s="45">
        <v>1.2699999999999999E-2</v>
      </c>
      <c r="B287" s="46">
        <v>312.39999999999998</v>
      </c>
      <c r="C287" s="46">
        <v>221.2</v>
      </c>
      <c r="D287" s="45">
        <v>1.2699999999999999E-2</v>
      </c>
      <c r="E287" s="46">
        <v>312</v>
      </c>
      <c r="F287" s="46">
        <v>221</v>
      </c>
      <c r="G287" s="45">
        <v>1.47E-2</v>
      </c>
      <c r="H287" s="46">
        <v>275.7</v>
      </c>
      <c r="I287" s="46">
        <v>271.39999999999998</v>
      </c>
      <c r="J287" s="45">
        <v>1.47E-2</v>
      </c>
      <c r="K287" s="46">
        <v>275.5</v>
      </c>
      <c r="L287" s="46">
        <v>271.5</v>
      </c>
    </row>
    <row r="288" spans="1:12" x14ac:dyDescent="0.25">
      <c r="A288" s="45">
        <v>1.272E-2</v>
      </c>
      <c r="B288" s="46">
        <v>312.10000000000002</v>
      </c>
      <c r="C288" s="46">
        <v>220.9</v>
      </c>
      <c r="D288" s="45">
        <v>1.272E-2</v>
      </c>
      <c r="E288" s="46">
        <v>311.5</v>
      </c>
      <c r="F288" s="46">
        <v>220.5</v>
      </c>
      <c r="G288" s="45">
        <v>1.472E-2</v>
      </c>
      <c r="H288" s="46">
        <v>275.2</v>
      </c>
      <c r="I288" s="46">
        <v>270.89999999999998</v>
      </c>
      <c r="J288" s="45">
        <v>1.472E-2</v>
      </c>
      <c r="K288" s="46">
        <v>275</v>
      </c>
      <c r="L288" s="46">
        <v>271</v>
      </c>
    </row>
    <row r="289" spans="1:12" x14ac:dyDescent="0.25">
      <c r="A289" s="45">
        <v>1.274E-2</v>
      </c>
      <c r="B289" s="46">
        <v>311.7</v>
      </c>
      <c r="C289" s="46">
        <v>220.5</v>
      </c>
      <c r="D289" s="45">
        <v>1.274E-2</v>
      </c>
      <c r="E289" s="46">
        <v>311</v>
      </c>
      <c r="F289" s="46">
        <v>220</v>
      </c>
      <c r="G289" s="45">
        <v>1.474E-2</v>
      </c>
      <c r="H289" s="46">
        <v>274.8</v>
      </c>
      <c r="I289" s="46">
        <v>270.5</v>
      </c>
      <c r="J289" s="45">
        <v>1.474E-2</v>
      </c>
      <c r="K289" s="46">
        <v>274.5</v>
      </c>
      <c r="L289" s="46">
        <v>270.5</v>
      </c>
    </row>
    <row r="290" spans="1:12" x14ac:dyDescent="0.25">
      <c r="A290" s="45">
        <v>1.2760000000000001E-2</v>
      </c>
      <c r="B290" s="46">
        <v>311.39999999999998</v>
      </c>
      <c r="C290" s="46">
        <v>220.2</v>
      </c>
      <c r="D290" s="45">
        <v>1.2760000000000001E-2</v>
      </c>
      <c r="E290" s="46">
        <v>311</v>
      </c>
      <c r="F290" s="46">
        <v>220</v>
      </c>
      <c r="G290" s="45">
        <v>1.4760000000000001E-2</v>
      </c>
      <c r="H290" s="46">
        <v>274.39999999999998</v>
      </c>
      <c r="I290" s="46">
        <v>270.10000000000002</v>
      </c>
      <c r="J290" s="45">
        <v>1.4760000000000001E-2</v>
      </c>
      <c r="K290" s="46">
        <v>274</v>
      </c>
      <c r="L290" s="46">
        <v>270</v>
      </c>
    </row>
    <row r="291" spans="1:12" x14ac:dyDescent="0.25">
      <c r="A291" s="45">
        <v>1.278E-2</v>
      </c>
      <c r="B291" s="46">
        <v>311</v>
      </c>
      <c r="C291" s="46">
        <v>219.8</v>
      </c>
      <c r="D291" s="45">
        <v>1.278E-2</v>
      </c>
      <c r="E291" s="46">
        <v>310.5</v>
      </c>
      <c r="F291" s="46">
        <v>219.5</v>
      </c>
      <c r="G291" s="45">
        <v>1.478E-2</v>
      </c>
      <c r="H291" s="46">
        <v>273.89999999999998</v>
      </c>
      <c r="I291" s="46">
        <v>269.60000000000002</v>
      </c>
      <c r="J291" s="45">
        <v>1.478E-2</v>
      </c>
      <c r="K291" s="46">
        <v>273.5</v>
      </c>
      <c r="L291" s="46">
        <v>269.5</v>
      </c>
    </row>
    <row r="292" spans="1:12" x14ac:dyDescent="0.25">
      <c r="A292" s="45">
        <v>1.2800000000000001E-2</v>
      </c>
      <c r="B292" s="46">
        <v>310.7</v>
      </c>
      <c r="C292" s="46">
        <v>219.5</v>
      </c>
      <c r="D292" s="45">
        <v>1.2800000000000001E-2</v>
      </c>
      <c r="E292" s="46">
        <v>310</v>
      </c>
      <c r="F292" s="46">
        <v>219</v>
      </c>
      <c r="G292" s="45">
        <v>1.4800000000000001E-2</v>
      </c>
      <c r="H292" s="46">
        <v>273.5</v>
      </c>
      <c r="I292" s="46">
        <v>269.2</v>
      </c>
      <c r="J292" s="45">
        <v>1.4800000000000001E-2</v>
      </c>
      <c r="K292" s="46">
        <v>273</v>
      </c>
      <c r="L292" s="46">
        <v>269</v>
      </c>
    </row>
    <row r="293" spans="1:12" x14ac:dyDescent="0.25">
      <c r="A293" s="45">
        <v>1.282E-2</v>
      </c>
      <c r="B293" s="46">
        <v>310.3</v>
      </c>
      <c r="C293" s="46">
        <v>219.1</v>
      </c>
      <c r="D293" s="45">
        <v>1.282E-2</v>
      </c>
      <c r="E293" s="46">
        <v>310</v>
      </c>
      <c r="F293" s="46">
        <v>219</v>
      </c>
      <c r="G293" s="45">
        <v>1.482E-2</v>
      </c>
      <c r="H293" s="46">
        <v>273</v>
      </c>
      <c r="I293" s="46">
        <v>268.7</v>
      </c>
      <c r="J293" s="45">
        <v>1.482E-2</v>
      </c>
      <c r="K293" s="46">
        <v>272.5</v>
      </c>
      <c r="L293" s="46">
        <v>268.5</v>
      </c>
    </row>
    <row r="294" spans="1:12" x14ac:dyDescent="0.25">
      <c r="A294" s="45">
        <v>1.2840000000000001E-2</v>
      </c>
      <c r="B294" s="46">
        <v>310</v>
      </c>
      <c r="C294" s="46">
        <v>218.8</v>
      </c>
      <c r="D294" s="45">
        <v>1.2840000000000001E-2</v>
      </c>
      <c r="E294" s="46">
        <v>309.5</v>
      </c>
      <c r="F294" s="46">
        <v>218.5</v>
      </c>
      <c r="G294" s="45">
        <v>1.4840000000000001E-2</v>
      </c>
      <c r="H294" s="46">
        <v>272.60000000000002</v>
      </c>
      <c r="I294" s="46">
        <v>268.3</v>
      </c>
      <c r="J294" s="45">
        <v>1.4840000000000001E-2</v>
      </c>
      <c r="K294" s="46">
        <v>272</v>
      </c>
      <c r="L294" s="46">
        <v>268</v>
      </c>
    </row>
    <row r="295" spans="1:12" x14ac:dyDescent="0.25">
      <c r="A295" s="45">
        <v>1.286E-2</v>
      </c>
      <c r="B295" s="46">
        <v>309.60000000000002</v>
      </c>
      <c r="C295" s="46">
        <v>218.4</v>
      </c>
      <c r="D295" s="45">
        <v>1.286E-2</v>
      </c>
      <c r="E295" s="46">
        <v>309</v>
      </c>
      <c r="F295" s="46">
        <v>218</v>
      </c>
      <c r="G295" s="45">
        <v>1.486E-2</v>
      </c>
      <c r="H295" s="46">
        <v>272.2</v>
      </c>
      <c r="I295" s="46">
        <v>267.89999999999998</v>
      </c>
      <c r="J295" s="45">
        <v>1.486E-2</v>
      </c>
      <c r="K295" s="46">
        <v>272</v>
      </c>
      <c r="L295" s="46">
        <v>268</v>
      </c>
    </row>
    <row r="296" spans="1:12" x14ac:dyDescent="0.25">
      <c r="A296" s="45">
        <v>1.2880000000000001E-2</v>
      </c>
      <c r="B296" s="46">
        <v>309.3</v>
      </c>
      <c r="C296" s="46">
        <v>218.1</v>
      </c>
      <c r="D296" s="45">
        <v>1.2880000000000001E-2</v>
      </c>
      <c r="E296" s="46">
        <v>308.5</v>
      </c>
      <c r="F296" s="46">
        <v>217.5</v>
      </c>
      <c r="G296" s="45">
        <v>1.4880000000000001E-2</v>
      </c>
      <c r="H296" s="46">
        <v>271.7</v>
      </c>
      <c r="I296" s="46">
        <v>267.39999999999998</v>
      </c>
      <c r="J296" s="45">
        <v>1.4880000000000001E-2</v>
      </c>
      <c r="K296" s="46">
        <v>271.5</v>
      </c>
      <c r="L296" s="46">
        <v>267.5</v>
      </c>
    </row>
    <row r="297" spans="1:12" x14ac:dyDescent="0.25">
      <c r="A297" s="45">
        <v>1.29E-2</v>
      </c>
      <c r="B297" s="46">
        <v>308.89999999999998</v>
      </c>
      <c r="C297" s="46">
        <v>217.7</v>
      </c>
      <c r="D297" s="45">
        <v>1.29E-2</v>
      </c>
      <c r="E297" s="46">
        <v>308.5</v>
      </c>
      <c r="F297" s="46">
        <v>217.5</v>
      </c>
      <c r="G297" s="45">
        <v>1.49E-2</v>
      </c>
      <c r="H297" s="46">
        <v>271.3</v>
      </c>
      <c r="I297" s="46">
        <v>267</v>
      </c>
      <c r="J297" s="45">
        <v>1.49E-2</v>
      </c>
      <c r="K297" s="46">
        <v>271</v>
      </c>
      <c r="L297" s="46">
        <v>267</v>
      </c>
    </row>
    <row r="298" spans="1:12" x14ac:dyDescent="0.25">
      <c r="A298" s="45">
        <v>1.2919999999999999E-2</v>
      </c>
      <c r="B298" s="46">
        <v>308.60000000000002</v>
      </c>
      <c r="C298" s="46">
        <v>217.4</v>
      </c>
      <c r="D298" s="45">
        <v>1.2919999999999999E-2</v>
      </c>
      <c r="E298" s="46">
        <v>308</v>
      </c>
      <c r="F298" s="46">
        <v>217</v>
      </c>
      <c r="G298" s="45">
        <v>1.4919999999999999E-2</v>
      </c>
      <c r="H298" s="46">
        <v>270.89999999999998</v>
      </c>
      <c r="I298" s="46">
        <v>266.60000000000002</v>
      </c>
      <c r="J298" s="45">
        <v>1.4919999999999999E-2</v>
      </c>
      <c r="K298" s="46">
        <v>270.5</v>
      </c>
      <c r="L298" s="46">
        <v>266.5</v>
      </c>
    </row>
    <row r="299" spans="1:12" x14ac:dyDescent="0.25">
      <c r="A299" s="45">
        <v>1.294E-2</v>
      </c>
      <c r="B299" s="46">
        <v>308.2</v>
      </c>
      <c r="C299" s="46">
        <v>217</v>
      </c>
      <c r="D299" s="45">
        <v>1.294E-2</v>
      </c>
      <c r="E299" s="46">
        <v>307.5</v>
      </c>
      <c r="F299" s="46">
        <v>216.5</v>
      </c>
      <c r="G299" s="45">
        <v>1.494E-2</v>
      </c>
      <c r="H299" s="46">
        <v>270.5</v>
      </c>
      <c r="I299" s="46">
        <v>266.2</v>
      </c>
      <c r="J299" s="45">
        <v>1.494E-2</v>
      </c>
      <c r="K299" s="46">
        <v>270</v>
      </c>
      <c r="L299" s="46">
        <v>266</v>
      </c>
    </row>
    <row r="300" spans="1:12" x14ac:dyDescent="0.25">
      <c r="A300" s="45">
        <v>1.2959999999999999E-2</v>
      </c>
      <c r="B300" s="46">
        <v>307.89999999999998</v>
      </c>
      <c r="C300" s="46">
        <v>216.7</v>
      </c>
      <c r="D300" s="45">
        <v>1.2959999999999999E-2</v>
      </c>
      <c r="E300" s="46">
        <v>307.5</v>
      </c>
      <c r="F300" s="46">
        <v>216.5</v>
      </c>
      <c r="G300" s="45">
        <v>1.4959999999999999E-2</v>
      </c>
      <c r="H300" s="46">
        <v>270</v>
      </c>
      <c r="I300" s="46">
        <v>265.7</v>
      </c>
      <c r="J300" s="45">
        <v>1.4959999999999999E-2</v>
      </c>
      <c r="K300" s="46">
        <v>269.5</v>
      </c>
      <c r="L300" s="46">
        <v>265.5</v>
      </c>
    </row>
    <row r="301" spans="1:12" x14ac:dyDescent="0.25">
      <c r="A301" s="45">
        <v>1.298E-2</v>
      </c>
      <c r="B301" s="46">
        <v>307.5</v>
      </c>
      <c r="C301" s="46">
        <v>216.3</v>
      </c>
      <c r="D301" s="45">
        <v>1.298E-2</v>
      </c>
      <c r="E301" s="46">
        <v>307</v>
      </c>
      <c r="F301" s="46">
        <v>216</v>
      </c>
      <c r="G301" s="45">
        <v>1.498E-2</v>
      </c>
      <c r="H301" s="46">
        <v>269.60000000000002</v>
      </c>
      <c r="I301" s="46">
        <v>265.3</v>
      </c>
      <c r="J301" s="45">
        <v>1.498E-2</v>
      </c>
      <c r="K301" s="46">
        <v>269</v>
      </c>
      <c r="L301" s="46">
        <v>265</v>
      </c>
    </row>
    <row r="302" spans="1:12" x14ac:dyDescent="0.25">
      <c r="A302" s="45">
        <v>1.2999999999999999E-2</v>
      </c>
      <c r="B302" s="46">
        <v>307.2</v>
      </c>
      <c r="C302" s="46">
        <v>216</v>
      </c>
      <c r="D302" s="45">
        <v>1.2999999999999999E-2</v>
      </c>
      <c r="E302" s="46">
        <v>306.5</v>
      </c>
      <c r="F302" s="46">
        <v>215.5</v>
      </c>
      <c r="G302" s="45">
        <v>1.4999999999999999E-2</v>
      </c>
      <c r="H302" s="46">
        <v>269.2</v>
      </c>
      <c r="I302" s="46">
        <v>264.89999999999998</v>
      </c>
      <c r="J302" s="45">
        <v>1.4999999999999999E-2</v>
      </c>
      <c r="K302" s="46">
        <v>269</v>
      </c>
      <c r="L302" s="46">
        <v>265</v>
      </c>
    </row>
    <row r="303" spans="1:12" x14ac:dyDescent="0.25">
      <c r="A303" s="45">
        <v>1.302E-2</v>
      </c>
      <c r="B303" s="46">
        <v>306.8</v>
      </c>
      <c r="C303" s="46">
        <v>215.6</v>
      </c>
      <c r="D303" s="45">
        <v>1.302E-2</v>
      </c>
      <c r="E303" s="46">
        <v>306.5</v>
      </c>
      <c r="F303" s="46">
        <v>215.5</v>
      </c>
      <c r="G303" s="45">
        <v>1.502E-2</v>
      </c>
      <c r="H303" s="46">
        <v>268.8</v>
      </c>
      <c r="I303" s="46">
        <v>264.5</v>
      </c>
      <c r="J303" s="45">
        <v>1.502E-2</v>
      </c>
      <c r="K303" s="46">
        <v>268.5</v>
      </c>
      <c r="L303" s="46">
        <v>264.5</v>
      </c>
    </row>
    <row r="304" spans="1:12" x14ac:dyDescent="0.25">
      <c r="A304" s="45">
        <v>1.304E-2</v>
      </c>
      <c r="B304" s="46">
        <v>306.5</v>
      </c>
      <c r="C304" s="46">
        <v>215.3</v>
      </c>
      <c r="D304" s="45">
        <v>1.304E-2</v>
      </c>
      <c r="E304" s="46">
        <v>306</v>
      </c>
      <c r="F304" s="46">
        <v>215</v>
      </c>
      <c r="G304" s="45">
        <v>1.504E-2</v>
      </c>
      <c r="H304" s="46">
        <v>268.3</v>
      </c>
      <c r="I304" s="46">
        <v>264</v>
      </c>
      <c r="J304" s="45">
        <v>1.504E-2</v>
      </c>
      <c r="K304" s="46">
        <v>268</v>
      </c>
      <c r="L304" s="46">
        <v>264</v>
      </c>
    </row>
    <row r="305" spans="1:12" x14ac:dyDescent="0.25">
      <c r="A305" s="45">
        <v>1.306E-2</v>
      </c>
      <c r="B305" s="46">
        <v>306.2</v>
      </c>
      <c r="C305" s="46">
        <v>215</v>
      </c>
      <c r="D305" s="45">
        <v>1.306E-2</v>
      </c>
      <c r="E305" s="46">
        <v>305.5</v>
      </c>
      <c r="F305" s="46">
        <v>214.5</v>
      </c>
      <c r="G305" s="45">
        <v>1.506E-2</v>
      </c>
      <c r="H305" s="46">
        <v>267.89999999999998</v>
      </c>
      <c r="I305" s="46">
        <v>263.60000000000002</v>
      </c>
      <c r="J305" s="45">
        <v>1.506E-2</v>
      </c>
      <c r="K305" s="46">
        <v>267.5</v>
      </c>
      <c r="L305" s="46">
        <v>263.5</v>
      </c>
    </row>
    <row r="306" spans="1:12" x14ac:dyDescent="0.25">
      <c r="A306" s="45">
        <v>1.308E-2</v>
      </c>
      <c r="B306" s="46">
        <v>305.8</v>
      </c>
      <c r="C306" s="46">
        <v>214.6</v>
      </c>
      <c r="D306" s="45">
        <v>1.308E-2</v>
      </c>
      <c r="E306" s="46">
        <v>305.5</v>
      </c>
      <c r="F306" s="46">
        <v>214.5</v>
      </c>
      <c r="G306" s="45">
        <v>1.508E-2</v>
      </c>
      <c r="H306" s="46">
        <v>267.5</v>
      </c>
      <c r="I306" s="46">
        <v>263.2</v>
      </c>
      <c r="J306" s="45">
        <v>1.508E-2</v>
      </c>
      <c r="K306" s="46">
        <v>267</v>
      </c>
      <c r="L306" s="46">
        <v>263</v>
      </c>
    </row>
    <row r="307" spans="1:12" x14ac:dyDescent="0.25">
      <c r="A307" s="45">
        <v>1.3100000000000001E-2</v>
      </c>
      <c r="B307" s="46">
        <v>305.5</v>
      </c>
      <c r="C307" s="46">
        <v>214.3</v>
      </c>
      <c r="D307" s="45">
        <v>1.3100000000000001E-2</v>
      </c>
      <c r="E307" s="46">
        <v>304.5</v>
      </c>
      <c r="F307" s="46">
        <v>214</v>
      </c>
      <c r="G307" s="45">
        <v>1.5100000000000001E-2</v>
      </c>
      <c r="H307" s="46">
        <v>267.10000000000002</v>
      </c>
      <c r="I307" s="46">
        <v>262.8</v>
      </c>
      <c r="J307" s="45">
        <v>1.5100000000000001E-2</v>
      </c>
      <c r="K307" s="46">
        <v>266.5</v>
      </c>
      <c r="L307" s="46">
        <v>262.5</v>
      </c>
    </row>
    <row r="308" spans="1:12" x14ac:dyDescent="0.25">
      <c r="A308" s="45">
        <v>1.312E-2</v>
      </c>
      <c r="B308" s="46">
        <v>305.10000000000002</v>
      </c>
      <c r="C308" s="46">
        <v>213.9</v>
      </c>
      <c r="D308" s="45">
        <v>1.312E-2</v>
      </c>
      <c r="E308" s="46">
        <v>304</v>
      </c>
      <c r="F308" s="46">
        <v>213.5</v>
      </c>
      <c r="G308" s="45">
        <v>1.512E-2</v>
      </c>
      <c r="H308" s="46">
        <v>266.7</v>
      </c>
      <c r="I308" s="46">
        <v>262.39999999999998</v>
      </c>
      <c r="J308" s="45">
        <v>1.512E-2</v>
      </c>
      <c r="K308" s="46">
        <v>266.5</v>
      </c>
      <c r="L308" s="46">
        <v>262.5</v>
      </c>
    </row>
    <row r="309" spans="1:12" x14ac:dyDescent="0.25">
      <c r="A309" s="45">
        <v>1.3140000000000001E-2</v>
      </c>
      <c r="B309" s="46">
        <v>304.8</v>
      </c>
      <c r="C309" s="46">
        <v>213.6</v>
      </c>
      <c r="D309" s="45">
        <v>1.3140000000000001E-2</v>
      </c>
      <c r="E309" s="46">
        <v>304</v>
      </c>
      <c r="F309" s="46">
        <v>213.5</v>
      </c>
      <c r="G309" s="45">
        <v>1.5140000000000001E-2</v>
      </c>
      <c r="H309" s="46">
        <v>266.3</v>
      </c>
      <c r="I309" s="46">
        <v>262</v>
      </c>
      <c r="J309" s="45">
        <v>1.5140000000000001E-2</v>
      </c>
      <c r="K309" s="46">
        <v>266</v>
      </c>
      <c r="L309" s="46">
        <v>262</v>
      </c>
    </row>
    <row r="310" spans="1:12" x14ac:dyDescent="0.25">
      <c r="A310" s="45">
        <v>1.316E-2</v>
      </c>
      <c r="B310" s="46">
        <v>304.5</v>
      </c>
      <c r="C310" s="46">
        <v>213.3</v>
      </c>
      <c r="D310" s="45">
        <v>1.316E-2</v>
      </c>
      <c r="E310" s="46">
        <v>303.5</v>
      </c>
      <c r="F310" s="46">
        <v>213</v>
      </c>
      <c r="G310" s="45">
        <v>1.516E-2</v>
      </c>
      <c r="H310" s="46">
        <v>265.89999999999998</v>
      </c>
      <c r="I310" s="46">
        <v>261.60000000000002</v>
      </c>
      <c r="J310" s="45">
        <v>1.516E-2</v>
      </c>
      <c r="K310" s="46">
        <v>265.5</v>
      </c>
      <c r="L310" s="46">
        <v>261.5</v>
      </c>
    </row>
    <row r="311" spans="1:12" x14ac:dyDescent="0.25">
      <c r="A311" s="45">
        <v>1.3180000000000001E-2</v>
      </c>
      <c r="B311" s="46">
        <v>304.10000000000002</v>
      </c>
      <c r="C311" s="46">
        <v>212.9</v>
      </c>
      <c r="D311" s="45">
        <v>1.3180000000000001E-2</v>
      </c>
      <c r="E311" s="46">
        <v>303</v>
      </c>
      <c r="F311" s="46">
        <v>212.5</v>
      </c>
      <c r="G311" s="45">
        <v>1.5180000000000001E-2</v>
      </c>
      <c r="H311" s="46">
        <v>265.39999999999998</v>
      </c>
      <c r="I311" s="46">
        <v>261.10000000000002</v>
      </c>
      <c r="J311" s="45">
        <v>1.5180000000000001E-2</v>
      </c>
      <c r="K311" s="46">
        <v>265</v>
      </c>
      <c r="L311" s="46">
        <v>261</v>
      </c>
    </row>
    <row r="312" spans="1:12" x14ac:dyDescent="0.25">
      <c r="A312" s="45">
        <v>1.32E-2</v>
      </c>
      <c r="B312" s="46">
        <v>303.8</v>
      </c>
      <c r="C312" s="46">
        <v>212.6</v>
      </c>
      <c r="D312" s="45">
        <v>1.32E-2</v>
      </c>
      <c r="E312" s="46">
        <v>303</v>
      </c>
      <c r="F312" s="46">
        <v>212.5</v>
      </c>
      <c r="G312" s="45">
        <v>1.52E-2</v>
      </c>
      <c r="H312" s="46">
        <v>265</v>
      </c>
      <c r="I312" s="46">
        <v>260.7</v>
      </c>
      <c r="J312" s="45">
        <v>1.52E-2</v>
      </c>
      <c r="K312" s="46">
        <v>264.5</v>
      </c>
      <c r="L312" s="46">
        <v>260.5</v>
      </c>
    </row>
    <row r="313" spans="1:12" x14ac:dyDescent="0.25">
      <c r="A313" s="45">
        <v>1.3220000000000001E-2</v>
      </c>
      <c r="B313" s="46">
        <v>303.5</v>
      </c>
      <c r="C313" s="46">
        <v>212.3</v>
      </c>
      <c r="D313" s="45">
        <v>1.3220000000000001E-2</v>
      </c>
      <c r="E313" s="46">
        <v>302.5</v>
      </c>
      <c r="F313" s="46">
        <v>212</v>
      </c>
      <c r="G313" s="45">
        <v>1.5219999999999999E-2</v>
      </c>
      <c r="H313" s="46">
        <v>264.60000000000002</v>
      </c>
      <c r="I313" s="46">
        <v>260.3</v>
      </c>
      <c r="J313" s="45">
        <v>1.5219999999999999E-2</v>
      </c>
      <c r="K313" s="46">
        <v>264.5</v>
      </c>
      <c r="L313" s="46">
        <v>260.5</v>
      </c>
    </row>
    <row r="314" spans="1:12" x14ac:dyDescent="0.25">
      <c r="A314" s="45">
        <v>1.324E-2</v>
      </c>
      <c r="B314" s="46">
        <v>303.10000000000002</v>
      </c>
      <c r="C314" s="46">
        <v>211.9</v>
      </c>
      <c r="D314" s="45">
        <v>1.324E-2</v>
      </c>
      <c r="E314" s="46">
        <v>302</v>
      </c>
      <c r="F314" s="46">
        <v>211.5</v>
      </c>
      <c r="G314" s="45">
        <v>1.524E-2</v>
      </c>
      <c r="H314" s="46">
        <v>264.2</v>
      </c>
      <c r="I314" s="46">
        <v>259.89999999999998</v>
      </c>
      <c r="J314" s="45">
        <v>1.524E-2</v>
      </c>
      <c r="K314" s="46">
        <v>264</v>
      </c>
      <c r="L314" s="46">
        <v>260</v>
      </c>
    </row>
    <row r="315" spans="1:12" x14ac:dyDescent="0.25">
      <c r="A315" s="45">
        <v>1.3259999999999999E-2</v>
      </c>
      <c r="B315" s="46">
        <v>302.8</v>
      </c>
      <c r="C315" s="46">
        <v>211.6</v>
      </c>
      <c r="D315" s="45">
        <v>1.3259999999999999E-2</v>
      </c>
      <c r="E315" s="46">
        <v>302</v>
      </c>
      <c r="F315" s="46">
        <v>211.5</v>
      </c>
      <c r="G315" s="45">
        <v>1.5259999999999999E-2</v>
      </c>
      <c r="H315" s="46">
        <v>263.8</v>
      </c>
      <c r="I315" s="46">
        <v>259.5</v>
      </c>
      <c r="J315" s="45">
        <v>1.5259999999999999E-2</v>
      </c>
      <c r="K315" s="46">
        <v>263.5</v>
      </c>
      <c r="L315" s="46">
        <v>259.5</v>
      </c>
    </row>
    <row r="316" spans="1:12" x14ac:dyDescent="0.25">
      <c r="A316" s="45">
        <v>1.328E-2</v>
      </c>
      <c r="B316" s="46">
        <v>302.5</v>
      </c>
      <c r="C316" s="46">
        <v>211.3</v>
      </c>
      <c r="D316" s="45">
        <v>1.328E-2</v>
      </c>
      <c r="E316" s="46">
        <v>301.5</v>
      </c>
      <c r="F316" s="46">
        <v>211</v>
      </c>
      <c r="G316" s="45">
        <v>1.528E-2</v>
      </c>
      <c r="H316" s="46">
        <v>263.39999999999998</v>
      </c>
      <c r="I316" s="46">
        <v>259.10000000000002</v>
      </c>
      <c r="J316" s="45">
        <v>1.528E-2</v>
      </c>
      <c r="K316" s="46">
        <v>263</v>
      </c>
      <c r="L316" s="46">
        <v>259</v>
      </c>
    </row>
    <row r="317" spans="1:12" x14ac:dyDescent="0.25">
      <c r="A317" s="45">
        <v>1.3299999999999999E-2</v>
      </c>
      <c r="B317" s="46">
        <v>302.10000000000002</v>
      </c>
      <c r="C317" s="46">
        <v>211</v>
      </c>
      <c r="D317" s="45">
        <v>1.3299999999999999E-2</v>
      </c>
      <c r="E317" s="46">
        <v>301</v>
      </c>
      <c r="F317" s="46">
        <v>210.5</v>
      </c>
      <c r="G317" s="45">
        <v>1.5299999999999999E-2</v>
      </c>
      <c r="H317" s="46">
        <v>263</v>
      </c>
      <c r="I317" s="46">
        <v>258.7</v>
      </c>
      <c r="J317" s="45">
        <v>1.5299999999999999E-2</v>
      </c>
      <c r="K317" s="46">
        <v>262.5</v>
      </c>
      <c r="L317" s="46">
        <v>258.5</v>
      </c>
    </row>
    <row r="318" spans="1:12" x14ac:dyDescent="0.25">
      <c r="A318" s="45">
        <v>1.332E-2</v>
      </c>
      <c r="B318" s="46">
        <v>301.7</v>
      </c>
      <c r="C318" s="46">
        <v>210.6</v>
      </c>
      <c r="D318" s="45">
        <v>1.332E-2</v>
      </c>
      <c r="E318" s="46">
        <v>301</v>
      </c>
      <c r="F318" s="46">
        <v>210.5</v>
      </c>
      <c r="G318" s="45">
        <v>1.532E-2</v>
      </c>
      <c r="H318" s="46">
        <v>262.60000000000002</v>
      </c>
      <c r="I318" s="46">
        <v>258.3</v>
      </c>
      <c r="J318" s="45">
        <v>1.532E-2</v>
      </c>
      <c r="K318" s="46">
        <v>262</v>
      </c>
      <c r="L318" s="46">
        <v>258</v>
      </c>
    </row>
    <row r="319" spans="1:12" x14ac:dyDescent="0.25">
      <c r="A319" s="45">
        <v>1.3339999999999999E-2</v>
      </c>
      <c r="B319" s="46">
        <v>301.39999999999998</v>
      </c>
      <c r="C319" s="46">
        <v>210.3</v>
      </c>
      <c r="D319" s="45">
        <v>1.3339999999999999E-2</v>
      </c>
      <c r="E319" s="46">
        <v>300.5</v>
      </c>
      <c r="F319" s="46">
        <v>210</v>
      </c>
      <c r="G319" s="45">
        <v>1.5339999999999999E-2</v>
      </c>
      <c r="H319" s="46">
        <v>262.2</v>
      </c>
      <c r="I319" s="46">
        <v>257.89999999999998</v>
      </c>
      <c r="J319" s="45">
        <v>1.5339999999999999E-2</v>
      </c>
      <c r="K319" s="46">
        <v>262</v>
      </c>
      <c r="L319" s="46">
        <v>258</v>
      </c>
    </row>
    <row r="320" spans="1:12" x14ac:dyDescent="0.25">
      <c r="A320" s="45">
        <v>1.336E-2</v>
      </c>
      <c r="B320" s="46">
        <v>301.10000000000002</v>
      </c>
      <c r="C320" s="46">
        <v>210</v>
      </c>
      <c r="D320" s="45">
        <v>1.336E-2</v>
      </c>
      <c r="E320" s="46">
        <v>300</v>
      </c>
      <c r="F320" s="46">
        <v>209.5</v>
      </c>
      <c r="G320" s="45">
        <v>1.536E-2</v>
      </c>
      <c r="H320" s="46">
        <v>261.8</v>
      </c>
      <c r="I320" s="46">
        <v>257.5</v>
      </c>
      <c r="J320" s="45">
        <v>1.536E-2</v>
      </c>
      <c r="K320" s="46">
        <v>261.5</v>
      </c>
      <c r="L320" s="46">
        <v>257.5</v>
      </c>
    </row>
    <row r="321" spans="1:12" x14ac:dyDescent="0.25">
      <c r="A321" s="45">
        <v>1.338E-2</v>
      </c>
      <c r="B321" s="46">
        <v>300.8</v>
      </c>
      <c r="C321" s="46">
        <v>209.7</v>
      </c>
      <c r="D321" s="45">
        <v>1.338E-2</v>
      </c>
      <c r="E321" s="46">
        <v>300</v>
      </c>
      <c r="F321" s="46">
        <v>209.5</v>
      </c>
      <c r="G321" s="45">
        <v>1.538E-2</v>
      </c>
      <c r="H321" s="46">
        <v>261.39999999999998</v>
      </c>
      <c r="I321" s="46">
        <v>257.10000000000002</v>
      </c>
      <c r="J321" s="45">
        <v>1.538E-2</v>
      </c>
      <c r="K321" s="46">
        <v>261</v>
      </c>
      <c r="L321" s="46">
        <v>257</v>
      </c>
    </row>
    <row r="322" spans="1:12" x14ac:dyDescent="0.25">
      <c r="A322" s="45">
        <v>1.34E-2</v>
      </c>
      <c r="B322" s="46">
        <v>300.39999999999998</v>
      </c>
      <c r="C322" s="46">
        <v>209.3</v>
      </c>
      <c r="D322" s="45">
        <v>1.34E-2</v>
      </c>
      <c r="E322" s="46">
        <v>299.5</v>
      </c>
      <c r="F322" s="46">
        <v>209</v>
      </c>
      <c r="G322" s="45">
        <v>1.54E-2</v>
      </c>
      <c r="H322" s="46">
        <v>261</v>
      </c>
      <c r="I322" s="46">
        <v>256.7</v>
      </c>
      <c r="J322" s="45">
        <v>1.54E-2</v>
      </c>
      <c r="K322" s="46">
        <v>260.5</v>
      </c>
      <c r="L322" s="46">
        <v>256.5</v>
      </c>
    </row>
    <row r="323" spans="1:12" x14ac:dyDescent="0.25">
      <c r="A323" s="45">
        <v>1.342E-2</v>
      </c>
      <c r="B323" s="46">
        <v>300.10000000000002</v>
      </c>
      <c r="C323" s="46">
        <v>209</v>
      </c>
      <c r="D323" s="45">
        <v>1.342E-2</v>
      </c>
      <c r="E323" s="46">
        <v>299</v>
      </c>
      <c r="F323" s="46">
        <v>208.5</v>
      </c>
      <c r="G323" s="45">
        <v>1.542E-2</v>
      </c>
      <c r="H323" s="46">
        <v>260.60000000000002</v>
      </c>
      <c r="I323" s="46">
        <v>256.3</v>
      </c>
      <c r="J323" s="45">
        <v>1.542E-2</v>
      </c>
      <c r="K323" s="46">
        <v>260.5</v>
      </c>
      <c r="L323" s="46">
        <v>256.5</v>
      </c>
    </row>
    <row r="324" spans="1:12" x14ac:dyDescent="0.25">
      <c r="A324" s="45">
        <v>1.3440000000000001E-2</v>
      </c>
      <c r="B324" s="46">
        <v>299.8</v>
      </c>
      <c r="C324" s="46">
        <v>208.7</v>
      </c>
      <c r="D324" s="45">
        <v>1.3440000000000001E-2</v>
      </c>
      <c r="E324" s="46">
        <v>299</v>
      </c>
      <c r="F324" s="46">
        <v>208.5</v>
      </c>
      <c r="G324" s="45">
        <v>1.5440000000000001E-2</v>
      </c>
      <c r="H324" s="46">
        <v>260.2</v>
      </c>
      <c r="I324" s="46">
        <v>255.9</v>
      </c>
      <c r="J324" s="45">
        <v>1.5440000000000001E-2</v>
      </c>
      <c r="K324" s="46">
        <v>260</v>
      </c>
      <c r="L324" s="46">
        <v>256</v>
      </c>
    </row>
    <row r="325" spans="1:12" x14ac:dyDescent="0.25">
      <c r="A325" s="45">
        <v>1.346E-2</v>
      </c>
      <c r="B325" s="46">
        <v>299.5</v>
      </c>
      <c r="C325" s="46">
        <v>208.4</v>
      </c>
      <c r="D325" s="45">
        <v>1.346E-2</v>
      </c>
      <c r="E325" s="46">
        <v>298.5</v>
      </c>
      <c r="F325" s="46">
        <v>208</v>
      </c>
      <c r="G325" s="45">
        <v>1.546E-2</v>
      </c>
      <c r="H325" s="46">
        <v>259.8</v>
      </c>
      <c r="I325" s="46">
        <v>255.5</v>
      </c>
      <c r="J325" s="45">
        <v>1.546E-2</v>
      </c>
      <c r="K325" s="46">
        <v>259.5</v>
      </c>
      <c r="L325" s="46">
        <v>255.5</v>
      </c>
    </row>
    <row r="326" spans="1:12" x14ac:dyDescent="0.25">
      <c r="A326" s="45">
        <v>1.3480000000000001E-2</v>
      </c>
      <c r="B326" s="46">
        <v>299.2</v>
      </c>
      <c r="C326" s="46">
        <v>208.1</v>
      </c>
      <c r="D326" s="45">
        <v>1.3480000000000001E-2</v>
      </c>
      <c r="E326" s="46">
        <v>298.5</v>
      </c>
      <c r="F326" s="46">
        <v>208</v>
      </c>
      <c r="G326" s="45">
        <v>1.5480000000000001E-2</v>
      </c>
      <c r="H326" s="46">
        <v>259.39999999999998</v>
      </c>
      <c r="I326" s="46">
        <v>255.1</v>
      </c>
      <c r="J326" s="45">
        <v>1.5480000000000001E-2</v>
      </c>
      <c r="K326" s="46">
        <v>259</v>
      </c>
      <c r="L326" s="46">
        <v>255</v>
      </c>
    </row>
    <row r="327" spans="1:12" x14ac:dyDescent="0.25">
      <c r="A327" s="45">
        <v>1.35E-2</v>
      </c>
      <c r="B327" s="46">
        <v>298.8</v>
      </c>
      <c r="C327" s="46">
        <v>207.7</v>
      </c>
      <c r="D327" s="45">
        <v>1.35E-2</v>
      </c>
      <c r="E327" s="46">
        <v>298</v>
      </c>
      <c r="F327" s="46">
        <v>207.5</v>
      </c>
      <c r="G327" s="45">
        <v>1.55E-2</v>
      </c>
      <c r="H327" s="46">
        <v>259</v>
      </c>
      <c r="I327" s="46">
        <v>254.7</v>
      </c>
      <c r="J327" s="45">
        <v>1.55E-2</v>
      </c>
      <c r="K327" s="46">
        <v>258.5</v>
      </c>
      <c r="L327" s="46">
        <v>254.5</v>
      </c>
    </row>
    <row r="328" spans="1:12" x14ac:dyDescent="0.25">
      <c r="A328" s="45">
        <v>1.3520000000000001E-2</v>
      </c>
      <c r="B328" s="46">
        <v>298.5</v>
      </c>
      <c r="C328" s="46">
        <v>207.4</v>
      </c>
      <c r="D328" s="45">
        <v>1.3520000000000001E-2</v>
      </c>
      <c r="E328" s="46">
        <v>297.5</v>
      </c>
      <c r="F328" s="46">
        <v>207</v>
      </c>
      <c r="G328" s="45">
        <v>1.5520000000000001E-2</v>
      </c>
      <c r="H328" s="46">
        <v>258.60000000000002</v>
      </c>
      <c r="I328" s="46">
        <v>254.3</v>
      </c>
      <c r="J328" s="45">
        <v>1.5520000000000001E-2</v>
      </c>
      <c r="K328" s="46">
        <v>258.5</v>
      </c>
      <c r="L328" s="46">
        <v>254.5</v>
      </c>
    </row>
    <row r="329" spans="1:12" x14ac:dyDescent="0.25">
      <c r="A329" s="45">
        <v>1.354E-2</v>
      </c>
      <c r="B329" s="46">
        <v>298.2</v>
      </c>
      <c r="C329" s="46">
        <v>207.1</v>
      </c>
      <c r="D329" s="45">
        <v>1.354E-2</v>
      </c>
      <c r="E329" s="46">
        <v>297.5</v>
      </c>
      <c r="F329" s="46">
        <v>207</v>
      </c>
      <c r="G329" s="45">
        <v>1.554E-2</v>
      </c>
      <c r="H329" s="46">
        <v>258.3</v>
      </c>
      <c r="I329" s="46">
        <v>254</v>
      </c>
      <c r="J329" s="45">
        <v>1.554E-2</v>
      </c>
      <c r="K329" s="46">
        <v>258</v>
      </c>
      <c r="L329" s="46">
        <v>254</v>
      </c>
    </row>
    <row r="330" spans="1:12" x14ac:dyDescent="0.25">
      <c r="A330" s="45">
        <v>1.3559999999999999E-2</v>
      </c>
      <c r="B330" s="46">
        <v>297.89999999999998</v>
      </c>
      <c r="C330" s="46">
        <v>206.8</v>
      </c>
      <c r="D330" s="45">
        <v>1.3559999999999999E-2</v>
      </c>
      <c r="E330" s="46">
        <v>297</v>
      </c>
      <c r="F330" s="46">
        <v>206.5</v>
      </c>
      <c r="G330" s="45">
        <v>1.5559999999999999E-2</v>
      </c>
      <c r="H330" s="46">
        <v>257.89999999999998</v>
      </c>
      <c r="I330" s="46">
        <v>253.6</v>
      </c>
      <c r="J330" s="45">
        <v>1.5559999999999999E-2</v>
      </c>
      <c r="K330" s="46">
        <v>257.5</v>
      </c>
      <c r="L330" s="46">
        <v>253.5</v>
      </c>
    </row>
    <row r="331" spans="1:12" x14ac:dyDescent="0.25">
      <c r="A331" s="45">
        <v>1.358E-2</v>
      </c>
      <c r="B331" s="46">
        <v>297.60000000000002</v>
      </c>
      <c r="C331" s="46">
        <v>206.5</v>
      </c>
      <c r="D331" s="45">
        <v>1.358E-2</v>
      </c>
      <c r="E331" s="46">
        <v>296.5</v>
      </c>
      <c r="F331" s="46">
        <v>206</v>
      </c>
      <c r="G331" s="45">
        <v>1.558E-2</v>
      </c>
      <c r="H331" s="46">
        <v>257.5</v>
      </c>
      <c r="I331" s="46">
        <v>253.2</v>
      </c>
      <c r="J331" s="45">
        <v>1.558E-2</v>
      </c>
      <c r="K331" s="46">
        <v>257</v>
      </c>
      <c r="L331" s="46">
        <v>253</v>
      </c>
    </row>
    <row r="332" spans="1:12" x14ac:dyDescent="0.25">
      <c r="A332" s="45">
        <v>1.3599999999999999E-2</v>
      </c>
      <c r="B332" s="46">
        <v>297.3</v>
      </c>
      <c r="C332" s="46">
        <v>206.2</v>
      </c>
      <c r="D332" s="45">
        <v>1.3599999999999999E-2</v>
      </c>
      <c r="E332" s="46">
        <v>296.5</v>
      </c>
      <c r="F332" s="46">
        <v>206</v>
      </c>
      <c r="G332" s="45">
        <v>1.5599999999999999E-2</v>
      </c>
      <c r="H332" s="46">
        <v>257.10000000000002</v>
      </c>
      <c r="I332" s="46">
        <v>252.8</v>
      </c>
      <c r="J332" s="45">
        <v>1.5599999999999999E-2</v>
      </c>
      <c r="K332" s="46">
        <v>257</v>
      </c>
      <c r="L332" s="46">
        <v>253</v>
      </c>
    </row>
    <row r="333" spans="1:12" x14ac:dyDescent="0.25">
      <c r="A333" s="45">
        <v>1.362E-2</v>
      </c>
      <c r="B333" s="46">
        <v>297</v>
      </c>
      <c r="C333" s="46">
        <v>205.9</v>
      </c>
      <c r="D333" s="45">
        <v>1.362E-2</v>
      </c>
      <c r="E333" s="46">
        <v>296</v>
      </c>
      <c r="F333" s="46">
        <v>205.5</v>
      </c>
      <c r="G333" s="45">
        <v>1.562E-2</v>
      </c>
      <c r="H333" s="46">
        <v>256.7</v>
      </c>
      <c r="I333" s="46">
        <v>252.4</v>
      </c>
      <c r="J333" s="45">
        <v>1.562E-2</v>
      </c>
      <c r="K333" s="46">
        <v>256.5</v>
      </c>
      <c r="L333" s="46">
        <v>252.5</v>
      </c>
    </row>
    <row r="334" spans="1:12" x14ac:dyDescent="0.25">
      <c r="A334" s="45">
        <v>1.3639999999999999E-2</v>
      </c>
      <c r="B334" s="46">
        <v>296.7</v>
      </c>
      <c r="C334" s="46">
        <v>205.6</v>
      </c>
      <c r="D334" s="45">
        <v>1.3639999999999999E-2</v>
      </c>
      <c r="E334" s="46">
        <v>296</v>
      </c>
      <c r="F334" s="46">
        <v>205.5</v>
      </c>
      <c r="G334" s="45">
        <v>1.5640000000000001E-2</v>
      </c>
      <c r="H334" s="46">
        <v>256.3</v>
      </c>
      <c r="I334" s="46">
        <v>252</v>
      </c>
      <c r="J334" s="45">
        <v>1.5640000000000001E-2</v>
      </c>
      <c r="K334" s="46">
        <v>256</v>
      </c>
      <c r="L334" s="46">
        <v>252</v>
      </c>
    </row>
    <row r="335" spans="1:12" x14ac:dyDescent="0.25">
      <c r="A335" s="45">
        <v>1.366E-2</v>
      </c>
      <c r="B335" s="46">
        <v>296.3</v>
      </c>
      <c r="C335" s="46">
        <v>205.2</v>
      </c>
      <c r="D335" s="45">
        <v>1.366E-2</v>
      </c>
      <c r="E335" s="46">
        <v>295.5</v>
      </c>
      <c r="F335" s="46">
        <v>205</v>
      </c>
      <c r="G335" s="45">
        <v>1.566E-2</v>
      </c>
      <c r="H335" s="46">
        <v>256</v>
      </c>
      <c r="I335" s="46">
        <v>251.7</v>
      </c>
      <c r="J335" s="45">
        <v>1.566E-2</v>
      </c>
      <c r="K335" s="46">
        <v>255.5</v>
      </c>
      <c r="L335" s="46">
        <v>251.5</v>
      </c>
    </row>
    <row r="336" spans="1:12" x14ac:dyDescent="0.25">
      <c r="A336" s="45">
        <v>1.3679999999999999E-2</v>
      </c>
      <c r="B336" s="46">
        <v>296</v>
      </c>
      <c r="C336" s="46">
        <v>204.9</v>
      </c>
      <c r="D336" s="45">
        <v>1.3679999999999999E-2</v>
      </c>
      <c r="E336" s="46">
        <v>295</v>
      </c>
      <c r="F336" s="46">
        <v>204.5</v>
      </c>
      <c r="G336" s="45">
        <v>1.5679999999999999E-2</v>
      </c>
      <c r="H336" s="46">
        <v>255.6</v>
      </c>
      <c r="I336" s="46">
        <v>251.3</v>
      </c>
      <c r="J336" s="45">
        <v>1.5679999999999999E-2</v>
      </c>
      <c r="K336" s="46">
        <v>255</v>
      </c>
      <c r="L336" s="46">
        <v>251</v>
      </c>
    </row>
    <row r="337" spans="1:12" x14ac:dyDescent="0.25">
      <c r="A337" s="45">
        <v>1.37E-2</v>
      </c>
      <c r="B337" s="46">
        <v>295.7</v>
      </c>
      <c r="C337" s="46">
        <v>204.6</v>
      </c>
      <c r="D337" s="45">
        <v>1.37E-2</v>
      </c>
      <c r="E337" s="46">
        <v>295</v>
      </c>
      <c r="F337" s="46">
        <v>204.5</v>
      </c>
      <c r="G337" s="45">
        <v>1.5699999999999999E-2</v>
      </c>
      <c r="H337" s="46">
        <v>255.2</v>
      </c>
      <c r="I337" s="46">
        <v>250.9</v>
      </c>
      <c r="J337" s="45">
        <v>1.5699999999999999E-2</v>
      </c>
      <c r="K337" s="46">
        <v>255</v>
      </c>
      <c r="L337" s="46">
        <v>251</v>
      </c>
    </row>
    <row r="338" spans="1:12" x14ac:dyDescent="0.25">
      <c r="A338" s="45">
        <v>1.372E-2</v>
      </c>
      <c r="B338" s="46">
        <v>295.39999999999998</v>
      </c>
      <c r="C338" s="46">
        <v>204.3</v>
      </c>
      <c r="D338" s="45">
        <v>1.372E-2</v>
      </c>
      <c r="E338" s="46">
        <v>294.5</v>
      </c>
      <c r="F338" s="46">
        <v>204</v>
      </c>
      <c r="G338" s="45">
        <v>1.5720000000000001E-2</v>
      </c>
      <c r="H338" s="46">
        <v>254.8</v>
      </c>
      <c r="I338" s="46">
        <v>250.5</v>
      </c>
      <c r="J338" s="45">
        <v>1.5720000000000001E-2</v>
      </c>
      <c r="K338" s="46">
        <v>254.5</v>
      </c>
      <c r="L338" s="46">
        <v>250.5</v>
      </c>
    </row>
    <row r="339" spans="1:12" x14ac:dyDescent="0.25">
      <c r="A339" s="45">
        <v>1.374E-2</v>
      </c>
      <c r="B339" s="46">
        <v>295.10000000000002</v>
      </c>
      <c r="C339" s="46">
        <v>204</v>
      </c>
      <c r="D339" s="45">
        <v>1.374E-2</v>
      </c>
      <c r="E339" s="46">
        <v>294.5</v>
      </c>
      <c r="F339" s="46">
        <v>204</v>
      </c>
      <c r="G339" s="45">
        <v>1.5740000000000001E-2</v>
      </c>
      <c r="H339" s="46">
        <v>254.4</v>
      </c>
      <c r="I339" s="46">
        <v>250.1</v>
      </c>
      <c r="J339" s="45">
        <v>1.5740000000000001E-2</v>
      </c>
      <c r="K339" s="46">
        <v>254</v>
      </c>
      <c r="L339" s="46">
        <v>250</v>
      </c>
    </row>
    <row r="340" spans="1:12" x14ac:dyDescent="0.25">
      <c r="A340" s="45">
        <v>1.376E-2</v>
      </c>
      <c r="B340" s="46">
        <v>294.8</v>
      </c>
      <c r="C340" s="46">
        <v>203.7</v>
      </c>
      <c r="D340" s="45">
        <v>1.376E-2</v>
      </c>
      <c r="E340" s="46">
        <v>294</v>
      </c>
      <c r="F340" s="46">
        <v>203.5</v>
      </c>
      <c r="G340" s="45">
        <v>1.576E-2</v>
      </c>
      <c r="H340" s="46">
        <v>254.1</v>
      </c>
      <c r="I340" s="46">
        <v>249.8</v>
      </c>
      <c r="J340" s="45">
        <v>1.576E-2</v>
      </c>
      <c r="K340" s="46">
        <v>253.5</v>
      </c>
      <c r="L340" s="46">
        <v>249.5</v>
      </c>
    </row>
    <row r="341" spans="1:12" x14ac:dyDescent="0.25">
      <c r="A341" s="45">
        <v>1.3780000000000001E-2</v>
      </c>
      <c r="B341" s="46">
        <v>294.5</v>
      </c>
      <c r="C341" s="46">
        <v>203.4</v>
      </c>
      <c r="D341" s="45">
        <v>1.3780000000000001E-2</v>
      </c>
      <c r="E341" s="46">
        <v>293.5</v>
      </c>
      <c r="F341" s="46">
        <v>203</v>
      </c>
      <c r="G341" s="45">
        <v>1.5779999999999999E-2</v>
      </c>
      <c r="H341" s="46">
        <v>253.7</v>
      </c>
      <c r="I341" s="46">
        <v>249.4</v>
      </c>
      <c r="J341" s="45">
        <v>1.5779999999999999E-2</v>
      </c>
      <c r="K341" s="46">
        <v>253.5</v>
      </c>
      <c r="L341" s="46">
        <v>249.5</v>
      </c>
    </row>
    <row r="342" spans="1:12" x14ac:dyDescent="0.25">
      <c r="A342" s="45">
        <v>1.38E-2</v>
      </c>
      <c r="B342" s="46">
        <v>294.2</v>
      </c>
      <c r="C342" s="46">
        <v>203.1</v>
      </c>
      <c r="D342" s="45">
        <v>1.38E-2</v>
      </c>
      <c r="E342" s="46">
        <v>293.5</v>
      </c>
      <c r="F342" s="46">
        <v>203</v>
      </c>
      <c r="G342" s="45">
        <v>1.5800000000000002E-2</v>
      </c>
      <c r="H342" s="46">
        <v>253.3</v>
      </c>
      <c r="I342" s="46">
        <v>249</v>
      </c>
      <c r="J342" s="45">
        <v>1.5800000000000002E-2</v>
      </c>
      <c r="K342" s="46">
        <v>253</v>
      </c>
      <c r="L342" s="46">
        <v>249</v>
      </c>
    </row>
    <row r="343" spans="1:12" x14ac:dyDescent="0.25">
      <c r="A343" s="45">
        <v>1.3820000000000001E-2</v>
      </c>
      <c r="B343" s="46">
        <v>293.89999999999998</v>
      </c>
      <c r="C343" s="46">
        <v>202.8</v>
      </c>
      <c r="D343" s="45">
        <v>1.3820000000000001E-2</v>
      </c>
      <c r="E343" s="46">
        <v>293</v>
      </c>
      <c r="F343" s="46">
        <v>202.5</v>
      </c>
      <c r="G343" s="45">
        <v>1.5820000000000001E-2</v>
      </c>
      <c r="H343" s="46">
        <v>252.9</v>
      </c>
      <c r="I343" s="46">
        <v>248.6</v>
      </c>
      <c r="J343" s="45">
        <v>1.5820000000000001E-2</v>
      </c>
      <c r="K343" s="46">
        <v>252.5</v>
      </c>
      <c r="L343" s="46">
        <v>248.5</v>
      </c>
    </row>
    <row r="344" spans="1:12" x14ac:dyDescent="0.25">
      <c r="A344" s="45">
        <v>1.384E-2</v>
      </c>
      <c r="B344" s="46">
        <v>293.60000000000002</v>
      </c>
      <c r="C344" s="46">
        <v>202.5</v>
      </c>
      <c r="D344" s="45">
        <v>1.384E-2</v>
      </c>
      <c r="E344" s="46">
        <v>292.5</v>
      </c>
      <c r="F344" s="46">
        <v>202</v>
      </c>
      <c r="G344" s="45">
        <v>1.584E-2</v>
      </c>
      <c r="H344" s="46">
        <v>252.6</v>
      </c>
      <c r="I344" s="46">
        <v>248.3</v>
      </c>
      <c r="J344" s="45">
        <v>1.584E-2</v>
      </c>
      <c r="K344" s="46">
        <v>252</v>
      </c>
      <c r="L344" s="46">
        <v>248</v>
      </c>
    </row>
    <row r="345" spans="1:12" x14ac:dyDescent="0.25">
      <c r="A345" s="45">
        <v>1.3860000000000001E-2</v>
      </c>
      <c r="B345" s="46">
        <v>293.3</v>
      </c>
      <c r="C345" s="46">
        <v>202.2</v>
      </c>
      <c r="D345" s="45">
        <v>1.3860000000000001E-2</v>
      </c>
      <c r="E345" s="46">
        <v>292.5</v>
      </c>
      <c r="F345" s="46">
        <v>202</v>
      </c>
      <c r="G345" s="45">
        <v>1.5859999999999999E-2</v>
      </c>
      <c r="H345" s="46">
        <v>252.2</v>
      </c>
      <c r="I345" s="46">
        <v>247.9</v>
      </c>
      <c r="J345" s="45">
        <v>1.5859999999999999E-2</v>
      </c>
      <c r="K345" s="46">
        <v>252</v>
      </c>
      <c r="L345" s="46">
        <v>248</v>
      </c>
    </row>
    <row r="346" spans="1:12" x14ac:dyDescent="0.25">
      <c r="A346" s="45">
        <v>1.388E-2</v>
      </c>
      <c r="B346" s="46">
        <v>293</v>
      </c>
      <c r="C346" s="46">
        <v>201.9</v>
      </c>
      <c r="D346" s="45">
        <v>1.388E-2</v>
      </c>
      <c r="E346" s="46">
        <v>292</v>
      </c>
      <c r="F346" s="46">
        <v>201.5</v>
      </c>
      <c r="G346" s="45">
        <v>1.5879999999999998E-2</v>
      </c>
      <c r="H346" s="46">
        <v>251.8</v>
      </c>
      <c r="I346" s="46">
        <v>247.5</v>
      </c>
      <c r="J346" s="45">
        <v>1.5879999999999998E-2</v>
      </c>
      <c r="K346" s="46">
        <v>251.5</v>
      </c>
      <c r="L346" s="46">
        <v>247.5</v>
      </c>
    </row>
    <row r="347" spans="1:12" x14ac:dyDescent="0.25">
      <c r="A347" s="45">
        <v>1.3899999999999999E-2</v>
      </c>
      <c r="B347" s="46">
        <v>292.7</v>
      </c>
      <c r="C347" s="46">
        <v>201.6</v>
      </c>
      <c r="D347" s="45">
        <v>1.3899999999999999E-2</v>
      </c>
      <c r="E347" s="46">
        <v>292</v>
      </c>
      <c r="F347" s="46">
        <v>201.5</v>
      </c>
      <c r="G347" s="45">
        <v>1.5900000000000001E-2</v>
      </c>
      <c r="H347" s="46">
        <v>251.5</v>
      </c>
      <c r="I347" s="46">
        <v>247.2</v>
      </c>
      <c r="J347" s="45">
        <v>1.5900000000000001E-2</v>
      </c>
      <c r="K347" s="46">
        <v>251</v>
      </c>
      <c r="L347" s="46">
        <v>247</v>
      </c>
    </row>
    <row r="348" spans="1:12" x14ac:dyDescent="0.25">
      <c r="A348" s="45">
        <v>1.392E-2</v>
      </c>
      <c r="B348" s="46">
        <v>292.39999999999998</v>
      </c>
      <c r="C348" s="46">
        <v>201.3</v>
      </c>
      <c r="D348" s="45">
        <v>1.392E-2</v>
      </c>
      <c r="E348" s="46">
        <v>291.5</v>
      </c>
      <c r="F348" s="46">
        <v>201</v>
      </c>
      <c r="G348" s="45">
        <v>1.592E-2</v>
      </c>
      <c r="H348" s="46">
        <v>251.1</v>
      </c>
      <c r="I348" s="46">
        <v>246.8</v>
      </c>
      <c r="J348" s="45">
        <v>1.592E-2</v>
      </c>
      <c r="K348" s="46">
        <v>251</v>
      </c>
      <c r="L348" s="46">
        <v>247</v>
      </c>
    </row>
    <row r="349" spans="1:12" x14ac:dyDescent="0.25">
      <c r="A349" s="45">
        <v>1.3939999999999999E-2</v>
      </c>
      <c r="B349" s="46">
        <v>292.10000000000002</v>
      </c>
      <c r="C349" s="46">
        <v>201</v>
      </c>
      <c r="D349" s="45">
        <v>1.3939999999999999E-2</v>
      </c>
      <c r="E349" s="46">
        <v>291.5</v>
      </c>
      <c r="F349" s="46">
        <v>201</v>
      </c>
      <c r="G349" s="45">
        <v>1.5939999999999999E-2</v>
      </c>
      <c r="H349" s="46">
        <v>250.7</v>
      </c>
      <c r="I349" s="46">
        <v>246.4</v>
      </c>
      <c r="J349" s="45">
        <v>1.5939999999999999E-2</v>
      </c>
      <c r="K349" s="46">
        <v>250.5</v>
      </c>
      <c r="L349" s="46">
        <v>246.5</v>
      </c>
    </row>
    <row r="350" spans="1:12" x14ac:dyDescent="0.25">
      <c r="A350" s="45">
        <v>1.396E-2</v>
      </c>
      <c r="B350" s="46">
        <v>291.8</v>
      </c>
      <c r="C350" s="46">
        <v>200.7</v>
      </c>
      <c r="D350" s="45">
        <v>1.396E-2</v>
      </c>
      <c r="E350" s="46">
        <v>291</v>
      </c>
      <c r="F350" s="46">
        <v>200.5</v>
      </c>
      <c r="G350" s="45">
        <v>1.5959999999999998E-2</v>
      </c>
      <c r="H350" s="46">
        <v>250.4</v>
      </c>
      <c r="I350" s="46">
        <v>246.1</v>
      </c>
      <c r="J350" s="45">
        <v>1.5959999999999998E-2</v>
      </c>
      <c r="K350" s="46">
        <v>250</v>
      </c>
      <c r="L350" s="46">
        <v>246</v>
      </c>
    </row>
    <row r="351" spans="1:12" x14ac:dyDescent="0.25">
      <c r="A351" s="45">
        <v>1.3979999999999999E-2</v>
      </c>
      <c r="B351" s="46">
        <v>291.39999999999998</v>
      </c>
      <c r="C351" s="46">
        <v>200.4</v>
      </c>
      <c r="D351" s="45">
        <v>1.3979999999999999E-2</v>
      </c>
      <c r="E351" s="46">
        <v>290.5</v>
      </c>
      <c r="F351" s="46">
        <v>200</v>
      </c>
      <c r="G351" s="45">
        <v>1.5980000000000001E-2</v>
      </c>
      <c r="H351" s="46">
        <v>250</v>
      </c>
      <c r="I351" s="46">
        <v>245.7</v>
      </c>
      <c r="J351" s="45">
        <v>1.5980000000000001E-2</v>
      </c>
      <c r="K351" s="46">
        <v>249.5</v>
      </c>
      <c r="L351" s="46">
        <v>245.5</v>
      </c>
    </row>
    <row r="352" spans="1:12" x14ac:dyDescent="0.25">
      <c r="A352" s="45">
        <v>1.4E-2</v>
      </c>
      <c r="B352" s="46">
        <v>291.10000000000002</v>
      </c>
      <c r="C352" s="46">
        <v>200.1</v>
      </c>
      <c r="D352" s="45">
        <v>1.4E-2</v>
      </c>
      <c r="E352" s="46">
        <v>290.5</v>
      </c>
      <c r="F352" s="46">
        <v>200</v>
      </c>
      <c r="G352" s="45">
        <v>1.6E-2</v>
      </c>
      <c r="H352" s="46">
        <v>249.6</v>
      </c>
      <c r="I352" s="46">
        <v>245.3</v>
      </c>
      <c r="J352" s="45">
        <v>1.6E-2</v>
      </c>
      <c r="K352" s="46">
        <v>249.5</v>
      </c>
      <c r="L352" s="46">
        <v>245.5</v>
      </c>
    </row>
    <row r="353" spans="1:12" x14ac:dyDescent="0.25">
      <c r="A353" s="45">
        <v>1.4019999999999999E-2</v>
      </c>
      <c r="B353" s="46">
        <v>290.8</v>
      </c>
      <c r="C353" s="46">
        <v>199.8</v>
      </c>
      <c r="D353" s="45">
        <v>1.4019999999999999E-2</v>
      </c>
      <c r="E353" s="46">
        <v>290</v>
      </c>
      <c r="F353" s="46">
        <v>199.5</v>
      </c>
      <c r="G353" s="45">
        <v>1.602E-2</v>
      </c>
      <c r="H353" s="46">
        <v>249.3</v>
      </c>
      <c r="I353" s="46">
        <v>245</v>
      </c>
      <c r="J353" s="45">
        <v>1.602E-2</v>
      </c>
      <c r="K353" s="46">
        <v>249</v>
      </c>
      <c r="L353" s="46">
        <v>245</v>
      </c>
    </row>
    <row r="354" spans="1:12" x14ac:dyDescent="0.25">
      <c r="A354" s="45">
        <v>1.404E-2</v>
      </c>
      <c r="B354" s="46">
        <v>290.5</v>
      </c>
      <c r="C354" s="46">
        <v>199.5</v>
      </c>
      <c r="D354" s="45">
        <v>1.404E-2</v>
      </c>
      <c r="E354" s="46">
        <v>290</v>
      </c>
      <c r="F354" s="46">
        <v>199.5</v>
      </c>
      <c r="G354" s="45">
        <v>1.6039999999999999E-2</v>
      </c>
      <c r="H354" s="46">
        <v>248.9</v>
      </c>
      <c r="I354" s="46">
        <v>244.6</v>
      </c>
      <c r="J354" s="45">
        <v>1.6039999999999999E-2</v>
      </c>
      <c r="K354" s="46">
        <v>248.5</v>
      </c>
      <c r="L354" s="46">
        <v>244.5</v>
      </c>
    </row>
    <row r="355" spans="1:12" x14ac:dyDescent="0.25">
      <c r="A355" s="45">
        <v>1.406E-2</v>
      </c>
      <c r="B355" s="46">
        <v>290.2</v>
      </c>
      <c r="C355" s="46">
        <v>199.2</v>
      </c>
      <c r="D355" s="45">
        <v>1.406E-2</v>
      </c>
      <c r="E355" s="46">
        <v>289.5</v>
      </c>
      <c r="F355" s="46">
        <v>199</v>
      </c>
      <c r="G355" s="45">
        <v>1.6060000000000001E-2</v>
      </c>
      <c r="H355" s="46">
        <v>248.5</v>
      </c>
      <c r="I355" s="46">
        <v>244.2</v>
      </c>
      <c r="J355" s="45">
        <v>1.6060000000000001E-2</v>
      </c>
      <c r="K355" s="46">
        <v>248</v>
      </c>
      <c r="L355" s="46">
        <v>244</v>
      </c>
    </row>
    <row r="356" spans="1:12" x14ac:dyDescent="0.25">
      <c r="A356" s="45">
        <v>1.4080000000000001E-2</v>
      </c>
      <c r="B356" s="46">
        <v>289.89999999999998</v>
      </c>
      <c r="C356" s="46">
        <v>198.9</v>
      </c>
      <c r="D356" s="45">
        <v>1.4080000000000001E-2</v>
      </c>
      <c r="E356" s="46">
        <v>289</v>
      </c>
      <c r="F356" s="46">
        <v>198.5</v>
      </c>
      <c r="G356" s="45">
        <v>1.6080000000000001E-2</v>
      </c>
      <c r="H356" s="46">
        <v>248.2</v>
      </c>
      <c r="I356" s="46">
        <v>243.9</v>
      </c>
      <c r="J356" s="45">
        <v>1.6080000000000001E-2</v>
      </c>
      <c r="K356" s="46">
        <v>248</v>
      </c>
      <c r="L356" s="46">
        <v>244</v>
      </c>
    </row>
    <row r="357" spans="1:12" x14ac:dyDescent="0.25">
      <c r="A357" s="45">
        <v>1.41E-2</v>
      </c>
      <c r="B357" s="46">
        <v>289.7</v>
      </c>
      <c r="C357" s="46">
        <v>198.7</v>
      </c>
      <c r="D357" s="45">
        <v>1.41E-2</v>
      </c>
      <c r="E357" s="46">
        <v>289</v>
      </c>
      <c r="F357" s="46">
        <v>198.5</v>
      </c>
      <c r="G357" s="45">
        <v>1.61E-2</v>
      </c>
      <c r="H357" s="46">
        <v>247.8</v>
      </c>
      <c r="I357" s="46">
        <v>243.5</v>
      </c>
      <c r="J357" s="45">
        <v>1.61E-2</v>
      </c>
      <c r="K357" s="46">
        <v>247.5</v>
      </c>
      <c r="L357" s="46">
        <v>243.5</v>
      </c>
    </row>
    <row r="358" spans="1:12" x14ac:dyDescent="0.25">
      <c r="A358" s="45">
        <v>1.4120000000000001E-2</v>
      </c>
      <c r="B358" s="46">
        <v>289.39999999999998</v>
      </c>
      <c r="C358" s="46">
        <v>198.4</v>
      </c>
      <c r="D358" s="45">
        <v>1.4120000000000001E-2</v>
      </c>
      <c r="E358" s="46">
        <v>288.5</v>
      </c>
      <c r="F358" s="46">
        <v>198</v>
      </c>
      <c r="G358" s="45">
        <v>1.6119999999999999E-2</v>
      </c>
      <c r="H358" s="46">
        <v>247.5</v>
      </c>
      <c r="I358" s="46">
        <v>243.2</v>
      </c>
      <c r="J358" s="45">
        <v>1.6119999999999999E-2</v>
      </c>
      <c r="K358" s="46">
        <v>247</v>
      </c>
      <c r="L358" s="46">
        <v>243</v>
      </c>
    </row>
    <row r="359" spans="1:12" x14ac:dyDescent="0.25">
      <c r="A359" s="45">
        <v>1.414E-2</v>
      </c>
      <c r="B359" s="46">
        <v>289.10000000000002</v>
      </c>
      <c r="C359" s="46">
        <v>198.1</v>
      </c>
      <c r="D359" s="45">
        <v>1.414E-2</v>
      </c>
      <c r="E359" s="46">
        <v>288.5</v>
      </c>
      <c r="F359" s="46">
        <v>198</v>
      </c>
      <c r="G359" s="45">
        <v>1.6140000000000002E-2</v>
      </c>
      <c r="H359" s="46">
        <v>247.1</v>
      </c>
      <c r="I359" s="46">
        <v>242.8</v>
      </c>
      <c r="J359" s="45">
        <v>1.6140000000000002E-2</v>
      </c>
      <c r="K359" s="46">
        <v>247</v>
      </c>
      <c r="L359" s="46">
        <v>243</v>
      </c>
    </row>
    <row r="360" spans="1:12" x14ac:dyDescent="0.25">
      <c r="A360" s="45">
        <v>1.4160000000000001E-2</v>
      </c>
      <c r="B360" s="46">
        <v>288.8</v>
      </c>
      <c r="C360" s="46">
        <v>197.8</v>
      </c>
      <c r="D360" s="45">
        <v>1.4160000000000001E-2</v>
      </c>
      <c r="E360" s="46">
        <v>288</v>
      </c>
      <c r="F360" s="46">
        <v>197.5</v>
      </c>
      <c r="G360" s="45">
        <v>1.6160000000000001E-2</v>
      </c>
      <c r="H360" s="46">
        <v>246.8</v>
      </c>
      <c r="I360" s="46">
        <v>242.5</v>
      </c>
      <c r="J360" s="45">
        <v>1.6160000000000001E-2</v>
      </c>
      <c r="K360" s="46">
        <v>246.5</v>
      </c>
      <c r="L360" s="46">
        <v>242.5</v>
      </c>
    </row>
    <row r="361" spans="1:12" x14ac:dyDescent="0.25">
      <c r="A361" s="45">
        <v>1.418E-2</v>
      </c>
      <c r="B361" s="46">
        <v>288.5</v>
      </c>
      <c r="C361" s="46">
        <v>197.5</v>
      </c>
      <c r="D361" s="45">
        <v>1.418E-2</v>
      </c>
      <c r="E361" s="46">
        <v>288</v>
      </c>
      <c r="F361" s="46">
        <v>197.5</v>
      </c>
      <c r="G361" s="45">
        <v>1.618E-2</v>
      </c>
      <c r="H361" s="46">
        <v>246.4</v>
      </c>
      <c r="I361" s="46">
        <v>242.1</v>
      </c>
      <c r="J361" s="45">
        <v>1.618E-2</v>
      </c>
      <c r="K361" s="46">
        <v>246</v>
      </c>
      <c r="L361" s="46">
        <v>242</v>
      </c>
    </row>
    <row r="362" spans="1:12" x14ac:dyDescent="0.25">
      <c r="A362" s="45">
        <v>1.4200000000000001E-2</v>
      </c>
      <c r="B362" s="46">
        <v>288.2</v>
      </c>
      <c r="C362" s="46">
        <v>197.2</v>
      </c>
      <c r="D362" s="45">
        <v>1.4200000000000001E-2</v>
      </c>
      <c r="E362" s="46">
        <v>287.5</v>
      </c>
      <c r="F362" s="46">
        <v>197</v>
      </c>
      <c r="G362" s="45">
        <v>1.6199999999999999E-2</v>
      </c>
      <c r="H362" s="46">
        <v>246.1</v>
      </c>
      <c r="I362" s="46">
        <v>241.8</v>
      </c>
      <c r="J362" s="45">
        <v>1.6199999999999999E-2</v>
      </c>
      <c r="K362" s="46">
        <v>246</v>
      </c>
      <c r="L362" s="46">
        <v>242</v>
      </c>
    </row>
    <row r="363" spans="1:12" x14ac:dyDescent="0.25">
      <c r="A363" s="45">
        <v>1.422E-2</v>
      </c>
      <c r="B363" s="46">
        <v>287.89999999999998</v>
      </c>
      <c r="C363" s="46">
        <v>196.9</v>
      </c>
      <c r="D363" s="45">
        <v>1.422E-2</v>
      </c>
      <c r="E363" s="46">
        <v>287</v>
      </c>
      <c r="F363" s="46">
        <v>196.5</v>
      </c>
      <c r="G363" s="45">
        <v>1.6219999999999998E-2</v>
      </c>
      <c r="H363" s="46">
        <v>245.7</v>
      </c>
      <c r="I363" s="46">
        <v>241.4</v>
      </c>
      <c r="J363" s="45">
        <v>1.6219999999999998E-2</v>
      </c>
      <c r="K363" s="46">
        <v>245.5</v>
      </c>
      <c r="L363" s="46">
        <v>241.5</v>
      </c>
    </row>
    <row r="364" spans="1:12" x14ac:dyDescent="0.25">
      <c r="A364" s="45">
        <v>1.4239999999999999E-2</v>
      </c>
      <c r="B364" s="46">
        <v>287.7</v>
      </c>
      <c r="C364" s="46">
        <v>196.7</v>
      </c>
      <c r="D364" s="45">
        <v>1.4239999999999999E-2</v>
      </c>
      <c r="E364" s="46">
        <v>287</v>
      </c>
      <c r="F364" s="46">
        <v>196.5</v>
      </c>
      <c r="G364" s="45">
        <v>1.6240000000000001E-2</v>
      </c>
      <c r="H364" s="46">
        <v>245.4</v>
      </c>
      <c r="I364" s="46">
        <v>241.1</v>
      </c>
      <c r="J364" s="45">
        <v>1.6240000000000001E-2</v>
      </c>
      <c r="K364" s="46">
        <v>245</v>
      </c>
      <c r="L364" s="46">
        <v>241</v>
      </c>
    </row>
    <row r="365" spans="1:12" x14ac:dyDescent="0.25">
      <c r="A365" s="45">
        <v>1.426E-2</v>
      </c>
      <c r="B365" s="46">
        <v>287.39999999999998</v>
      </c>
      <c r="C365" s="46">
        <v>196.4</v>
      </c>
      <c r="D365" s="45">
        <v>1.426E-2</v>
      </c>
      <c r="E365" s="46">
        <v>286.5</v>
      </c>
      <c r="F365" s="46">
        <v>196</v>
      </c>
      <c r="G365" s="45">
        <v>1.626E-2</v>
      </c>
      <c r="H365" s="46">
        <v>245</v>
      </c>
      <c r="I365" s="46">
        <v>240.7</v>
      </c>
      <c r="J365" s="45">
        <v>1.626E-2</v>
      </c>
      <c r="K365" s="46">
        <v>244.5</v>
      </c>
      <c r="L365" s="46">
        <v>240.5</v>
      </c>
    </row>
    <row r="366" spans="1:12" x14ac:dyDescent="0.25">
      <c r="A366" s="45">
        <v>1.4279999999999999E-2</v>
      </c>
      <c r="B366" s="46">
        <v>287.10000000000002</v>
      </c>
      <c r="C366" s="46">
        <v>196.1</v>
      </c>
      <c r="D366" s="45">
        <v>1.4279999999999999E-2</v>
      </c>
      <c r="E366" s="46">
        <v>286.5</v>
      </c>
      <c r="F366" s="46">
        <v>196</v>
      </c>
      <c r="G366" s="45">
        <v>1.6279999999999999E-2</v>
      </c>
      <c r="H366" s="46">
        <v>244.7</v>
      </c>
      <c r="I366" s="46">
        <v>240.4</v>
      </c>
      <c r="J366" s="45">
        <v>1.6279999999999999E-2</v>
      </c>
      <c r="K366" s="46">
        <v>244.5</v>
      </c>
      <c r="L366" s="46">
        <v>240.5</v>
      </c>
    </row>
    <row r="367" spans="1:12" x14ac:dyDescent="0.25">
      <c r="A367" s="45">
        <v>1.43E-2</v>
      </c>
      <c r="B367" s="46">
        <v>286.8</v>
      </c>
      <c r="C367" s="46">
        <v>195.8</v>
      </c>
      <c r="D367" s="45">
        <v>1.43E-2</v>
      </c>
      <c r="E367" s="46">
        <v>286</v>
      </c>
      <c r="F367" s="46">
        <v>195.5</v>
      </c>
      <c r="G367" s="45">
        <v>1.6299999999999999E-2</v>
      </c>
      <c r="H367" s="46">
        <v>244.3</v>
      </c>
      <c r="I367" s="46">
        <v>240</v>
      </c>
      <c r="J367" s="45">
        <v>1.6299999999999999E-2</v>
      </c>
      <c r="K367" s="46">
        <v>244</v>
      </c>
      <c r="L367" s="46">
        <v>240</v>
      </c>
    </row>
    <row r="368" spans="1:12" x14ac:dyDescent="0.25">
      <c r="A368" s="45">
        <v>1.4319999999999999E-2</v>
      </c>
      <c r="B368" s="46">
        <v>286.5</v>
      </c>
      <c r="C368" s="46">
        <v>195.5</v>
      </c>
      <c r="D368" s="45">
        <v>1.4319999999999999E-2</v>
      </c>
      <c r="E368" s="46">
        <v>286</v>
      </c>
      <c r="F368" s="46">
        <v>195.5</v>
      </c>
      <c r="G368" s="45">
        <v>1.6320000000000001E-2</v>
      </c>
      <c r="H368" s="46">
        <v>244</v>
      </c>
      <c r="I368" s="46">
        <v>239.7</v>
      </c>
      <c r="J368" s="45">
        <v>1.6320000000000001E-2</v>
      </c>
      <c r="K368" s="46">
        <v>243.5</v>
      </c>
      <c r="L368" s="46">
        <v>239.5</v>
      </c>
    </row>
    <row r="369" spans="1:12" x14ac:dyDescent="0.25">
      <c r="A369" s="45">
        <v>1.434E-2</v>
      </c>
      <c r="B369" s="46">
        <v>286.2</v>
      </c>
      <c r="C369" s="46">
        <v>195.2</v>
      </c>
      <c r="D369" s="45">
        <v>1.434E-2</v>
      </c>
      <c r="E369" s="46">
        <v>285.5</v>
      </c>
      <c r="F369" s="46">
        <v>195</v>
      </c>
      <c r="G369" s="45">
        <v>1.634E-2</v>
      </c>
      <c r="H369" s="46">
        <v>243.6</v>
      </c>
      <c r="I369" s="46">
        <v>239.3</v>
      </c>
      <c r="J369" s="45">
        <v>1.634E-2</v>
      </c>
      <c r="K369" s="46">
        <v>243.5</v>
      </c>
      <c r="L369" s="46">
        <v>239.5</v>
      </c>
    </row>
    <row r="370" spans="1:12" x14ac:dyDescent="0.25">
      <c r="A370" s="45">
        <v>1.436E-2</v>
      </c>
      <c r="B370" s="46">
        <v>286</v>
      </c>
      <c r="C370" s="46">
        <v>195</v>
      </c>
      <c r="D370" s="45">
        <v>1.436E-2</v>
      </c>
      <c r="E370" s="46">
        <v>285.5</v>
      </c>
      <c r="F370" s="46">
        <v>195</v>
      </c>
      <c r="G370" s="45">
        <v>1.636E-2</v>
      </c>
      <c r="H370" s="46">
        <v>243.3</v>
      </c>
      <c r="I370" s="46">
        <v>239</v>
      </c>
      <c r="J370" s="45">
        <v>1.636E-2</v>
      </c>
      <c r="K370" s="46">
        <v>243</v>
      </c>
      <c r="L370" s="46">
        <v>239</v>
      </c>
    </row>
    <row r="371" spans="1:12" x14ac:dyDescent="0.25">
      <c r="A371" s="45">
        <v>1.438E-2</v>
      </c>
      <c r="B371" s="46">
        <v>285.7</v>
      </c>
      <c r="C371" s="46">
        <v>194.7</v>
      </c>
      <c r="D371" s="45">
        <v>1.438E-2</v>
      </c>
      <c r="E371" s="46">
        <v>285</v>
      </c>
      <c r="F371" s="46">
        <v>194.5</v>
      </c>
      <c r="G371" s="45">
        <v>1.6379999999999999E-2</v>
      </c>
      <c r="H371" s="46">
        <v>242.9</v>
      </c>
      <c r="I371" s="46">
        <v>238.6</v>
      </c>
      <c r="J371" s="45">
        <v>1.6379999999999999E-2</v>
      </c>
      <c r="K371" s="46">
        <v>242.5</v>
      </c>
      <c r="L371" s="46">
        <v>238.5</v>
      </c>
    </row>
    <row r="372" spans="1:12" x14ac:dyDescent="0.25">
      <c r="A372" s="45">
        <v>1.44E-2</v>
      </c>
      <c r="B372" s="46">
        <v>285.39999999999998</v>
      </c>
      <c r="C372" s="46">
        <v>194.4</v>
      </c>
      <c r="D372" s="45">
        <v>1.44E-2</v>
      </c>
      <c r="E372" s="46">
        <v>284.5</v>
      </c>
      <c r="F372" s="46">
        <v>194</v>
      </c>
      <c r="G372" s="45">
        <v>1.6400000000000001E-2</v>
      </c>
      <c r="H372" s="46">
        <v>242.6</v>
      </c>
      <c r="I372" s="46">
        <v>238.3</v>
      </c>
      <c r="J372" s="45">
        <v>1.6400000000000001E-2</v>
      </c>
      <c r="K372" s="46">
        <v>242.5</v>
      </c>
      <c r="L372" s="46">
        <v>238.5</v>
      </c>
    </row>
    <row r="373" spans="1:12" x14ac:dyDescent="0.25">
      <c r="A373" s="45">
        <v>1.4420000000000001E-2</v>
      </c>
      <c r="B373" s="46">
        <v>285.10000000000002</v>
      </c>
      <c r="C373" s="46">
        <v>194.1</v>
      </c>
      <c r="D373" s="45">
        <v>1.4420000000000001E-2</v>
      </c>
      <c r="E373" s="46">
        <v>284.5</v>
      </c>
      <c r="F373" s="46">
        <v>194</v>
      </c>
      <c r="G373" s="45">
        <v>1.6420000000000001E-2</v>
      </c>
      <c r="H373" s="46">
        <v>242.2</v>
      </c>
      <c r="I373" s="46">
        <v>237.9</v>
      </c>
      <c r="J373" s="45">
        <v>1.6420000000000001E-2</v>
      </c>
      <c r="K373" s="46">
        <v>242</v>
      </c>
      <c r="L373" s="46">
        <v>238</v>
      </c>
    </row>
    <row r="374" spans="1:12" x14ac:dyDescent="0.25">
      <c r="A374" s="45">
        <v>1.444E-2</v>
      </c>
      <c r="B374" s="46">
        <v>284.89999999999998</v>
      </c>
      <c r="C374" s="46">
        <v>193.9</v>
      </c>
      <c r="D374" s="45">
        <v>1.444E-2</v>
      </c>
      <c r="E374" s="46">
        <v>284</v>
      </c>
      <c r="F374" s="46">
        <v>193.5</v>
      </c>
      <c r="G374" s="45">
        <v>1.644E-2</v>
      </c>
      <c r="H374" s="46">
        <v>241.9</v>
      </c>
      <c r="I374" s="46">
        <v>237.6</v>
      </c>
      <c r="J374" s="45">
        <v>1.644E-2</v>
      </c>
      <c r="K374" s="46">
        <v>241.5</v>
      </c>
      <c r="L374" s="46">
        <v>237.5</v>
      </c>
    </row>
    <row r="375" spans="1:12" x14ac:dyDescent="0.25">
      <c r="A375" s="45">
        <v>1.4460000000000001E-2</v>
      </c>
      <c r="B375" s="46">
        <v>284.60000000000002</v>
      </c>
      <c r="C375" s="46">
        <v>193.6</v>
      </c>
      <c r="D375" s="45">
        <v>1.4460000000000001E-2</v>
      </c>
      <c r="E375" s="46">
        <v>284</v>
      </c>
      <c r="F375" s="46">
        <v>193.5</v>
      </c>
      <c r="G375" s="45">
        <v>1.6459999999999999E-2</v>
      </c>
      <c r="H375" s="46">
        <v>241.6</v>
      </c>
      <c r="I375" s="46">
        <v>237.3</v>
      </c>
      <c r="J375" s="45">
        <v>1.6459999999999999E-2</v>
      </c>
      <c r="K375" s="46">
        <v>241.5</v>
      </c>
      <c r="L375" s="46">
        <v>237.5</v>
      </c>
    </row>
    <row r="376" spans="1:12" x14ac:dyDescent="0.25">
      <c r="A376" s="45">
        <v>1.448E-2</v>
      </c>
      <c r="B376" s="46">
        <v>284.3</v>
      </c>
      <c r="C376" s="46">
        <v>193.3</v>
      </c>
      <c r="D376" s="45">
        <v>1.448E-2</v>
      </c>
      <c r="E376" s="46">
        <v>283.5</v>
      </c>
      <c r="F376" s="46">
        <v>193</v>
      </c>
      <c r="G376" s="45">
        <v>1.6480000000000002E-2</v>
      </c>
      <c r="H376" s="46">
        <v>241.2</v>
      </c>
      <c r="I376" s="46">
        <v>236.9</v>
      </c>
      <c r="J376" s="45">
        <v>1.6480000000000002E-2</v>
      </c>
      <c r="K376" s="46">
        <v>241</v>
      </c>
      <c r="L376" s="46">
        <v>237</v>
      </c>
    </row>
    <row r="377" spans="1:12" x14ac:dyDescent="0.25">
      <c r="A377" s="45">
        <v>1.4500000000000001E-2</v>
      </c>
      <c r="B377" s="46">
        <v>284</v>
      </c>
      <c r="C377" s="46">
        <v>193</v>
      </c>
      <c r="D377" s="45">
        <v>1.4500000000000001E-2</v>
      </c>
      <c r="E377" s="46">
        <v>283.5</v>
      </c>
      <c r="F377" s="46">
        <v>193</v>
      </c>
      <c r="G377" s="45">
        <v>1.6500000000000001E-2</v>
      </c>
      <c r="H377" s="46">
        <v>240.9</v>
      </c>
      <c r="I377" s="46">
        <v>236.6</v>
      </c>
      <c r="J377" s="45">
        <v>1.6500000000000001E-2</v>
      </c>
      <c r="K377" s="46">
        <v>240.5</v>
      </c>
      <c r="L377" s="46">
        <v>236.5</v>
      </c>
    </row>
    <row r="378" spans="1:12" x14ac:dyDescent="0.25">
      <c r="A378" s="45">
        <v>1.452E-2</v>
      </c>
      <c r="B378" s="46">
        <v>283.8</v>
      </c>
      <c r="C378" s="46">
        <v>192.8</v>
      </c>
      <c r="D378" s="45">
        <v>1.452E-2</v>
      </c>
      <c r="E378" s="46">
        <v>283</v>
      </c>
      <c r="F378" s="46">
        <v>192.5</v>
      </c>
      <c r="G378" s="45">
        <v>1.652E-2</v>
      </c>
      <c r="H378" s="46">
        <v>240.6</v>
      </c>
      <c r="I378" s="46">
        <v>236.3</v>
      </c>
      <c r="J378" s="45">
        <v>1.652E-2</v>
      </c>
      <c r="K378" s="46">
        <v>240.5</v>
      </c>
      <c r="L378" s="46">
        <v>236.5</v>
      </c>
    </row>
    <row r="379" spans="1:12" x14ac:dyDescent="0.25">
      <c r="A379" s="45">
        <v>1.4540000000000001E-2</v>
      </c>
      <c r="B379" s="46">
        <v>283.5</v>
      </c>
      <c r="C379" s="46">
        <v>192.5</v>
      </c>
      <c r="D379" s="45">
        <v>1.4540000000000001E-2</v>
      </c>
      <c r="E379" s="46">
        <v>283</v>
      </c>
      <c r="F379" s="46">
        <v>192.5</v>
      </c>
      <c r="G379" s="45">
        <v>1.6539999999999999E-2</v>
      </c>
      <c r="H379" s="46">
        <v>240.2</v>
      </c>
      <c r="I379" s="46">
        <v>235.9</v>
      </c>
      <c r="J379" s="45">
        <v>1.6539999999999999E-2</v>
      </c>
      <c r="K379" s="46">
        <v>240</v>
      </c>
      <c r="L379" s="46">
        <v>236</v>
      </c>
    </row>
    <row r="380" spans="1:12" x14ac:dyDescent="0.25">
      <c r="A380" s="45">
        <v>1.456E-2</v>
      </c>
      <c r="B380" s="46">
        <v>283.2</v>
      </c>
      <c r="C380" s="46">
        <v>192.2</v>
      </c>
      <c r="D380" s="45">
        <v>1.456E-2</v>
      </c>
      <c r="E380" s="46">
        <v>282.5</v>
      </c>
      <c r="F380" s="46">
        <v>192</v>
      </c>
      <c r="G380" s="45">
        <v>1.6559999999999998E-2</v>
      </c>
      <c r="H380" s="46">
        <v>239.9</v>
      </c>
      <c r="I380" s="46">
        <v>235.6</v>
      </c>
      <c r="J380" s="45">
        <v>1.6559999999999998E-2</v>
      </c>
      <c r="K380" s="46">
        <v>239.5</v>
      </c>
      <c r="L380" s="46">
        <v>235.5</v>
      </c>
    </row>
    <row r="381" spans="1:12" x14ac:dyDescent="0.25">
      <c r="A381" s="45">
        <v>1.4579999999999999E-2</v>
      </c>
      <c r="B381" s="46">
        <v>282.89999999999998</v>
      </c>
      <c r="C381" s="46">
        <v>191.9</v>
      </c>
      <c r="D381" s="45">
        <v>1.4579999999999999E-2</v>
      </c>
      <c r="E381" s="46">
        <v>282</v>
      </c>
      <c r="F381" s="46">
        <v>191.5</v>
      </c>
      <c r="G381" s="45">
        <v>1.6580000000000001E-2</v>
      </c>
      <c r="H381" s="46">
        <v>239.5</v>
      </c>
      <c r="I381" s="46">
        <v>235.2</v>
      </c>
      <c r="J381" s="45">
        <v>1.6580000000000001E-2</v>
      </c>
      <c r="K381" s="46">
        <v>239.5</v>
      </c>
      <c r="L381" s="46">
        <v>235.5</v>
      </c>
    </row>
    <row r="382" spans="1:12" x14ac:dyDescent="0.25">
      <c r="A382" s="45">
        <v>1.46E-2</v>
      </c>
      <c r="B382" s="46">
        <v>282.7</v>
      </c>
      <c r="C382" s="46">
        <v>191.7</v>
      </c>
      <c r="D382" s="45">
        <v>1.46E-2</v>
      </c>
      <c r="E382" s="46">
        <v>282</v>
      </c>
      <c r="F382" s="46">
        <v>191.5</v>
      </c>
      <c r="G382" s="45">
        <v>1.66E-2</v>
      </c>
      <c r="H382" s="46">
        <v>239.2</v>
      </c>
      <c r="I382" s="46">
        <v>234.9</v>
      </c>
      <c r="J382" s="45">
        <v>1.66E-2</v>
      </c>
      <c r="K382" s="46">
        <v>239</v>
      </c>
      <c r="L382" s="46">
        <v>235</v>
      </c>
    </row>
    <row r="383" spans="1:12" x14ac:dyDescent="0.25">
      <c r="A383" s="45">
        <v>1.4619999999999999E-2</v>
      </c>
      <c r="B383" s="46">
        <v>282.39999999999998</v>
      </c>
      <c r="C383" s="46">
        <v>191.4</v>
      </c>
      <c r="D383" s="45">
        <v>1.4619999999999999E-2</v>
      </c>
      <c r="E383" s="46">
        <v>281.5</v>
      </c>
      <c r="F383" s="46">
        <v>191</v>
      </c>
      <c r="G383" s="45">
        <v>1.6619999999999999E-2</v>
      </c>
      <c r="H383" s="46">
        <v>238.9</v>
      </c>
      <c r="I383" s="46">
        <v>234.6</v>
      </c>
      <c r="J383" s="45">
        <v>1.6619999999999999E-2</v>
      </c>
      <c r="K383" s="46">
        <v>238.5</v>
      </c>
      <c r="L383" s="46">
        <v>234.5</v>
      </c>
    </row>
    <row r="384" spans="1:12" x14ac:dyDescent="0.25">
      <c r="A384" s="45">
        <v>1.464E-2</v>
      </c>
      <c r="B384" s="46">
        <v>282.10000000000002</v>
      </c>
      <c r="C384" s="46">
        <v>191.1</v>
      </c>
      <c r="D384" s="45">
        <v>1.464E-2</v>
      </c>
      <c r="E384" s="46">
        <v>281.5</v>
      </c>
      <c r="F384" s="46">
        <v>191</v>
      </c>
      <c r="G384" s="45">
        <v>1.6639999999999999E-2</v>
      </c>
      <c r="H384" s="46">
        <v>238.5</v>
      </c>
      <c r="I384" s="46">
        <v>234.2</v>
      </c>
      <c r="J384" s="45">
        <v>1.6639999999999999E-2</v>
      </c>
      <c r="K384" s="46">
        <v>238.5</v>
      </c>
      <c r="L384" s="46">
        <v>234.5</v>
      </c>
    </row>
    <row r="385" spans="1:12" x14ac:dyDescent="0.25">
      <c r="A385" s="45">
        <v>1.4659999999999999E-2</v>
      </c>
      <c r="B385" s="46">
        <v>281.89999999999998</v>
      </c>
      <c r="C385" s="46">
        <v>190.9</v>
      </c>
      <c r="D385" s="45">
        <v>1.4659999999999999E-2</v>
      </c>
      <c r="E385" s="46">
        <v>281</v>
      </c>
      <c r="F385" s="46">
        <v>190.5</v>
      </c>
      <c r="G385" s="45">
        <v>1.6660000000000001E-2</v>
      </c>
      <c r="H385" s="46">
        <v>238.2</v>
      </c>
      <c r="I385" s="46">
        <v>233.9</v>
      </c>
      <c r="J385" s="45">
        <v>1.6660000000000001E-2</v>
      </c>
      <c r="K385" s="46">
        <v>238</v>
      </c>
      <c r="L385" s="46">
        <v>234</v>
      </c>
    </row>
    <row r="386" spans="1:12" x14ac:dyDescent="0.25">
      <c r="A386" s="45">
        <v>1.468E-2</v>
      </c>
      <c r="B386" s="46">
        <v>281.60000000000002</v>
      </c>
      <c r="C386" s="46">
        <v>190.6</v>
      </c>
      <c r="D386" s="45">
        <v>1.468E-2</v>
      </c>
      <c r="E386" s="46">
        <v>281</v>
      </c>
      <c r="F386" s="46">
        <v>190.5</v>
      </c>
      <c r="G386" s="45">
        <v>1.668E-2</v>
      </c>
      <c r="H386" s="46">
        <v>237.9</v>
      </c>
      <c r="I386" s="46">
        <v>233.6</v>
      </c>
      <c r="J386" s="45">
        <v>1.668E-2</v>
      </c>
      <c r="K386" s="46">
        <v>237.5</v>
      </c>
      <c r="L386" s="46">
        <v>233.5</v>
      </c>
    </row>
    <row r="387" spans="1:12" x14ac:dyDescent="0.25">
      <c r="A387" s="45">
        <v>1.47E-2</v>
      </c>
      <c r="B387" s="46">
        <v>281.3</v>
      </c>
      <c r="C387" s="46">
        <v>190.3</v>
      </c>
      <c r="D387" s="45">
        <v>1.47E-2</v>
      </c>
      <c r="E387" s="46">
        <v>280.5</v>
      </c>
      <c r="F387" s="46">
        <v>190</v>
      </c>
      <c r="G387" s="45">
        <v>1.67E-2</v>
      </c>
      <c r="H387" s="46">
        <v>237.6</v>
      </c>
      <c r="I387" s="46">
        <v>233.3</v>
      </c>
      <c r="J387" s="45">
        <v>1.67E-2</v>
      </c>
      <c r="K387" s="46">
        <v>237.5</v>
      </c>
      <c r="L387" s="46">
        <v>233.5</v>
      </c>
    </row>
    <row r="388" spans="1:12" x14ac:dyDescent="0.25">
      <c r="A388" s="45">
        <v>1.472E-2</v>
      </c>
      <c r="B388" s="46">
        <v>281.10000000000002</v>
      </c>
      <c r="C388" s="46">
        <v>190.1</v>
      </c>
      <c r="D388" s="45">
        <v>1.472E-2</v>
      </c>
      <c r="E388" s="46">
        <v>280.5</v>
      </c>
      <c r="F388" s="46">
        <v>190</v>
      </c>
      <c r="G388" s="45">
        <v>1.6719999999999999E-2</v>
      </c>
      <c r="H388" s="46">
        <v>237.2</v>
      </c>
      <c r="I388" s="46">
        <v>232.9</v>
      </c>
      <c r="J388" s="45">
        <v>1.6719999999999999E-2</v>
      </c>
      <c r="K388" s="46">
        <v>237</v>
      </c>
      <c r="L388" s="46">
        <v>233</v>
      </c>
    </row>
    <row r="389" spans="1:12" x14ac:dyDescent="0.25">
      <c r="A389" s="45">
        <v>1.474E-2</v>
      </c>
      <c r="B389" s="46">
        <v>280.8</v>
      </c>
      <c r="C389" s="46">
        <v>189.8</v>
      </c>
      <c r="D389" s="45">
        <v>1.474E-2</v>
      </c>
      <c r="E389" s="46">
        <v>280</v>
      </c>
      <c r="F389" s="46">
        <v>189.5</v>
      </c>
      <c r="G389" s="45">
        <v>1.6740000000000001E-2</v>
      </c>
      <c r="H389" s="46">
        <v>236.9</v>
      </c>
      <c r="I389" s="46">
        <v>232.6</v>
      </c>
      <c r="J389" s="45">
        <v>1.6740000000000001E-2</v>
      </c>
      <c r="K389" s="46">
        <v>236.5</v>
      </c>
      <c r="L389" s="46">
        <v>232.5</v>
      </c>
    </row>
    <row r="390" spans="1:12" x14ac:dyDescent="0.25">
      <c r="A390" s="45">
        <v>1.4760000000000001E-2</v>
      </c>
      <c r="B390" s="46">
        <v>280.39999999999998</v>
      </c>
      <c r="C390" s="46">
        <v>189.5</v>
      </c>
      <c r="D390" s="45">
        <v>1.4760000000000001E-2</v>
      </c>
      <c r="E390" s="46">
        <v>280</v>
      </c>
      <c r="F390" s="46">
        <v>189.5</v>
      </c>
      <c r="G390" s="45">
        <v>1.6760000000000001E-2</v>
      </c>
      <c r="H390" s="46">
        <v>236.6</v>
      </c>
      <c r="I390" s="46">
        <v>232.3</v>
      </c>
      <c r="J390" s="45">
        <v>1.6760000000000001E-2</v>
      </c>
      <c r="K390" s="46">
        <v>236.5</v>
      </c>
      <c r="L390" s="46">
        <v>232.5</v>
      </c>
    </row>
    <row r="391" spans="1:12" x14ac:dyDescent="0.25">
      <c r="A391" s="45">
        <v>1.478E-2</v>
      </c>
      <c r="B391" s="46">
        <v>280.2</v>
      </c>
      <c r="C391" s="46">
        <v>189.3</v>
      </c>
      <c r="D391" s="45">
        <v>1.478E-2</v>
      </c>
      <c r="E391" s="46">
        <v>279.5</v>
      </c>
      <c r="F391" s="46">
        <v>189</v>
      </c>
      <c r="G391" s="45">
        <v>1.678E-2</v>
      </c>
      <c r="H391" s="46">
        <v>236.3</v>
      </c>
      <c r="I391" s="46">
        <v>232</v>
      </c>
      <c r="J391" s="45">
        <v>1.678E-2</v>
      </c>
      <c r="K391" s="46">
        <v>236</v>
      </c>
      <c r="L391" s="46">
        <v>232</v>
      </c>
    </row>
    <row r="392" spans="1:12" x14ac:dyDescent="0.25">
      <c r="A392" s="45">
        <v>1.4800000000000001E-2</v>
      </c>
      <c r="B392" s="46">
        <v>279.89999999999998</v>
      </c>
      <c r="C392" s="46">
        <v>189</v>
      </c>
      <c r="D392" s="45">
        <v>1.4800000000000001E-2</v>
      </c>
      <c r="E392" s="46">
        <v>279.5</v>
      </c>
      <c r="F392" s="46">
        <v>189</v>
      </c>
      <c r="G392" s="45">
        <v>1.6799999999999999E-2</v>
      </c>
      <c r="H392" s="46">
        <v>235.9</v>
      </c>
      <c r="I392" s="46">
        <v>231.6</v>
      </c>
      <c r="J392" s="45">
        <v>1.6799999999999999E-2</v>
      </c>
      <c r="K392" s="46">
        <v>235.5</v>
      </c>
      <c r="L392" s="46">
        <v>231.5</v>
      </c>
    </row>
    <row r="393" spans="1:12" x14ac:dyDescent="0.25">
      <c r="A393" s="45">
        <v>1.482E-2</v>
      </c>
      <c r="B393" s="46">
        <v>279.7</v>
      </c>
      <c r="C393" s="46">
        <v>188.8</v>
      </c>
      <c r="D393" s="45">
        <v>1.482E-2</v>
      </c>
      <c r="E393" s="46">
        <v>279</v>
      </c>
      <c r="F393" s="46">
        <v>188.5</v>
      </c>
      <c r="G393" s="45">
        <v>1.6820000000000002E-2</v>
      </c>
      <c r="H393" s="46">
        <v>235.6</v>
      </c>
      <c r="I393" s="46">
        <v>231.3</v>
      </c>
      <c r="J393" s="45">
        <v>1.6820000000000002E-2</v>
      </c>
      <c r="K393" s="46">
        <v>235.5</v>
      </c>
      <c r="L393" s="46">
        <v>231.5</v>
      </c>
    </row>
    <row r="394" spans="1:12" x14ac:dyDescent="0.25">
      <c r="A394" s="45">
        <v>1.4840000000000001E-2</v>
      </c>
      <c r="B394" s="46">
        <v>279.39999999999998</v>
      </c>
      <c r="C394" s="46">
        <v>188.5</v>
      </c>
      <c r="D394" s="45">
        <v>1.4840000000000001E-2</v>
      </c>
      <c r="E394" s="46">
        <v>279</v>
      </c>
      <c r="F394" s="46">
        <v>188.5</v>
      </c>
      <c r="G394" s="45">
        <v>1.6840000000000001E-2</v>
      </c>
      <c r="H394" s="46">
        <v>235.3</v>
      </c>
      <c r="I394" s="46">
        <v>231</v>
      </c>
      <c r="J394" s="45">
        <v>1.6840000000000001E-2</v>
      </c>
      <c r="K394" s="46">
        <v>235</v>
      </c>
      <c r="L394" s="46">
        <v>231</v>
      </c>
    </row>
    <row r="395" spans="1:12" x14ac:dyDescent="0.25">
      <c r="A395" s="45">
        <v>1.486E-2</v>
      </c>
      <c r="B395" s="46">
        <v>279.10000000000002</v>
      </c>
      <c r="C395" s="46">
        <v>188.2</v>
      </c>
      <c r="D395" s="45">
        <v>1.486E-2</v>
      </c>
      <c r="E395" s="46">
        <v>278.5</v>
      </c>
      <c r="F395" s="46">
        <v>188</v>
      </c>
      <c r="G395" s="45">
        <v>1.686E-2</v>
      </c>
      <c r="H395" s="46">
        <v>235</v>
      </c>
      <c r="I395" s="46">
        <v>230.7</v>
      </c>
      <c r="J395" s="45">
        <v>1.686E-2</v>
      </c>
      <c r="K395" s="46">
        <v>234.5</v>
      </c>
      <c r="L395" s="46">
        <v>230.5</v>
      </c>
    </row>
    <row r="396" spans="1:12" x14ac:dyDescent="0.25">
      <c r="A396" s="45">
        <v>1.4880000000000001E-2</v>
      </c>
      <c r="B396" s="46">
        <v>278.89999999999998</v>
      </c>
      <c r="C396" s="46">
        <v>188</v>
      </c>
      <c r="D396" s="45">
        <v>1.4880000000000001E-2</v>
      </c>
      <c r="E396" s="46">
        <v>278.5</v>
      </c>
      <c r="F396" s="46">
        <v>188</v>
      </c>
      <c r="G396" s="45">
        <v>1.6879999999999999E-2</v>
      </c>
      <c r="H396" s="46">
        <v>234.6</v>
      </c>
      <c r="I396" s="46">
        <v>230.3</v>
      </c>
      <c r="J396" s="45">
        <v>1.6879999999999999E-2</v>
      </c>
      <c r="K396" s="46">
        <v>234.5</v>
      </c>
      <c r="L396" s="46">
        <v>230.5</v>
      </c>
    </row>
    <row r="397" spans="1:12" x14ac:dyDescent="0.25">
      <c r="A397" s="45">
        <v>1.49E-2</v>
      </c>
      <c r="B397" s="46">
        <v>278.60000000000002</v>
      </c>
      <c r="C397" s="46">
        <v>187.7</v>
      </c>
      <c r="D397" s="45">
        <v>1.49E-2</v>
      </c>
      <c r="E397" s="46">
        <v>278</v>
      </c>
      <c r="F397" s="46">
        <v>187.5</v>
      </c>
      <c r="G397" s="45">
        <v>1.6899999999999998E-2</v>
      </c>
      <c r="H397" s="46">
        <v>234.3</v>
      </c>
      <c r="I397" s="46">
        <v>230</v>
      </c>
      <c r="J397" s="45">
        <v>1.6899999999999998E-2</v>
      </c>
      <c r="K397" s="46">
        <v>234</v>
      </c>
      <c r="L397" s="46">
        <v>230</v>
      </c>
    </row>
    <row r="398" spans="1:12" x14ac:dyDescent="0.25">
      <c r="A398" s="45">
        <v>1.4919999999999999E-2</v>
      </c>
      <c r="B398" s="46">
        <v>278.39999999999998</v>
      </c>
      <c r="C398" s="46">
        <v>187.5</v>
      </c>
      <c r="D398" s="45">
        <v>1.4919999999999999E-2</v>
      </c>
      <c r="E398" s="46">
        <v>278</v>
      </c>
      <c r="F398" s="46">
        <v>187.5</v>
      </c>
      <c r="G398" s="45">
        <v>1.6920000000000001E-2</v>
      </c>
      <c r="H398" s="46">
        <v>234</v>
      </c>
      <c r="I398" s="46">
        <v>229.7</v>
      </c>
      <c r="J398" s="45">
        <v>1.6920000000000001E-2</v>
      </c>
      <c r="K398" s="46">
        <v>233.5</v>
      </c>
      <c r="L398" s="46">
        <v>229.5</v>
      </c>
    </row>
    <row r="399" spans="1:12" x14ac:dyDescent="0.25">
      <c r="A399" s="45">
        <v>1.494E-2</v>
      </c>
      <c r="B399" s="46">
        <v>278.10000000000002</v>
      </c>
      <c r="C399" s="46">
        <v>187.2</v>
      </c>
      <c r="D399" s="45">
        <v>1.494E-2</v>
      </c>
      <c r="E399" s="46">
        <v>277.5</v>
      </c>
      <c r="F399" s="46">
        <v>187</v>
      </c>
      <c r="G399" s="45">
        <v>1.694E-2</v>
      </c>
      <c r="H399" s="46">
        <v>233.7</v>
      </c>
      <c r="I399" s="46">
        <v>229.4</v>
      </c>
      <c r="J399" s="45">
        <v>1.694E-2</v>
      </c>
      <c r="K399" s="46">
        <v>233.5</v>
      </c>
      <c r="L399" s="46">
        <v>229.5</v>
      </c>
    </row>
    <row r="400" spans="1:12" x14ac:dyDescent="0.25">
      <c r="A400" s="45">
        <v>1.4959999999999999E-2</v>
      </c>
      <c r="B400" s="46">
        <v>277.8</v>
      </c>
      <c r="C400" s="46">
        <v>186.9</v>
      </c>
      <c r="D400" s="45">
        <v>1.4959999999999999E-2</v>
      </c>
      <c r="E400" s="46">
        <v>277.5</v>
      </c>
      <c r="F400" s="46">
        <v>187</v>
      </c>
      <c r="G400" s="45">
        <v>1.6959999999999999E-2</v>
      </c>
      <c r="H400" s="46">
        <v>233.4</v>
      </c>
      <c r="I400" s="46">
        <v>229.1</v>
      </c>
      <c r="J400" s="45">
        <v>1.6959999999999999E-2</v>
      </c>
      <c r="K400" s="46">
        <v>233</v>
      </c>
      <c r="L400" s="46">
        <v>229</v>
      </c>
    </row>
    <row r="401" spans="1:12" x14ac:dyDescent="0.25">
      <c r="A401" s="45">
        <v>1.498E-2</v>
      </c>
      <c r="B401" s="46">
        <v>277.60000000000002</v>
      </c>
      <c r="C401" s="46">
        <v>186.7</v>
      </c>
      <c r="D401" s="45">
        <v>1.498E-2</v>
      </c>
      <c r="E401" s="46">
        <v>277</v>
      </c>
      <c r="F401" s="46">
        <v>186.5</v>
      </c>
      <c r="G401" s="45">
        <v>1.6979999999999999E-2</v>
      </c>
      <c r="H401" s="46">
        <v>233.1</v>
      </c>
      <c r="I401" s="46">
        <v>228.8</v>
      </c>
      <c r="J401" s="45">
        <v>1.6979999999999999E-2</v>
      </c>
      <c r="K401" s="46">
        <v>233</v>
      </c>
      <c r="L401" s="46">
        <v>229</v>
      </c>
    </row>
    <row r="402" spans="1:12" x14ac:dyDescent="0.25">
      <c r="A402" s="45">
        <v>1.4999999999999999E-2</v>
      </c>
      <c r="B402" s="46">
        <v>277.3</v>
      </c>
      <c r="C402" s="46">
        <v>186.4</v>
      </c>
      <c r="D402" s="45">
        <v>1.4999999999999999E-2</v>
      </c>
      <c r="E402" s="46">
        <v>277</v>
      </c>
      <c r="F402" s="46">
        <v>186.5</v>
      </c>
      <c r="G402" s="45">
        <v>1.7000000000000001E-2</v>
      </c>
      <c r="H402" s="46">
        <v>232.7</v>
      </c>
      <c r="I402" s="46">
        <v>228.4</v>
      </c>
      <c r="J402" s="45">
        <v>1.7000000000000001E-2</v>
      </c>
      <c r="K402" s="46">
        <v>232.5</v>
      </c>
      <c r="L402" s="46">
        <v>228.5</v>
      </c>
    </row>
    <row r="403" spans="1:12" x14ac:dyDescent="0.25">
      <c r="A403" s="45">
        <v>1.502E-2</v>
      </c>
      <c r="B403" s="46">
        <v>277.10000000000002</v>
      </c>
      <c r="C403" s="46">
        <v>186.2</v>
      </c>
      <c r="D403" s="45">
        <v>1.502E-2</v>
      </c>
      <c r="E403" s="46">
        <v>276.5</v>
      </c>
      <c r="F403" s="46">
        <v>186</v>
      </c>
      <c r="G403" s="45">
        <v>1.7600000000000001E-2</v>
      </c>
      <c r="H403" s="46">
        <v>223.7</v>
      </c>
      <c r="I403" s="46">
        <v>219.4</v>
      </c>
      <c r="J403" s="45">
        <v>1.7600000000000001E-2</v>
      </c>
      <c r="K403" s="46">
        <v>223.5</v>
      </c>
      <c r="L403" s="46">
        <v>219.5</v>
      </c>
    </row>
    <row r="404" spans="1:12" x14ac:dyDescent="0.25">
      <c r="A404" s="45">
        <v>1.504E-2</v>
      </c>
      <c r="B404" s="46">
        <v>276.8</v>
      </c>
      <c r="C404" s="46">
        <v>185.9</v>
      </c>
      <c r="D404" s="45">
        <v>1.504E-2</v>
      </c>
      <c r="E404" s="46">
        <v>276</v>
      </c>
      <c r="F404" s="46">
        <v>185.5</v>
      </c>
      <c r="G404" s="45">
        <v>1.77E-2</v>
      </c>
      <c r="H404" s="46">
        <v>222.2</v>
      </c>
      <c r="I404" s="46">
        <v>217.9</v>
      </c>
      <c r="J404" s="45">
        <v>1.77E-2</v>
      </c>
      <c r="K404" s="46">
        <v>222</v>
      </c>
      <c r="L404" s="46">
        <v>218</v>
      </c>
    </row>
    <row r="405" spans="1:12" x14ac:dyDescent="0.25">
      <c r="A405" s="45">
        <v>1.506E-2</v>
      </c>
      <c r="B405" s="46">
        <v>276.60000000000002</v>
      </c>
      <c r="C405" s="46">
        <v>185.7</v>
      </c>
      <c r="D405" s="45">
        <v>1.506E-2</v>
      </c>
      <c r="E405" s="46">
        <v>276</v>
      </c>
      <c r="F405" s="46">
        <v>185.5</v>
      </c>
      <c r="G405" s="45">
        <v>1.78E-2</v>
      </c>
      <c r="H405" s="46">
        <v>220.8</v>
      </c>
      <c r="I405" s="46">
        <v>216.5</v>
      </c>
      <c r="J405" s="45">
        <v>1.78E-2</v>
      </c>
      <c r="K405" s="46">
        <v>220.5</v>
      </c>
      <c r="L405" s="46">
        <v>216.5</v>
      </c>
    </row>
    <row r="406" spans="1:12" x14ac:dyDescent="0.25">
      <c r="A406" s="45">
        <v>1.508E-2</v>
      </c>
      <c r="B406" s="46">
        <v>276.3</v>
      </c>
      <c r="C406" s="46">
        <v>185.4</v>
      </c>
      <c r="D406" s="45">
        <v>1.508E-2</v>
      </c>
      <c r="E406" s="46">
        <v>275.5</v>
      </c>
      <c r="F406" s="46">
        <v>185</v>
      </c>
      <c r="G406" s="45">
        <v>1.7899999999999999E-2</v>
      </c>
      <c r="H406" s="46">
        <v>219.4</v>
      </c>
      <c r="I406" s="46">
        <v>215.1</v>
      </c>
      <c r="J406" s="45">
        <v>1.7899999999999999E-2</v>
      </c>
      <c r="K406" s="46">
        <v>219</v>
      </c>
      <c r="L406" s="46">
        <v>215</v>
      </c>
    </row>
    <row r="407" spans="1:12" x14ac:dyDescent="0.25">
      <c r="A407" s="45">
        <v>1.5100000000000001E-2</v>
      </c>
      <c r="B407" s="46">
        <v>276.10000000000002</v>
      </c>
      <c r="C407" s="46">
        <v>185.2</v>
      </c>
      <c r="D407" s="45">
        <v>1.5100000000000001E-2</v>
      </c>
      <c r="E407" s="46">
        <v>275.5</v>
      </c>
      <c r="F407" s="46">
        <v>185</v>
      </c>
      <c r="G407" s="45">
        <v>1.7999999999999999E-2</v>
      </c>
      <c r="H407" s="46">
        <v>218</v>
      </c>
      <c r="I407" s="46">
        <v>213.7</v>
      </c>
      <c r="J407" s="45">
        <v>1.7999999999999999E-2</v>
      </c>
      <c r="K407" s="46">
        <v>218</v>
      </c>
      <c r="L407" s="46">
        <v>214</v>
      </c>
    </row>
    <row r="408" spans="1:12" x14ac:dyDescent="0.25">
      <c r="A408" s="45">
        <v>1.512E-2</v>
      </c>
      <c r="B408" s="46">
        <v>275.8</v>
      </c>
      <c r="C408" s="46">
        <v>184.9</v>
      </c>
      <c r="D408" s="45">
        <v>1.512E-2</v>
      </c>
      <c r="E408" s="46">
        <v>275</v>
      </c>
      <c r="F408" s="46">
        <v>184.5</v>
      </c>
      <c r="G408" s="45">
        <v>1.8100000000000002E-2</v>
      </c>
      <c r="H408" s="46">
        <v>216.6</v>
      </c>
      <c r="I408" s="46">
        <v>212.3</v>
      </c>
      <c r="J408" s="45">
        <v>1.8100000000000002E-2</v>
      </c>
      <c r="K408" s="46">
        <v>216.5</v>
      </c>
      <c r="L408" s="46">
        <v>212.5</v>
      </c>
    </row>
    <row r="409" spans="1:12" x14ac:dyDescent="0.25">
      <c r="A409" s="45">
        <v>1.5140000000000001E-2</v>
      </c>
      <c r="B409" s="46">
        <v>275.60000000000002</v>
      </c>
      <c r="C409" s="46">
        <v>184.7</v>
      </c>
      <c r="D409" s="45">
        <v>1.5140000000000001E-2</v>
      </c>
      <c r="E409" s="46">
        <v>275</v>
      </c>
      <c r="F409" s="46">
        <v>184.5</v>
      </c>
      <c r="G409" s="45">
        <v>1.8200000000000001E-2</v>
      </c>
      <c r="H409" s="46">
        <v>215.3</v>
      </c>
      <c r="I409" s="46">
        <v>211</v>
      </c>
      <c r="J409" s="45">
        <v>1.8200000000000001E-2</v>
      </c>
      <c r="K409" s="46">
        <v>215</v>
      </c>
      <c r="L409" s="46">
        <v>211</v>
      </c>
    </row>
    <row r="410" spans="1:12" x14ac:dyDescent="0.25">
      <c r="A410" s="45">
        <v>1.516E-2</v>
      </c>
      <c r="B410" s="46">
        <v>275.3</v>
      </c>
      <c r="C410" s="46">
        <v>184.4</v>
      </c>
      <c r="D410" s="45">
        <v>1.516E-2</v>
      </c>
      <c r="E410" s="46">
        <v>274.5</v>
      </c>
      <c r="F410" s="46">
        <v>184</v>
      </c>
      <c r="G410" s="45">
        <v>1.83E-2</v>
      </c>
      <c r="H410" s="46">
        <v>214</v>
      </c>
      <c r="I410" s="46">
        <v>209.7</v>
      </c>
      <c r="J410" s="45">
        <v>1.83E-2</v>
      </c>
      <c r="K410" s="46">
        <v>214</v>
      </c>
      <c r="L410" s="46">
        <v>210</v>
      </c>
    </row>
    <row r="411" spans="1:12" x14ac:dyDescent="0.25">
      <c r="A411" s="45">
        <v>1.5180000000000001E-2</v>
      </c>
      <c r="B411" s="46">
        <v>275.10000000000002</v>
      </c>
      <c r="C411" s="46">
        <v>184.2</v>
      </c>
      <c r="D411" s="45">
        <v>1.5180000000000001E-2</v>
      </c>
      <c r="E411" s="46">
        <v>274.5</v>
      </c>
      <c r="F411" s="46">
        <v>184</v>
      </c>
      <c r="G411" s="45">
        <v>1.84E-2</v>
      </c>
      <c r="H411" s="46">
        <v>212.6</v>
      </c>
      <c r="I411" s="46">
        <v>208.3</v>
      </c>
      <c r="J411" s="45">
        <v>1.84E-2</v>
      </c>
      <c r="K411" s="46">
        <v>212.5</v>
      </c>
      <c r="L411" s="46">
        <v>208.5</v>
      </c>
    </row>
    <row r="412" spans="1:12" x14ac:dyDescent="0.25">
      <c r="A412" s="45">
        <v>1.52E-2</v>
      </c>
      <c r="B412" s="46">
        <v>274.8</v>
      </c>
      <c r="C412" s="46">
        <v>183.9</v>
      </c>
      <c r="D412" s="45">
        <v>1.52E-2</v>
      </c>
      <c r="E412" s="46">
        <v>274.5</v>
      </c>
      <c r="F412" s="46">
        <v>184</v>
      </c>
      <c r="G412" s="45">
        <v>1.8499999999999999E-2</v>
      </c>
      <c r="H412" s="46">
        <v>211.3</v>
      </c>
      <c r="I412" s="46">
        <v>207</v>
      </c>
      <c r="J412" s="45">
        <v>1.8499999999999999E-2</v>
      </c>
      <c r="K412" s="46">
        <v>211</v>
      </c>
      <c r="L412" s="46">
        <v>207</v>
      </c>
    </row>
    <row r="413" spans="1:12" x14ac:dyDescent="0.25">
      <c r="A413" s="45">
        <v>1.5219999999999999E-2</v>
      </c>
      <c r="B413" s="46">
        <v>274.60000000000002</v>
      </c>
      <c r="C413" s="46">
        <v>183.7</v>
      </c>
      <c r="D413" s="45">
        <v>1.5219999999999999E-2</v>
      </c>
      <c r="E413" s="46">
        <v>274</v>
      </c>
      <c r="F413" s="46">
        <v>183.5</v>
      </c>
      <c r="G413" s="45">
        <v>1.8599999999999998E-2</v>
      </c>
      <c r="H413" s="46">
        <v>210.1</v>
      </c>
      <c r="I413" s="46">
        <v>205.8</v>
      </c>
      <c r="J413" s="45">
        <v>1.8599999999999998E-2</v>
      </c>
      <c r="K413" s="46">
        <v>210</v>
      </c>
      <c r="L413" s="46">
        <v>206</v>
      </c>
    </row>
    <row r="414" spans="1:12" x14ac:dyDescent="0.25">
      <c r="A414" s="45">
        <v>1.524E-2</v>
      </c>
      <c r="B414" s="46">
        <v>274.3</v>
      </c>
      <c r="C414" s="46">
        <v>183.4</v>
      </c>
      <c r="D414" s="45">
        <v>1.524E-2</v>
      </c>
      <c r="E414" s="46">
        <v>274</v>
      </c>
      <c r="F414" s="46">
        <v>183.5</v>
      </c>
      <c r="G414" s="45">
        <v>1.8700000000000001E-2</v>
      </c>
      <c r="H414" s="46">
        <v>208.8</v>
      </c>
      <c r="I414" s="46">
        <v>204.5</v>
      </c>
      <c r="J414" s="45">
        <v>1.8700000000000001E-2</v>
      </c>
      <c r="K414" s="46">
        <v>208.5</v>
      </c>
      <c r="L414" s="46">
        <v>204.5</v>
      </c>
    </row>
    <row r="415" spans="1:12" x14ac:dyDescent="0.25">
      <c r="A415" s="45">
        <v>1.5259999999999999E-2</v>
      </c>
      <c r="B415" s="46">
        <v>274.10000000000002</v>
      </c>
      <c r="C415" s="46">
        <v>183.2</v>
      </c>
      <c r="D415" s="45">
        <v>1.5259999999999999E-2</v>
      </c>
      <c r="E415" s="46">
        <v>273.5</v>
      </c>
      <c r="F415" s="46">
        <v>183</v>
      </c>
      <c r="G415" s="45">
        <v>1.8800000000000001E-2</v>
      </c>
      <c r="H415" s="46">
        <v>207.5</v>
      </c>
      <c r="I415" s="46">
        <v>203.2</v>
      </c>
      <c r="J415" s="45">
        <v>1.8800000000000001E-2</v>
      </c>
      <c r="K415" s="46">
        <v>207.5</v>
      </c>
      <c r="L415" s="46">
        <v>203.5</v>
      </c>
    </row>
    <row r="416" spans="1:12" x14ac:dyDescent="0.25">
      <c r="A416" s="45">
        <v>1.528E-2</v>
      </c>
      <c r="B416" s="46">
        <v>273.8</v>
      </c>
      <c r="C416" s="46">
        <v>182.9</v>
      </c>
      <c r="D416" s="45">
        <v>1.528E-2</v>
      </c>
      <c r="E416" s="46">
        <v>273.5</v>
      </c>
      <c r="F416" s="46">
        <v>183</v>
      </c>
      <c r="G416" s="45">
        <v>1.89E-2</v>
      </c>
      <c r="H416" s="46">
        <v>206.3</v>
      </c>
      <c r="I416" s="46">
        <v>202</v>
      </c>
      <c r="J416" s="45">
        <v>1.89E-2</v>
      </c>
      <c r="K416" s="46">
        <v>206</v>
      </c>
      <c r="L416" s="46">
        <v>202</v>
      </c>
    </row>
    <row r="417" spans="1:12" x14ac:dyDescent="0.25">
      <c r="A417" s="45">
        <v>1.5299999999999999E-2</v>
      </c>
      <c r="B417" s="46">
        <v>273.60000000000002</v>
      </c>
      <c r="C417" s="46">
        <v>182.7</v>
      </c>
      <c r="D417" s="45">
        <v>1.5299999999999999E-2</v>
      </c>
      <c r="E417" s="46">
        <v>273</v>
      </c>
      <c r="F417" s="46">
        <v>182.5</v>
      </c>
      <c r="G417" s="45">
        <v>1.9E-2</v>
      </c>
      <c r="H417" s="46">
        <v>205.1</v>
      </c>
      <c r="I417" s="46">
        <v>200.8</v>
      </c>
      <c r="J417" s="45">
        <v>1.9E-2</v>
      </c>
      <c r="K417" s="46">
        <v>205</v>
      </c>
      <c r="L417" s="46">
        <v>201</v>
      </c>
    </row>
    <row r="418" spans="1:12" x14ac:dyDescent="0.25">
      <c r="A418" s="45">
        <v>1.532E-2</v>
      </c>
      <c r="B418" s="46">
        <v>273.3</v>
      </c>
      <c r="C418" s="46">
        <v>182.4</v>
      </c>
      <c r="D418" s="45">
        <v>1.532E-2</v>
      </c>
      <c r="E418" s="46">
        <v>273</v>
      </c>
      <c r="F418" s="46">
        <v>182.5</v>
      </c>
      <c r="G418" s="45">
        <v>1.9099999999999999E-2</v>
      </c>
      <c r="H418" s="46">
        <v>203.9</v>
      </c>
      <c r="I418" s="46">
        <v>199.6</v>
      </c>
      <c r="J418" s="45">
        <v>1.9099999999999999E-2</v>
      </c>
      <c r="K418" s="46">
        <v>203.5</v>
      </c>
      <c r="L418" s="46">
        <v>199.5</v>
      </c>
    </row>
    <row r="419" spans="1:12" x14ac:dyDescent="0.25">
      <c r="A419" s="45">
        <v>1.5339999999999999E-2</v>
      </c>
      <c r="B419" s="46">
        <v>273.10000000000002</v>
      </c>
      <c r="C419" s="46">
        <v>182.2</v>
      </c>
      <c r="D419" s="45">
        <v>1.5339999999999999E-2</v>
      </c>
      <c r="E419" s="46">
        <v>272.5</v>
      </c>
      <c r="F419" s="46">
        <v>182</v>
      </c>
      <c r="G419" s="45">
        <v>1.9199999999999998E-2</v>
      </c>
      <c r="H419" s="46">
        <v>202.7</v>
      </c>
      <c r="I419" s="46">
        <v>198.4</v>
      </c>
      <c r="J419" s="45">
        <v>1.9199999999999998E-2</v>
      </c>
      <c r="K419" s="46">
        <v>202.5</v>
      </c>
      <c r="L419" s="46">
        <v>198.5</v>
      </c>
    </row>
    <row r="420" spans="1:12" x14ac:dyDescent="0.25">
      <c r="A420" s="45">
        <v>1.536E-2</v>
      </c>
      <c r="B420" s="46">
        <v>272.8</v>
      </c>
      <c r="C420" s="46">
        <v>181.9</v>
      </c>
      <c r="D420" s="45">
        <v>1.536E-2</v>
      </c>
      <c r="E420" s="46">
        <v>272.5</v>
      </c>
      <c r="F420" s="46">
        <v>182</v>
      </c>
      <c r="G420" s="45">
        <v>1.9300000000000001E-2</v>
      </c>
      <c r="H420" s="46">
        <v>201.5</v>
      </c>
      <c r="I420" s="46">
        <v>197.2</v>
      </c>
      <c r="J420" s="45">
        <v>1.9300000000000001E-2</v>
      </c>
      <c r="K420" s="46">
        <v>201.5</v>
      </c>
      <c r="L420" s="46">
        <v>197.5</v>
      </c>
    </row>
    <row r="421" spans="1:12" x14ac:dyDescent="0.25">
      <c r="A421" s="45">
        <v>1.538E-2</v>
      </c>
      <c r="B421" s="46">
        <v>272.60000000000002</v>
      </c>
      <c r="C421" s="46">
        <v>181.7</v>
      </c>
      <c r="D421" s="45">
        <v>1.538E-2</v>
      </c>
      <c r="E421" s="46">
        <v>272</v>
      </c>
      <c r="F421" s="46">
        <v>181.5</v>
      </c>
      <c r="G421" s="45">
        <v>1.9400000000000001E-2</v>
      </c>
      <c r="H421" s="46">
        <v>200.3</v>
      </c>
      <c r="I421" s="46">
        <v>196</v>
      </c>
      <c r="J421" s="45">
        <v>1.9400000000000001E-2</v>
      </c>
      <c r="K421" s="46">
        <v>200</v>
      </c>
      <c r="L421" s="46">
        <v>196</v>
      </c>
    </row>
    <row r="422" spans="1:12" x14ac:dyDescent="0.25">
      <c r="A422" s="45">
        <v>1.54E-2</v>
      </c>
      <c r="B422" s="46">
        <v>272.39999999999998</v>
      </c>
      <c r="C422" s="46">
        <v>181.5</v>
      </c>
      <c r="D422" s="45">
        <v>1.54E-2</v>
      </c>
      <c r="E422" s="46">
        <v>272</v>
      </c>
      <c r="F422" s="46">
        <v>181.5</v>
      </c>
      <c r="G422" s="45">
        <v>1.95E-2</v>
      </c>
      <c r="H422" s="46">
        <v>199.2</v>
      </c>
      <c r="I422" s="46">
        <v>194.9</v>
      </c>
      <c r="J422" s="45">
        <v>1.95E-2</v>
      </c>
      <c r="K422" s="46">
        <v>199</v>
      </c>
      <c r="L422" s="46">
        <v>195</v>
      </c>
    </row>
    <row r="423" spans="1:12" x14ac:dyDescent="0.25">
      <c r="A423" s="45">
        <v>1.542E-2</v>
      </c>
      <c r="B423" s="46">
        <v>272.10000000000002</v>
      </c>
      <c r="C423" s="46">
        <v>181.2</v>
      </c>
      <c r="D423" s="45">
        <v>1.542E-2</v>
      </c>
      <c r="E423" s="46">
        <v>271.5</v>
      </c>
      <c r="F423" s="46">
        <v>181</v>
      </c>
      <c r="G423" s="45">
        <v>1.9599999999999999E-2</v>
      </c>
      <c r="H423" s="46">
        <v>198</v>
      </c>
      <c r="I423" s="46">
        <v>193.7</v>
      </c>
      <c r="J423" s="45">
        <v>1.9599999999999999E-2</v>
      </c>
      <c r="K423" s="46">
        <v>198</v>
      </c>
      <c r="L423" s="46">
        <v>194</v>
      </c>
    </row>
    <row r="424" spans="1:12" x14ac:dyDescent="0.25">
      <c r="A424" s="45">
        <v>1.5440000000000001E-2</v>
      </c>
      <c r="B424" s="46">
        <v>271.89999999999998</v>
      </c>
      <c r="C424" s="46">
        <v>181</v>
      </c>
      <c r="D424" s="45">
        <v>1.5440000000000001E-2</v>
      </c>
      <c r="E424" s="46">
        <v>271.5</v>
      </c>
      <c r="F424" s="46">
        <v>181</v>
      </c>
      <c r="G424" s="45">
        <v>1.9699999999999999E-2</v>
      </c>
      <c r="H424" s="46">
        <v>196.9</v>
      </c>
      <c r="I424" s="46">
        <v>192.6</v>
      </c>
      <c r="J424" s="45">
        <v>1.9699999999999999E-2</v>
      </c>
      <c r="K424" s="46">
        <v>197</v>
      </c>
      <c r="L424" s="46">
        <v>193</v>
      </c>
    </row>
    <row r="425" spans="1:12" x14ac:dyDescent="0.25">
      <c r="A425" s="45">
        <v>1.546E-2</v>
      </c>
      <c r="B425" s="46">
        <v>271.60000000000002</v>
      </c>
      <c r="C425" s="46">
        <v>180.7</v>
      </c>
      <c r="D425" s="45">
        <v>1.546E-2</v>
      </c>
      <c r="E425" s="46">
        <v>271</v>
      </c>
      <c r="F425" s="46">
        <v>180.5</v>
      </c>
      <c r="G425" s="45">
        <v>1.9800000000000002E-2</v>
      </c>
      <c r="H425" s="46">
        <v>195.8</v>
      </c>
      <c r="I425" s="46">
        <v>191.5</v>
      </c>
      <c r="J425" s="45">
        <v>1.9800000000000002E-2</v>
      </c>
      <c r="K425" s="46">
        <v>195.5</v>
      </c>
      <c r="L425" s="46">
        <v>191.5</v>
      </c>
    </row>
    <row r="426" spans="1:12" x14ac:dyDescent="0.25">
      <c r="A426" s="45">
        <v>1.5480000000000001E-2</v>
      </c>
      <c r="B426" s="46">
        <v>271.39999999999998</v>
      </c>
      <c r="C426" s="46">
        <v>180.5</v>
      </c>
      <c r="D426" s="45">
        <v>1.5480000000000001E-2</v>
      </c>
      <c r="E426" s="46">
        <v>271</v>
      </c>
      <c r="F426" s="46">
        <v>180.5</v>
      </c>
      <c r="G426" s="45">
        <v>1.9900000000000001E-2</v>
      </c>
      <c r="H426" s="46">
        <v>194.7</v>
      </c>
      <c r="I426" s="46">
        <v>190.4</v>
      </c>
      <c r="J426" s="45">
        <v>1.9900000000000001E-2</v>
      </c>
      <c r="K426" s="46">
        <v>194.5</v>
      </c>
      <c r="L426" s="46">
        <v>190.5</v>
      </c>
    </row>
    <row r="427" spans="1:12" x14ac:dyDescent="0.25">
      <c r="A427" s="45">
        <v>1.55E-2</v>
      </c>
      <c r="B427" s="46">
        <v>271.2</v>
      </c>
      <c r="C427" s="46">
        <v>180.3</v>
      </c>
      <c r="D427" s="45">
        <v>1.55E-2</v>
      </c>
      <c r="E427" s="46">
        <v>270.5</v>
      </c>
      <c r="F427" s="46">
        <v>180</v>
      </c>
      <c r="G427" s="45">
        <v>0.02</v>
      </c>
      <c r="H427" s="46">
        <v>193.6</v>
      </c>
      <c r="I427" s="46">
        <v>189.3</v>
      </c>
      <c r="J427" s="45">
        <v>0.02</v>
      </c>
      <c r="K427" s="46">
        <v>193.5</v>
      </c>
      <c r="L427" s="46">
        <v>189.5</v>
      </c>
    </row>
    <row r="428" spans="1:12" x14ac:dyDescent="0.25">
      <c r="A428" s="45">
        <v>1.5520000000000001E-2</v>
      </c>
      <c r="B428" s="46">
        <v>270.89999999999998</v>
      </c>
      <c r="C428" s="46">
        <v>180</v>
      </c>
      <c r="D428" s="45">
        <v>1.5520000000000001E-2</v>
      </c>
      <c r="E428" s="46">
        <v>270.5</v>
      </c>
      <c r="F428" s="46">
        <v>180</v>
      </c>
      <c r="G428" s="45">
        <v>2.01E-2</v>
      </c>
      <c r="H428" s="46">
        <v>192.5</v>
      </c>
      <c r="I428" s="46">
        <v>188.2</v>
      </c>
      <c r="J428" s="45">
        <v>2.01E-2</v>
      </c>
      <c r="K428" s="46">
        <v>192.5</v>
      </c>
      <c r="L428" s="46">
        <v>188.5</v>
      </c>
    </row>
    <row r="429" spans="1:12" x14ac:dyDescent="0.25">
      <c r="A429" s="45">
        <v>1.554E-2</v>
      </c>
      <c r="B429" s="46">
        <v>270.7</v>
      </c>
      <c r="C429" s="46">
        <v>179.8</v>
      </c>
      <c r="D429" s="45">
        <v>1.554E-2</v>
      </c>
      <c r="E429" s="46">
        <v>270</v>
      </c>
      <c r="F429" s="46">
        <v>179.5</v>
      </c>
      <c r="G429" s="45">
        <v>2.0199999999999999E-2</v>
      </c>
      <c r="H429" s="46">
        <v>191.4</v>
      </c>
      <c r="I429" s="46">
        <v>187.1</v>
      </c>
      <c r="J429" s="45">
        <v>2.0199999999999999E-2</v>
      </c>
      <c r="K429" s="46">
        <v>191.5</v>
      </c>
      <c r="L429" s="46">
        <v>187.5</v>
      </c>
    </row>
    <row r="430" spans="1:12" x14ac:dyDescent="0.25">
      <c r="A430" s="45">
        <v>1.5559999999999999E-2</v>
      </c>
      <c r="B430" s="46">
        <v>270.39999999999998</v>
      </c>
      <c r="C430" s="46">
        <v>179.5</v>
      </c>
      <c r="D430" s="45">
        <v>1.5559999999999999E-2</v>
      </c>
      <c r="E430" s="46">
        <v>270</v>
      </c>
      <c r="F430" s="46">
        <v>179.5</v>
      </c>
      <c r="G430" s="45">
        <v>2.0299999999999999E-2</v>
      </c>
      <c r="H430" s="46">
        <v>190.4</v>
      </c>
      <c r="I430" s="46">
        <v>186.1</v>
      </c>
      <c r="J430" s="45">
        <v>2.0299999999999999E-2</v>
      </c>
      <c r="K430" s="46">
        <v>190.5</v>
      </c>
      <c r="L430" s="46">
        <v>186.5</v>
      </c>
    </row>
    <row r="431" spans="1:12" x14ac:dyDescent="0.25">
      <c r="A431" s="45">
        <v>1.558E-2</v>
      </c>
      <c r="B431" s="46">
        <v>270.2</v>
      </c>
      <c r="C431" s="46">
        <v>179.3</v>
      </c>
      <c r="D431" s="45">
        <v>1.558E-2</v>
      </c>
      <c r="E431" s="46">
        <v>269.5</v>
      </c>
      <c r="F431" s="46">
        <v>179</v>
      </c>
      <c r="G431" s="45">
        <v>2.0400000000000001E-2</v>
      </c>
      <c r="H431" s="46">
        <v>189.4</v>
      </c>
      <c r="I431" s="46">
        <v>185.1</v>
      </c>
      <c r="J431" s="45">
        <v>2.0400000000000001E-2</v>
      </c>
      <c r="K431" s="46">
        <v>189.5</v>
      </c>
      <c r="L431" s="46">
        <v>185.5</v>
      </c>
    </row>
    <row r="432" spans="1:12" x14ac:dyDescent="0.25">
      <c r="A432" s="45">
        <v>1.5599999999999999E-2</v>
      </c>
      <c r="B432" s="46">
        <v>270</v>
      </c>
      <c r="C432" s="46">
        <v>179.1</v>
      </c>
      <c r="D432" s="45">
        <v>1.5599999999999999E-2</v>
      </c>
      <c r="E432" s="46">
        <v>269.5</v>
      </c>
      <c r="F432" s="46">
        <v>179</v>
      </c>
      <c r="G432" s="45">
        <v>2.0500000000000001E-2</v>
      </c>
      <c r="H432" s="46">
        <v>188.3</v>
      </c>
      <c r="I432" s="46">
        <v>184</v>
      </c>
      <c r="J432" s="45">
        <v>2.0500000000000001E-2</v>
      </c>
      <c r="K432" s="46">
        <v>188</v>
      </c>
      <c r="L432" s="46">
        <v>184</v>
      </c>
    </row>
    <row r="433" spans="1:12" x14ac:dyDescent="0.25">
      <c r="A433" s="45">
        <v>1.562E-2</v>
      </c>
      <c r="B433" s="46">
        <v>269.60000000000002</v>
      </c>
      <c r="C433" s="46">
        <v>178.8</v>
      </c>
      <c r="D433" s="45">
        <v>1.562E-2</v>
      </c>
      <c r="E433" s="46">
        <v>269</v>
      </c>
      <c r="F433" s="46">
        <v>178.5</v>
      </c>
      <c r="G433" s="45">
        <v>2.06E-2</v>
      </c>
      <c r="H433" s="46">
        <v>187.3</v>
      </c>
      <c r="I433" s="46">
        <v>183</v>
      </c>
      <c r="J433" s="45">
        <v>2.06E-2</v>
      </c>
      <c r="K433" s="46">
        <v>187</v>
      </c>
      <c r="L433" s="46">
        <v>183</v>
      </c>
    </row>
    <row r="434" spans="1:12" x14ac:dyDescent="0.25">
      <c r="A434" s="45">
        <v>1.5640000000000001E-2</v>
      </c>
      <c r="B434" s="46">
        <v>269.39999999999998</v>
      </c>
      <c r="C434" s="46">
        <v>178.6</v>
      </c>
      <c r="D434" s="45">
        <v>1.5640000000000001E-2</v>
      </c>
      <c r="E434" s="46">
        <v>269</v>
      </c>
      <c r="F434" s="46">
        <v>178.5</v>
      </c>
      <c r="G434" s="45">
        <v>2.07E-2</v>
      </c>
      <c r="H434" s="46">
        <v>186.3</v>
      </c>
      <c r="I434" s="46">
        <v>182</v>
      </c>
      <c r="J434" s="45">
        <v>2.07E-2</v>
      </c>
      <c r="K434" s="46">
        <v>186</v>
      </c>
      <c r="L434" s="46">
        <v>182</v>
      </c>
    </row>
    <row r="435" spans="1:12" x14ac:dyDescent="0.25">
      <c r="A435" s="45">
        <v>1.566E-2</v>
      </c>
      <c r="B435" s="46">
        <v>269.2</v>
      </c>
      <c r="C435" s="46">
        <v>178.4</v>
      </c>
      <c r="D435" s="45">
        <v>1.566E-2</v>
      </c>
      <c r="E435" s="46">
        <v>268.5</v>
      </c>
      <c r="F435" s="46">
        <v>178</v>
      </c>
      <c r="G435" s="45">
        <v>2.0799999999999999E-2</v>
      </c>
      <c r="H435" s="46">
        <v>185.3</v>
      </c>
      <c r="I435" s="46">
        <v>181</v>
      </c>
      <c r="J435" s="45">
        <v>2.0799999999999999E-2</v>
      </c>
      <c r="K435" s="46">
        <v>185</v>
      </c>
      <c r="L435" s="46">
        <v>181</v>
      </c>
    </row>
    <row r="436" spans="1:12" x14ac:dyDescent="0.25">
      <c r="A436" s="45">
        <v>1.5679999999999999E-2</v>
      </c>
      <c r="B436" s="46">
        <v>268.89999999999998</v>
      </c>
      <c r="C436" s="46">
        <v>178.1</v>
      </c>
      <c r="D436" s="45">
        <v>1.5679999999999999E-2</v>
      </c>
      <c r="E436" s="46">
        <v>268.5</v>
      </c>
      <c r="F436" s="46">
        <v>178</v>
      </c>
      <c r="G436" s="45">
        <v>2.0899999999999998E-2</v>
      </c>
      <c r="H436" s="46">
        <v>184.3</v>
      </c>
      <c r="I436" s="46">
        <v>180</v>
      </c>
      <c r="J436" s="45">
        <v>2.0899999999999998E-2</v>
      </c>
      <c r="K436" s="46">
        <v>184</v>
      </c>
      <c r="L436" s="46">
        <v>180</v>
      </c>
    </row>
    <row r="437" spans="1:12" x14ac:dyDescent="0.25">
      <c r="A437" s="45">
        <v>1.5699999999999999E-2</v>
      </c>
      <c r="B437" s="46">
        <v>268.7</v>
      </c>
      <c r="C437" s="46">
        <v>177.9</v>
      </c>
      <c r="D437" s="45">
        <v>1.5699999999999999E-2</v>
      </c>
      <c r="E437" s="46">
        <v>268.5</v>
      </c>
      <c r="F437" s="46">
        <v>178</v>
      </c>
      <c r="G437" s="45">
        <v>2.1000000000000001E-2</v>
      </c>
      <c r="H437" s="46">
        <v>183.4</v>
      </c>
      <c r="I437" s="46">
        <v>179.1</v>
      </c>
      <c r="J437" s="45">
        <v>2.1000000000000001E-2</v>
      </c>
      <c r="K437" s="46">
        <v>183.5</v>
      </c>
      <c r="L437" s="46">
        <v>179.5</v>
      </c>
    </row>
    <row r="438" spans="1:12" x14ac:dyDescent="0.25">
      <c r="A438" s="45">
        <v>1.5720000000000001E-2</v>
      </c>
      <c r="B438" s="46">
        <v>268.5</v>
      </c>
      <c r="C438" s="46">
        <v>177.7</v>
      </c>
      <c r="D438" s="45">
        <v>1.5720000000000001E-2</v>
      </c>
      <c r="E438" s="46">
        <v>268</v>
      </c>
      <c r="F438" s="46">
        <v>177.5</v>
      </c>
      <c r="G438" s="45">
        <v>2.1100000000000001E-2</v>
      </c>
      <c r="H438" s="46">
        <v>182.4</v>
      </c>
      <c r="I438" s="46">
        <v>178.1</v>
      </c>
      <c r="J438" s="45">
        <v>2.1100000000000001E-2</v>
      </c>
      <c r="K438" s="46">
        <v>182.5</v>
      </c>
      <c r="L438" s="46">
        <v>178.5</v>
      </c>
    </row>
    <row r="439" spans="1:12" x14ac:dyDescent="0.25">
      <c r="A439" s="45">
        <v>1.5740000000000001E-2</v>
      </c>
      <c r="B439" s="46">
        <v>268.2</v>
      </c>
      <c r="C439" s="46">
        <v>177.4</v>
      </c>
      <c r="D439" s="45">
        <v>1.5740000000000001E-2</v>
      </c>
      <c r="E439" s="46">
        <v>268</v>
      </c>
      <c r="F439" s="46">
        <v>177.5</v>
      </c>
      <c r="G439" s="45">
        <v>2.12E-2</v>
      </c>
      <c r="H439" s="46">
        <v>181.4</v>
      </c>
      <c r="I439" s="46">
        <v>177.1</v>
      </c>
      <c r="J439" s="45">
        <v>2.12E-2</v>
      </c>
      <c r="K439" s="46">
        <v>181.5</v>
      </c>
      <c r="L439" s="46">
        <v>177.5</v>
      </c>
    </row>
    <row r="440" spans="1:12" x14ac:dyDescent="0.25">
      <c r="A440" s="45">
        <v>1.576E-2</v>
      </c>
      <c r="B440" s="46">
        <v>268</v>
      </c>
      <c r="C440" s="46">
        <v>177.2</v>
      </c>
      <c r="D440" s="45">
        <v>1.576E-2</v>
      </c>
      <c r="E440" s="46">
        <v>267.5</v>
      </c>
      <c r="F440" s="46">
        <v>177</v>
      </c>
      <c r="G440" s="45">
        <v>2.1299999999999999E-2</v>
      </c>
      <c r="H440" s="46">
        <v>180.5</v>
      </c>
      <c r="I440" s="46">
        <v>176.2</v>
      </c>
      <c r="J440" s="45">
        <v>2.1299999999999999E-2</v>
      </c>
      <c r="K440" s="46">
        <v>180.5</v>
      </c>
      <c r="L440" s="46">
        <v>176.5</v>
      </c>
    </row>
    <row r="441" spans="1:12" x14ac:dyDescent="0.25">
      <c r="A441" s="45">
        <v>1.5779999999999999E-2</v>
      </c>
      <c r="B441" s="46">
        <v>267.8</v>
      </c>
      <c r="C441" s="46">
        <v>177</v>
      </c>
      <c r="D441" s="45">
        <v>1.5779999999999999E-2</v>
      </c>
      <c r="E441" s="46">
        <v>267.5</v>
      </c>
      <c r="F441" s="46">
        <v>177</v>
      </c>
      <c r="G441" s="45">
        <v>2.1399999999999999E-2</v>
      </c>
      <c r="H441" s="46">
        <v>179.6</v>
      </c>
      <c r="I441" s="46">
        <v>175.3</v>
      </c>
      <c r="J441" s="45">
        <v>2.1399999999999999E-2</v>
      </c>
      <c r="K441" s="46">
        <v>179.5</v>
      </c>
      <c r="L441" s="46">
        <v>175.5</v>
      </c>
    </row>
    <row r="442" spans="1:12" x14ac:dyDescent="0.25">
      <c r="A442" s="45">
        <v>1.5800000000000002E-2</v>
      </c>
      <c r="B442" s="46">
        <v>267.60000000000002</v>
      </c>
      <c r="C442" s="46">
        <v>176.8</v>
      </c>
      <c r="D442" s="45">
        <v>1.5800000000000002E-2</v>
      </c>
      <c r="E442" s="46">
        <v>267</v>
      </c>
      <c r="F442" s="46">
        <v>176.5</v>
      </c>
      <c r="G442" s="45">
        <v>2.1499999999999998E-2</v>
      </c>
      <c r="H442" s="46">
        <v>178.6</v>
      </c>
      <c r="I442" s="46">
        <v>174.3</v>
      </c>
      <c r="J442" s="45">
        <v>2.1499999999999998E-2</v>
      </c>
      <c r="K442" s="46">
        <v>178.5</v>
      </c>
      <c r="L442" s="46">
        <v>174.5</v>
      </c>
    </row>
    <row r="443" spans="1:12" x14ac:dyDescent="0.25">
      <c r="A443" s="45">
        <v>1.5820000000000001E-2</v>
      </c>
      <c r="B443" s="46">
        <v>267.3</v>
      </c>
      <c r="C443" s="46">
        <v>176.5</v>
      </c>
      <c r="D443" s="45">
        <v>1.5820000000000001E-2</v>
      </c>
      <c r="E443" s="46">
        <v>267</v>
      </c>
      <c r="F443" s="46">
        <v>176.5</v>
      </c>
      <c r="G443" s="45">
        <v>2.1600000000000001E-2</v>
      </c>
      <c r="H443" s="46">
        <v>177.7</v>
      </c>
      <c r="I443" s="46">
        <v>173.4</v>
      </c>
      <c r="J443" s="45">
        <v>2.1600000000000001E-2</v>
      </c>
      <c r="K443" s="46">
        <v>177.5</v>
      </c>
      <c r="L443" s="46">
        <v>173.5</v>
      </c>
    </row>
    <row r="444" spans="1:12" x14ac:dyDescent="0.25">
      <c r="A444" s="45">
        <v>1.584E-2</v>
      </c>
      <c r="B444" s="46">
        <v>267.10000000000002</v>
      </c>
      <c r="C444" s="46">
        <v>176.3</v>
      </c>
      <c r="D444" s="45">
        <v>1.584E-2</v>
      </c>
      <c r="E444" s="46">
        <v>266.5</v>
      </c>
      <c r="F444" s="46">
        <v>176</v>
      </c>
      <c r="G444" s="45">
        <v>2.1700000000000001E-2</v>
      </c>
      <c r="H444" s="46">
        <v>176.8</v>
      </c>
      <c r="I444" s="46">
        <v>172.5</v>
      </c>
      <c r="J444" s="45">
        <v>2.1700000000000001E-2</v>
      </c>
      <c r="K444" s="46">
        <v>177</v>
      </c>
      <c r="L444" s="46">
        <v>173</v>
      </c>
    </row>
    <row r="445" spans="1:12" x14ac:dyDescent="0.25">
      <c r="A445" s="45">
        <v>1.5859999999999999E-2</v>
      </c>
      <c r="B445" s="46">
        <v>266.89999999999998</v>
      </c>
      <c r="C445" s="46">
        <v>176.1</v>
      </c>
      <c r="D445" s="45">
        <v>1.5859999999999999E-2</v>
      </c>
      <c r="E445" s="46">
        <v>266.5</v>
      </c>
      <c r="F445" s="46">
        <v>176</v>
      </c>
      <c r="G445" s="45">
        <v>2.18E-2</v>
      </c>
      <c r="H445" s="46">
        <v>175.9</v>
      </c>
      <c r="I445" s="46">
        <v>171.6</v>
      </c>
      <c r="J445" s="45">
        <v>2.18E-2</v>
      </c>
      <c r="K445" s="46">
        <v>176</v>
      </c>
      <c r="L445" s="46">
        <v>172</v>
      </c>
    </row>
    <row r="446" spans="1:12" x14ac:dyDescent="0.25">
      <c r="A446" s="45">
        <v>1.5879999999999998E-2</v>
      </c>
      <c r="B446" s="46">
        <v>266.60000000000002</v>
      </c>
      <c r="C446" s="46">
        <v>175.8</v>
      </c>
      <c r="D446" s="45">
        <v>1.5879999999999998E-2</v>
      </c>
      <c r="E446" s="46">
        <v>266</v>
      </c>
      <c r="F446" s="46">
        <v>175.5</v>
      </c>
      <c r="G446" s="45">
        <v>2.1899999999999999E-2</v>
      </c>
      <c r="H446" s="46">
        <v>175</v>
      </c>
      <c r="I446" s="46">
        <v>170.7</v>
      </c>
      <c r="J446" s="45">
        <v>2.1899999999999999E-2</v>
      </c>
      <c r="K446" s="46">
        <v>175</v>
      </c>
      <c r="L446" s="46">
        <v>171</v>
      </c>
    </row>
    <row r="447" spans="1:12" x14ac:dyDescent="0.25">
      <c r="A447" s="45">
        <v>1.5900000000000001E-2</v>
      </c>
      <c r="B447" s="46">
        <v>266.39999999999998</v>
      </c>
      <c r="C447" s="46">
        <v>175.6</v>
      </c>
      <c r="D447" s="45">
        <v>1.5900000000000001E-2</v>
      </c>
      <c r="E447" s="46">
        <v>266</v>
      </c>
      <c r="F447" s="46">
        <v>175.5</v>
      </c>
      <c r="G447" s="45">
        <v>2.1999999999999999E-2</v>
      </c>
      <c r="H447" s="46">
        <v>174.2</v>
      </c>
      <c r="I447" s="46">
        <v>169.9</v>
      </c>
      <c r="J447" s="45">
        <v>2.1999999999999999E-2</v>
      </c>
      <c r="K447" s="46">
        <v>174</v>
      </c>
      <c r="L447" s="46">
        <v>170</v>
      </c>
    </row>
    <row r="448" spans="1:12" x14ac:dyDescent="0.25">
      <c r="A448" s="45">
        <v>1.592E-2</v>
      </c>
      <c r="B448" s="46">
        <v>266.2</v>
      </c>
      <c r="C448" s="46">
        <v>175.4</v>
      </c>
      <c r="D448" s="45">
        <v>1.592E-2</v>
      </c>
      <c r="E448" s="46">
        <v>266</v>
      </c>
      <c r="F448" s="46">
        <v>175.5</v>
      </c>
      <c r="G448" s="45">
        <v>2.2100000000000002E-2</v>
      </c>
      <c r="H448" s="46">
        <v>173.3</v>
      </c>
      <c r="I448" s="46">
        <v>169</v>
      </c>
      <c r="J448" s="45">
        <v>2.2100000000000002E-2</v>
      </c>
      <c r="K448" s="46">
        <v>173.5</v>
      </c>
      <c r="L448" s="46">
        <v>169.5</v>
      </c>
    </row>
    <row r="449" spans="1:12" x14ac:dyDescent="0.25">
      <c r="A449" s="45">
        <v>1.5939999999999999E-2</v>
      </c>
      <c r="B449" s="46">
        <v>266</v>
      </c>
      <c r="C449" s="46">
        <v>175.2</v>
      </c>
      <c r="D449" s="45">
        <v>1.5939999999999999E-2</v>
      </c>
      <c r="E449" s="46">
        <v>265.5</v>
      </c>
      <c r="F449" s="46">
        <v>175</v>
      </c>
      <c r="G449" s="45">
        <v>2.2200000000000001E-2</v>
      </c>
      <c r="H449" s="46">
        <v>172.4</v>
      </c>
      <c r="I449" s="46">
        <v>168.1</v>
      </c>
      <c r="J449" s="45">
        <v>2.2200000000000001E-2</v>
      </c>
      <c r="K449" s="46">
        <v>172.5</v>
      </c>
      <c r="L449" s="46">
        <v>168.5</v>
      </c>
    </row>
    <row r="450" spans="1:12" x14ac:dyDescent="0.25">
      <c r="A450" s="45">
        <v>1.5959999999999998E-2</v>
      </c>
      <c r="B450" s="46">
        <v>265.7</v>
      </c>
      <c r="C450" s="46">
        <v>174.9</v>
      </c>
      <c r="D450" s="45">
        <v>1.5959999999999998E-2</v>
      </c>
      <c r="E450" s="46">
        <v>265.5</v>
      </c>
      <c r="F450" s="46">
        <v>175</v>
      </c>
      <c r="G450" s="45">
        <v>2.23E-2</v>
      </c>
      <c r="H450" s="46">
        <v>171.6</v>
      </c>
      <c r="I450" s="46">
        <v>167.3</v>
      </c>
      <c r="J450" s="45">
        <v>2.23E-2</v>
      </c>
      <c r="K450" s="46">
        <v>171.5</v>
      </c>
      <c r="L450" s="46">
        <v>167.5</v>
      </c>
    </row>
    <row r="451" spans="1:12" x14ac:dyDescent="0.25">
      <c r="A451" s="45">
        <v>1.5980000000000001E-2</v>
      </c>
      <c r="B451" s="46">
        <v>265.5</v>
      </c>
      <c r="C451" s="46">
        <v>174.7</v>
      </c>
      <c r="D451" s="45">
        <v>1.5980000000000001E-2</v>
      </c>
      <c r="E451" s="46">
        <v>265</v>
      </c>
      <c r="F451" s="46">
        <v>174.5</v>
      </c>
      <c r="G451" s="45">
        <v>2.24E-2</v>
      </c>
      <c r="H451" s="46">
        <v>170.7</v>
      </c>
      <c r="I451" s="46">
        <v>166.4</v>
      </c>
      <c r="J451" s="45">
        <v>2.24E-2</v>
      </c>
      <c r="K451" s="46">
        <v>170.5</v>
      </c>
      <c r="L451" s="46">
        <v>166.5</v>
      </c>
    </row>
    <row r="452" spans="1:12" x14ac:dyDescent="0.25">
      <c r="A452" s="45">
        <v>1.6E-2</v>
      </c>
      <c r="B452" s="46">
        <v>265.3</v>
      </c>
      <c r="C452" s="46">
        <v>174.5</v>
      </c>
      <c r="D452" s="45">
        <v>1.6E-2</v>
      </c>
      <c r="E452" s="46">
        <v>265</v>
      </c>
      <c r="F452" s="46">
        <v>174.5</v>
      </c>
      <c r="G452" s="45">
        <v>2.2499999999999999E-2</v>
      </c>
      <c r="H452" s="46">
        <v>169.9</v>
      </c>
      <c r="I452" s="46">
        <v>165.6</v>
      </c>
      <c r="J452" s="45">
        <v>2.2499999999999999E-2</v>
      </c>
      <c r="K452" s="46">
        <v>170</v>
      </c>
      <c r="L452" s="46">
        <v>166</v>
      </c>
    </row>
    <row r="453" spans="1:12" x14ac:dyDescent="0.25">
      <c r="A453" s="45">
        <v>1.602E-2</v>
      </c>
      <c r="B453" s="46">
        <v>265.10000000000002</v>
      </c>
      <c r="C453" s="46">
        <v>174.3</v>
      </c>
      <c r="D453" s="45">
        <v>1.602E-2</v>
      </c>
      <c r="E453" s="46">
        <v>264.5</v>
      </c>
      <c r="F453" s="46">
        <v>174</v>
      </c>
      <c r="G453" s="45">
        <v>2.2599999999999999E-2</v>
      </c>
      <c r="H453" s="46">
        <v>169.1</v>
      </c>
      <c r="I453" s="46">
        <v>164.8</v>
      </c>
      <c r="J453" s="45">
        <v>2.2599999999999999E-2</v>
      </c>
      <c r="K453" s="46">
        <v>169</v>
      </c>
      <c r="L453" s="46">
        <v>165</v>
      </c>
    </row>
    <row r="454" spans="1:12" x14ac:dyDescent="0.25">
      <c r="A454" s="45">
        <v>1.6039999999999999E-2</v>
      </c>
      <c r="B454" s="46">
        <v>264.8</v>
      </c>
      <c r="C454" s="46">
        <v>174</v>
      </c>
      <c r="D454" s="45">
        <v>1.6039999999999999E-2</v>
      </c>
      <c r="E454" s="46">
        <v>264.5</v>
      </c>
      <c r="F454" s="46">
        <v>174</v>
      </c>
      <c r="G454" s="45">
        <v>2.2700000000000001E-2</v>
      </c>
      <c r="H454" s="46">
        <v>168.3</v>
      </c>
      <c r="I454" s="46">
        <v>164</v>
      </c>
      <c r="J454" s="45">
        <v>2.2700000000000001E-2</v>
      </c>
      <c r="K454" s="46">
        <v>168</v>
      </c>
      <c r="L454" s="46">
        <v>164</v>
      </c>
    </row>
    <row r="455" spans="1:12" x14ac:dyDescent="0.25">
      <c r="A455" s="45">
        <v>1.6060000000000001E-2</v>
      </c>
      <c r="B455" s="46">
        <v>264.60000000000002</v>
      </c>
      <c r="C455" s="46">
        <v>173.8</v>
      </c>
      <c r="D455" s="45">
        <v>1.6060000000000001E-2</v>
      </c>
      <c r="E455" s="46">
        <v>264</v>
      </c>
      <c r="F455" s="46">
        <v>173.5</v>
      </c>
      <c r="G455" s="45">
        <v>2.2800000000000001E-2</v>
      </c>
      <c r="H455" s="46">
        <v>167.5</v>
      </c>
      <c r="I455" s="46">
        <v>163.19999999999999</v>
      </c>
      <c r="J455" s="45">
        <v>2.2800000000000001E-2</v>
      </c>
      <c r="K455" s="46">
        <v>167.5</v>
      </c>
      <c r="L455" s="46">
        <v>163.5</v>
      </c>
    </row>
    <row r="456" spans="1:12" x14ac:dyDescent="0.25">
      <c r="A456" s="45">
        <v>1.6080000000000001E-2</v>
      </c>
      <c r="B456" s="46">
        <v>264.39999999999998</v>
      </c>
      <c r="C456" s="46">
        <v>173.6</v>
      </c>
      <c r="D456" s="45">
        <v>1.6080000000000001E-2</v>
      </c>
      <c r="E456" s="46">
        <v>264</v>
      </c>
      <c r="F456" s="46">
        <v>173.5</v>
      </c>
      <c r="G456" s="45">
        <v>2.29E-2</v>
      </c>
      <c r="H456" s="46">
        <v>166.7</v>
      </c>
      <c r="I456" s="46">
        <v>162.4</v>
      </c>
      <c r="J456" s="45">
        <v>2.29E-2</v>
      </c>
      <c r="K456" s="46">
        <v>166.5</v>
      </c>
      <c r="L456" s="46">
        <v>162.5</v>
      </c>
    </row>
    <row r="457" spans="1:12" x14ac:dyDescent="0.25">
      <c r="A457" s="45">
        <v>1.61E-2</v>
      </c>
      <c r="B457" s="46">
        <v>264.2</v>
      </c>
      <c r="C457" s="46">
        <v>173.4</v>
      </c>
      <c r="D457" s="45">
        <v>1.61E-2</v>
      </c>
      <c r="E457" s="46">
        <v>264</v>
      </c>
      <c r="F457" s="46">
        <v>173.5</v>
      </c>
      <c r="G457" s="45">
        <v>2.3E-2</v>
      </c>
      <c r="H457" s="46">
        <v>165.9</v>
      </c>
      <c r="I457" s="46">
        <v>161.6</v>
      </c>
      <c r="J457" s="45">
        <v>2.3E-2</v>
      </c>
      <c r="K457" s="46">
        <v>166</v>
      </c>
      <c r="L457" s="46">
        <v>162</v>
      </c>
    </row>
    <row r="458" spans="1:12" x14ac:dyDescent="0.25">
      <c r="A458" s="45">
        <v>1.6119999999999999E-2</v>
      </c>
      <c r="B458" s="46">
        <v>264</v>
      </c>
      <c r="C458" s="46">
        <v>173.2</v>
      </c>
      <c r="D458" s="45">
        <v>1.6119999999999999E-2</v>
      </c>
      <c r="E458" s="46">
        <v>263.5</v>
      </c>
      <c r="F458" s="46">
        <v>173</v>
      </c>
      <c r="G458" s="45">
        <v>2.3099999999999999E-2</v>
      </c>
      <c r="H458" s="46">
        <v>165.1</v>
      </c>
      <c r="I458" s="46">
        <v>160.80000000000001</v>
      </c>
      <c r="J458" s="45">
        <v>2.3099999999999999E-2</v>
      </c>
      <c r="K458" s="46">
        <v>165</v>
      </c>
      <c r="L458" s="46">
        <v>161</v>
      </c>
    </row>
    <row r="459" spans="1:12" x14ac:dyDescent="0.25">
      <c r="A459" s="45">
        <v>1.6140000000000002E-2</v>
      </c>
      <c r="B459" s="46">
        <v>263.7</v>
      </c>
      <c r="C459" s="46">
        <v>172.9</v>
      </c>
      <c r="D459" s="45">
        <v>1.6140000000000002E-2</v>
      </c>
      <c r="E459" s="46">
        <v>263.5</v>
      </c>
      <c r="F459" s="46">
        <v>173</v>
      </c>
      <c r="G459" s="45">
        <v>2.3199999999999998E-2</v>
      </c>
      <c r="H459" s="46">
        <v>164.3</v>
      </c>
      <c r="I459" s="46">
        <v>160</v>
      </c>
      <c r="J459" s="45">
        <v>2.3199999999999998E-2</v>
      </c>
      <c r="K459" s="46">
        <v>164.5</v>
      </c>
      <c r="L459" s="46">
        <v>160.5</v>
      </c>
    </row>
    <row r="460" spans="1:12" x14ac:dyDescent="0.25">
      <c r="A460" s="45">
        <v>1.6160000000000001E-2</v>
      </c>
      <c r="B460" s="46">
        <v>263.5</v>
      </c>
      <c r="C460" s="46">
        <v>172.7</v>
      </c>
      <c r="D460" s="45">
        <v>1.6160000000000001E-2</v>
      </c>
      <c r="E460" s="46">
        <v>263</v>
      </c>
      <c r="F460" s="46">
        <v>172.5</v>
      </c>
      <c r="G460" s="45">
        <v>2.3300000000000001E-2</v>
      </c>
      <c r="H460" s="46">
        <v>163.5</v>
      </c>
      <c r="I460" s="46">
        <v>159.19999999999999</v>
      </c>
      <c r="J460" s="45">
        <v>2.3300000000000001E-2</v>
      </c>
      <c r="K460" s="46">
        <v>163.5</v>
      </c>
      <c r="L460" s="46">
        <v>159.5</v>
      </c>
    </row>
    <row r="461" spans="1:12" x14ac:dyDescent="0.25">
      <c r="A461" s="45">
        <v>1.618E-2</v>
      </c>
      <c r="B461" s="46">
        <v>263.3</v>
      </c>
      <c r="C461" s="46">
        <v>172.5</v>
      </c>
      <c r="D461" s="45">
        <v>1.618E-2</v>
      </c>
      <c r="E461" s="46">
        <v>263</v>
      </c>
      <c r="F461" s="46">
        <v>172.5</v>
      </c>
      <c r="G461" s="45">
        <v>2.3400000000000001E-2</v>
      </c>
      <c r="H461" s="46">
        <v>162.80000000000001</v>
      </c>
      <c r="I461" s="46">
        <v>158.5</v>
      </c>
      <c r="J461" s="45">
        <v>2.3400000000000001E-2</v>
      </c>
      <c r="K461" s="46">
        <v>163</v>
      </c>
      <c r="L461" s="46">
        <v>159</v>
      </c>
    </row>
    <row r="462" spans="1:12" x14ac:dyDescent="0.25">
      <c r="A462" s="45">
        <v>1.6199999999999999E-2</v>
      </c>
      <c r="B462" s="46">
        <v>263.10000000000002</v>
      </c>
      <c r="C462" s="46">
        <v>172.3</v>
      </c>
      <c r="D462" s="45">
        <v>1.6199999999999999E-2</v>
      </c>
      <c r="E462" s="46">
        <v>262.5</v>
      </c>
      <c r="F462" s="46">
        <v>172</v>
      </c>
      <c r="G462" s="45">
        <v>2.35E-2</v>
      </c>
      <c r="H462" s="46">
        <v>162</v>
      </c>
      <c r="I462" s="46">
        <v>157.69999999999999</v>
      </c>
      <c r="J462" s="45">
        <v>2.35E-2</v>
      </c>
      <c r="K462" s="46">
        <v>162</v>
      </c>
      <c r="L462" s="46">
        <v>158</v>
      </c>
    </row>
    <row r="463" spans="1:12" x14ac:dyDescent="0.25">
      <c r="A463" s="45">
        <v>1.6219999999999998E-2</v>
      </c>
      <c r="B463" s="46">
        <v>262.89999999999998</v>
      </c>
      <c r="C463" s="46">
        <v>172.1</v>
      </c>
      <c r="D463" s="45">
        <v>1.6219999999999998E-2</v>
      </c>
      <c r="E463" s="46">
        <v>262.5</v>
      </c>
      <c r="F463" s="46">
        <v>172</v>
      </c>
      <c r="G463" s="45">
        <v>2.3599999999999999E-2</v>
      </c>
      <c r="H463" s="46">
        <v>161.30000000000001</v>
      </c>
      <c r="I463" s="46">
        <v>157</v>
      </c>
      <c r="J463" s="45">
        <v>2.3599999999999999E-2</v>
      </c>
      <c r="K463" s="46">
        <v>161.5</v>
      </c>
      <c r="L463" s="46">
        <v>157.5</v>
      </c>
    </row>
    <row r="464" spans="1:12" x14ac:dyDescent="0.25">
      <c r="A464" s="45">
        <v>1.6240000000000001E-2</v>
      </c>
      <c r="B464" s="46">
        <v>262.60000000000002</v>
      </c>
      <c r="C464" s="46">
        <v>171.8</v>
      </c>
      <c r="D464" s="45">
        <v>1.6240000000000001E-2</v>
      </c>
      <c r="E464" s="46">
        <v>262</v>
      </c>
      <c r="F464" s="46">
        <v>171.5</v>
      </c>
      <c r="G464" s="45">
        <v>2.3699999999999999E-2</v>
      </c>
      <c r="H464" s="46">
        <v>160.5</v>
      </c>
      <c r="I464" s="46">
        <v>156.19999999999999</v>
      </c>
      <c r="J464" s="45">
        <v>2.3699999999999999E-2</v>
      </c>
      <c r="K464" s="46">
        <v>160.5</v>
      </c>
      <c r="L464" s="46">
        <v>156.5</v>
      </c>
    </row>
    <row r="465" spans="1:12" x14ac:dyDescent="0.25">
      <c r="A465" s="45">
        <v>1.626E-2</v>
      </c>
      <c r="B465" s="46">
        <v>262.39999999999998</v>
      </c>
      <c r="C465" s="46">
        <v>171.6</v>
      </c>
      <c r="D465" s="45">
        <v>1.626E-2</v>
      </c>
      <c r="E465" s="46">
        <v>262</v>
      </c>
      <c r="F465" s="46">
        <v>171.5</v>
      </c>
      <c r="G465" s="45">
        <v>2.3800000000000002E-2</v>
      </c>
      <c r="H465" s="46">
        <v>159.80000000000001</v>
      </c>
      <c r="I465" s="46">
        <v>155.5</v>
      </c>
      <c r="J465" s="45">
        <v>2.3800000000000002E-2</v>
      </c>
      <c r="K465" s="46">
        <v>160</v>
      </c>
      <c r="L465" s="46">
        <v>156</v>
      </c>
    </row>
    <row r="466" spans="1:12" x14ac:dyDescent="0.25">
      <c r="A466" s="45">
        <v>1.6279999999999999E-2</v>
      </c>
      <c r="B466" s="46">
        <v>262.2</v>
      </c>
      <c r="C466" s="46">
        <v>171.4</v>
      </c>
      <c r="D466" s="45">
        <v>1.6279999999999999E-2</v>
      </c>
      <c r="E466" s="46">
        <v>262</v>
      </c>
      <c r="F466" s="46">
        <v>171.5</v>
      </c>
      <c r="G466" s="45">
        <v>2.3900000000000001E-2</v>
      </c>
      <c r="H466" s="46">
        <v>159.1</v>
      </c>
      <c r="I466" s="46">
        <v>154.80000000000001</v>
      </c>
      <c r="J466" s="45">
        <v>2.3900000000000001E-2</v>
      </c>
      <c r="K466" s="46">
        <v>159</v>
      </c>
      <c r="L466" s="46">
        <v>155</v>
      </c>
    </row>
    <row r="467" spans="1:12" x14ac:dyDescent="0.25">
      <c r="A467" s="45">
        <v>1.6299999999999999E-2</v>
      </c>
      <c r="B467" s="46">
        <v>262</v>
      </c>
      <c r="C467" s="46">
        <v>171.2</v>
      </c>
      <c r="D467" s="45">
        <v>1.6299999999999999E-2</v>
      </c>
      <c r="E467" s="46">
        <v>261.5</v>
      </c>
      <c r="F467" s="46">
        <v>171</v>
      </c>
      <c r="G467" s="45">
        <v>2.4E-2</v>
      </c>
      <c r="H467" s="46">
        <v>158.4</v>
      </c>
      <c r="I467" s="46">
        <v>154.1</v>
      </c>
      <c r="J467" s="45">
        <v>2.4E-2</v>
      </c>
      <c r="K467" s="46">
        <v>158.5</v>
      </c>
      <c r="L467" s="46">
        <v>154.5</v>
      </c>
    </row>
    <row r="468" spans="1:12" x14ac:dyDescent="0.25">
      <c r="A468" s="47">
        <v>1.6320000000000001E-2</v>
      </c>
      <c r="B468" s="47">
        <v>261.8</v>
      </c>
      <c r="C468" s="47">
        <v>171</v>
      </c>
      <c r="D468" s="47">
        <v>1.6320000000000001E-2</v>
      </c>
      <c r="E468" s="47">
        <v>261.5</v>
      </c>
      <c r="F468" s="47">
        <v>171</v>
      </c>
      <c r="G468" s="47"/>
      <c r="H468" s="47"/>
      <c r="I468" s="47"/>
      <c r="J468" s="47"/>
      <c r="K468" s="47"/>
      <c r="L468" s="47"/>
    </row>
    <row r="469" spans="1:12" x14ac:dyDescent="0.25">
      <c r="A469" s="47">
        <v>1.634E-2</v>
      </c>
      <c r="B469" s="47">
        <v>261.60000000000002</v>
      </c>
      <c r="C469" s="47">
        <v>170.8</v>
      </c>
      <c r="D469" s="47">
        <v>1.634E-2</v>
      </c>
      <c r="E469" s="47">
        <v>261</v>
      </c>
      <c r="F469" s="47">
        <v>170.5</v>
      </c>
      <c r="G469" s="47"/>
      <c r="H469" s="47"/>
      <c r="I469" s="47"/>
      <c r="J469" s="47"/>
      <c r="K469" s="47"/>
      <c r="L469" s="47"/>
    </row>
    <row r="470" spans="1:12" x14ac:dyDescent="0.25">
      <c r="A470" s="47">
        <v>1.636E-2</v>
      </c>
      <c r="B470" s="47">
        <v>261.39999999999998</v>
      </c>
      <c r="C470" s="47">
        <v>170.6</v>
      </c>
      <c r="D470" s="47">
        <v>1.636E-2</v>
      </c>
      <c r="E470" s="47">
        <v>261</v>
      </c>
      <c r="F470" s="47">
        <v>170.5</v>
      </c>
      <c r="G470" s="47"/>
      <c r="H470" s="47"/>
      <c r="I470" s="47"/>
      <c r="J470" s="47"/>
      <c r="K470" s="47"/>
      <c r="L470" s="47"/>
    </row>
    <row r="471" spans="1:12" x14ac:dyDescent="0.25">
      <c r="A471" s="47">
        <v>1.6379999999999999E-2</v>
      </c>
      <c r="B471" s="47">
        <v>261.10000000000002</v>
      </c>
      <c r="C471" s="47">
        <v>170.3</v>
      </c>
      <c r="D471" s="47">
        <v>1.6379999999999999E-2</v>
      </c>
      <c r="E471" s="47">
        <v>261</v>
      </c>
      <c r="F471" s="47">
        <v>170.5</v>
      </c>
      <c r="G471" s="47"/>
      <c r="H471" s="47"/>
      <c r="I471" s="47"/>
      <c r="J471" s="47"/>
      <c r="K471" s="47"/>
      <c r="L471" s="47"/>
    </row>
    <row r="472" spans="1:12" x14ac:dyDescent="0.25">
      <c r="A472" s="47">
        <v>1.6400000000000001E-2</v>
      </c>
      <c r="B472" s="47">
        <v>260.89999999999998</v>
      </c>
      <c r="C472" s="47">
        <v>170.1</v>
      </c>
      <c r="D472" s="47">
        <v>1.6400000000000001E-2</v>
      </c>
      <c r="E472" s="47">
        <v>260.5</v>
      </c>
      <c r="F472" s="47">
        <v>170</v>
      </c>
      <c r="G472" s="47"/>
      <c r="H472" s="47"/>
      <c r="I472" s="47"/>
      <c r="J472" s="47"/>
      <c r="K472" s="47"/>
      <c r="L472" s="47"/>
    </row>
    <row r="473" spans="1:12" x14ac:dyDescent="0.25">
      <c r="A473" s="47">
        <v>1.6420000000000001E-2</v>
      </c>
      <c r="B473" s="47">
        <v>260.7</v>
      </c>
      <c r="C473" s="47">
        <v>169.9</v>
      </c>
      <c r="D473" s="47">
        <v>1.6420000000000001E-2</v>
      </c>
      <c r="E473" s="47">
        <v>260.5</v>
      </c>
      <c r="F473" s="47">
        <v>170</v>
      </c>
      <c r="G473" s="47"/>
      <c r="H473" s="47"/>
      <c r="I473" s="47"/>
      <c r="J473" s="47"/>
      <c r="K473" s="47"/>
      <c r="L473" s="47"/>
    </row>
    <row r="474" spans="1:12" x14ac:dyDescent="0.25">
      <c r="A474" s="47">
        <v>1.644E-2</v>
      </c>
      <c r="B474" s="47">
        <v>260.5</v>
      </c>
      <c r="C474" s="47">
        <v>169.7</v>
      </c>
      <c r="D474" s="47">
        <v>1.644E-2</v>
      </c>
      <c r="E474" s="47">
        <v>260</v>
      </c>
      <c r="F474" s="47">
        <v>169.5</v>
      </c>
      <c r="G474" s="47"/>
      <c r="H474" s="47"/>
      <c r="I474" s="47"/>
      <c r="J474" s="47"/>
      <c r="K474" s="47"/>
      <c r="L474" s="47"/>
    </row>
    <row r="475" spans="1:12" x14ac:dyDescent="0.25">
      <c r="A475" s="47">
        <v>1.6459999999999999E-2</v>
      </c>
      <c r="B475" s="47">
        <v>260.3</v>
      </c>
      <c r="C475" s="47">
        <v>169.5</v>
      </c>
      <c r="D475" s="47">
        <v>1.6459999999999999E-2</v>
      </c>
      <c r="E475" s="47">
        <v>260</v>
      </c>
      <c r="F475" s="47">
        <v>169.5</v>
      </c>
      <c r="G475" s="47"/>
      <c r="H475" s="47"/>
      <c r="I475" s="47"/>
      <c r="J475" s="47"/>
      <c r="K475" s="47"/>
      <c r="L475" s="47"/>
    </row>
    <row r="476" spans="1:12" x14ac:dyDescent="0.25">
      <c r="A476" s="47">
        <v>1.6480000000000002E-2</v>
      </c>
      <c r="B476" s="47">
        <v>260.10000000000002</v>
      </c>
      <c r="C476" s="47">
        <v>169.3</v>
      </c>
      <c r="D476" s="47">
        <v>1.6480000000000002E-2</v>
      </c>
      <c r="E476" s="47">
        <v>259.5</v>
      </c>
      <c r="F476" s="47">
        <v>169</v>
      </c>
      <c r="G476" s="47"/>
      <c r="H476" s="47"/>
      <c r="I476" s="47"/>
      <c r="J476" s="47"/>
      <c r="K476" s="47"/>
      <c r="L476" s="47"/>
    </row>
    <row r="477" spans="1:12" x14ac:dyDescent="0.25">
      <c r="A477" s="47">
        <v>1.6500000000000001E-2</v>
      </c>
      <c r="B477" s="47">
        <v>259.89999999999998</v>
      </c>
      <c r="C477" s="47">
        <v>169.1</v>
      </c>
      <c r="D477" s="47">
        <v>1.6500000000000001E-2</v>
      </c>
      <c r="E477" s="47">
        <v>259.5</v>
      </c>
      <c r="F477" s="47">
        <v>169</v>
      </c>
      <c r="G477" s="47"/>
      <c r="H477" s="47"/>
      <c r="I477" s="47"/>
      <c r="J477" s="47"/>
      <c r="K477" s="47"/>
      <c r="L477" s="47"/>
    </row>
    <row r="478" spans="1:12" x14ac:dyDescent="0.25">
      <c r="A478" s="47">
        <v>1.652E-2</v>
      </c>
      <c r="B478" s="47">
        <v>259.7</v>
      </c>
      <c r="C478" s="47">
        <v>168.9</v>
      </c>
      <c r="D478" s="47">
        <v>1.652E-2</v>
      </c>
      <c r="E478" s="47">
        <v>259.5</v>
      </c>
      <c r="F478" s="47">
        <v>169</v>
      </c>
      <c r="G478" s="47"/>
      <c r="H478" s="47"/>
      <c r="I478" s="47"/>
      <c r="J478" s="47"/>
      <c r="K478" s="47"/>
      <c r="L478" s="47"/>
    </row>
    <row r="479" spans="1:12" x14ac:dyDescent="0.25">
      <c r="A479" s="47">
        <v>1.6539999999999999E-2</v>
      </c>
      <c r="B479" s="47">
        <v>259.5</v>
      </c>
      <c r="C479" s="47">
        <v>168.7</v>
      </c>
      <c r="D479" s="47">
        <v>1.6539999999999999E-2</v>
      </c>
      <c r="E479" s="47">
        <v>259</v>
      </c>
      <c r="F479" s="47">
        <v>168.5</v>
      </c>
      <c r="G479" s="47"/>
      <c r="H479" s="47"/>
      <c r="I479" s="47"/>
      <c r="J479" s="47"/>
      <c r="K479" s="47"/>
      <c r="L479" s="47"/>
    </row>
    <row r="480" spans="1:12" x14ac:dyDescent="0.25">
      <c r="A480" s="47">
        <v>1.6559999999999998E-2</v>
      </c>
      <c r="B480" s="47">
        <v>259.2</v>
      </c>
      <c r="C480" s="47">
        <v>168.4</v>
      </c>
      <c r="D480" s="47">
        <v>1.6559999999999998E-2</v>
      </c>
      <c r="E480" s="47">
        <v>259</v>
      </c>
      <c r="F480" s="47">
        <v>168.5</v>
      </c>
      <c r="G480" s="47"/>
      <c r="H480" s="47"/>
      <c r="I480" s="47"/>
      <c r="J480" s="47"/>
      <c r="K480" s="47"/>
      <c r="L480" s="47"/>
    </row>
    <row r="481" spans="1:12" x14ac:dyDescent="0.25">
      <c r="A481" s="47">
        <v>1.6580000000000001E-2</v>
      </c>
      <c r="B481" s="47">
        <v>259</v>
      </c>
      <c r="C481" s="47">
        <v>168.2</v>
      </c>
      <c r="D481" s="47">
        <v>1.6580000000000001E-2</v>
      </c>
      <c r="E481" s="47">
        <v>258.5</v>
      </c>
      <c r="F481" s="47">
        <v>168</v>
      </c>
      <c r="G481" s="47"/>
      <c r="H481" s="47"/>
      <c r="I481" s="47"/>
      <c r="J481" s="47"/>
      <c r="K481" s="47"/>
      <c r="L481" s="47"/>
    </row>
    <row r="482" spans="1:12" x14ac:dyDescent="0.25">
      <c r="A482" s="47">
        <v>1.66E-2</v>
      </c>
      <c r="B482" s="47">
        <v>258.7</v>
      </c>
      <c r="C482" s="47">
        <v>168</v>
      </c>
      <c r="D482" s="47">
        <v>1.66E-2</v>
      </c>
      <c r="E482" s="47">
        <v>258.5</v>
      </c>
      <c r="F482" s="47">
        <v>168</v>
      </c>
      <c r="G482" s="47"/>
      <c r="H482" s="47"/>
      <c r="I482" s="47"/>
      <c r="J482" s="47"/>
      <c r="K482" s="47"/>
      <c r="L482" s="47"/>
    </row>
    <row r="483" spans="1:12" x14ac:dyDescent="0.25">
      <c r="A483" s="47">
        <v>1.6619999999999999E-2</v>
      </c>
      <c r="B483" s="47">
        <v>258.5</v>
      </c>
      <c r="C483" s="47">
        <v>167.8</v>
      </c>
      <c r="D483" s="47">
        <v>1.6619999999999999E-2</v>
      </c>
      <c r="E483" s="47">
        <v>258</v>
      </c>
      <c r="F483" s="47">
        <v>167.5</v>
      </c>
      <c r="G483" s="47"/>
      <c r="H483" s="47"/>
      <c r="I483" s="47"/>
      <c r="J483" s="47"/>
      <c r="K483" s="47"/>
      <c r="L483" s="47"/>
    </row>
    <row r="484" spans="1:12" x14ac:dyDescent="0.25">
      <c r="A484" s="47">
        <v>1.6639999999999999E-2</v>
      </c>
      <c r="B484" s="47">
        <v>258.3</v>
      </c>
      <c r="C484" s="47">
        <v>167.6</v>
      </c>
      <c r="D484" s="47">
        <v>1.6639999999999999E-2</v>
      </c>
      <c r="E484" s="47">
        <v>258</v>
      </c>
      <c r="F484" s="47">
        <v>167.5</v>
      </c>
      <c r="G484" s="47"/>
      <c r="H484" s="47"/>
      <c r="I484" s="47"/>
      <c r="J484" s="47"/>
      <c r="K484" s="47"/>
      <c r="L484" s="47"/>
    </row>
    <row r="485" spans="1:12" x14ac:dyDescent="0.25">
      <c r="A485" s="47">
        <v>1.6660000000000001E-2</v>
      </c>
      <c r="B485" s="47">
        <v>258.10000000000002</v>
      </c>
      <c r="C485" s="47">
        <v>167.4</v>
      </c>
      <c r="D485" s="47">
        <v>1.6660000000000001E-2</v>
      </c>
      <c r="E485" s="47">
        <v>258</v>
      </c>
      <c r="F485" s="47">
        <v>167.5</v>
      </c>
      <c r="G485" s="47"/>
      <c r="H485" s="47"/>
      <c r="I485" s="47"/>
      <c r="J485" s="47"/>
      <c r="K485" s="47"/>
      <c r="L485" s="47"/>
    </row>
    <row r="486" spans="1:12" x14ac:dyDescent="0.25">
      <c r="A486" s="47">
        <v>1.668E-2</v>
      </c>
      <c r="B486" s="47">
        <v>257.89999999999998</v>
      </c>
      <c r="C486" s="47">
        <v>167.2</v>
      </c>
      <c r="D486" s="47">
        <v>1.668E-2</v>
      </c>
      <c r="E486" s="47">
        <v>257.5</v>
      </c>
      <c r="F486" s="47">
        <v>167</v>
      </c>
      <c r="G486" s="47"/>
      <c r="H486" s="47"/>
      <c r="I486" s="47"/>
      <c r="J486" s="47"/>
      <c r="K486" s="47"/>
      <c r="L486" s="47"/>
    </row>
    <row r="487" spans="1:12" x14ac:dyDescent="0.25">
      <c r="A487" s="47">
        <v>1.67E-2</v>
      </c>
      <c r="B487" s="47">
        <v>257.7</v>
      </c>
      <c r="C487" s="47">
        <v>167</v>
      </c>
      <c r="D487" s="47">
        <v>1.67E-2</v>
      </c>
      <c r="E487" s="47">
        <v>257.5</v>
      </c>
      <c r="F487" s="47">
        <v>167</v>
      </c>
      <c r="G487" s="47"/>
      <c r="H487" s="47"/>
      <c r="I487" s="47"/>
      <c r="J487" s="47"/>
      <c r="K487" s="47"/>
      <c r="L487" s="47"/>
    </row>
    <row r="488" spans="1:12" x14ac:dyDescent="0.25">
      <c r="A488" s="47">
        <v>1.6719999999999999E-2</v>
      </c>
      <c r="B488" s="47">
        <v>257.5</v>
      </c>
      <c r="C488" s="47">
        <v>166.8</v>
      </c>
      <c r="D488" s="47">
        <v>1.6719999999999999E-2</v>
      </c>
      <c r="E488" s="47">
        <v>257</v>
      </c>
      <c r="F488" s="47">
        <v>166.5</v>
      </c>
      <c r="G488" s="47"/>
      <c r="H488" s="47"/>
      <c r="I488" s="47"/>
      <c r="J488" s="47"/>
      <c r="K488" s="47"/>
      <c r="L488" s="47"/>
    </row>
    <row r="489" spans="1:12" x14ac:dyDescent="0.25">
      <c r="A489" s="47">
        <v>1.6740000000000001E-2</v>
      </c>
      <c r="B489" s="47">
        <v>257.3</v>
      </c>
      <c r="C489" s="47">
        <v>166.6</v>
      </c>
      <c r="D489" s="47">
        <v>1.6740000000000001E-2</v>
      </c>
      <c r="E489" s="47">
        <v>257</v>
      </c>
      <c r="F489" s="47">
        <v>166.5</v>
      </c>
      <c r="G489" s="47"/>
      <c r="H489" s="47"/>
      <c r="I489" s="47"/>
      <c r="J489" s="47"/>
      <c r="K489" s="47"/>
      <c r="L489" s="47"/>
    </row>
    <row r="490" spans="1:12" x14ac:dyDescent="0.25">
      <c r="A490" s="47">
        <v>1.6760000000000001E-2</v>
      </c>
      <c r="B490" s="47">
        <v>257.10000000000002</v>
      </c>
      <c r="C490" s="47">
        <v>166.4</v>
      </c>
      <c r="D490" s="47">
        <v>1.6760000000000001E-2</v>
      </c>
      <c r="E490" s="47">
        <v>257</v>
      </c>
      <c r="F490" s="47">
        <v>166.5</v>
      </c>
      <c r="G490" s="47"/>
      <c r="H490" s="47"/>
      <c r="I490" s="47"/>
      <c r="J490" s="47"/>
      <c r="K490" s="47"/>
      <c r="L490" s="47"/>
    </row>
    <row r="491" spans="1:12" x14ac:dyDescent="0.25">
      <c r="A491" s="47">
        <v>1.678E-2</v>
      </c>
      <c r="B491" s="47">
        <v>256.89999999999998</v>
      </c>
      <c r="C491" s="47">
        <v>166.2</v>
      </c>
      <c r="D491" s="47">
        <v>1.678E-2</v>
      </c>
      <c r="E491" s="47">
        <v>256.5</v>
      </c>
      <c r="F491" s="47">
        <v>166</v>
      </c>
      <c r="G491" s="47"/>
      <c r="H491" s="47"/>
      <c r="I491" s="47"/>
      <c r="J491" s="47"/>
      <c r="K491" s="47"/>
      <c r="L491" s="47"/>
    </row>
    <row r="492" spans="1:12" x14ac:dyDescent="0.25">
      <c r="A492" s="47">
        <v>1.6799999999999999E-2</v>
      </c>
      <c r="B492" s="47">
        <v>256.7</v>
      </c>
      <c r="C492" s="47">
        <v>166</v>
      </c>
      <c r="D492" s="47">
        <v>1.6799999999999999E-2</v>
      </c>
      <c r="E492" s="47">
        <v>256.5</v>
      </c>
      <c r="F492" s="47">
        <v>166</v>
      </c>
      <c r="G492" s="47"/>
      <c r="H492" s="47"/>
      <c r="I492" s="47"/>
      <c r="J492" s="47"/>
      <c r="K492" s="47"/>
      <c r="L492" s="47"/>
    </row>
    <row r="493" spans="1:12" x14ac:dyDescent="0.25">
      <c r="A493" s="47">
        <v>1.6820000000000002E-2</v>
      </c>
      <c r="B493" s="47">
        <v>256.5</v>
      </c>
      <c r="C493" s="47">
        <v>165.8</v>
      </c>
      <c r="D493" s="47">
        <v>1.6820000000000002E-2</v>
      </c>
      <c r="E493" s="47">
        <v>256</v>
      </c>
      <c r="F493" s="47">
        <v>165.5</v>
      </c>
      <c r="G493" s="47"/>
      <c r="H493" s="47"/>
      <c r="I493" s="47"/>
      <c r="J493" s="47"/>
      <c r="K493" s="47"/>
      <c r="L493" s="47"/>
    </row>
    <row r="494" spans="1:12" x14ac:dyDescent="0.25">
      <c r="A494" s="47">
        <v>1.6840000000000001E-2</v>
      </c>
      <c r="B494" s="47">
        <v>256.3</v>
      </c>
      <c r="C494" s="47">
        <v>165.6</v>
      </c>
      <c r="D494" s="47">
        <v>1.6840000000000001E-2</v>
      </c>
      <c r="E494" s="47">
        <v>256</v>
      </c>
      <c r="F494" s="47">
        <v>165.5</v>
      </c>
      <c r="G494" s="47"/>
      <c r="H494" s="47"/>
      <c r="I494" s="47"/>
      <c r="J494" s="47"/>
      <c r="K494" s="47"/>
      <c r="L494" s="47"/>
    </row>
    <row r="495" spans="1:12" x14ac:dyDescent="0.25">
      <c r="A495" s="47">
        <v>1.686E-2</v>
      </c>
      <c r="B495" s="47">
        <v>256.10000000000002</v>
      </c>
      <c r="C495" s="47">
        <v>165.4</v>
      </c>
      <c r="D495" s="47">
        <v>1.686E-2</v>
      </c>
      <c r="E495" s="47">
        <v>256</v>
      </c>
      <c r="F495" s="47">
        <v>165.5</v>
      </c>
      <c r="G495" s="47"/>
      <c r="H495" s="47"/>
      <c r="I495" s="47"/>
      <c r="J495" s="47"/>
      <c r="K495" s="47"/>
      <c r="L495" s="47"/>
    </row>
    <row r="496" spans="1:12" x14ac:dyDescent="0.25">
      <c r="A496" s="47">
        <v>1.6879999999999999E-2</v>
      </c>
      <c r="B496" s="47">
        <v>255.9</v>
      </c>
      <c r="C496" s="47">
        <v>165.2</v>
      </c>
      <c r="D496" s="47">
        <v>1.6879999999999999E-2</v>
      </c>
      <c r="E496" s="47">
        <v>255.5</v>
      </c>
      <c r="F496" s="47">
        <v>165</v>
      </c>
      <c r="G496" s="47"/>
      <c r="H496" s="47"/>
      <c r="I496" s="47"/>
      <c r="J496" s="47"/>
      <c r="K496" s="47"/>
      <c r="L496" s="47"/>
    </row>
    <row r="497" spans="1:12" x14ac:dyDescent="0.25">
      <c r="A497" s="47">
        <v>1.6899999999999998E-2</v>
      </c>
      <c r="B497" s="47">
        <v>255.7</v>
      </c>
      <c r="C497" s="47">
        <v>165</v>
      </c>
      <c r="D497" s="47">
        <v>1.6899999999999998E-2</v>
      </c>
      <c r="E497" s="47">
        <v>255.5</v>
      </c>
      <c r="F497" s="47">
        <v>165</v>
      </c>
      <c r="G497" s="47"/>
      <c r="H497" s="47"/>
      <c r="I497" s="47"/>
      <c r="J497" s="47"/>
      <c r="K497" s="47"/>
      <c r="L497" s="47"/>
    </row>
    <row r="498" spans="1:12" x14ac:dyDescent="0.25">
      <c r="A498" s="47">
        <v>1.6920000000000001E-2</v>
      </c>
      <c r="B498" s="47">
        <v>255.5</v>
      </c>
      <c r="C498" s="47">
        <v>164.8</v>
      </c>
      <c r="D498" s="47">
        <v>1.6920000000000001E-2</v>
      </c>
      <c r="E498" s="47">
        <v>255</v>
      </c>
      <c r="F498" s="47">
        <v>164.5</v>
      </c>
      <c r="G498" s="47"/>
      <c r="H498" s="47"/>
      <c r="I498" s="47"/>
      <c r="J498" s="47"/>
      <c r="K498" s="47"/>
      <c r="L498" s="47"/>
    </row>
    <row r="499" spans="1:12" x14ac:dyDescent="0.25">
      <c r="A499" s="47">
        <v>1.694E-2</v>
      </c>
      <c r="B499" s="47">
        <v>255.3</v>
      </c>
      <c r="C499" s="47">
        <v>164.6</v>
      </c>
      <c r="D499" s="47">
        <v>1.694E-2</v>
      </c>
      <c r="E499" s="47">
        <v>255</v>
      </c>
      <c r="F499" s="47">
        <v>164.5</v>
      </c>
      <c r="G499" s="47"/>
      <c r="H499" s="47"/>
      <c r="I499" s="47"/>
      <c r="J499" s="47"/>
      <c r="K499" s="47"/>
      <c r="L499" s="47"/>
    </row>
    <row r="500" spans="1:12" x14ac:dyDescent="0.25">
      <c r="A500" s="47">
        <v>1.6959999999999999E-2</v>
      </c>
      <c r="B500" s="47">
        <v>255.1</v>
      </c>
      <c r="C500" s="47">
        <v>164.4</v>
      </c>
      <c r="D500" s="47">
        <v>1.6959999999999999E-2</v>
      </c>
      <c r="E500" s="47">
        <v>255</v>
      </c>
      <c r="F500" s="47">
        <v>164.5</v>
      </c>
      <c r="G500" s="47"/>
      <c r="H500" s="47"/>
      <c r="I500" s="47"/>
      <c r="J500" s="47"/>
      <c r="K500" s="47"/>
      <c r="L500" s="47"/>
    </row>
    <row r="501" spans="1:12" x14ac:dyDescent="0.25">
      <c r="A501" s="47">
        <v>1.6979999999999999E-2</v>
      </c>
      <c r="B501" s="47">
        <v>254.9</v>
      </c>
      <c r="C501" s="47">
        <v>164.2</v>
      </c>
      <c r="D501" s="47">
        <v>1.6979999999999999E-2</v>
      </c>
      <c r="E501" s="47">
        <v>254.5</v>
      </c>
      <c r="F501" s="47">
        <v>164</v>
      </c>
      <c r="G501" s="47"/>
      <c r="H501" s="47"/>
      <c r="I501" s="47"/>
      <c r="J501" s="47"/>
      <c r="K501" s="47"/>
      <c r="L501" s="47"/>
    </row>
    <row r="502" spans="1:12" x14ac:dyDescent="0.25">
      <c r="A502" s="47">
        <v>1.7000000000000001E-2</v>
      </c>
      <c r="B502" s="47">
        <v>254.7</v>
      </c>
      <c r="C502" s="47">
        <v>164</v>
      </c>
      <c r="D502" s="47">
        <v>1.7000000000000001E-2</v>
      </c>
      <c r="E502" s="47">
        <v>254.5</v>
      </c>
      <c r="F502" s="47">
        <v>164</v>
      </c>
      <c r="G502" s="47"/>
      <c r="H502" s="47"/>
      <c r="I502" s="47"/>
      <c r="J502" s="47"/>
      <c r="K502" s="47"/>
      <c r="L502" s="47"/>
    </row>
    <row r="503" spans="1:12" x14ac:dyDescent="0.25">
      <c r="A503" s="47">
        <v>1.7600000000000001E-2</v>
      </c>
      <c r="B503" s="47">
        <v>249</v>
      </c>
      <c r="C503" s="47">
        <v>158.30000000000001</v>
      </c>
      <c r="D503" s="47">
        <v>1.7600000000000001E-2</v>
      </c>
      <c r="E503" s="47">
        <v>248</v>
      </c>
      <c r="F503" s="47">
        <v>158</v>
      </c>
      <c r="G503" s="47"/>
      <c r="H503" s="47"/>
      <c r="I503" s="47"/>
      <c r="J503" s="47"/>
      <c r="K503" s="47"/>
      <c r="L503" s="47"/>
    </row>
    <row r="504" spans="1:12" x14ac:dyDescent="0.25">
      <c r="A504" s="47">
        <v>1.77E-2</v>
      </c>
      <c r="B504" s="47">
        <v>248.1</v>
      </c>
      <c r="C504" s="47">
        <v>157.4</v>
      </c>
      <c r="D504" s="47">
        <v>1.77E-2</v>
      </c>
      <c r="E504" s="47">
        <v>247.5</v>
      </c>
      <c r="F504" s="47">
        <v>157.5</v>
      </c>
      <c r="G504" s="47"/>
      <c r="H504" s="47"/>
      <c r="I504" s="47"/>
      <c r="J504" s="47"/>
      <c r="K504" s="47"/>
      <c r="L504" s="47"/>
    </row>
    <row r="505" spans="1:12" x14ac:dyDescent="0.25">
      <c r="A505" s="47">
        <v>1.78E-2</v>
      </c>
      <c r="B505" s="47">
        <v>247.1</v>
      </c>
      <c r="C505" s="47">
        <v>156.5</v>
      </c>
      <c r="D505" s="47">
        <v>1.78E-2</v>
      </c>
      <c r="E505" s="47">
        <v>246.5</v>
      </c>
      <c r="F505" s="47">
        <v>156.5</v>
      </c>
      <c r="G505" s="47"/>
      <c r="H505" s="47"/>
      <c r="I505" s="47"/>
      <c r="J505" s="47"/>
      <c r="K505" s="47"/>
      <c r="L505" s="47"/>
    </row>
    <row r="506" spans="1:12" x14ac:dyDescent="0.25">
      <c r="A506" s="47">
        <v>1.7899999999999999E-2</v>
      </c>
      <c r="B506" s="47">
        <v>246.2</v>
      </c>
      <c r="C506" s="47">
        <v>155.6</v>
      </c>
      <c r="D506" s="47">
        <v>1.7899999999999999E-2</v>
      </c>
      <c r="E506" s="47">
        <v>245.5</v>
      </c>
      <c r="F506" s="47">
        <v>155.5</v>
      </c>
      <c r="G506" s="47"/>
      <c r="H506" s="47"/>
      <c r="I506" s="47"/>
      <c r="J506" s="47"/>
      <c r="K506" s="47"/>
      <c r="L506" s="47"/>
    </row>
    <row r="507" spans="1:12" x14ac:dyDescent="0.25">
      <c r="A507" s="47">
        <v>1.7999999999999999E-2</v>
      </c>
      <c r="B507" s="47">
        <v>245.3</v>
      </c>
      <c r="C507" s="47">
        <v>154.69999999999999</v>
      </c>
      <c r="D507" s="47">
        <v>1.7999999999999999E-2</v>
      </c>
      <c r="E507" s="47">
        <v>244.5</v>
      </c>
      <c r="F507" s="47">
        <v>154.5</v>
      </c>
      <c r="G507" s="47"/>
      <c r="H507" s="47"/>
      <c r="I507" s="47"/>
      <c r="J507" s="47"/>
      <c r="K507" s="47"/>
      <c r="L507" s="47"/>
    </row>
    <row r="508" spans="1:12" x14ac:dyDescent="0.25">
      <c r="A508" s="47">
        <v>1.8100000000000002E-2</v>
      </c>
      <c r="B508" s="47">
        <v>244.4</v>
      </c>
      <c r="C508" s="47">
        <v>153.80000000000001</v>
      </c>
      <c r="D508" s="47">
        <v>1.8100000000000002E-2</v>
      </c>
      <c r="E508" s="47">
        <v>244</v>
      </c>
      <c r="F508" s="47">
        <v>154</v>
      </c>
      <c r="G508" s="47"/>
      <c r="H508" s="47"/>
      <c r="I508" s="47"/>
      <c r="J508" s="47"/>
      <c r="K508" s="47"/>
      <c r="L508" s="47"/>
    </row>
    <row r="509" spans="1:12" x14ac:dyDescent="0.25">
      <c r="A509" s="47">
        <v>1.8200000000000001E-2</v>
      </c>
      <c r="B509" s="47">
        <v>243.5</v>
      </c>
      <c r="C509" s="47">
        <v>152.9</v>
      </c>
      <c r="D509" s="47">
        <v>1.8200000000000001E-2</v>
      </c>
      <c r="E509" s="47">
        <v>243</v>
      </c>
      <c r="F509" s="47">
        <v>153</v>
      </c>
      <c r="G509" s="47"/>
      <c r="H509" s="47"/>
      <c r="I509" s="47"/>
      <c r="J509" s="47"/>
      <c r="K509" s="47"/>
      <c r="L509" s="47"/>
    </row>
    <row r="510" spans="1:12" x14ac:dyDescent="0.25">
      <c r="A510" s="47">
        <v>1.83E-2</v>
      </c>
      <c r="B510" s="47">
        <v>242.7</v>
      </c>
      <c r="C510" s="47">
        <v>152.1</v>
      </c>
      <c r="D510" s="47">
        <v>1.83E-2</v>
      </c>
      <c r="E510" s="47">
        <v>242</v>
      </c>
      <c r="F510" s="47">
        <v>152</v>
      </c>
      <c r="G510" s="47"/>
      <c r="H510" s="47"/>
      <c r="I510" s="47"/>
      <c r="J510" s="47"/>
      <c r="K510" s="47"/>
      <c r="L510" s="47"/>
    </row>
    <row r="511" spans="1:12" x14ac:dyDescent="0.25">
      <c r="A511" s="47">
        <v>1.84E-2</v>
      </c>
      <c r="B511" s="47">
        <v>241.8</v>
      </c>
      <c r="C511" s="47">
        <v>151.19999999999999</v>
      </c>
      <c r="D511" s="47">
        <v>1.84E-2</v>
      </c>
      <c r="E511" s="47">
        <v>241.5</v>
      </c>
      <c r="F511" s="47">
        <v>151.5</v>
      </c>
      <c r="G511" s="47"/>
      <c r="H511" s="47"/>
      <c r="I511" s="47"/>
      <c r="J511" s="47"/>
      <c r="K511" s="47"/>
      <c r="L511" s="47"/>
    </row>
    <row r="512" spans="1:12" x14ac:dyDescent="0.25">
      <c r="A512" s="47">
        <v>1.8499999999999999E-2</v>
      </c>
      <c r="B512" s="47">
        <v>241</v>
      </c>
      <c r="C512" s="47">
        <v>150.4</v>
      </c>
      <c r="D512" s="47">
        <v>1.8499999999999999E-2</v>
      </c>
      <c r="E512" s="47">
        <v>240.5</v>
      </c>
      <c r="F512" s="47">
        <v>150.5</v>
      </c>
      <c r="G512" s="47"/>
      <c r="H512" s="47"/>
      <c r="I512" s="47"/>
      <c r="J512" s="47"/>
      <c r="K512" s="47"/>
      <c r="L512" s="47"/>
    </row>
    <row r="513" spans="1:12" x14ac:dyDescent="0.25">
      <c r="A513" s="47">
        <v>1.8599999999999998E-2</v>
      </c>
      <c r="B513" s="47">
        <v>240.2</v>
      </c>
      <c r="C513" s="47">
        <v>149.6</v>
      </c>
      <c r="D513" s="47">
        <v>1.8599999999999998E-2</v>
      </c>
      <c r="E513" s="47">
        <v>239.5</v>
      </c>
      <c r="F513" s="47">
        <v>149.5</v>
      </c>
      <c r="G513" s="47"/>
      <c r="H513" s="47"/>
      <c r="I513" s="47"/>
      <c r="J513" s="47"/>
      <c r="K513" s="47"/>
      <c r="L513" s="47"/>
    </row>
    <row r="514" spans="1:12" x14ac:dyDescent="0.25">
      <c r="A514" s="47">
        <v>1.8700000000000001E-2</v>
      </c>
      <c r="B514" s="47">
        <v>239.4</v>
      </c>
      <c r="C514" s="47">
        <v>148.80000000000001</v>
      </c>
      <c r="D514" s="47">
        <v>1.8700000000000001E-2</v>
      </c>
      <c r="E514" s="47">
        <v>239</v>
      </c>
      <c r="F514" s="47">
        <v>149</v>
      </c>
      <c r="G514" s="47"/>
      <c r="H514" s="47"/>
      <c r="I514" s="47"/>
      <c r="J514" s="47"/>
      <c r="K514" s="47"/>
      <c r="L514" s="47"/>
    </row>
    <row r="515" spans="1:12" x14ac:dyDescent="0.25">
      <c r="A515" s="47">
        <v>1.8800000000000001E-2</v>
      </c>
      <c r="B515" s="47">
        <v>238.6</v>
      </c>
      <c r="C515" s="47">
        <v>148</v>
      </c>
      <c r="D515" s="47">
        <v>1.8800000000000001E-2</v>
      </c>
      <c r="E515" s="47">
        <v>238</v>
      </c>
      <c r="F515" s="47">
        <v>148</v>
      </c>
      <c r="G515" s="47"/>
      <c r="H515" s="47"/>
      <c r="I515" s="47"/>
      <c r="J515" s="47"/>
      <c r="K515" s="47"/>
      <c r="L515" s="47"/>
    </row>
    <row r="516" spans="1:12" x14ac:dyDescent="0.25">
      <c r="A516" s="47">
        <v>1.89E-2</v>
      </c>
      <c r="B516" s="47">
        <v>237.8</v>
      </c>
      <c r="C516" s="47">
        <v>147.19999999999999</v>
      </c>
      <c r="D516" s="47">
        <v>1.89E-2</v>
      </c>
      <c r="E516" s="47">
        <v>237</v>
      </c>
      <c r="F516" s="47">
        <v>147</v>
      </c>
      <c r="G516" s="47"/>
      <c r="H516" s="47"/>
      <c r="I516" s="47"/>
      <c r="J516" s="47"/>
      <c r="K516" s="47"/>
      <c r="L516" s="47"/>
    </row>
    <row r="517" spans="1:12" x14ac:dyDescent="0.25">
      <c r="A517" s="47">
        <v>1.9E-2</v>
      </c>
      <c r="B517" s="47">
        <v>236.9</v>
      </c>
      <c r="C517" s="47">
        <v>146.4</v>
      </c>
      <c r="D517" s="47">
        <v>1.9E-2</v>
      </c>
      <c r="E517" s="47">
        <v>236.5</v>
      </c>
      <c r="F517" s="47">
        <v>146.5</v>
      </c>
      <c r="G517" s="47"/>
      <c r="H517" s="47"/>
      <c r="I517" s="47"/>
      <c r="J517" s="47"/>
      <c r="K517" s="47"/>
      <c r="L517" s="47"/>
    </row>
    <row r="518" spans="1:12" x14ac:dyDescent="0.25">
      <c r="A518" s="47">
        <v>1.9099999999999999E-2</v>
      </c>
      <c r="B518" s="47">
        <v>236.1</v>
      </c>
      <c r="C518" s="47">
        <v>145.6</v>
      </c>
      <c r="D518" s="47">
        <v>1.9099999999999999E-2</v>
      </c>
      <c r="E518" s="47">
        <v>235.5</v>
      </c>
      <c r="F518" s="47">
        <v>145.5</v>
      </c>
      <c r="G518" s="47"/>
      <c r="H518" s="47"/>
      <c r="I518" s="47"/>
      <c r="J518" s="47"/>
      <c r="K518" s="47"/>
      <c r="L518" s="47"/>
    </row>
    <row r="519" spans="1:12" x14ac:dyDescent="0.25">
      <c r="A519" s="47">
        <v>1.9199999999999998E-2</v>
      </c>
      <c r="B519" s="47">
        <v>235.3</v>
      </c>
      <c r="C519" s="47">
        <v>144.80000000000001</v>
      </c>
      <c r="D519" s="47">
        <v>1.9199999999999998E-2</v>
      </c>
      <c r="E519" s="47">
        <v>235</v>
      </c>
      <c r="F519" s="47">
        <v>145</v>
      </c>
      <c r="G519" s="47"/>
      <c r="H519" s="47"/>
      <c r="I519" s="47"/>
      <c r="J519" s="47"/>
      <c r="K519" s="47"/>
      <c r="L519" s="47"/>
    </row>
    <row r="520" spans="1:12" x14ac:dyDescent="0.25">
      <c r="A520" s="47">
        <v>1.9300000000000001E-2</v>
      </c>
      <c r="B520" s="47">
        <v>234.6</v>
      </c>
      <c r="C520" s="47">
        <v>144.1</v>
      </c>
      <c r="D520" s="47">
        <v>1.9300000000000001E-2</v>
      </c>
      <c r="E520" s="47">
        <v>234</v>
      </c>
      <c r="F520" s="47">
        <v>144</v>
      </c>
      <c r="G520" s="47"/>
      <c r="H520" s="47"/>
      <c r="I520" s="47"/>
      <c r="J520" s="47"/>
      <c r="K520" s="47"/>
      <c r="L520" s="47"/>
    </row>
    <row r="521" spans="1:12" x14ac:dyDescent="0.25">
      <c r="A521" s="47">
        <v>1.9400000000000001E-2</v>
      </c>
      <c r="B521" s="47">
        <v>233.8</v>
      </c>
      <c r="C521" s="47">
        <v>143.30000000000001</v>
      </c>
      <c r="D521" s="47">
        <v>1.9400000000000001E-2</v>
      </c>
      <c r="E521" s="47">
        <v>233.5</v>
      </c>
      <c r="F521" s="47">
        <v>143.5</v>
      </c>
      <c r="G521" s="47"/>
      <c r="H521" s="47"/>
      <c r="I521" s="47"/>
      <c r="J521" s="47"/>
      <c r="K521" s="47"/>
      <c r="L521" s="47"/>
    </row>
    <row r="522" spans="1:12" x14ac:dyDescent="0.25">
      <c r="A522" s="47">
        <v>1.95E-2</v>
      </c>
      <c r="B522" s="47">
        <v>233</v>
      </c>
      <c r="C522" s="47">
        <v>142.5</v>
      </c>
      <c r="D522" s="47">
        <v>1.95E-2</v>
      </c>
      <c r="E522" s="47">
        <v>232.5</v>
      </c>
      <c r="F522" s="47">
        <v>142.5</v>
      </c>
      <c r="G522" s="47"/>
      <c r="H522" s="47"/>
      <c r="I522" s="47"/>
      <c r="J522" s="47"/>
      <c r="K522" s="47"/>
      <c r="L522" s="47"/>
    </row>
    <row r="523" spans="1:12" x14ac:dyDescent="0.25">
      <c r="A523" s="47">
        <v>1.9599999999999999E-2</v>
      </c>
      <c r="B523" s="47">
        <v>232.3</v>
      </c>
      <c r="C523" s="47">
        <v>141.80000000000001</v>
      </c>
      <c r="D523" s="47">
        <v>1.9599999999999999E-2</v>
      </c>
      <c r="E523" s="47">
        <v>232</v>
      </c>
      <c r="F523" s="47">
        <v>142</v>
      </c>
      <c r="G523" s="47"/>
      <c r="H523" s="47"/>
      <c r="I523" s="47"/>
      <c r="J523" s="47"/>
      <c r="K523" s="47"/>
      <c r="L523" s="47"/>
    </row>
    <row r="524" spans="1:12" x14ac:dyDescent="0.25">
      <c r="A524" s="47">
        <v>1.9699999999999999E-2</v>
      </c>
      <c r="B524" s="47">
        <v>231.6</v>
      </c>
      <c r="C524" s="47">
        <v>141.1</v>
      </c>
      <c r="D524" s="47">
        <v>1.9699999999999999E-2</v>
      </c>
      <c r="E524" s="47">
        <v>231</v>
      </c>
      <c r="F524" s="47">
        <v>141</v>
      </c>
      <c r="G524" s="47"/>
      <c r="H524" s="47"/>
      <c r="I524" s="47"/>
      <c r="J524" s="47"/>
      <c r="K524" s="47"/>
      <c r="L524" s="47"/>
    </row>
    <row r="525" spans="1:12" x14ac:dyDescent="0.25">
      <c r="A525" s="47">
        <v>1.9800000000000002E-2</v>
      </c>
      <c r="B525" s="47">
        <v>230.8</v>
      </c>
      <c r="C525" s="47">
        <v>140.30000000000001</v>
      </c>
      <c r="D525" s="47">
        <v>1.9800000000000002E-2</v>
      </c>
      <c r="E525" s="47">
        <v>230.5</v>
      </c>
      <c r="F525" s="47">
        <v>140.5</v>
      </c>
      <c r="G525" s="47"/>
      <c r="H525" s="47"/>
      <c r="I525" s="47"/>
      <c r="J525" s="47"/>
      <c r="K525" s="47"/>
      <c r="L525" s="47"/>
    </row>
    <row r="526" spans="1:12" x14ac:dyDescent="0.25">
      <c r="A526" s="47">
        <v>1.9900000000000001E-2</v>
      </c>
      <c r="B526" s="47">
        <v>230.1</v>
      </c>
      <c r="C526" s="47">
        <v>139.6</v>
      </c>
      <c r="D526" s="47">
        <v>1.9900000000000001E-2</v>
      </c>
      <c r="E526" s="47">
        <v>229.5</v>
      </c>
      <c r="F526" s="47">
        <v>139.5</v>
      </c>
      <c r="G526" s="47"/>
      <c r="H526" s="47"/>
      <c r="I526" s="47"/>
      <c r="J526" s="47"/>
      <c r="K526" s="47"/>
      <c r="L526" s="47"/>
    </row>
    <row r="527" spans="1:12" x14ac:dyDescent="0.25">
      <c r="A527" s="47">
        <v>0.02</v>
      </c>
      <c r="B527" s="47">
        <v>229.4</v>
      </c>
      <c r="C527" s="47">
        <v>138.9</v>
      </c>
      <c r="D527" s="47">
        <v>0.02</v>
      </c>
      <c r="E527" s="47">
        <v>229</v>
      </c>
      <c r="F527" s="47">
        <v>139</v>
      </c>
      <c r="G527" s="47"/>
      <c r="H527" s="47"/>
      <c r="I527" s="47"/>
      <c r="J527" s="47"/>
      <c r="K527" s="47"/>
      <c r="L527" s="47"/>
    </row>
    <row r="528" spans="1:12" x14ac:dyDescent="0.25">
      <c r="A528" s="47">
        <v>2.01E-2</v>
      </c>
      <c r="B528" s="47">
        <v>228.7</v>
      </c>
      <c r="C528" s="47">
        <v>138.19999999999999</v>
      </c>
      <c r="D528" s="47">
        <v>2.01E-2</v>
      </c>
      <c r="E528" s="47">
        <v>228.5</v>
      </c>
      <c r="F528" s="47">
        <v>138.5</v>
      </c>
      <c r="G528" s="47"/>
      <c r="H528" s="47"/>
      <c r="I528" s="47"/>
      <c r="J528" s="47"/>
      <c r="K528" s="47"/>
      <c r="L528" s="47"/>
    </row>
    <row r="529" spans="1:12" x14ac:dyDescent="0.25">
      <c r="A529" s="47">
        <v>2.0199999999999999E-2</v>
      </c>
      <c r="B529" s="47">
        <v>228</v>
      </c>
      <c r="C529" s="47">
        <v>137.5</v>
      </c>
      <c r="D529" s="47">
        <v>2.0199999999999999E-2</v>
      </c>
      <c r="E529" s="47">
        <v>227.5</v>
      </c>
      <c r="F529" s="47">
        <v>137.5</v>
      </c>
      <c r="G529" s="47"/>
      <c r="H529" s="47"/>
      <c r="I529" s="47"/>
      <c r="J529" s="47"/>
      <c r="K529" s="47"/>
      <c r="L529" s="47"/>
    </row>
    <row r="530" spans="1:12" x14ac:dyDescent="0.25">
      <c r="A530" s="47">
        <v>2.0299999999999999E-2</v>
      </c>
      <c r="B530" s="47">
        <v>227.3</v>
      </c>
      <c r="C530" s="47">
        <v>136.80000000000001</v>
      </c>
      <c r="D530" s="47">
        <v>2.0299999999999999E-2</v>
      </c>
      <c r="E530" s="47">
        <v>227</v>
      </c>
      <c r="F530" s="47">
        <v>137</v>
      </c>
      <c r="G530" s="47"/>
      <c r="H530" s="47"/>
      <c r="I530" s="47"/>
      <c r="J530" s="47"/>
      <c r="K530" s="47"/>
      <c r="L530" s="47"/>
    </row>
    <row r="531" spans="1:12" x14ac:dyDescent="0.25">
      <c r="A531" s="47">
        <v>2.0400000000000001E-2</v>
      </c>
      <c r="B531" s="47">
        <v>226.6</v>
      </c>
      <c r="C531" s="47">
        <v>136.1</v>
      </c>
      <c r="D531" s="47">
        <v>2.0400000000000001E-2</v>
      </c>
      <c r="E531" s="47">
        <v>226</v>
      </c>
      <c r="F531" s="47">
        <v>136</v>
      </c>
      <c r="G531" s="47"/>
      <c r="H531" s="47"/>
      <c r="I531" s="47"/>
      <c r="J531" s="47"/>
      <c r="K531" s="47"/>
      <c r="L531" s="47"/>
    </row>
    <row r="532" spans="1:12" x14ac:dyDescent="0.25">
      <c r="A532" s="47">
        <v>2.0500000000000001E-2</v>
      </c>
      <c r="B532" s="47">
        <v>225.9</v>
      </c>
      <c r="C532" s="47">
        <v>135.5</v>
      </c>
      <c r="D532" s="47">
        <v>2.0500000000000001E-2</v>
      </c>
      <c r="E532" s="47">
        <v>225.5</v>
      </c>
      <c r="F532" s="47">
        <v>135.5</v>
      </c>
      <c r="G532" s="47"/>
      <c r="H532" s="47"/>
      <c r="I532" s="47"/>
      <c r="J532" s="47"/>
      <c r="K532" s="47"/>
      <c r="L532" s="47"/>
    </row>
    <row r="533" spans="1:12" x14ac:dyDescent="0.25">
      <c r="A533" s="47">
        <v>2.06E-2</v>
      </c>
      <c r="B533" s="47">
        <v>225.2</v>
      </c>
      <c r="C533" s="47">
        <v>134.80000000000001</v>
      </c>
      <c r="D533" s="47">
        <v>2.06E-2</v>
      </c>
      <c r="E533" s="47">
        <v>225</v>
      </c>
      <c r="F533" s="47">
        <v>135</v>
      </c>
      <c r="G533" s="47"/>
      <c r="H533" s="47"/>
      <c r="I533" s="47"/>
      <c r="J533" s="47"/>
      <c r="K533" s="47"/>
      <c r="L533" s="47"/>
    </row>
    <row r="534" spans="1:12" x14ac:dyDescent="0.25">
      <c r="A534" s="47">
        <v>2.07E-2</v>
      </c>
      <c r="B534" s="47">
        <v>224.5</v>
      </c>
      <c r="C534" s="47">
        <v>134.1</v>
      </c>
      <c r="D534" s="47">
        <v>2.07E-2</v>
      </c>
      <c r="E534" s="47">
        <v>224</v>
      </c>
      <c r="F534" s="47">
        <v>134</v>
      </c>
      <c r="G534" s="47"/>
      <c r="H534" s="47"/>
      <c r="I534" s="47"/>
      <c r="J534" s="47"/>
      <c r="K534" s="47"/>
      <c r="L534" s="47"/>
    </row>
    <row r="535" spans="1:12" x14ac:dyDescent="0.25">
      <c r="A535" s="47">
        <v>2.0799999999999999E-2</v>
      </c>
      <c r="B535" s="47">
        <v>223.9</v>
      </c>
      <c r="C535" s="47">
        <v>133.5</v>
      </c>
      <c r="D535" s="47">
        <v>2.0799999999999999E-2</v>
      </c>
      <c r="E535" s="47">
        <v>223.5</v>
      </c>
      <c r="F535" s="47">
        <v>133.5</v>
      </c>
      <c r="G535" s="47"/>
      <c r="H535" s="47"/>
      <c r="I535" s="47"/>
      <c r="J535" s="47"/>
      <c r="K535" s="47"/>
      <c r="L535" s="47"/>
    </row>
    <row r="536" spans="1:12" x14ac:dyDescent="0.25">
      <c r="A536" s="47">
        <v>2.0899999999999998E-2</v>
      </c>
      <c r="B536" s="47">
        <v>223.2</v>
      </c>
      <c r="C536" s="47">
        <v>132.80000000000001</v>
      </c>
      <c r="D536" s="47">
        <v>2.0899999999999998E-2</v>
      </c>
      <c r="E536" s="47">
        <v>223</v>
      </c>
      <c r="F536" s="47">
        <v>133</v>
      </c>
      <c r="G536" s="47"/>
      <c r="H536" s="47"/>
      <c r="I536" s="47"/>
      <c r="J536" s="47"/>
      <c r="K536" s="47"/>
      <c r="L536" s="47"/>
    </row>
    <row r="537" spans="1:12" x14ac:dyDescent="0.25">
      <c r="A537" s="47">
        <v>2.1000000000000001E-2</v>
      </c>
      <c r="B537" s="47">
        <v>222.6</v>
      </c>
      <c r="C537" s="47">
        <v>132.19999999999999</v>
      </c>
      <c r="D537" s="47">
        <v>2.1000000000000001E-2</v>
      </c>
      <c r="E537" s="47">
        <v>222.5</v>
      </c>
      <c r="F537" s="47">
        <v>132.5</v>
      </c>
      <c r="G537" s="47"/>
      <c r="H537" s="47"/>
      <c r="I537" s="47"/>
      <c r="J537" s="47"/>
      <c r="K537" s="47"/>
      <c r="L537" s="47"/>
    </row>
    <row r="538" spans="1:12" x14ac:dyDescent="0.25">
      <c r="A538" s="47">
        <v>2.1100000000000001E-2</v>
      </c>
      <c r="B538" s="47">
        <v>221.9</v>
      </c>
      <c r="C538" s="47">
        <v>131.5</v>
      </c>
      <c r="D538" s="47">
        <v>2.1100000000000001E-2</v>
      </c>
      <c r="E538" s="47">
        <v>221.5</v>
      </c>
      <c r="F538" s="47">
        <v>131.5</v>
      </c>
      <c r="G538" s="47"/>
      <c r="H538" s="47"/>
      <c r="I538" s="47"/>
      <c r="J538" s="47"/>
      <c r="K538" s="47"/>
      <c r="L538" s="47"/>
    </row>
    <row r="539" spans="1:12" x14ac:dyDescent="0.25">
      <c r="A539" s="47">
        <v>2.12E-2</v>
      </c>
      <c r="B539" s="47">
        <v>221.3</v>
      </c>
      <c r="C539" s="47">
        <v>130.9</v>
      </c>
      <c r="D539" s="47">
        <v>2.12E-2</v>
      </c>
      <c r="E539" s="47">
        <v>221</v>
      </c>
      <c r="F539" s="47">
        <v>131</v>
      </c>
      <c r="G539" s="47"/>
      <c r="H539" s="47"/>
      <c r="I539" s="47"/>
      <c r="J539" s="47"/>
      <c r="K539" s="47"/>
      <c r="L539" s="47"/>
    </row>
    <row r="540" spans="1:12" x14ac:dyDescent="0.25">
      <c r="A540" s="47">
        <v>2.1299999999999999E-2</v>
      </c>
      <c r="B540" s="47">
        <v>220.7</v>
      </c>
      <c r="C540" s="47">
        <v>130.30000000000001</v>
      </c>
      <c r="D540" s="47">
        <v>2.1299999999999999E-2</v>
      </c>
      <c r="E540" s="47">
        <v>220.5</v>
      </c>
      <c r="F540" s="47">
        <v>130.5</v>
      </c>
      <c r="G540" s="47"/>
      <c r="H540" s="47"/>
      <c r="I540" s="47"/>
      <c r="J540" s="47"/>
      <c r="K540" s="47"/>
      <c r="L540" s="47"/>
    </row>
    <row r="541" spans="1:12" x14ac:dyDescent="0.25">
      <c r="A541" s="47">
        <v>2.1399999999999999E-2</v>
      </c>
      <c r="B541" s="47">
        <v>220.1</v>
      </c>
      <c r="C541" s="47">
        <v>129.69999999999999</v>
      </c>
      <c r="D541" s="47">
        <v>2.1399999999999999E-2</v>
      </c>
      <c r="E541" s="47">
        <v>220</v>
      </c>
      <c r="F541" s="47">
        <v>130</v>
      </c>
      <c r="G541" s="47"/>
      <c r="H541" s="47"/>
      <c r="I541" s="47"/>
      <c r="J541" s="47"/>
      <c r="K541" s="47"/>
      <c r="L541" s="47"/>
    </row>
    <row r="542" spans="1:12" x14ac:dyDescent="0.25">
      <c r="A542" s="47">
        <v>2.1499999999999998E-2</v>
      </c>
      <c r="B542" s="47">
        <v>219.5</v>
      </c>
      <c r="C542" s="47">
        <v>129.1</v>
      </c>
      <c r="D542" s="47">
        <v>2.1499999999999998E-2</v>
      </c>
      <c r="E542" s="47">
        <v>219</v>
      </c>
      <c r="F542" s="47">
        <v>129</v>
      </c>
      <c r="G542" s="47"/>
      <c r="H542" s="47"/>
      <c r="I542" s="47"/>
      <c r="J542" s="47"/>
      <c r="K542" s="47"/>
      <c r="L542" s="47"/>
    </row>
    <row r="543" spans="1:12" x14ac:dyDescent="0.25">
      <c r="A543" s="47">
        <v>2.1600000000000001E-2</v>
      </c>
      <c r="B543" s="47">
        <v>218.8</v>
      </c>
      <c r="C543" s="47">
        <v>128.4</v>
      </c>
      <c r="D543" s="47">
        <v>2.1600000000000001E-2</v>
      </c>
      <c r="E543" s="47">
        <v>218.5</v>
      </c>
      <c r="F543" s="47">
        <v>128.5</v>
      </c>
      <c r="G543" s="47"/>
      <c r="H543" s="47"/>
      <c r="I543" s="47"/>
      <c r="J543" s="47"/>
      <c r="K543" s="47"/>
      <c r="L543" s="47"/>
    </row>
    <row r="544" spans="1:12" x14ac:dyDescent="0.25">
      <c r="A544" s="47">
        <v>2.1700000000000001E-2</v>
      </c>
      <c r="B544" s="47">
        <v>218.2</v>
      </c>
      <c r="C544" s="47">
        <v>127.8</v>
      </c>
      <c r="D544" s="47">
        <v>2.1700000000000001E-2</v>
      </c>
      <c r="E544" s="47">
        <v>218</v>
      </c>
      <c r="F544" s="47">
        <v>128</v>
      </c>
      <c r="G544" s="47"/>
      <c r="H544" s="47"/>
      <c r="I544" s="47"/>
      <c r="J544" s="47"/>
      <c r="K544" s="47"/>
      <c r="L544" s="47"/>
    </row>
    <row r="545" spans="1:12" x14ac:dyDescent="0.25">
      <c r="A545" s="47">
        <v>2.18E-2</v>
      </c>
      <c r="B545" s="47">
        <v>217.6</v>
      </c>
      <c r="C545" s="47">
        <v>127.2</v>
      </c>
      <c r="D545" s="47">
        <v>2.18E-2</v>
      </c>
      <c r="E545" s="47">
        <v>217.5</v>
      </c>
      <c r="F545" s="47">
        <v>127.5</v>
      </c>
      <c r="G545" s="47"/>
      <c r="H545" s="47"/>
      <c r="I545" s="47"/>
      <c r="J545" s="47"/>
      <c r="K545" s="47"/>
      <c r="L545" s="47"/>
    </row>
    <row r="546" spans="1:12" x14ac:dyDescent="0.25">
      <c r="A546" s="47">
        <v>2.1899999999999999E-2</v>
      </c>
      <c r="B546" s="47">
        <v>217.1</v>
      </c>
      <c r="C546" s="47">
        <v>126.7</v>
      </c>
      <c r="D546" s="47">
        <v>2.1899999999999999E-2</v>
      </c>
      <c r="E546" s="47">
        <v>217</v>
      </c>
      <c r="F546" s="47">
        <v>127</v>
      </c>
      <c r="G546" s="47"/>
      <c r="H546" s="47"/>
      <c r="I546" s="47"/>
      <c r="J546" s="47"/>
      <c r="K546" s="47"/>
      <c r="L546" s="47"/>
    </row>
    <row r="547" spans="1:12" x14ac:dyDescent="0.25">
      <c r="A547" s="47">
        <v>2.1999999999999999E-2</v>
      </c>
      <c r="B547" s="47">
        <v>216.5</v>
      </c>
      <c r="C547" s="47">
        <v>126.1</v>
      </c>
      <c r="D547" s="47">
        <v>2.1999999999999999E-2</v>
      </c>
      <c r="E547" s="47">
        <v>216</v>
      </c>
      <c r="F547" s="47">
        <v>126</v>
      </c>
      <c r="G547" s="47"/>
      <c r="H547" s="47"/>
      <c r="I547" s="47"/>
      <c r="J547" s="47"/>
      <c r="K547" s="47"/>
      <c r="L547" s="47"/>
    </row>
    <row r="548" spans="1:12" x14ac:dyDescent="0.25">
      <c r="A548" s="47">
        <v>2.2100000000000002E-2</v>
      </c>
      <c r="B548" s="47">
        <v>215.9</v>
      </c>
      <c r="C548" s="47">
        <v>125.5</v>
      </c>
      <c r="D548" s="47">
        <v>2.2100000000000002E-2</v>
      </c>
      <c r="E548" s="47">
        <v>215.5</v>
      </c>
      <c r="F548" s="47">
        <v>125.5</v>
      </c>
      <c r="G548" s="47"/>
      <c r="H548" s="47"/>
      <c r="I548" s="47"/>
      <c r="J548" s="47"/>
      <c r="K548" s="47"/>
      <c r="L548" s="47"/>
    </row>
    <row r="549" spans="1:12" x14ac:dyDescent="0.25">
      <c r="A549" s="47">
        <v>2.2200000000000001E-2</v>
      </c>
      <c r="B549" s="47">
        <v>215.3</v>
      </c>
      <c r="C549" s="47">
        <v>124.9</v>
      </c>
      <c r="D549" s="47">
        <v>2.2200000000000001E-2</v>
      </c>
      <c r="E549" s="47">
        <v>215</v>
      </c>
      <c r="F549" s="47">
        <v>125</v>
      </c>
      <c r="G549" s="47"/>
      <c r="H549" s="47"/>
      <c r="I549" s="47"/>
      <c r="J549" s="47"/>
      <c r="K549" s="47"/>
      <c r="L549" s="47"/>
    </row>
    <row r="550" spans="1:12" x14ac:dyDescent="0.25">
      <c r="A550" s="47">
        <v>2.23E-2</v>
      </c>
      <c r="B550" s="47">
        <v>214.6</v>
      </c>
      <c r="C550" s="47">
        <v>124.3</v>
      </c>
      <c r="D550" s="47">
        <v>2.23E-2</v>
      </c>
      <c r="E550" s="47">
        <v>214.5</v>
      </c>
      <c r="F550" s="47">
        <v>124.5</v>
      </c>
      <c r="G550" s="47"/>
      <c r="H550" s="47"/>
      <c r="I550" s="47"/>
      <c r="J550" s="47"/>
      <c r="K550" s="47"/>
      <c r="L550" s="47"/>
    </row>
    <row r="551" spans="1:12" x14ac:dyDescent="0.25">
      <c r="A551" s="47">
        <v>2.24E-2</v>
      </c>
      <c r="B551" s="47">
        <v>214.1</v>
      </c>
      <c r="C551" s="47">
        <v>123.8</v>
      </c>
      <c r="D551" s="47">
        <v>2.24E-2</v>
      </c>
      <c r="E551" s="47">
        <v>214</v>
      </c>
      <c r="F551" s="47">
        <v>124</v>
      </c>
      <c r="G551" s="47"/>
      <c r="H551" s="47"/>
      <c r="I551" s="47"/>
      <c r="J551" s="47"/>
      <c r="K551" s="47"/>
      <c r="L551" s="47"/>
    </row>
    <row r="552" spans="1:12" x14ac:dyDescent="0.25">
      <c r="A552" s="47">
        <v>2.2499999999999999E-2</v>
      </c>
      <c r="B552" s="47">
        <v>213.5</v>
      </c>
      <c r="C552" s="47">
        <v>123.2</v>
      </c>
      <c r="D552" s="47">
        <v>2.2499999999999999E-2</v>
      </c>
      <c r="E552" s="47">
        <v>213.5</v>
      </c>
      <c r="F552" s="47">
        <v>123.5</v>
      </c>
      <c r="G552" s="47"/>
      <c r="H552" s="47"/>
      <c r="I552" s="47"/>
      <c r="J552" s="47"/>
      <c r="K552" s="47"/>
      <c r="L552" s="47"/>
    </row>
    <row r="553" spans="1:12" x14ac:dyDescent="0.25">
      <c r="A553" s="47">
        <v>2.2599999999999999E-2</v>
      </c>
      <c r="B553" s="47">
        <v>213</v>
      </c>
      <c r="C553" s="47">
        <v>122.7</v>
      </c>
      <c r="D553" s="47">
        <v>2.2599999999999999E-2</v>
      </c>
      <c r="E553" s="47">
        <v>213</v>
      </c>
      <c r="F553" s="47">
        <v>123</v>
      </c>
      <c r="G553" s="47"/>
      <c r="H553" s="47"/>
      <c r="I553" s="47"/>
      <c r="J553" s="47"/>
      <c r="K553" s="47"/>
      <c r="L553" s="47"/>
    </row>
    <row r="554" spans="1:12" x14ac:dyDescent="0.25">
      <c r="A554" s="47">
        <v>2.2700000000000001E-2</v>
      </c>
      <c r="B554" s="47">
        <v>212.4</v>
      </c>
      <c r="C554" s="47">
        <v>122.1</v>
      </c>
      <c r="D554" s="47">
        <v>2.2700000000000001E-2</v>
      </c>
      <c r="E554" s="47">
        <v>212.5</v>
      </c>
      <c r="F554" s="47">
        <v>122.5</v>
      </c>
      <c r="G554" s="47"/>
      <c r="H554" s="47"/>
      <c r="I554" s="47"/>
      <c r="J554" s="47"/>
      <c r="K554" s="47"/>
      <c r="L554" s="47"/>
    </row>
    <row r="555" spans="1:12" x14ac:dyDescent="0.25">
      <c r="A555" s="47">
        <v>2.2800000000000001E-2</v>
      </c>
      <c r="B555" s="47">
        <v>211.9</v>
      </c>
      <c r="C555" s="47">
        <v>121.6</v>
      </c>
      <c r="D555" s="47">
        <v>2.2800000000000001E-2</v>
      </c>
      <c r="E555" s="47">
        <v>211.5</v>
      </c>
      <c r="F555" s="47">
        <v>121.5</v>
      </c>
      <c r="G555" s="47"/>
      <c r="H555" s="47"/>
      <c r="I555" s="47"/>
      <c r="J555" s="47"/>
      <c r="K555" s="47"/>
      <c r="L555" s="47"/>
    </row>
    <row r="556" spans="1:12" x14ac:dyDescent="0.25">
      <c r="A556" s="47">
        <v>2.29E-2</v>
      </c>
      <c r="B556" s="47">
        <v>211.3</v>
      </c>
      <c r="C556" s="47">
        <v>121</v>
      </c>
      <c r="D556" s="47">
        <v>2.29E-2</v>
      </c>
      <c r="E556" s="47">
        <v>211</v>
      </c>
      <c r="F556" s="47">
        <v>121</v>
      </c>
      <c r="G556" s="47"/>
      <c r="H556" s="47"/>
      <c r="I556" s="47"/>
      <c r="J556" s="47"/>
      <c r="K556" s="47"/>
      <c r="L556" s="47"/>
    </row>
    <row r="557" spans="1:12" x14ac:dyDescent="0.25">
      <c r="A557" s="47">
        <v>2.3E-2</v>
      </c>
      <c r="B557" s="47">
        <v>210.8</v>
      </c>
      <c r="C557" s="47">
        <v>120.5</v>
      </c>
      <c r="D557" s="47">
        <v>2.3E-2</v>
      </c>
      <c r="E557" s="47">
        <v>210.5</v>
      </c>
      <c r="F557" s="47">
        <v>120.5</v>
      </c>
      <c r="G557" s="47"/>
      <c r="H557" s="47"/>
      <c r="I557" s="47"/>
      <c r="J557" s="47"/>
      <c r="K557" s="47"/>
      <c r="L557" s="47"/>
    </row>
    <row r="558" spans="1:12" x14ac:dyDescent="0.25">
      <c r="A558" s="47">
        <v>2.3099999999999999E-2</v>
      </c>
      <c r="B558" s="47">
        <v>210.3</v>
      </c>
      <c r="C558" s="47">
        <v>120</v>
      </c>
      <c r="D558" s="47">
        <v>2.3099999999999999E-2</v>
      </c>
      <c r="E558" s="47">
        <v>210</v>
      </c>
      <c r="F558" s="47">
        <v>120</v>
      </c>
      <c r="G558" s="47"/>
      <c r="H558" s="47"/>
      <c r="I558" s="47"/>
      <c r="J558" s="47"/>
      <c r="K558" s="47"/>
      <c r="L558" s="47"/>
    </row>
    <row r="559" spans="1:12" x14ac:dyDescent="0.25">
      <c r="A559" s="47">
        <v>2.3199999999999998E-2</v>
      </c>
      <c r="B559" s="47">
        <v>209.7</v>
      </c>
      <c r="C559" s="47">
        <v>119.4</v>
      </c>
      <c r="D559" s="47">
        <v>2.3199999999999998E-2</v>
      </c>
      <c r="E559" s="47">
        <v>209.5</v>
      </c>
      <c r="F559" s="47">
        <v>119.5</v>
      </c>
      <c r="G559" s="47"/>
      <c r="H559" s="47"/>
      <c r="I559" s="47"/>
      <c r="J559" s="47"/>
      <c r="K559" s="47"/>
      <c r="L559" s="47"/>
    </row>
    <row r="560" spans="1:12" x14ac:dyDescent="0.25">
      <c r="A560" s="47">
        <v>2.3300000000000001E-2</v>
      </c>
      <c r="B560" s="47">
        <v>209.2</v>
      </c>
      <c r="C560" s="47">
        <v>118.9</v>
      </c>
      <c r="D560" s="47">
        <v>2.3300000000000001E-2</v>
      </c>
      <c r="E560" s="47">
        <v>209</v>
      </c>
      <c r="F560" s="47">
        <v>119</v>
      </c>
      <c r="G560" s="47"/>
      <c r="H560" s="47"/>
      <c r="I560" s="47"/>
      <c r="J560" s="47"/>
      <c r="K560" s="47"/>
      <c r="L560" s="47"/>
    </row>
    <row r="561" spans="1:12" x14ac:dyDescent="0.25">
      <c r="A561" s="47">
        <v>2.3400000000000001E-2</v>
      </c>
      <c r="B561" s="47">
        <v>208.7</v>
      </c>
      <c r="C561" s="47">
        <v>118.4</v>
      </c>
      <c r="D561" s="47">
        <v>2.3400000000000001E-2</v>
      </c>
      <c r="E561" s="47">
        <v>208.5</v>
      </c>
      <c r="F561" s="47">
        <v>118.5</v>
      </c>
      <c r="G561" s="47"/>
      <c r="H561" s="47"/>
      <c r="I561" s="47"/>
      <c r="J561" s="47"/>
      <c r="K561" s="47"/>
      <c r="L561" s="47"/>
    </row>
    <row r="562" spans="1:12" x14ac:dyDescent="0.25">
      <c r="A562" s="47">
        <v>2.35E-2</v>
      </c>
      <c r="B562" s="47">
        <v>208.2</v>
      </c>
      <c r="C562" s="47">
        <v>117.9</v>
      </c>
      <c r="D562" s="47">
        <v>2.35E-2</v>
      </c>
      <c r="E562" s="47">
        <v>208</v>
      </c>
      <c r="F562" s="47">
        <v>118</v>
      </c>
      <c r="G562" s="47"/>
      <c r="H562" s="47"/>
      <c r="I562" s="47"/>
      <c r="J562" s="47"/>
      <c r="K562" s="47"/>
      <c r="L562" s="47"/>
    </row>
    <row r="563" spans="1:12" x14ac:dyDescent="0.25">
      <c r="A563" s="47">
        <v>2.3599999999999999E-2</v>
      </c>
      <c r="B563" s="47">
        <v>207.7</v>
      </c>
      <c r="C563" s="47">
        <v>117.4</v>
      </c>
      <c r="D563" s="47">
        <v>2.3599999999999999E-2</v>
      </c>
      <c r="E563" s="47">
        <v>207.5</v>
      </c>
      <c r="F563" s="47">
        <v>117.5</v>
      </c>
      <c r="G563" s="47"/>
      <c r="H563" s="47"/>
      <c r="I563" s="47"/>
      <c r="J563" s="47"/>
      <c r="K563" s="47"/>
      <c r="L563" s="47"/>
    </row>
    <row r="564" spans="1:12" x14ac:dyDescent="0.25">
      <c r="A564" s="47">
        <v>2.3699999999999999E-2</v>
      </c>
      <c r="B564" s="47">
        <v>207.2</v>
      </c>
      <c r="C564" s="47">
        <v>116.9</v>
      </c>
      <c r="D564" s="47">
        <v>2.3699999999999999E-2</v>
      </c>
      <c r="E564" s="47">
        <v>207</v>
      </c>
      <c r="F564" s="47">
        <v>117</v>
      </c>
      <c r="G564" s="47"/>
      <c r="H564" s="47"/>
      <c r="I564" s="47"/>
      <c r="J564" s="47"/>
      <c r="K564" s="47"/>
      <c r="L564" s="47"/>
    </row>
    <row r="565" spans="1:12" x14ac:dyDescent="0.25">
      <c r="A565" s="47">
        <v>2.3800000000000002E-2</v>
      </c>
      <c r="B565" s="47">
        <v>206.7</v>
      </c>
      <c r="C565" s="47">
        <v>116.4</v>
      </c>
      <c r="D565" s="47">
        <v>2.3800000000000002E-2</v>
      </c>
      <c r="E565" s="47">
        <v>206.5</v>
      </c>
      <c r="F565" s="47">
        <v>116.5</v>
      </c>
      <c r="G565" s="47"/>
      <c r="H565" s="47"/>
      <c r="I565" s="47"/>
      <c r="J565" s="47"/>
      <c r="K565" s="47"/>
      <c r="L565" s="47"/>
    </row>
    <row r="566" spans="1:12" x14ac:dyDescent="0.25">
      <c r="A566" s="47">
        <v>2.3900000000000001E-2</v>
      </c>
      <c r="B566" s="47">
        <v>206.2</v>
      </c>
      <c r="C566" s="47">
        <v>115.9</v>
      </c>
      <c r="D566" s="47">
        <v>2.3900000000000001E-2</v>
      </c>
      <c r="E566" s="47">
        <v>206</v>
      </c>
      <c r="F566" s="47">
        <v>116</v>
      </c>
      <c r="G566" s="47"/>
      <c r="H566" s="47"/>
      <c r="I566" s="47"/>
      <c r="J566" s="47"/>
      <c r="K566" s="47"/>
      <c r="L566" s="47"/>
    </row>
    <row r="567" spans="1:12" x14ac:dyDescent="0.25">
      <c r="A567" s="47">
        <v>2.4E-2</v>
      </c>
      <c r="B567" s="47">
        <v>205.7</v>
      </c>
      <c r="C567" s="47">
        <v>115.4</v>
      </c>
      <c r="D567" s="47">
        <v>2.4E-2</v>
      </c>
      <c r="E567" s="47">
        <v>205.5</v>
      </c>
      <c r="F567" s="47">
        <v>115.5</v>
      </c>
      <c r="G567" s="47"/>
      <c r="H567" s="47"/>
      <c r="I567" s="47"/>
      <c r="J567" s="47"/>
      <c r="K567" s="47"/>
      <c r="L567" s="4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1368-31A7-48A0-ACA2-757C62F43C24}">
  <dimension ref="A1"/>
  <sheetViews>
    <sheetView workbookViewId="0"/>
  </sheetViews>
  <sheetFormatPr defaultRowHeight="15" x14ac:dyDescent="0.25"/>
  <sheetData>
    <row r="1" spans="1:1" x14ac:dyDescent="0.25">
      <c r="A1">
        <v>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Node_second</vt:lpstr>
      <vt:lpstr>Node</vt:lpstr>
      <vt:lpstr>Path_second</vt:lpstr>
      <vt:lpstr>Path</vt:lpstr>
      <vt:lpstr>Probe</vt:lpstr>
      <vt:lpstr>Upenn</vt:lpstr>
      <vt:lpstr>node_position</vt:lpstr>
      <vt:lpstr>ERP</vt:lpstr>
      <vt:lpstr>Sheet1</vt:lpstr>
      <vt:lpstr>Path!Print_Area</vt:lpstr>
      <vt:lpstr>Node!Print_Titles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2025-02-07T11:19:11Z</dcterms:modified>
</cp:coreProperties>
</file>