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Node" sheetId="18" r:id="rId1"/>
    <sheet name="Path" sheetId="23" r:id="rId2"/>
    <sheet name="Probe" sheetId="37" r:id="rId3"/>
    <sheet name="Upenn" sheetId="32" r:id="rId4"/>
    <sheet name="node_position" sheetId="27" r:id="rId5"/>
    <sheet name="ERP" sheetId="36" r:id="rId6"/>
  </sheets>
  <definedNames>
    <definedName name="_xlnm._FilterDatabase" localSheetId="0" hidden="1">Node!$A$1:$AX$45</definedName>
    <definedName name="_xlnm._FilterDatabase" localSheetId="1" hidden="1">Path!$A$1:$Y$55</definedName>
    <definedName name="_xlnm.Print_Area" localSheetId="1">Path!$A$1:$V$55</definedName>
    <definedName name="_xlnm.Print_Titles" localSheetId="0">Node!$A:$C</definedName>
  </definedNames>
  <calcPr calcId="162913"/>
</workbook>
</file>

<file path=xl/calcChain.xml><?xml version="1.0" encoding="utf-8"?>
<calcChain xmlns="http://schemas.openxmlformats.org/spreadsheetml/2006/main">
  <c r="X9" i="23" l="1"/>
  <c r="X8" i="23"/>
  <c r="AZ12" i="18"/>
  <c r="AI12" i="18"/>
  <c r="AI20" i="18"/>
  <c r="AZ11" i="18"/>
  <c r="AZ35" i="18"/>
  <c r="AZ34" i="18"/>
  <c r="AI11" i="18"/>
  <c r="AZ24" i="18" l="1"/>
  <c r="AZ23" i="18"/>
  <c r="AZ22" i="18"/>
  <c r="AZ21" i="18"/>
  <c r="AZ29" i="18"/>
  <c r="AZ28" i="18"/>
  <c r="AZ27" i="18"/>
  <c r="AZ26" i="18"/>
  <c r="AZ25" i="18"/>
  <c r="AZ20" i="18"/>
  <c r="AI26" i="18"/>
  <c r="AI29" i="18"/>
  <c r="AI28" i="18"/>
  <c r="AI27" i="18"/>
  <c r="AI25" i="18"/>
  <c r="AI24" i="18"/>
  <c r="AI23" i="18"/>
  <c r="AI22" i="18"/>
  <c r="AI21" i="18"/>
  <c r="AI34" i="18"/>
  <c r="AI35" i="18"/>
  <c r="AZ39" i="18"/>
  <c r="AI39" i="18"/>
  <c r="AZ40" i="18"/>
  <c r="AI40" i="18"/>
  <c r="AI39" i="36"/>
  <c r="AV39" i="18"/>
  <c r="L3" i="32" l="1"/>
  <c r="M3" i="32"/>
  <c r="N3" i="32"/>
  <c r="O3" i="32"/>
  <c r="L4" i="32"/>
  <c r="M4" i="32"/>
  <c r="N4" i="32"/>
  <c r="O4" i="32"/>
  <c r="L5" i="32"/>
  <c r="M5" i="32"/>
  <c r="N5" i="32"/>
  <c r="O5" i="32"/>
  <c r="L6" i="32"/>
  <c r="M6" i="32"/>
  <c r="N6" i="32"/>
  <c r="O6" i="32"/>
  <c r="L7" i="32"/>
  <c r="M7" i="32"/>
  <c r="N7" i="32"/>
  <c r="O7" i="32"/>
  <c r="L8" i="32"/>
  <c r="M8" i="32"/>
  <c r="N8" i="32"/>
  <c r="O8" i="32"/>
  <c r="L9" i="32"/>
  <c r="M9" i="32"/>
  <c r="N9" i="32"/>
  <c r="O9" i="32"/>
  <c r="L10" i="32"/>
  <c r="M10" i="32"/>
  <c r="N10" i="32"/>
  <c r="O10" i="32"/>
  <c r="L11" i="32"/>
  <c r="M11" i="32"/>
  <c r="N11" i="32"/>
  <c r="O11" i="32"/>
  <c r="L12" i="32"/>
  <c r="M12" i="32"/>
  <c r="N12" i="32"/>
  <c r="O12" i="32"/>
  <c r="L13" i="32"/>
  <c r="M13" i="32"/>
  <c r="N13" i="32"/>
  <c r="O13" i="32"/>
  <c r="L14" i="32"/>
  <c r="M14" i="32"/>
  <c r="N14" i="32"/>
  <c r="O14" i="32"/>
  <c r="L15" i="32"/>
  <c r="M15" i="32"/>
  <c r="N15" i="32"/>
  <c r="O15" i="32"/>
  <c r="L16" i="32"/>
  <c r="M16" i="32"/>
  <c r="N16" i="32"/>
  <c r="O16" i="32"/>
  <c r="L17" i="32"/>
  <c r="M17" i="32"/>
  <c r="N17" i="32"/>
  <c r="O17" i="32"/>
  <c r="L18" i="32"/>
  <c r="M18" i="32"/>
  <c r="N18" i="32"/>
  <c r="O18" i="32"/>
  <c r="L19" i="32"/>
  <c r="M19" i="32"/>
  <c r="N19" i="32"/>
  <c r="O19" i="32"/>
  <c r="L20" i="32"/>
  <c r="M20" i="32"/>
  <c r="N20" i="32"/>
  <c r="O20" i="32"/>
  <c r="L21" i="32"/>
  <c r="M21" i="32"/>
  <c r="N21" i="32"/>
  <c r="O21" i="32"/>
  <c r="L22" i="32"/>
  <c r="M22" i="32"/>
  <c r="N22" i="32"/>
  <c r="O22" i="32"/>
  <c r="L23" i="32"/>
  <c r="M23" i="32"/>
  <c r="N23" i="32"/>
  <c r="O23" i="32"/>
  <c r="L24" i="32"/>
  <c r="M24" i="32"/>
  <c r="N24" i="32"/>
  <c r="O24" i="32"/>
  <c r="L25" i="32"/>
  <c r="M25" i="32"/>
  <c r="N25" i="32"/>
  <c r="O25" i="32"/>
  <c r="L26" i="32"/>
  <c r="M26" i="32"/>
  <c r="N26" i="32"/>
  <c r="O26" i="32"/>
  <c r="L27" i="32"/>
  <c r="M27" i="32"/>
  <c r="N27" i="32"/>
  <c r="O27" i="32"/>
  <c r="L28" i="32"/>
  <c r="M28" i="32"/>
  <c r="N28" i="32"/>
  <c r="O28" i="32"/>
  <c r="L29" i="32"/>
  <c r="M29" i="32"/>
  <c r="N29" i="32"/>
  <c r="O29" i="32"/>
  <c r="L30" i="32"/>
  <c r="M30" i="32"/>
  <c r="N30" i="32"/>
  <c r="O30" i="32"/>
  <c r="L31" i="32"/>
  <c r="M31" i="32"/>
  <c r="N31" i="32"/>
  <c r="O31" i="32"/>
  <c r="L32" i="32"/>
  <c r="M32" i="32"/>
  <c r="N32" i="32"/>
  <c r="O32" i="32"/>
  <c r="L33" i="32"/>
  <c r="M33" i="32"/>
  <c r="N33" i="32"/>
  <c r="O33" i="32"/>
  <c r="L34" i="32"/>
  <c r="M34" i="32"/>
  <c r="N34" i="32"/>
  <c r="O34" i="32"/>
  <c r="L35" i="32"/>
  <c r="M35" i="32"/>
  <c r="N35" i="32"/>
  <c r="O35" i="32"/>
  <c r="O2" i="32"/>
  <c r="N2" i="32"/>
  <c r="L2" i="32"/>
  <c r="M2" i="32"/>
  <c r="F6" i="37" l="1"/>
  <c r="F2" i="37"/>
  <c r="AW40" i="18"/>
  <c r="AV40" i="18"/>
  <c r="AW39" i="18"/>
  <c r="AW38" i="18"/>
  <c r="AV38" i="18"/>
  <c r="AW37" i="18"/>
  <c r="AV37" i="18"/>
  <c r="AW36" i="18"/>
  <c r="AV36" i="18"/>
  <c r="AW35" i="18"/>
  <c r="AV35" i="18"/>
  <c r="AW34" i="18"/>
  <c r="AV34" i="18"/>
  <c r="AW33" i="18"/>
  <c r="AV33" i="18"/>
  <c r="AW32" i="18"/>
  <c r="AV32" i="18"/>
  <c r="AW28" i="18"/>
  <c r="AV28" i="18"/>
  <c r="AW27" i="18"/>
  <c r="AV27" i="18"/>
  <c r="AW29" i="18"/>
  <c r="AV29" i="18"/>
  <c r="AW26" i="18"/>
  <c r="AV26" i="18"/>
  <c r="AW25" i="18"/>
  <c r="AV25" i="18"/>
  <c r="AW24" i="18"/>
  <c r="AV24" i="18"/>
  <c r="AW23" i="18"/>
  <c r="AV23" i="18"/>
  <c r="AW22" i="18"/>
  <c r="AV22" i="18"/>
  <c r="AW21" i="18"/>
  <c r="AV21" i="18"/>
  <c r="AW20" i="18"/>
  <c r="AV20" i="18"/>
  <c r="AW19" i="18"/>
  <c r="AV19" i="18"/>
  <c r="AW18" i="18"/>
  <c r="AV18" i="18"/>
  <c r="AW17" i="18"/>
  <c r="AV17" i="18"/>
  <c r="AW16" i="18"/>
  <c r="AV16" i="18"/>
  <c r="AW15" i="18"/>
  <c r="AV15" i="18"/>
  <c r="AW14" i="18"/>
  <c r="AV14" i="18"/>
  <c r="AW13" i="18"/>
  <c r="AV13" i="18"/>
  <c r="AW12" i="18"/>
  <c r="AV12" i="18"/>
  <c r="AW11" i="18"/>
  <c r="AV11" i="18"/>
  <c r="AW10" i="18"/>
  <c r="AV10" i="18"/>
  <c r="AW9" i="18"/>
  <c r="AV9" i="18"/>
  <c r="AW8" i="18"/>
  <c r="AV8" i="18"/>
  <c r="AW7" i="18"/>
  <c r="AV7" i="18"/>
  <c r="AW2" i="18"/>
  <c r="AV2" i="18"/>
  <c r="P2" i="23" s="1"/>
  <c r="J3" i="37" l="1"/>
  <c r="I3" i="37"/>
  <c r="J2" i="37"/>
  <c r="I2" i="37"/>
  <c r="J6" i="37"/>
  <c r="I6" i="37"/>
  <c r="AV5" i="18" l="1"/>
  <c r="AW5" i="18"/>
  <c r="AV6" i="18"/>
  <c r="AW6" i="18"/>
  <c r="AV4" i="18"/>
  <c r="AV3" i="18"/>
  <c r="AW3" i="18"/>
  <c r="AW4" i="18"/>
  <c r="D24" i="23" l="1"/>
  <c r="C24" i="23" l="1"/>
  <c r="C23" i="23"/>
  <c r="D23" i="23"/>
  <c r="C16" i="23" l="1"/>
  <c r="D16" i="23"/>
  <c r="C45" i="23" l="1"/>
  <c r="D45" i="23"/>
  <c r="C46" i="23"/>
  <c r="D46" i="23"/>
  <c r="C47" i="23"/>
  <c r="D47" i="23"/>
  <c r="C48" i="23"/>
  <c r="D48" i="23"/>
  <c r="C49" i="23"/>
  <c r="D49" i="23"/>
  <c r="C50" i="23"/>
  <c r="D50" i="23"/>
  <c r="C51" i="23"/>
  <c r="D51" i="23"/>
  <c r="C52" i="23"/>
  <c r="D52" i="23"/>
  <c r="C53" i="23"/>
  <c r="D53" i="23"/>
  <c r="C54" i="23"/>
  <c r="D54" i="23"/>
  <c r="C55" i="23"/>
  <c r="D55" i="23"/>
  <c r="AW44" i="18"/>
  <c r="S51" i="23" s="1"/>
  <c r="AV44" i="18"/>
  <c r="AW43" i="18"/>
  <c r="S50" i="23" s="1"/>
  <c r="AV43" i="18"/>
  <c r="S45" i="23"/>
  <c r="R45" i="23"/>
  <c r="S46" i="23"/>
  <c r="R46" i="23"/>
  <c r="AW42" i="18"/>
  <c r="S55" i="23" s="1"/>
  <c r="AV42" i="18"/>
  <c r="R49" i="23" s="1"/>
  <c r="AW41" i="18"/>
  <c r="S54" i="23" s="1"/>
  <c r="AV41" i="18"/>
  <c r="R54" i="23" s="1"/>
  <c r="Q46" i="23"/>
  <c r="P46" i="23"/>
  <c r="Q47" i="23"/>
  <c r="P47" i="23"/>
  <c r="Q45" i="23"/>
  <c r="P45" i="23"/>
  <c r="S24" i="23"/>
  <c r="R24" i="23"/>
  <c r="Q16" i="23"/>
  <c r="P16" i="23"/>
  <c r="F7" i="37"/>
  <c r="F3" i="37"/>
  <c r="F4" i="37"/>
  <c r="F8" i="37"/>
  <c r="P24" i="23" l="1"/>
  <c r="P23" i="23"/>
  <c r="S23" i="23"/>
  <c r="Q23" i="23"/>
  <c r="AV31" i="18"/>
  <c r="P52" i="23" s="1"/>
  <c r="AV30" i="18"/>
  <c r="AW30" i="18"/>
  <c r="AW31" i="18"/>
  <c r="Q52" i="23" s="1"/>
  <c r="R50" i="23"/>
  <c r="R52" i="23"/>
  <c r="P53" i="23"/>
  <c r="R51" i="23"/>
  <c r="R53" i="23"/>
  <c r="Q55" i="23"/>
  <c r="Q53" i="23"/>
  <c r="Q51" i="23"/>
  <c r="P49" i="23"/>
  <c r="P55" i="23"/>
  <c r="P51" i="23"/>
  <c r="S48" i="23"/>
  <c r="S52" i="23"/>
  <c r="R48" i="23"/>
  <c r="Q48" i="23"/>
  <c r="Q50" i="23"/>
  <c r="P48" i="23"/>
  <c r="P50" i="23"/>
  <c r="S47" i="23"/>
  <c r="S53" i="23"/>
  <c r="S49" i="23"/>
  <c r="R47" i="23"/>
  <c r="Q49" i="23"/>
  <c r="R55" i="23"/>
  <c r="T46" i="23"/>
  <c r="U46" i="23" s="1"/>
  <c r="T45" i="23"/>
  <c r="V45" i="23" s="1"/>
  <c r="Q54" i="23" l="1"/>
  <c r="J7" i="37"/>
  <c r="P54" i="23"/>
  <c r="I7" i="37"/>
  <c r="R16" i="23"/>
  <c r="R23" i="23"/>
  <c r="T23" i="23" s="1"/>
  <c r="V23" i="23" s="1"/>
  <c r="Q24" i="23"/>
  <c r="T24" i="23" s="1"/>
  <c r="V24" i="23" s="1"/>
  <c r="S16" i="23"/>
  <c r="T52" i="23"/>
  <c r="U52" i="23" s="1"/>
  <c r="T53" i="23"/>
  <c r="V53" i="23" s="1"/>
  <c r="T49" i="23"/>
  <c r="U49" i="23" s="1"/>
  <c r="T47" i="23"/>
  <c r="U47" i="23" s="1"/>
  <c r="T51" i="23"/>
  <c r="U51" i="23" s="1"/>
  <c r="T50" i="23"/>
  <c r="U50" i="23" s="1"/>
  <c r="T55" i="23"/>
  <c r="U55" i="23" s="1"/>
  <c r="T48" i="23"/>
  <c r="U48" i="23" s="1"/>
  <c r="U45" i="23"/>
  <c r="V46" i="23"/>
  <c r="C3" i="23"/>
  <c r="D3" i="23"/>
  <c r="C4" i="23"/>
  <c r="D4" i="23"/>
  <c r="C5" i="23"/>
  <c r="D5" i="23"/>
  <c r="C6" i="23"/>
  <c r="D6" i="23"/>
  <c r="C7" i="23"/>
  <c r="D7" i="23"/>
  <c r="C8" i="23"/>
  <c r="D8" i="23"/>
  <c r="C9" i="23"/>
  <c r="D9" i="23"/>
  <c r="C10" i="23"/>
  <c r="D10" i="23"/>
  <c r="C11" i="23"/>
  <c r="D11" i="23"/>
  <c r="C12" i="23"/>
  <c r="D12" i="23"/>
  <c r="C13" i="23"/>
  <c r="D13" i="23"/>
  <c r="C14" i="23"/>
  <c r="D14" i="23"/>
  <c r="C15" i="23"/>
  <c r="D15" i="23"/>
  <c r="C17" i="23"/>
  <c r="D17" i="23"/>
  <c r="C18" i="23"/>
  <c r="D18" i="23"/>
  <c r="C19" i="23"/>
  <c r="D19" i="23"/>
  <c r="C20" i="23"/>
  <c r="D20" i="23"/>
  <c r="C21" i="23"/>
  <c r="D21" i="23"/>
  <c r="C22" i="23"/>
  <c r="D22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31" i="23"/>
  <c r="D31" i="23"/>
  <c r="C32" i="23"/>
  <c r="D32" i="23"/>
  <c r="C33" i="23"/>
  <c r="D33" i="23"/>
  <c r="C34" i="23"/>
  <c r="D34" i="23"/>
  <c r="C35" i="23"/>
  <c r="D35" i="23"/>
  <c r="C36" i="23"/>
  <c r="D36" i="23"/>
  <c r="C37" i="23"/>
  <c r="D37" i="23"/>
  <c r="C38" i="23"/>
  <c r="D38" i="23"/>
  <c r="C39" i="23"/>
  <c r="D39" i="23"/>
  <c r="C40" i="23"/>
  <c r="D40" i="23"/>
  <c r="C41" i="23"/>
  <c r="D41" i="23"/>
  <c r="C42" i="23"/>
  <c r="D42" i="23"/>
  <c r="C43" i="23"/>
  <c r="D43" i="23"/>
  <c r="C44" i="23"/>
  <c r="D44" i="23"/>
  <c r="D2" i="23"/>
  <c r="C2" i="23"/>
  <c r="T54" i="23" l="1"/>
  <c r="V54" i="23" s="1"/>
  <c r="T16" i="23"/>
  <c r="U16" i="23" s="1"/>
  <c r="U23" i="23"/>
  <c r="U24" i="23"/>
  <c r="V52" i="23"/>
  <c r="V50" i="23"/>
  <c r="U53" i="23"/>
  <c r="V55" i="23"/>
  <c r="V47" i="23"/>
  <c r="V48" i="23"/>
  <c r="V49" i="23"/>
  <c r="V51" i="23"/>
  <c r="U54" i="23" l="1"/>
  <c r="V16" i="23"/>
  <c r="R10" i="23" l="1"/>
  <c r="S10" i="23"/>
  <c r="R19" i="23"/>
  <c r="S19" i="23"/>
  <c r="R22" i="23"/>
  <c r="S22" i="23"/>
  <c r="R39" i="23"/>
  <c r="S39" i="23"/>
  <c r="R37" i="23"/>
  <c r="S37" i="23"/>
  <c r="R42" i="23"/>
  <c r="S42" i="23"/>
  <c r="R44" i="23"/>
  <c r="S44" i="23"/>
  <c r="Q39" i="23" l="1"/>
  <c r="S38" i="23"/>
  <c r="S21" i="23"/>
  <c r="Q22" i="23"/>
  <c r="P42" i="23"/>
  <c r="R41" i="23"/>
  <c r="S28" i="23"/>
  <c r="Q29" i="23"/>
  <c r="Q14" i="23"/>
  <c r="S11" i="23"/>
  <c r="Q12" i="23"/>
  <c r="R43" i="23"/>
  <c r="P44" i="23"/>
  <c r="P34" i="23"/>
  <c r="R32" i="23"/>
  <c r="P43" i="23"/>
  <c r="R28" i="23"/>
  <c r="P29" i="23"/>
  <c r="P25" i="23"/>
  <c r="R20" i="23"/>
  <c r="P21" i="23"/>
  <c r="R15" i="23"/>
  <c r="P14" i="23"/>
  <c r="R11" i="23"/>
  <c r="P12" i="23"/>
  <c r="S41" i="23"/>
  <c r="Q42" i="23"/>
  <c r="S25" i="23"/>
  <c r="Q26" i="23"/>
  <c r="S17" i="23"/>
  <c r="Q18" i="23"/>
  <c r="R38" i="23"/>
  <c r="P39" i="23"/>
  <c r="P18" i="23"/>
  <c r="R17" i="23"/>
  <c r="Q43" i="23"/>
  <c r="Q34" i="23"/>
  <c r="S32" i="23"/>
  <c r="Q25" i="23"/>
  <c r="S40" i="23"/>
  <c r="Q41" i="23"/>
  <c r="S27" i="23"/>
  <c r="Q28" i="23"/>
  <c r="S14" i="23"/>
  <c r="Q15" i="23"/>
  <c r="Q10" i="23"/>
  <c r="S9" i="23"/>
  <c r="P41" i="23"/>
  <c r="R40" i="23"/>
  <c r="R36" i="23"/>
  <c r="P37" i="23"/>
  <c r="P33" i="23"/>
  <c r="R29" i="23"/>
  <c r="P36" i="23"/>
  <c r="R27" i="23"/>
  <c r="P28" i="23"/>
  <c r="R13" i="23"/>
  <c r="R14" i="23"/>
  <c r="P15" i="23"/>
  <c r="R9" i="23"/>
  <c r="P10" i="23"/>
  <c r="P26" i="23"/>
  <c r="R25" i="23"/>
  <c r="R12" i="23"/>
  <c r="S15" i="23"/>
  <c r="S29" i="23"/>
  <c r="Q36" i="23"/>
  <c r="Q33" i="23"/>
  <c r="P3" i="23"/>
  <c r="P4" i="23"/>
  <c r="P5" i="23"/>
  <c r="S31" i="23"/>
  <c r="Q32" i="23"/>
  <c r="Q27" i="23"/>
  <c r="Q30" i="23"/>
  <c r="S26" i="23"/>
  <c r="Q19" i="23"/>
  <c r="S18" i="23"/>
  <c r="Q13" i="23"/>
  <c r="S30" i="23"/>
  <c r="Q31" i="23"/>
  <c r="S12" i="23"/>
  <c r="R30" i="23"/>
  <c r="P31" i="23"/>
  <c r="P22" i="23"/>
  <c r="R21" i="23"/>
  <c r="S43" i="23"/>
  <c r="Q44" i="23"/>
  <c r="S20" i="23"/>
  <c r="Q21" i="23"/>
  <c r="S36" i="23"/>
  <c r="Q37" i="23"/>
  <c r="S13" i="23"/>
  <c r="Q3" i="23"/>
  <c r="Q5" i="23"/>
  <c r="Q4" i="23"/>
  <c r="Q2" i="23"/>
  <c r="R31" i="23"/>
  <c r="P32" i="23"/>
  <c r="P30" i="23"/>
  <c r="R26" i="23"/>
  <c r="P27" i="23"/>
  <c r="R18" i="23"/>
  <c r="P19" i="23"/>
  <c r="P13" i="23"/>
  <c r="T19" i="23" l="1"/>
  <c r="U19" i="23" s="1"/>
  <c r="T27" i="23"/>
  <c r="V27" i="23" s="1"/>
  <c r="T10" i="23"/>
  <c r="U10" i="23" s="1"/>
  <c r="T39" i="23"/>
  <c r="V39" i="23" s="1"/>
  <c r="T30" i="23"/>
  <c r="V30" i="23" s="1"/>
  <c r="T15" i="23"/>
  <c r="V15" i="23" s="1"/>
  <c r="T43" i="23"/>
  <c r="U43" i="23" s="1"/>
  <c r="T18" i="23"/>
  <c r="V18" i="23" s="1"/>
  <c r="T22" i="23"/>
  <c r="U22" i="23" s="1"/>
  <c r="S4" i="23"/>
  <c r="Q8" i="23"/>
  <c r="Q11" i="23"/>
  <c r="S7" i="23"/>
  <c r="P7" i="23"/>
  <c r="R3" i="23"/>
  <c r="P17" i="23"/>
  <c r="R6" i="23"/>
  <c r="T13" i="23"/>
  <c r="T31" i="23"/>
  <c r="T37" i="23"/>
  <c r="T21" i="23"/>
  <c r="P11" i="23"/>
  <c r="R7" i="23"/>
  <c r="P8" i="23"/>
  <c r="R4" i="23"/>
  <c r="T44" i="23"/>
  <c r="T42" i="23"/>
  <c r="S33" i="23"/>
  <c r="Q35" i="23"/>
  <c r="Q38" i="23"/>
  <c r="S2" i="23"/>
  <c r="Q20" i="23"/>
  <c r="Q6" i="23"/>
  <c r="T25" i="23"/>
  <c r="S35" i="23"/>
  <c r="Q40" i="23"/>
  <c r="S34" i="23"/>
  <c r="P38" i="23"/>
  <c r="P35" i="23"/>
  <c r="R33" i="23"/>
  <c r="P6" i="23"/>
  <c r="P20" i="23"/>
  <c r="R2" i="23"/>
  <c r="T26" i="23"/>
  <c r="T28" i="23"/>
  <c r="T41" i="23"/>
  <c r="T12" i="23"/>
  <c r="R35" i="23"/>
  <c r="P40" i="23"/>
  <c r="R34" i="23"/>
  <c r="R5" i="23"/>
  <c r="R8" i="23"/>
  <c r="P9" i="23"/>
  <c r="T29" i="23"/>
  <c r="T32" i="23"/>
  <c r="S8" i="23"/>
  <c r="Q9" i="23"/>
  <c r="S5" i="23"/>
  <c r="S6" i="23"/>
  <c r="Q7" i="23"/>
  <c r="Q17" i="23"/>
  <c r="S3" i="23"/>
  <c r="T36" i="23"/>
  <c r="T14" i="23"/>
  <c r="U27" i="23" l="1"/>
  <c r="V19" i="23"/>
  <c r="U18" i="23"/>
  <c r="V10" i="23"/>
  <c r="U39" i="23"/>
  <c r="U30" i="23"/>
  <c r="V22" i="23"/>
  <c r="V43" i="23"/>
  <c r="T33" i="23"/>
  <c r="U33" i="23" s="1"/>
  <c r="U15" i="23"/>
  <c r="T4" i="23"/>
  <c r="U4" i="23" s="1"/>
  <c r="T5" i="23"/>
  <c r="V5" i="23" s="1"/>
  <c r="T40" i="23"/>
  <c r="V40" i="23" s="1"/>
  <c r="T34" i="23"/>
  <c r="V34" i="23" s="1"/>
  <c r="T3" i="23"/>
  <c r="U3" i="23" s="1"/>
  <c r="T6" i="23"/>
  <c r="U6" i="23" s="1"/>
  <c r="T8" i="23"/>
  <c r="U31" i="23"/>
  <c r="V31" i="23"/>
  <c r="U13" i="23"/>
  <c r="V13" i="23"/>
  <c r="U14" i="23"/>
  <c r="V14" i="23"/>
  <c r="U32" i="23"/>
  <c r="V32" i="23"/>
  <c r="T9" i="23"/>
  <c r="T20" i="23"/>
  <c r="U20" i="23" s="1"/>
  <c r="U25" i="23"/>
  <c r="V25" i="23"/>
  <c r="T11" i="23"/>
  <c r="U26" i="23"/>
  <c r="V26" i="23"/>
  <c r="U36" i="23"/>
  <c r="V36" i="23"/>
  <c r="U44" i="23"/>
  <c r="V44" i="23"/>
  <c r="U29" i="23"/>
  <c r="V29" i="23"/>
  <c r="T35" i="23"/>
  <c r="U37" i="23"/>
  <c r="V37" i="23"/>
  <c r="T7" i="23"/>
  <c r="U28" i="23"/>
  <c r="V28" i="23"/>
  <c r="U12" i="23"/>
  <c r="V12" i="23"/>
  <c r="U42" i="23"/>
  <c r="V42" i="23"/>
  <c r="T17" i="23"/>
  <c r="U21" i="23"/>
  <c r="V21" i="23"/>
  <c r="U41" i="23"/>
  <c r="V41" i="23"/>
  <c r="T38" i="23"/>
  <c r="T2" i="23"/>
  <c r="U2" i="23" s="1"/>
  <c r="X10" i="23" l="1"/>
  <c r="V6" i="23"/>
  <c r="U5" i="23"/>
  <c r="X2" i="23" s="1"/>
  <c r="U40" i="23"/>
  <c r="V33" i="23"/>
  <c r="V4" i="23"/>
  <c r="U34" i="23"/>
  <c r="V3" i="23"/>
  <c r="U17" i="23"/>
  <c r="V17" i="23"/>
  <c r="U11" i="23"/>
  <c r="V11" i="23"/>
  <c r="U8" i="23"/>
  <c r="V8" i="23"/>
  <c r="U7" i="23"/>
  <c r="V7" i="23"/>
  <c r="V20" i="23"/>
  <c r="U9" i="23"/>
  <c r="X3" i="23" s="1"/>
  <c r="V9" i="23"/>
  <c r="U35" i="23"/>
  <c r="V35" i="23"/>
  <c r="U38" i="23"/>
  <c r="V38" i="23"/>
  <c r="V2" i="23"/>
  <c r="X14" i="23" l="1"/>
  <c r="X12" i="23"/>
  <c r="X11" i="23"/>
  <c r="X13" i="23"/>
  <c r="X5" i="23"/>
  <c r="X6" i="23" s="1"/>
  <c r="X4" i="23"/>
  <c r="X7" i="23" s="1"/>
</calcChain>
</file>

<file path=xl/sharedStrings.xml><?xml version="1.0" encoding="utf-8"?>
<sst xmlns="http://schemas.openxmlformats.org/spreadsheetml/2006/main" count="544" uniqueCount="258">
  <si>
    <t>Index</t>
  </si>
  <si>
    <t>VT</t>
  </si>
  <si>
    <t>VR</t>
  </si>
  <si>
    <t>VO</t>
  </si>
  <si>
    <t>SA</t>
  </si>
  <si>
    <t>AV</t>
  </si>
  <si>
    <t>N</t>
  </si>
  <si>
    <t>ax0</t>
  </si>
  <si>
    <t>ay0</t>
  </si>
  <si>
    <t>az0</t>
  </si>
  <si>
    <t>ay1</t>
  </si>
  <si>
    <t>az1</t>
  </si>
  <si>
    <t>ax2</t>
  </si>
  <si>
    <t>ay2</t>
  </si>
  <si>
    <t>az2</t>
  </si>
  <si>
    <t>ax3</t>
  </si>
  <si>
    <t>ay3</t>
  </si>
  <si>
    <t>az3</t>
  </si>
  <si>
    <t>ax1</t>
  </si>
  <si>
    <t>bx1</t>
  </si>
  <si>
    <t>by1</t>
  </si>
  <si>
    <t>bz1</t>
  </si>
  <si>
    <t>h</t>
  </si>
  <si>
    <t>'SA'</t>
  </si>
  <si>
    <t>'CT'</t>
  </si>
  <si>
    <t>'AV'</t>
  </si>
  <si>
    <t>'OS'</t>
  </si>
  <si>
    <t>'His_p'</t>
  </si>
  <si>
    <t>'His_m'</t>
  </si>
  <si>
    <t>'His_d'</t>
  </si>
  <si>
    <t>'Bach'</t>
  </si>
  <si>
    <t>'LA_a'</t>
  </si>
  <si>
    <t>'LA'</t>
  </si>
  <si>
    <t>'RBB_m'</t>
  </si>
  <si>
    <t>'RBB'</t>
  </si>
  <si>
    <t>'LBB_m'</t>
  </si>
  <si>
    <t>'LBB'</t>
  </si>
  <si>
    <t>'RVA'</t>
  </si>
  <si>
    <t>'LVA'</t>
  </si>
  <si>
    <t>'RV_m'</t>
  </si>
  <si>
    <t>'RV'</t>
  </si>
  <si>
    <t>'LV_m'</t>
  </si>
  <si>
    <t>'LV'</t>
  </si>
  <si>
    <t>'CT_a'</t>
  </si>
  <si>
    <t>'RA_a'</t>
  </si>
  <si>
    <t>'RA'</t>
  </si>
  <si>
    <t>'SEP_RV_m'</t>
  </si>
  <si>
    <t>'SEP_RV'</t>
  </si>
  <si>
    <t>'SEP_LV_m'</t>
  </si>
  <si>
    <t>'SEP_LV'</t>
  </si>
  <si>
    <t>'CS_LV'</t>
  </si>
  <si>
    <t>'CS_LA'</t>
  </si>
  <si>
    <t>'slow_b'</t>
  </si>
  <si>
    <t>'slow_a'</t>
  </si>
  <si>
    <t>'fast'</t>
  </si>
  <si>
    <t>'fast_b'</t>
  </si>
  <si>
    <t>Node</t>
  </si>
  <si>
    <t>BCL</t>
  </si>
  <si>
    <t>Y(inch*10)</t>
  </si>
  <si>
    <t>X(inch*10)</t>
  </si>
  <si>
    <t>REF</t>
  </si>
  <si>
    <t>x</t>
  </si>
  <si>
    <t>y</t>
  </si>
  <si>
    <t>CVi2j</t>
  </si>
  <si>
    <t>CVj2i</t>
  </si>
  <si>
    <t>C</t>
  </si>
  <si>
    <t>Starti</t>
  </si>
  <si>
    <t>Endj</t>
  </si>
  <si>
    <t>probe1</t>
  </si>
  <si>
    <t>probe2</t>
  </si>
  <si>
    <t>probe3</t>
  </si>
  <si>
    <t>probe4</t>
  </si>
  <si>
    <t>probe5</t>
  </si>
  <si>
    <t>probe6</t>
  </si>
  <si>
    <t>probe7</t>
  </si>
  <si>
    <t>probe8</t>
  </si>
  <si>
    <t>probe9</t>
  </si>
  <si>
    <t>probe10</t>
  </si>
  <si>
    <t>probe11</t>
  </si>
  <si>
    <t>probe12</t>
  </si>
  <si>
    <t>probe13</t>
  </si>
  <si>
    <t>probe14</t>
  </si>
  <si>
    <t>probe15</t>
  </si>
  <si>
    <t>probe16</t>
  </si>
  <si>
    <t>probe17</t>
  </si>
  <si>
    <t>'HRA1'</t>
  </si>
  <si>
    <t>'HRA2'</t>
  </si>
  <si>
    <t>'HRA3'</t>
  </si>
  <si>
    <t>'HRA4'</t>
  </si>
  <si>
    <t>'CS1'</t>
  </si>
  <si>
    <t>'CS2'</t>
  </si>
  <si>
    <t>'CS3'</t>
  </si>
  <si>
    <t>'CS4'</t>
  </si>
  <si>
    <t>'CS5'</t>
  </si>
  <si>
    <t>'His_m1'</t>
  </si>
  <si>
    <t>'His_m2'</t>
  </si>
  <si>
    <t>'RVA1'</t>
  </si>
  <si>
    <t>'RVA2'</t>
  </si>
  <si>
    <t>'RVA3'</t>
  </si>
  <si>
    <t>'RVA4'</t>
  </si>
  <si>
    <t>VP</t>
  </si>
  <si>
    <t>AP</t>
  </si>
  <si>
    <t>Node_name</t>
  </si>
  <si>
    <t>Indexi</t>
  </si>
  <si>
    <t>Indexj</t>
  </si>
  <si>
    <t>CT</t>
  </si>
  <si>
    <t>CT_a</t>
  </si>
  <si>
    <t>OS</t>
  </si>
  <si>
    <t>slow_a</t>
  </si>
  <si>
    <t>slow_b</t>
  </si>
  <si>
    <t>fast</t>
  </si>
  <si>
    <t>fast_b</t>
  </si>
  <si>
    <t>RA_a</t>
  </si>
  <si>
    <t>RA</t>
  </si>
  <si>
    <t>CS_LA</t>
  </si>
  <si>
    <t>Bach</t>
  </si>
  <si>
    <t>LA_a</t>
  </si>
  <si>
    <t>LA</t>
  </si>
  <si>
    <t>His_p</t>
  </si>
  <si>
    <t>His_m</t>
  </si>
  <si>
    <t>His_d</t>
  </si>
  <si>
    <t>RBB_m</t>
  </si>
  <si>
    <t>RBB</t>
  </si>
  <si>
    <t>LBB_m</t>
  </si>
  <si>
    <t>LBB</t>
  </si>
  <si>
    <t>RVA</t>
  </si>
  <si>
    <t>LVA</t>
  </si>
  <si>
    <t>SEP_RV_m</t>
  </si>
  <si>
    <t>SEP_RV</t>
  </si>
  <si>
    <t>RV_m</t>
  </si>
  <si>
    <t>RV</t>
  </si>
  <si>
    <t>SEP_LV</t>
  </si>
  <si>
    <t>CS_LV</t>
  </si>
  <si>
    <t>SEP_LV_m</t>
  </si>
  <si>
    <t>LV_m</t>
  </si>
  <si>
    <t>LV</t>
  </si>
  <si>
    <t>'SA_CT_a'</t>
  </si>
  <si>
    <t>'slow_AV'</t>
  </si>
  <si>
    <t>'SA_OS'</t>
  </si>
  <si>
    <t>'fast_AV'</t>
  </si>
  <si>
    <t>'SA_Bach'</t>
  </si>
  <si>
    <t>'Bach_LA_a'</t>
  </si>
  <si>
    <t>'AV_His'</t>
  </si>
  <si>
    <t>'His_RBB'</t>
  </si>
  <si>
    <t>'His_LBB'</t>
  </si>
  <si>
    <t>'RBB_RV'</t>
  </si>
  <si>
    <t>'LBB_LV'</t>
  </si>
  <si>
    <t>'RV_LV'</t>
  </si>
  <si>
    <t>'SA_RA_a'</t>
  </si>
  <si>
    <t>'slow'</t>
  </si>
  <si>
    <t>'OS_slow'</t>
  </si>
  <si>
    <t>'OS_fast'</t>
  </si>
  <si>
    <t>Path</t>
  </si>
  <si>
    <t>Nodei</t>
  </si>
  <si>
    <t>Nodej</t>
  </si>
  <si>
    <t>ERP</t>
  </si>
  <si>
    <t>Distance</t>
  </si>
  <si>
    <t>A-Delay(ms)</t>
  </si>
  <si>
    <t>R-Delay(ms)</t>
  </si>
  <si>
    <t>Sinoatrial</t>
  </si>
  <si>
    <t>Crista terminalis</t>
  </si>
  <si>
    <t>os of the coronary sinus</t>
  </si>
  <si>
    <t>Right atrium</t>
  </si>
  <si>
    <t>coronary sinus in left atrium</t>
  </si>
  <si>
    <t>Bachmann’s bundle</t>
  </si>
  <si>
    <t>Left atrium</t>
  </si>
  <si>
    <t>Bundle of His</t>
  </si>
  <si>
    <t>Right bundle branch</t>
  </si>
  <si>
    <t>Left bundle branch</t>
  </si>
  <si>
    <t>Right ventricular apex</t>
  </si>
  <si>
    <t>Left ventricular apex</t>
  </si>
  <si>
    <t>Right atrium apex</t>
  </si>
  <si>
    <t>Right ventricular septum</t>
  </si>
  <si>
    <t>Left ventricular septum</t>
  </si>
  <si>
    <t>coronary sinus in left ventricle</t>
  </si>
  <si>
    <t>Purkinje fibers in right ventricle</t>
  </si>
  <si>
    <t>Purkinje fibers in left ventricle</t>
  </si>
  <si>
    <t>Type</t>
  </si>
  <si>
    <t>NM</t>
  </si>
  <si>
    <t>a</t>
  </si>
  <si>
    <t>b</t>
  </si>
  <si>
    <t>c</t>
  </si>
  <si>
    <t>d</t>
  </si>
  <si>
    <t>e</t>
  </si>
  <si>
    <t>d2</t>
  </si>
  <si>
    <t>d0</t>
  </si>
  <si>
    <t>Vh</t>
  </si>
  <si>
    <t>hr</t>
  </si>
  <si>
    <t>hs</t>
  </si>
  <si>
    <t>f</t>
  </si>
  <si>
    <t>r</t>
  </si>
  <si>
    <t>SA_a</t>
  </si>
  <si>
    <t>SA_b</t>
  </si>
  <si>
    <t>SA_c</t>
  </si>
  <si>
    <t>M</t>
  </si>
  <si>
    <t>RBB_a</t>
  </si>
  <si>
    <t>LBB_a</t>
  </si>
  <si>
    <t>SD</t>
  </si>
  <si>
    <t>f1</t>
  </si>
  <si>
    <t>f2</t>
  </si>
  <si>
    <t>sig1</t>
  </si>
  <si>
    <t>sig2</t>
  </si>
  <si>
    <t>SA_d</t>
  </si>
  <si>
    <t>Dij</t>
  </si>
  <si>
    <t>aij</t>
  </si>
  <si>
    <t>bij</t>
  </si>
  <si>
    <t>cij</t>
  </si>
  <si>
    <t>Dji</t>
  </si>
  <si>
    <t>aji</t>
  </si>
  <si>
    <t>bji</t>
  </si>
  <si>
    <t>cji</t>
  </si>
  <si>
    <t>s</t>
  </si>
  <si>
    <t>j</t>
  </si>
  <si>
    <t>m</t>
  </si>
  <si>
    <t>Name</t>
  </si>
  <si>
    <t>Aring</t>
  </si>
  <si>
    <t>Atip</t>
  </si>
  <si>
    <t>Vring</t>
  </si>
  <si>
    <t>Vtip</t>
  </si>
  <si>
    <t>RV_mm</t>
  </si>
  <si>
    <t>RVm</t>
  </si>
  <si>
    <t>LV_mm</t>
  </si>
  <si>
    <t>LVm</t>
  </si>
  <si>
    <t>z</t>
  </si>
  <si>
    <t>The right inferior nodal extension (RE)</t>
  </si>
  <si>
    <t>the lower nodal bundle</t>
  </si>
  <si>
    <t>the compact AVN</t>
  </si>
  <si>
    <t>-APA</t>
  </si>
  <si>
    <t>RE</t>
  </si>
  <si>
    <t>CN</t>
  </si>
  <si>
    <t>TC_f</t>
  </si>
  <si>
    <t>LNB</t>
  </si>
  <si>
    <t>APD90</t>
  </si>
  <si>
    <t>SA-&gt;SA_d(SACT)</t>
  </si>
  <si>
    <t>SA_d-&gt;CT_a -&gt;CT</t>
  </si>
  <si>
    <t>SA_d-&gt;SA_c-&gt;SA_b-&gt;SA_a -&gt;BB</t>
  </si>
  <si>
    <t>SA_d-&gt;SA_c-&gt;SA_b-&gt;RA_a-&gt;RAA</t>
  </si>
  <si>
    <t>SA_d-&gt;SA_c-&gt;SA_b-&gt;RA_a-&gt;RAA-&gt;CSLA</t>
  </si>
  <si>
    <t>SA_d-&gt;SA_c-&gt;SA_b-&gt;SA_a -&gt;BB-&gt;LA-&gt;LAA</t>
  </si>
  <si>
    <t>Alring</t>
  </si>
  <si>
    <t>Altip</t>
  </si>
  <si>
    <t>Adrt</t>
  </si>
  <si>
    <t>Vdrt</t>
  </si>
  <si>
    <t>Vlring</t>
  </si>
  <si>
    <t>Vltip</t>
  </si>
  <si>
    <t>SA_d-&gt;SA_c-&gt;OS-&gt;TC_f-&gt;CN-&gt;LNB-&gt;...RBB</t>
  </si>
  <si>
    <t>BH</t>
  </si>
  <si>
    <t>Region</t>
  </si>
  <si>
    <t>Courtemanche(step=0.1, 0.5),LRd(step=0.1, 0.5)</t>
  </si>
  <si>
    <t>The node between AV node and HIS</t>
  </si>
  <si>
    <t>PA</t>
  </si>
  <si>
    <t>the transitional cells</t>
  </si>
  <si>
    <t>SA_d-&gt;SA_c-&gt;OS-&gt;TC_f-&gt;CN-&gt;BH</t>
  </si>
  <si>
    <t>SA_d-&gt;SA_c-&gt;OS-&gt;RE-&gt;LNB-&gt;BH</t>
  </si>
  <si>
    <t>BH-&gt;His_p-&gt;His_m-&gt;His-d</t>
  </si>
  <si>
    <t>BH-&gt;His_p-&gt;His_m-&gt;His-d-&gt;LBB_m-&gt;SEP_LV_m</t>
  </si>
  <si>
    <t>BH-&gt;His_p-&gt;His_m-&gt;His-d-&gt;RBB_m-&gt;RBB-&gt;RBB_a-&gt;RVA</t>
  </si>
  <si>
    <t>BH-&gt;His_p-&gt;His_m-&gt;His-d-&gt;RBB_m-&gt;RBB-&gt;RBB_a-&gt;RV_m-&gt;RV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</si>
</sst>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"/>
    <numFmt numFmtId="166" formatCode="0.00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/>
    <xf numFmtId="0" fontId="2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left" vertical="top"/>
    </xf>
    <xf numFmtId="0" fontId="0" fillId="5" borderId="1" xfId="0" applyFill="1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/>
    <xf numFmtId="0" fontId="2" fillId="7" borderId="0" xfId="0" applyFont="1" applyFill="1"/>
    <xf numFmtId="0" fontId="0" fillId="0" borderId="1" xfId="0" quotePrefix="1" applyBorder="1"/>
    <xf numFmtId="164" fontId="0" fillId="2" borderId="1" xfId="0" applyNumberFormat="1" applyFill="1" applyBorder="1" applyAlignment="1">
      <alignment horizontal="left" vertical="top"/>
    </xf>
    <xf numFmtId="164" fontId="0" fillId="4" borderId="1" xfId="0" applyNumberFormat="1" applyFill="1" applyBorder="1"/>
    <xf numFmtId="164" fontId="0" fillId="0" borderId="0" xfId="0" applyNumberFormat="1"/>
    <xf numFmtId="165" fontId="0" fillId="6" borderId="1" xfId="0" applyNumberFormat="1" applyFill="1" applyBorder="1"/>
    <xf numFmtId="165" fontId="0" fillId="5" borderId="1" xfId="0" applyNumberFormat="1" applyFill="1" applyBorder="1"/>
    <xf numFmtId="2" fontId="0" fillId="0" borderId="1" xfId="0" applyNumberForma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0" fontId="1" fillId="0" borderId="1" xfId="0" applyFont="1" applyBorder="1"/>
    <xf numFmtId="2" fontId="1" fillId="0" borderId="1" xfId="0" applyNumberFormat="1" applyFont="1" applyBorder="1"/>
    <xf numFmtId="0" fontId="1" fillId="5" borderId="1" xfId="0" applyFont="1" applyFill="1" applyBorder="1"/>
    <xf numFmtId="2" fontId="2" fillId="0" borderId="1" xfId="0" applyNumberFormat="1" applyFont="1" applyFill="1" applyBorder="1" applyAlignment="1">
      <alignment horizontal="left" vertical="top"/>
    </xf>
    <xf numFmtId="2" fontId="2" fillId="0" borderId="1" xfId="0" applyNumberFormat="1" applyFont="1" applyBorder="1"/>
    <xf numFmtId="0" fontId="0" fillId="8" borderId="1" xfId="0" applyFill="1" applyBorder="1"/>
    <xf numFmtId="0" fontId="0" fillId="8" borderId="1" xfId="0" applyFill="1" applyBorder="1" applyAlignment="1">
      <alignment horizontal="left" vertical="top"/>
    </xf>
    <xf numFmtId="0" fontId="0" fillId="8" borderId="0" xfId="0" applyFill="1"/>
    <xf numFmtId="0" fontId="2" fillId="3" borderId="1" xfId="0" applyFont="1" applyFill="1" applyBorder="1" applyAlignment="1">
      <alignment horizontal="left" vertical="top"/>
    </xf>
    <xf numFmtId="0" fontId="0" fillId="2" borderId="1" xfId="0" quotePrefix="1" applyFill="1" applyBorder="1" applyAlignment="1">
      <alignment horizontal="left" vertical="top"/>
    </xf>
    <xf numFmtId="0" fontId="2" fillId="0" borderId="1" xfId="0" applyFont="1" applyBorder="1"/>
    <xf numFmtId="0" fontId="2" fillId="0" borderId="1" xfId="0" quotePrefix="1" applyFont="1" applyBorder="1"/>
    <xf numFmtId="2" fontId="2" fillId="9" borderId="1" xfId="0" applyNumberFormat="1" applyFont="1" applyFill="1" applyBorder="1" applyAlignment="1">
      <alignment horizontal="left" vertical="top"/>
    </xf>
    <xf numFmtId="2" fontId="0" fillId="9" borderId="1" xfId="0" applyNumberFormat="1" applyFill="1" applyBorder="1" applyAlignment="1">
      <alignment horizontal="left" vertical="top"/>
    </xf>
    <xf numFmtId="2" fontId="1" fillId="9" borderId="1" xfId="0" applyNumberFormat="1" applyFont="1" applyFill="1" applyBorder="1" applyAlignment="1">
      <alignment horizontal="left" vertical="top"/>
    </xf>
    <xf numFmtId="2" fontId="2" fillId="9" borderId="1" xfId="0" applyNumberFormat="1" applyFont="1" applyFill="1" applyBorder="1"/>
    <xf numFmtId="2" fontId="1" fillId="9" borderId="1" xfId="0" applyNumberFormat="1" applyFont="1" applyFill="1" applyBorder="1"/>
    <xf numFmtId="0" fontId="0" fillId="9" borderId="0" xfId="0" applyFill="1"/>
    <xf numFmtId="0" fontId="0" fillId="4" borderId="0" xfId="0" applyFill="1"/>
    <xf numFmtId="0" fontId="0" fillId="6" borderId="0" xfId="0" applyFill="1"/>
    <xf numFmtId="0" fontId="0" fillId="10" borderId="1" xfId="0" applyFill="1" applyBorder="1"/>
    <xf numFmtId="2" fontId="2" fillId="0" borderId="1" xfId="0" applyNumberFormat="1" applyFont="1" applyBorder="1" applyAlignment="1">
      <alignment horizontal="left"/>
    </xf>
    <xf numFmtId="0" fontId="0" fillId="9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65" fontId="0" fillId="0" borderId="1" xfId="0" applyNumberFormat="1" applyFill="1" applyBorder="1"/>
    <xf numFmtId="0" fontId="0" fillId="0" borderId="1" xfId="0" applyFill="1" applyBorder="1"/>
    <xf numFmtId="0" fontId="0" fillId="5" borderId="0" xfId="0" applyFill="1"/>
    <xf numFmtId="167" fontId="0" fillId="9" borderId="1" xfId="0" applyNumberFormat="1" applyFill="1" applyBorder="1" applyAlignment="1">
      <alignment horizontal="center" vertical="top"/>
    </xf>
    <xf numFmtId="167" fontId="0" fillId="0" borderId="1" xfId="0" applyNumberFormat="1" applyFill="1" applyBorder="1" applyAlignment="1">
      <alignment horizontal="center" vertical="top"/>
    </xf>
    <xf numFmtId="167" fontId="0" fillId="0" borderId="0" xfId="0" applyNumberFormat="1"/>
    <xf numFmtId="2" fontId="3" fillId="6" borderId="1" xfId="0" applyNumberFormat="1" applyFont="1" applyFill="1" applyBorder="1"/>
    <xf numFmtId="2" fontId="3" fillId="5" borderId="1" xfId="0" applyNumberFormat="1" applyFont="1" applyFill="1" applyBorder="1"/>
    <xf numFmtId="2" fontId="0" fillId="5" borderId="1" xfId="0" applyNumberFormat="1" applyFill="1" applyBorder="1"/>
    <xf numFmtId="2" fontId="1" fillId="5" borderId="1" xfId="0" applyNumberFormat="1" applyFont="1" applyFill="1" applyBorder="1"/>
    <xf numFmtId="166" fontId="3" fillId="6" borderId="1" xfId="0" applyNumberFormat="1" applyFont="1" applyFill="1" applyBorder="1" applyAlignment="1">
      <alignment horizontal="left" vertical="top"/>
    </xf>
    <xf numFmtId="166" fontId="3" fillId="5" borderId="1" xfId="0" applyNumberFormat="1" applyFont="1" applyFill="1" applyBorder="1" applyAlignment="1">
      <alignment horizontal="left" vertical="top"/>
    </xf>
    <xf numFmtId="166" fontId="1" fillId="0" borderId="1" xfId="0" applyNumberFormat="1" applyFont="1" applyFill="1" applyBorder="1" applyAlignment="1">
      <alignment horizontal="left" vertical="top"/>
    </xf>
    <xf numFmtId="166" fontId="1" fillId="5" borderId="1" xfId="0" applyNumberFormat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6" fontId="1" fillId="8" borderId="1" xfId="0" applyNumberFormat="1" applyFont="1" applyFill="1" applyBorder="1" applyAlignment="1">
      <alignment horizontal="left" vertical="top"/>
    </xf>
    <xf numFmtId="166" fontId="0" fillId="8" borderId="1" xfId="0" applyNumberFormat="1" applyFill="1" applyBorder="1" applyAlignment="1">
      <alignment horizontal="left" vertical="top"/>
    </xf>
    <xf numFmtId="166" fontId="0" fillId="0" borderId="1" xfId="0" applyNumberFormat="1" applyFill="1" applyBorder="1" applyAlignment="1">
      <alignment horizontal="left" vertical="top"/>
    </xf>
    <xf numFmtId="166" fontId="0" fillId="0" borderId="1" xfId="0" applyNumberFormat="1" applyFill="1" applyBorder="1"/>
    <xf numFmtId="166" fontId="1" fillId="6" borderId="1" xfId="0" applyNumberFormat="1" applyFont="1" applyFill="1" applyBorder="1" applyAlignment="1">
      <alignment horizontal="left" vertical="top"/>
    </xf>
    <xf numFmtId="166" fontId="0" fillId="6" borderId="1" xfId="0" applyNumberFormat="1" applyFill="1" applyBorder="1" applyAlignment="1">
      <alignment horizontal="left" vertical="top"/>
    </xf>
    <xf numFmtId="166" fontId="3" fillId="6" borderId="1" xfId="0" applyNumberFormat="1" applyFont="1" applyFill="1" applyBorder="1"/>
    <xf numFmtId="166" fontId="0" fillId="6" borderId="1" xfId="0" applyNumberFormat="1" applyFill="1" applyBorder="1"/>
    <xf numFmtId="166" fontId="0" fillId="5" borderId="1" xfId="0" applyNumberFormat="1" applyFill="1" applyBorder="1" applyAlignment="1">
      <alignment horizontal="left" vertical="top"/>
    </xf>
    <xf numFmtId="166" fontId="3" fillId="5" borderId="1" xfId="0" applyNumberFormat="1" applyFont="1" applyFill="1" applyBorder="1"/>
    <xf numFmtId="166" fontId="0" fillId="5" borderId="1" xfId="0" applyNumberFormat="1" applyFill="1" applyBorder="1"/>
    <xf numFmtId="2" fontId="1" fillId="0" borderId="1" xfId="0" applyNumberFormat="1" applyFon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166" fontId="0" fillId="11" borderId="1" xfId="0" applyNumberFormat="1" applyFill="1" applyBorder="1" applyAlignment="1">
      <alignment horizontal="left" vertical="top"/>
    </xf>
    <xf numFmtId="166" fontId="0" fillId="11" borderId="1" xfId="0" applyNumberFormat="1" applyFill="1" applyBorder="1"/>
    <xf numFmtId="165" fontId="0" fillId="11" borderId="1" xfId="0" applyNumberFormat="1" applyFill="1" applyBorder="1"/>
    <xf numFmtId="2" fontId="0" fillId="11" borderId="1" xfId="0" applyNumberFormat="1" applyFill="1" applyBorder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node_position!$B$2:$B$34</c:f>
              <c:numCache>
                <c:formatCode>General</c:formatCode>
                <c:ptCount val="33"/>
                <c:pt idx="0">
                  <c:v>135.5</c:v>
                </c:pt>
                <c:pt idx="1">
                  <c:v>134.5</c:v>
                </c:pt>
                <c:pt idx="2">
                  <c:v>170.5</c:v>
                </c:pt>
                <c:pt idx="3">
                  <c:v>165.5</c:v>
                </c:pt>
                <c:pt idx="4">
                  <c:v>204.5</c:v>
                </c:pt>
                <c:pt idx="5">
                  <c:v>236.5</c:v>
                </c:pt>
                <c:pt idx="6">
                  <c:v>262.5</c:v>
                </c:pt>
                <c:pt idx="7">
                  <c:v>245.5</c:v>
                </c:pt>
                <c:pt idx="8">
                  <c:v>313.5</c:v>
                </c:pt>
                <c:pt idx="9">
                  <c:v>338.5</c:v>
                </c:pt>
                <c:pt idx="10">
                  <c:v>304.5</c:v>
                </c:pt>
                <c:pt idx="11">
                  <c:v>382.5</c:v>
                </c:pt>
                <c:pt idx="12">
                  <c:v>319.5</c:v>
                </c:pt>
                <c:pt idx="13">
                  <c:v>392.5</c:v>
                </c:pt>
                <c:pt idx="14">
                  <c:v>394.5</c:v>
                </c:pt>
                <c:pt idx="15">
                  <c:v>410.5</c:v>
                </c:pt>
                <c:pt idx="16">
                  <c:v>280.5</c:v>
                </c:pt>
                <c:pt idx="17">
                  <c:v>187.5</c:v>
                </c:pt>
                <c:pt idx="18">
                  <c:v>398.5</c:v>
                </c:pt>
                <c:pt idx="19">
                  <c:v>358.5</c:v>
                </c:pt>
                <c:pt idx="20">
                  <c:v>112.5</c:v>
                </c:pt>
                <c:pt idx="21">
                  <c:v>175.5</c:v>
                </c:pt>
                <c:pt idx="22">
                  <c:v>198.5</c:v>
                </c:pt>
                <c:pt idx="23">
                  <c:v>286.5</c:v>
                </c:pt>
                <c:pt idx="24">
                  <c:v>207.5</c:v>
                </c:pt>
                <c:pt idx="25">
                  <c:v>327.5</c:v>
                </c:pt>
                <c:pt idx="26">
                  <c:v>254.5</c:v>
                </c:pt>
                <c:pt idx="27">
                  <c:v>312.5</c:v>
                </c:pt>
                <c:pt idx="28">
                  <c:v>296.5</c:v>
                </c:pt>
                <c:pt idx="29">
                  <c:v>151.5</c:v>
                </c:pt>
                <c:pt idx="30">
                  <c:v>150.5</c:v>
                </c:pt>
                <c:pt idx="31">
                  <c:v>167.5</c:v>
                </c:pt>
                <c:pt idx="32">
                  <c:v>168.5</c:v>
                </c:pt>
              </c:numCache>
            </c:numRef>
          </c:xVal>
          <c:yVal>
            <c:numRef>
              <c:f>node_position!$C$2:$C$34</c:f>
              <c:numCache>
                <c:formatCode>General</c:formatCode>
                <c:ptCount val="33"/>
                <c:pt idx="0">
                  <c:v>295.5</c:v>
                </c:pt>
                <c:pt idx="1">
                  <c:v>161.5</c:v>
                </c:pt>
                <c:pt idx="2">
                  <c:v>216.5</c:v>
                </c:pt>
                <c:pt idx="3">
                  <c:v>263.5</c:v>
                </c:pt>
                <c:pt idx="4">
                  <c:v>248.5</c:v>
                </c:pt>
                <c:pt idx="5">
                  <c:v>250.5</c:v>
                </c:pt>
                <c:pt idx="6">
                  <c:v>220.5</c:v>
                </c:pt>
                <c:pt idx="7">
                  <c:v>344.5</c:v>
                </c:pt>
                <c:pt idx="8">
                  <c:v>349.5</c:v>
                </c:pt>
                <c:pt idx="9">
                  <c:v>325.5</c:v>
                </c:pt>
                <c:pt idx="10">
                  <c:v>161.5</c:v>
                </c:pt>
                <c:pt idx="11">
                  <c:v>127.5</c:v>
                </c:pt>
                <c:pt idx="12">
                  <c:v>172.5</c:v>
                </c:pt>
                <c:pt idx="13">
                  <c:v>149.5</c:v>
                </c:pt>
                <c:pt idx="14">
                  <c:v>113.5</c:v>
                </c:pt>
                <c:pt idx="15">
                  <c:v>144.5</c:v>
                </c:pt>
                <c:pt idx="16">
                  <c:v>96.5</c:v>
                </c:pt>
                <c:pt idx="17">
                  <c:v>147.5</c:v>
                </c:pt>
                <c:pt idx="18">
                  <c:v>235.5</c:v>
                </c:pt>
                <c:pt idx="19">
                  <c:v>303.5</c:v>
                </c:pt>
                <c:pt idx="20">
                  <c:v>243.5</c:v>
                </c:pt>
                <c:pt idx="21">
                  <c:v>295.5</c:v>
                </c:pt>
                <c:pt idx="22">
                  <c:v>269.5</c:v>
                </c:pt>
                <c:pt idx="23">
                  <c:v>149.5</c:v>
                </c:pt>
                <c:pt idx="24">
                  <c:v>228.5</c:v>
                </c:pt>
                <c:pt idx="25">
                  <c:v>189.5</c:v>
                </c:pt>
                <c:pt idx="26">
                  <c:v>263.5</c:v>
                </c:pt>
                <c:pt idx="27">
                  <c:v>316.5</c:v>
                </c:pt>
                <c:pt idx="28">
                  <c:v>334.5</c:v>
                </c:pt>
                <c:pt idx="29">
                  <c:v>213.5</c:v>
                </c:pt>
                <c:pt idx="30">
                  <c:v>243.5</c:v>
                </c:pt>
                <c:pt idx="31">
                  <c:v>243.5</c:v>
                </c:pt>
                <c:pt idx="32">
                  <c:v>230.5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3-4AF2-A1D1-277C50E3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75392"/>
        <c:axId val="255693568"/>
      </c:scatterChart>
      <c:valAx>
        <c:axId val="2556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693568"/>
        <c:crosses val="autoZero"/>
        <c:crossBetween val="midCat"/>
      </c:valAx>
      <c:valAx>
        <c:axId val="2556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7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node_position!$B$60:$B$76</c:f>
              <c:numCache>
                <c:formatCode>General</c:formatCode>
                <c:ptCount val="17"/>
                <c:pt idx="0">
                  <c:v>168.5</c:v>
                </c:pt>
                <c:pt idx="1">
                  <c:v>152.5</c:v>
                </c:pt>
                <c:pt idx="2">
                  <c:v>136.5</c:v>
                </c:pt>
                <c:pt idx="3">
                  <c:v>131.5</c:v>
                </c:pt>
                <c:pt idx="4">
                  <c:v>305.5</c:v>
                </c:pt>
                <c:pt idx="5">
                  <c:v>289.5</c:v>
                </c:pt>
                <c:pt idx="6">
                  <c:v>272.5</c:v>
                </c:pt>
                <c:pt idx="7">
                  <c:v>254.5</c:v>
                </c:pt>
                <c:pt idx="8">
                  <c:v>237.5</c:v>
                </c:pt>
                <c:pt idx="9">
                  <c:v>249.5</c:v>
                </c:pt>
                <c:pt idx="10">
                  <c:v>231.5</c:v>
                </c:pt>
                <c:pt idx="11">
                  <c:v>213.5</c:v>
                </c:pt>
                <c:pt idx="12">
                  <c:v>196.5</c:v>
                </c:pt>
                <c:pt idx="13">
                  <c:v>366.5</c:v>
                </c:pt>
                <c:pt idx="14">
                  <c:v>351.5</c:v>
                </c:pt>
                <c:pt idx="15">
                  <c:v>333.5</c:v>
                </c:pt>
                <c:pt idx="16">
                  <c:v>314.5</c:v>
                </c:pt>
              </c:numCache>
            </c:numRef>
          </c:xVal>
          <c:yVal>
            <c:numRef>
              <c:f>node_position!$C$60:$C$76</c:f>
              <c:numCache>
                <c:formatCode>General</c:formatCode>
                <c:ptCount val="17"/>
                <c:pt idx="0">
                  <c:v>280.5</c:v>
                </c:pt>
                <c:pt idx="1">
                  <c:v>284.5</c:v>
                </c:pt>
                <c:pt idx="2">
                  <c:v>282.5</c:v>
                </c:pt>
                <c:pt idx="3">
                  <c:v>266.5</c:v>
                </c:pt>
                <c:pt idx="4">
                  <c:v>322.5</c:v>
                </c:pt>
                <c:pt idx="5">
                  <c:v>313.5</c:v>
                </c:pt>
                <c:pt idx="6">
                  <c:v>305.5</c:v>
                </c:pt>
                <c:pt idx="7">
                  <c:v>296.5</c:v>
                </c:pt>
                <c:pt idx="8">
                  <c:v>286.5</c:v>
                </c:pt>
                <c:pt idx="9">
                  <c:v>227.5</c:v>
                </c:pt>
                <c:pt idx="10">
                  <c:v>236.5</c:v>
                </c:pt>
                <c:pt idx="11">
                  <c:v>243.5</c:v>
                </c:pt>
                <c:pt idx="12">
                  <c:v>249.5</c:v>
                </c:pt>
                <c:pt idx="13">
                  <c:v>119.5</c:v>
                </c:pt>
                <c:pt idx="14">
                  <c:v>127.5</c:v>
                </c:pt>
                <c:pt idx="15">
                  <c:v>137.5</c:v>
                </c:pt>
                <c:pt idx="16">
                  <c:v>146.5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6F1-860D-F4477658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00384"/>
        <c:axId val="256001920"/>
      </c:scatterChart>
      <c:valAx>
        <c:axId val="2560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001920"/>
        <c:crosses val="autoZero"/>
        <c:crossBetween val="midCat"/>
      </c:valAx>
      <c:valAx>
        <c:axId val="2560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0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238125</xdr:colOff>
      <xdr:row>0</xdr:row>
      <xdr:rowOff>0</xdr:rowOff>
    </xdr:from>
    <xdr:to>
      <xdr:col>31</xdr:col>
      <xdr:colOff>323382</xdr:colOff>
      <xdr:row>17</xdr:row>
      <xdr:rowOff>142453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1975" y="0"/>
          <a:ext cx="3742857" cy="3380953"/>
        </a:xfrm>
        <a:prstGeom prst="rect">
          <a:avLst/>
        </a:prstGeom>
      </xdr:spPr>
    </xdr:pic>
    <xdr:clientData/>
  </xdr:twoCellAnchor>
  <xdr:twoCellAnchor editAs="oneCell">
    <xdr:from>
      <xdr:col>25</xdr:col>
      <xdr:colOff>219075</xdr:colOff>
      <xdr:row>25</xdr:row>
      <xdr:rowOff>0</xdr:rowOff>
    </xdr:from>
    <xdr:to>
      <xdr:col>36</xdr:col>
      <xdr:colOff>57150</xdr:colOff>
      <xdr:row>52</xdr:row>
      <xdr:rowOff>47625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3429000"/>
          <a:ext cx="6543675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0</xdr:rowOff>
    </xdr:from>
    <xdr:to>
      <xdr:col>19</xdr:col>
      <xdr:colOff>133349</xdr:colOff>
      <xdr:row>26</xdr:row>
      <xdr:rowOff>61913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57</xdr:row>
      <xdr:rowOff>133350</xdr:rowOff>
    </xdr:from>
    <xdr:to>
      <xdr:col>19</xdr:col>
      <xdr:colOff>114300</xdr:colOff>
      <xdr:row>94</xdr:row>
      <xdr:rowOff>4763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5"/>
  <sheetViews>
    <sheetView workbookViewId="0">
      <pane xSplit="3" ySplit="1" topLeftCell="AE14" activePane="bottomRight" state="frozen"/>
      <selection pane="topRight" activeCell="D1" sqref="D1"/>
      <selection pane="bottomLeft" activeCell="A2" sqref="A2"/>
      <selection pane="bottomRight" activeCell="AW44" sqref="AW44"/>
    </sheetView>
  </sheetViews>
  <sheetFormatPr defaultRowHeight="15" x14ac:dyDescent="0.25"/>
  <cols>
    <col min="1" max="1" width="12.5703125" customWidth="1"/>
    <col min="2" max="2" width="7.5703125" bestFit="1" customWidth="1"/>
    <col min="3" max="3" width="8.28515625" bestFit="1" customWidth="1"/>
    <col min="4" max="4" width="11.5703125" bestFit="1" customWidth="1"/>
    <col min="5" max="5" width="8.85546875" customWidth="1"/>
    <col min="6" max="7" width="9" customWidth="1"/>
    <col min="8" max="8" width="8.7109375" customWidth="1"/>
    <col min="9" max="9" width="9.140625" customWidth="1"/>
    <col min="10" max="10" width="8.5703125" bestFit="1" customWidth="1"/>
    <col min="11" max="11" width="10.5703125" bestFit="1" customWidth="1"/>
    <col min="12" max="12" width="9.28515625" bestFit="1" customWidth="1"/>
    <col min="13" max="13" width="10.28515625" bestFit="1" customWidth="1"/>
    <col min="14" max="15" width="9.5703125" bestFit="1" customWidth="1"/>
    <col min="16" max="16" width="10.28515625" bestFit="1" customWidth="1"/>
    <col min="17" max="17" width="8.5703125" bestFit="1" customWidth="1"/>
    <col min="18" max="18" width="9.5703125" bestFit="1" customWidth="1"/>
    <col min="19" max="24" width="8.5703125" bestFit="1" customWidth="1"/>
    <col min="25" max="31" width="9.28515625" bestFit="1" customWidth="1"/>
    <col min="32" max="33" width="8.5703125" bestFit="1" customWidth="1"/>
    <col min="34" max="34" width="9.28515625" bestFit="1" customWidth="1"/>
    <col min="35" max="35" width="10.5703125" bestFit="1" customWidth="1"/>
    <col min="36" max="39" width="8.5703125" bestFit="1" customWidth="1"/>
    <col min="40" max="40" width="9.5703125" bestFit="1" customWidth="1"/>
    <col min="41" max="41" width="12.5703125" style="16" customWidth="1"/>
    <col min="42" max="42" width="12.42578125" customWidth="1"/>
    <col min="43" max="43" width="8.5703125" bestFit="1" customWidth="1"/>
    <col min="44" max="44" width="9.5703125" bestFit="1" customWidth="1"/>
    <col min="45" max="45" width="8.5703125" bestFit="1" customWidth="1"/>
    <col min="46" max="46" width="9.5703125" bestFit="1" customWidth="1"/>
    <col min="47" max="47" width="8.5703125" bestFit="1" customWidth="1"/>
    <col min="48" max="48" width="10.5703125" bestFit="1" customWidth="1"/>
    <col min="49" max="49" width="12" customWidth="1"/>
    <col min="50" max="50" width="27.140625" customWidth="1"/>
    <col min="52" max="52" width="10.5703125" bestFit="1" customWidth="1"/>
  </cols>
  <sheetData>
    <row r="1" spans="1:52" x14ac:dyDescent="0.25">
      <c r="A1" s="2" t="s">
        <v>102</v>
      </c>
      <c r="B1" s="2" t="s">
        <v>177</v>
      </c>
      <c r="C1" s="2" t="s">
        <v>0</v>
      </c>
      <c r="D1" s="2" t="s">
        <v>57</v>
      </c>
      <c r="E1" s="2" t="s">
        <v>197</v>
      </c>
      <c r="F1" s="2" t="s">
        <v>198</v>
      </c>
      <c r="G1" s="2" t="s">
        <v>199</v>
      </c>
      <c r="H1" s="2" t="s">
        <v>200</v>
      </c>
      <c r="I1" s="2" t="s">
        <v>201</v>
      </c>
      <c r="J1" s="2" t="s">
        <v>184</v>
      </c>
      <c r="K1" s="2" t="s">
        <v>155</v>
      </c>
      <c r="L1" s="2" t="s">
        <v>185</v>
      </c>
      <c r="M1" s="31" t="s">
        <v>227</v>
      </c>
      <c r="N1" s="2" t="s">
        <v>1</v>
      </c>
      <c r="O1" s="2" t="s">
        <v>2</v>
      </c>
      <c r="P1" s="2" t="s">
        <v>186</v>
      </c>
      <c r="Q1" s="2" t="s">
        <v>187</v>
      </c>
      <c r="R1" s="2" t="s">
        <v>188</v>
      </c>
      <c r="S1" s="2" t="s">
        <v>211</v>
      </c>
      <c r="T1" s="2" t="s">
        <v>212</v>
      </c>
      <c r="U1" s="2" t="s">
        <v>213</v>
      </c>
      <c r="V1" s="2" t="s">
        <v>22</v>
      </c>
      <c r="W1" s="2" t="s">
        <v>189</v>
      </c>
      <c r="X1" s="2" t="s">
        <v>190</v>
      </c>
      <c r="Y1" s="2" t="s">
        <v>7</v>
      </c>
      <c r="Z1" s="2" t="s">
        <v>8</v>
      </c>
      <c r="AA1" s="2" t="s">
        <v>9</v>
      </c>
      <c r="AB1" s="2" t="s">
        <v>18</v>
      </c>
      <c r="AC1" s="2" t="s">
        <v>10</v>
      </c>
      <c r="AD1" s="2" t="s">
        <v>11</v>
      </c>
      <c r="AE1" s="2" t="s">
        <v>12</v>
      </c>
      <c r="AF1" s="2" t="s">
        <v>13</v>
      </c>
      <c r="AG1" s="2" t="s">
        <v>14</v>
      </c>
      <c r="AH1" s="2" t="s">
        <v>15</v>
      </c>
      <c r="AI1" s="2" t="s">
        <v>16</v>
      </c>
      <c r="AJ1" s="2" t="s">
        <v>17</v>
      </c>
      <c r="AK1" s="2" t="s">
        <v>19</v>
      </c>
      <c r="AL1" s="2" t="s">
        <v>20</v>
      </c>
      <c r="AM1" s="2" t="s">
        <v>21</v>
      </c>
      <c r="AN1" s="2" t="s">
        <v>2</v>
      </c>
      <c r="AO1" s="14" t="s">
        <v>1</v>
      </c>
      <c r="AP1" s="2" t="s">
        <v>3</v>
      </c>
      <c r="AQ1" s="2" t="s">
        <v>179</v>
      </c>
      <c r="AR1" s="2" t="s">
        <v>180</v>
      </c>
      <c r="AS1" s="2" t="s">
        <v>181</v>
      </c>
      <c r="AT1" s="2" t="s">
        <v>182</v>
      </c>
      <c r="AU1" s="2" t="s">
        <v>183</v>
      </c>
      <c r="AV1" s="2" t="s">
        <v>61</v>
      </c>
      <c r="AW1" s="2" t="s">
        <v>62</v>
      </c>
      <c r="AX1" s="2" t="s">
        <v>247</v>
      </c>
      <c r="AY1" s="2" t="s">
        <v>232</v>
      </c>
      <c r="AZ1" s="2" t="s">
        <v>155</v>
      </c>
    </row>
    <row r="2" spans="1:52" x14ac:dyDescent="0.25">
      <c r="A2" s="27" t="s">
        <v>4</v>
      </c>
      <c r="B2" s="28" t="s">
        <v>6</v>
      </c>
      <c r="C2" s="28">
        <v>1</v>
      </c>
      <c r="D2" s="61">
        <v>814</v>
      </c>
      <c r="E2" s="62">
        <v>2</v>
      </c>
      <c r="F2" s="62">
        <v>0.1</v>
      </c>
      <c r="G2" s="62">
        <v>0.25</v>
      </c>
      <c r="H2" s="62">
        <v>3.5000000000000001E-3</v>
      </c>
      <c r="I2" s="62">
        <v>7.0000000000000001E-3</v>
      </c>
      <c r="J2" s="61">
        <v>1.2809999999999999</v>
      </c>
      <c r="K2" s="61">
        <v>161.5</v>
      </c>
      <c r="L2" s="61">
        <v>-0.7732</v>
      </c>
      <c r="M2" s="61">
        <v>-85.3</v>
      </c>
      <c r="N2" s="61">
        <v>23.81</v>
      </c>
      <c r="O2" s="61">
        <v>47.94</v>
      </c>
      <c r="P2" s="61">
        <v>-4</v>
      </c>
      <c r="Q2" s="62">
        <v>0.1</v>
      </c>
      <c r="R2" s="62">
        <v>35</v>
      </c>
      <c r="S2" s="61">
        <v>5</v>
      </c>
      <c r="T2" s="61">
        <v>0</v>
      </c>
      <c r="U2" s="61">
        <v>1</v>
      </c>
      <c r="V2" s="62">
        <v>0.2</v>
      </c>
      <c r="W2" s="62">
        <v>0.1</v>
      </c>
      <c r="X2" s="62">
        <v>0.5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58"/>
      <c r="AJ2" s="63"/>
      <c r="AK2" s="63"/>
      <c r="AL2" s="63"/>
      <c r="AM2" s="63"/>
      <c r="AN2" s="64"/>
      <c r="AO2" s="64"/>
      <c r="AP2" s="63"/>
      <c r="AQ2" s="63"/>
      <c r="AR2" s="63"/>
      <c r="AS2" s="63"/>
      <c r="AT2" s="63"/>
      <c r="AU2" s="63"/>
      <c r="AV2" s="64">
        <f>VLOOKUP(A2,node_position!A:C,2,FALSE)/2.5</f>
        <v>54.2</v>
      </c>
      <c r="AW2" s="46">
        <f>VLOOKUP(A2,node_position!A:C,3,FALSE)/2.5</f>
        <v>118.2</v>
      </c>
      <c r="AX2" s="47" t="s">
        <v>159</v>
      </c>
      <c r="AY2" s="72">
        <v>161.5</v>
      </c>
      <c r="AZ2" s="72">
        <v>161.5</v>
      </c>
    </row>
    <row r="3" spans="1:52" s="41" customFormat="1" x14ac:dyDescent="0.25">
      <c r="A3" s="11" t="s">
        <v>191</v>
      </c>
      <c r="B3" s="10" t="s">
        <v>194</v>
      </c>
      <c r="C3" s="10">
        <v>2</v>
      </c>
      <c r="D3" s="65"/>
      <c r="E3" s="66"/>
      <c r="F3" s="66"/>
      <c r="G3" s="66"/>
      <c r="H3" s="66"/>
      <c r="I3" s="66"/>
      <c r="J3" s="66"/>
      <c r="K3" s="65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56">
        <v>-0.103765168727061</v>
      </c>
      <c r="Z3" s="56">
        <v>-3.1471897227669299E-2</v>
      </c>
      <c r="AA3" s="56">
        <v>-1.9867289355374199E-2</v>
      </c>
      <c r="AB3" s="66">
        <v>-2.3599999999999999E-2</v>
      </c>
      <c r="AC3" s="66">
        <v>-4.5499999999999999E-2</v>
      </c>
      <c r="AD3" s="66">
        <v>-1.29E-2</v>
      </c>
      <c r="AE3" s="66">
        <v>-6.8999999999999999E-3</v>
      </c>
      <c r="AF3" s="66">
        <v>7.5899999999999995E-2</v>
      </c>
      <c r="AG3" s="66">
        <v>6.8265000000000002</v>
      </c>
      <c r="AH3" s="56">
        <v>-0.27112892991402199</v>
      </c>
      <c r="AI3" s="56">
        <v>1.3131104586741001E-2</v>
      </c>
      <c r="AJ3" s="56">
        <v>2.02454412350966E-4</v>
      </c>
      <c r="AK3" s="66">
        <v>0.7772</v>
      </c>
      <c r="AL3" s="66">
        <v>5.8900000000000001E-2</v>
      </c>
      <c r="AM3" s="66">
        <v>0.27660000000000001</v>
      </c>
      <c r="AN3" s="67">
        <v>40.576245761527801</v>
      </c>
      <c r="AO3" s="68">
        <v>44.5</v>
      </c>
      <c r="AP3" s="56">
        <v>112.44762511774699</v>
      </c>
      <c r="AQ3" s="66">
        <v>0.28999999999999998</v>
      </c>
      <c r="AR3" s="66">
        <v>62.89</v>
      </c>
      <c r="AS3" s="66">
        <v>0.7</v>
      </c>
      <c r="AT3" s="66">
        <v>10.99</v>
      </c>
      <c r="AU3" s="66">
        <v>0.04</v>
      </c>
      <c r="AV3" s="68">
        <f>AV2+(AV17-AV2)/12</f>
        <v>57.866666666666667</v>
      </c>
      <c r="AW3" s="17">
        <f>AW2+(AW17-AW2)/12</f>
        <v>119.83333333333334</v>
      </c>
      <c r="AX3" s="11" t="s">
        <v>250</v>
      </c>
      <c r="AY3" s="52">
        <v>304</v>
      </c>
      <c r="AZ3" s="52">
        <v>213.5</v>
      </c>
    </row>
    <row r="4" spans="1:52" s="41" customFormat="1" x14ac:dyDescent="0.25">
      <c r="A4" s="11" t="s">
        <v>192</v>
      </c>
      <c r="B4" s="10" t="s">
        <v>194</v>
      </c>
      <c r="C4" s="10">
        <v>3</v>
      </c>
      <c r="D4" s="65"/>
      <c r="E4" s="66"/>
      <c r="F4" s="66"/>
      <c r="G4" s="66"/>
      <c r="H4" s="66"/>
      <c r="I4" s="66"/>
      <c r="J4" s="66"/>
      <c r="K4" s="65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56">
        <v>-0.103765168727061</v>
      </c>
      <c r="Z4" s="56">
        <v>-3.1471897227669299E-2</v>
      </c>
      <c r="AA4" s="56">
        <v>-1.9867289355374199E-2</v>
      </c>
      <c r="AB4" s="66">
        <v>-2.3599999999999999E-2</v>
      </c>
      <c r="AC4" s="66">
        <v>-4.5499999999999999E-2</v>
      </c>
      <c r="AD4" s="66">
        <v>-1.29E-2</v>
      </c>
      <c r="AE4" s="66">
        <v>-6.8999999999999999E-3</v>
      </c>
      <c r="AF4" s="66">
        <v>7.5899999999999995E-2</v>
      </c>
      <c r="AG4" s="66">
        <v>6.8265000000000002</v>
      </c>
      <c r="AH4" s="56">
        <v>-0.27112892991402199</v>
      </c>
      <c r="AI4" s="56">
        <v>1.3131104586741001E-2</v>
      </c>
      <c r="AJ4" s="56">
        <v>2.02454412350966E-4</v>
      </c>
      <c r="AK4" s="66">
        <v>0.7772</v>
      </c>
      <c r="AL4" s="66">
        <v>5.8900000000000001E-2</v>
      </c>
      <c r="AM4" s="66">
        <v>0.27660000000000001</v>
      </c>
      <c r="AN4" s="67">
        <v>40.576245761527801</v>
      </c>
      <c r="AO4" s="68">
        <v>44.5</v>
      </c>
      <c r="AP4" s="56">
        <v>112.44762511774699</v>
      </c>
      <c r="AQ4" s="66">
        <v>0.28999999999999998</v>
      </c>
      <c r="AR4" s="66">
        <v>62.89</v>
      </c>
      <c r="AS4" s="66">
        <v>0.7</v>
      </c>
      <c r="AT4" s="66">
        <v>10.99</v>
      </c>
      <c r="AU4" s="66">
        <v>0.04</v>
      </c>
      <c r="AV4" s="68">
        <f>AV2+(AV14-AV2)/5</f>
        <v>57.400000000000006</v>
      </c>
      <c r="AW4" s="17">
        <f>AW2+(AW14-AW2)/5</f>
        <v>118.2</v>
      </c>
      <c r="AX4" s="11"/>
      <c r="AY4" s="52">
        <v>304</v>
      </c>
      <c r="AZ4" s="52">
        <v>213.5</v>
      </c>
    </row>
    <row r="5" spans="1:52" s="41" customFormat="1" x14ac:dyDescent="0.25">
      <c r="A5" s="11" t="s">
        <v>193</v>
      </c>
      <c r="B5" s="10" t="s">
        <v>194</v>
      </c>
      <c r="C5" s="10">
        <v>4</v>
      </c>
      <c r="D5" s="65"/>
      <c r="E5" s="66"/>
      <c r="F5" s="66"/>
      <c r="G5" s="66"/>
      <c r="H5" s="66"/>
      <c r="I5" s="66"/>
      <c r="J5" s="66"/>
      <c r="K5" s="65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56">
        <v>-0.103765168727061</v>
      </c>
      <c r="Z5" s="56">
        <v>-3.1471897227669299E-2</v>
      </c>
      <c r="AA5" s="56">
        <v>-1.9867289355374199E-2</v>
      </c>
      <c r="AB5" s="66">
        <v>-2.3599999999999999E-2</v>
      </c>
      <c r="AC5" s="66">
        <v>-4.5499999999999999E-2</v>
      </c>
      <c r="AD5" s="66">
        <v>-1.29E-2</v>
      </c>
      <c r="AE5" s="66">
        <v>-6.8999999999999999E-3</v>
      </c>
      <c r="AF5" s="66">
        <v>7.5899999999999995E-2</v>
      </c>
      <c r="AG5" s="66">
        <v>6.8265000000000002</v>
      </c>
      <c r="AH5" s="56">
        <v>-0.27112892991402199</v>
      </c>
      <c r="AI5" s="56">
        <v>1.3131104586741001E-2</v>
      </c>
      <c r="AJ5" s="56">
        <v>2.02454412350966E-4</v>
      </c>
      <c r="AK5" s="66">
        <v>0.7772</v>
      </c>
      <c r="AL5" s="66">
        <v>5.8900000000000001E-2</v>
      </c>
      <c r="AM5" s="66">
        <v>0.27660000000000001</v>
      </c>
      <c r="AN5" s="67">
        <v>40.576245761527801</v>
      </c>
      <c r="AO5" s="68">
        <v>44.5</v>
      </c>
      <c r="AP5" s="56">
        <v>112.44762511774699</v>
      </c>
      <c r="AQ5" s="66">
        <v>0.28999999999999998</v>
      </c>
      <c r="AR5" s="66">
        <v>62.89</v>
      </c>
      <c r="AS5" s="66">
        <v>0.7</v>
      </c>
      <c r="AT5" s="66">
        <v>10.99</v>
      </c>
      <c r="AU5" s="66">
        <v>0.04</v>
      </c>
      <c r="AV5" s="68">
        <f>AV2+(AV9-AV2)/5</f>
        <v>56.6</v>
      </c>
      <c r="AW5" s="17">
        <f>AW2+(AW9-AW2)/5</f>
        <v>115.64</v>
      </c>
      <c r="AX5" s="11"/>
      <c r="AY5" s="52">
        <v>304</v>
      </c>
      <c r="AZ5" s="52">
        <v>213.5</v>
      </c>
    </row>
    <row r="6" spans="1:52" s="48" customFormat="1" x14ac:dyDescent="0.25">
      <c r="A6" s="9" t="s">
        <v>202</v>
      </c>
      <c r="B6" s="8" t="s">
        <v>178</v>
      </c>
      <c r="C6" s="8">
        <v>5</v>
      </c>
      <c r="D6" s="59">
        <v>2100</v>
      </c>
      <c r="E6" s="69">
        <v>2</v>
      </c>
      <c r="F6" s="69">
        <v>0.1</v>
      </c>
      <c r="G6" s="69">
        <v>0.25</v>
      </c>
      <c r="H6" s="69">
        <v>3.5000000000000001E-3</v>
      </c>
      <c r="I6" s="69">
        <v>7.0000000000000001E-3</v>
      </c>
      <c r="J6" s="69">
        <v>3.34</v>
      </c>
      <c r="K6" s="59">
        <v>108</v>
      </c>
      <c r="L6" s="69">
        <v>-0.94479999999999997</v>
      </c>
      <c r="M6" s="69">
        <v>-74.650000000000006</v>
      </c>
      <c r="N6" s="69">
        <v>25.05</v>
      </c>
      <c r="O6" s="69">
        <v>41.25</v>
      </c>
      <c r="P6" s="59">
        <v>-15</v>
      </c>
      <c r="Q6" s="69">
        <v>0.1</v>
      </c>
      <c r="R6" s="69">
        <v>35</v>
      </c>
      <c r="S6" s="59">
        <v>5</v>
      </c>
      <c r="T6" s="59">
        <v>2</v>
      </c>
      <c r="U6" s="59">
        <v>1</v>
      </c>
      <c r="V6" s="69">
        <v>0</v>
      </c>
      <c r="W6" s="69">
        <v>0</v>
      </c>
      <c r="X6" s="69">
        <v>0.5</v>
      </c>
      <c r="Y6" s="57">
        <v>-0.103765168727061</v>
      </c>
      <c r="Z6" s="57">
        <v>-3.1471897227669299E-2</v>
      </c>
      <c r="AA6" s="57">
        <v>-1.9867289355374199E-2</v>
      </c>
      <c r="AB6" s="69">
        <v>-2.3599999999999999E-2</v>
      </c>
      <c r="AC6" s="69">
        <v>-4.5499999999999999E-2</v>
      </c>
      <c r="AD6" s="69">
        <v>-1.29E-2</v>
      </c>
      <c r="AE6" s="69">
        <v>-6.8999999999999999E-3</v>
      </c>
      <c r="AF6" s="69">
        <v>7.5899999999999995E-2</v>
      </c>
      <c r="AG6" s="69">
        <v>6.8265000000000002</v>
      </c>
      <c r="AH6" s="57">
        <v>-0.27112892991402199</v>
      </c>
      <c r="AI6" s="57">
        <v>1.3131104586741001E-2</v>
      </c>
      <c r="AJ6" s="57">
        <v>2.02454412350966E-4</v>
      </c>
      <c r="AK6" s="69">
        <v>0.7772</v>
      </c>
      <c r="AL6" s="69">
        <v>5.8900000000000001E-2</v>
      </c>
      <c r="AM6" s="69">
        <v>0.27660000000000001</v>
      </c>
      <c r="AN6" s="70">
        <v>40.576245761527801</v>
      </c>
      <c r="AO6" s="71">
        <v>44.5</v>
      </c>
      <c r="AP6" s="57">
        <v>112.44762511774699</v>
      </c>
      <c r="AQ6" s="69">
        <v>0.28999999999999998</v>
      </c>
      <c r="AR6" s="69">
        <v>62.89</v>
      </c>
      <c r="AS6" s="69">
        <v>0.7</v>
      </c>
      <c r="AT6" s="69">
        <v>10.99</v>
      </c>
      <c r="AU6" s="69">
        <v>0.04</v>
      </c>
      <c r="AV6" s="71">
        <f>AV2+(AV8-AV2)/5</f>
        <v>52.36</v>
      </c>
      <c r="AW6" s="18">
        <f>AW2+(AW8-AW2)/5</f>
        <v>114.04</v>
      </c>
      <c r="AX6" s="9"/>
      <c r="AY6" s="53">
        <v>304</v>
      </c>
      <c r="AZ6" s="53">
        <v>213.5</v>
      </c>
    </row>
    <row r="7" spans="1:52" s="41" customFormat="1" x14ac:dyDescent="0.25">
      <c r="A7" s="11" t="s">
        <v>105</v>
      </c>
      <c r="B7" s="10" t="s">
        <v>194</v>
      </c>
      <c r="C7" s="10">
        <v>6</v>
      </c>
      <c r="D7" s="65"/>
      <c r="E7" s="66"/>
      <c r="F7" s="66"/>
      <c r="G7" s="66"/>
      <c r="H7" s="66"/>
      <c r="I7" s="66"/>
      <c r="J7" s="66"/>
      <c r="K7" s="65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56">
        <v>-0.103765168727061</v>
      </c>
      <c r="Z7" s="56">
        <v>-3.1471897227669299E-2</v>
      </c>
      <c r="AA7" s="56">
        <v>-1.9867289355374199E-2</v>
      </c>
      <c r="AB7" s="66">
        <v>-2.3599999999999999E-2</v>
      </c>
      <c r="AC7" s="66">
        <v>-4.5499999999999999E-2</v>
      </c>
      <c r="AD7" s="66">
        <v>-1.29E-2</v>
      </c>
      <c r="AE7" s="66">
        <v>-6.8999999999999999E-3</v>
      </c>
      <c r="AF7" s="66">
        <v>7.5899999999999995E-2</v>
      </c>
      <c r="AG7" s="66">
        <v>6.8265000000000002</v>
      </c>
      <c r="AH7" s="56">
        <v>-0.27112892991402199</v>
      </c>
      <c r="AI7" s="56">
        <v>1.3131104586741001E-2</v>
      </c>
      <c r="AJ7" s="56">
        <v>2.02454412350966E-4</v>
      </c>
      <c r="AK7" s="66">
        <v>0.7772</v>
      </c>
      <c r="AL7" s="66">
        <v>5.8900000000000001E-2</v>
      </c>
      <c r="AM7" s="66">
        <v>0.27660000000000001</v>
      </c>
      <c r="AN7" s="67">
        <v>40.576245761527801</v>
      </c>
      <c r="AO7" s="68">
        <v>44.5</v>
      </c>
      <c r="AP7" s="56">
        <v>112.44762511774699</v>
      </c>
      <c r="AQ7" s="66">
        <v>0.28999999999999998</v>
      </c>
      <c r="AR7" s="66">
        <v>62.89</v>
      </c>
      <c r="AS7" s="66">
        <v>0.7</v>
      </c>
      <c r="AT7" s="66">
        <v>10.99</v>
      </c>
      <c r="AU7" s="66">
        <v>0.04</v>
      </c>
      <c r="AV7" s="68">
        <f>VLOOKUP(A7,node_position!A:C,2,FALSE)/2.5</f>
        <v>53.8</v>
      </c>
      <c r="AW7" s="17">
        <f>VLOOKUP(A7,node_position!A:C,3,FALSE)/2.5</f>
        <v>64.599999999999994</v>
      </c>
      <c r="AX7" s="11" t="s">
        <v>160</v>
      </c>
      <c r="AY7" s="52">
        <v>304</v>
      </c>
      <c r="AZ7" s="52">
        <v>213.5</v>
      </c>
    </row>
    <row r="8" spans="1:52" s="48" customFormat="1" x14ac:dyDescent="0.25">
      <c r="A8" s="9" t="s">
        <v>106</v>
      </c>
      <c r="B8" s="8" t="s">
        <v>178</v>
      </c>
      <c r="C8" s="8">
        <v>7</v>
      </c>
      <c r="D8" s="59">
        <v>2100</v>
      </c>
      <c r="E8" s="69">
        <v>2</v>
      </c>
      <c r="F8" s="69">
        <v>0.1</v>
      </c>
      <c r="G8" s="69">
        <v>0.25</v>
      </c>
      <c r="H8" s="69">
        <v>3.5000000000000001E-3</v>
      </c>
      <c r="I8" s="69">
        <v>7.0000000000000001E-3</v>
      </c>
      <c r="J8" s="69">
        <v>3.34</v>
      </c>
      <c r="K8" s="59">
        <v>108</v>
      </c>
      <c r="L8" s="69">
        <v>-0.94479999999999997</v>
      </c>
      <c r="M8" s="69">
        <v>-74.650000000000006</v>
      </c>
      <c r="N8" s="69">
        <v>25.05</v>
      </c>
      <c r="O8" s="69">
        <v>41.25</v>
      </c>
      <c r="P8" s="59">
        <v>-15</v>
      </c>
      <c r="Q8" s="69">
        <v>0.1</v>
      </c>
      <c r="R8" s="69">
        <v>35</v>
      </c>
      <c r="S8" s="59">
        <v>5</v>
      </c>
      <c r="T8" s="59">
        <v>2</v>
      </c>
      <c r="U8" s="59">
        <v>1</v>
      </c>
      <c r="V8" s="69">
        <v>0</v>
      </c>
      <c r="W8" s="69">
        <v>0</v>
      </c>
      <c r="X8" s="69">
        <v>0.5</v>
      </c>
      <c r="Y8" s="57">
        <v>-0.103765168727061</v>
      </c>
      <c r="Z8" s="57">
        <v>-3.1471897227669299E-2</v>
      </c>
      <c r="AA8" s="57">
        <v>-1.9867289355374199E-2</v>
      </c>
      <c r="AB8" s="69">
        <v>-2.3599999999999999E-2</v>
      </c>
      <c r="AC8" s="69">
        <v>-4.5499999999999999E-2</v>
      </c>
      <c r="AD8" s="69">
        <v>-1.29E-2</v>
      </c>
      <c r="AE8" s="69">
        <v>-6.8999999999999999E-3</v>
      </c>
      <c r="AF8" s="69">
        <v>7.5899999999999995E-2</v>
      </c>
      <c r="AG8" s="69">
        <v>6.8265000000000002</v>
      </c>
      <c r="AH8" s="57">
        <v>-0.27112892991402199</v>
      </c>
      <c r="AI8" s="57">
        <v>1.3131104586741001E-2</v>
      </c>
      <c r="AJ8" s="57">
        <v>2.02454412350966E-4</v>
      </c>
      <c r="AK8" s="69">
        <v>0.7772</v>
      </c>
      <c r="AL8" s="69">
        <v>5.8900000000000001E-2</v>
      </c>
      <c r="AM8" s="69">
        <v>0.27660000000000001</v>
      </c>
      <c r="AN8" s="70">
        <v>40.576245761527801</v>
      </c>
      <c r="AO8" s="71">
        <v>44.5</v>
      </c>
      <c r="AP8" s="57">
        <v>112.44762511774699</v>
      </c>
      <c r="AQ8" s="69">
        <v>0.28999999999999998</v>
      </c>
      <c r="AR8" s="69">
        <v>62.89</v>
      </c>
      <c r="AS8" s="69">
        <v>0.7</v>
      </c>
      <c r="AT8" s="69">
        <v>10.99</v>
      </c>
      <c r="AU8" s="69">
        <v>0.04</v>
      </c>
      <c r="AV8" s="71">
        <f>VLOOKUP(A8,node_position!A:C,2,FALSE)/2.5</f>
        <v>45</v>
      </c>
      <c r="AW8" s="18">
        <f>VLOOKUP(A8,node_position!A:C,3,FALSE)/2.5</f>
        <v>97.4</v>
      </c>
      <c r="AX8" s="9" t="s">
        <v>160</v>
      </c>
      <c r="AY8" s="53">
        <v>304</v>
      </c>
      <c r="AZ8" s="53">
        <v>213.5</v>
      </c>
    </row>
    <row r="9" spans="1:52" s="48" customFormat="1" x14ac:dyDescent="0.25">
      <c r="A9" s="9" t="s">
        <v>107</v>
      </c>
      <c r="B9" s="8" t="s">
        <v>178</v>
      </c>
      <c r="C9" s="8">
        <v>8</v>
      </c>
      <c r="D9" s="59">
        <v>2100</v>
      </c>
      <c r="E9" s="69">
        <v>2</v>
      </c>
      <c r="F9" s="69">
        <v>0.1</v>
      </c>
      <c r="G9" s="69">
        <v>0.25</v>
      </c>
      <c r="H9" s="69">
        <v>3.5000000000000001E-3</v>
      </c>
      <c r="I9" s="69">
        <v>7.0000000000000001E-3</v>
      </c>
      <c r="J9" s="69">
        <v>3.34</v>
      </c>
      <c r="K9" s="59">
        <v>108</v>
      </c>
      <c r="L9" s="69">
        <v>-0.94479999999999997</v>
      </c>
      <c r="M9" s="69">
        <v>-74.650000000000006</v>
      </c>
      <c r="N9" s="69">
        <v>25.05</v>
      </c>
      <c r="O9" s="69">
        <v>41.25</v>
      </c>
      <c r="P9" s="59">
        <v>-15</v>
      </c>
      <c r="Q9" s="69">
        <v>0.1</v>
      </c>
      <c r="R9" s="69">
        <v>35</v>
      </c>
      <c r="S9" s="59">
        <v>5</v>
      </c>
      <c r="T9" s="59">
        <v>2</v>
      </c>
      <c r="U9" s="59">
        <v>1</v>
      </c>
      <c r="V9" s="69">
        <v>0</v>
      </c>
      <c r="W9" s="69">
        <v>0</v>
      </c>
      <c r="X9" s="69">
        <v>0.5</v>
      </c>
      <c r="Y9" s="57">
        <v>-0.103765168727061</v>
      </c>
      <c r="Z9" s="57">
        <v>-3.1471897227669299E-2</v>
      </c>
      <c r="AA9" s="57">
        <v>-1.9867289355374199E-2</v>
      </c>
      <c r="AB9" s="69">
        <v>-2.3599999999999999E-2</v>
      </c>
      <c r="AC9" s="69">
        <v>-4.5499999999999999E-2</v>
      </c>
      <c r="AD9" s="69">
        <v>-1.29E-2</v>
      </c>
      <c r="AE9" s="69">
        <v>-6.8999999999999999E-3</v>
      </c>
      <c r="AF9" s="69">
        <v>7.5899999999999995E-2</v>
      </c>
      <c r="AG9" s="69">
        <v>6.8265000000000002</v>
      </c>
      <c r="AH9" s="57">
        <v>-0.27112892991402199</v>
      </c>
      <c r="AI9" s="57">
        <v>1.3131104586741001E-2</v>
      </c>
      <c r="AJ9" s="57">
        <v>2.02454412350966E-4</v>
      </c>
      <c r="AK9" s="69">
        <v>0.7772</v>
      </c>
      <c r="AL9" s="69">
        <v>5.8900000000000001E-2</v>
      </c>
      <c r="AM9" s="69">
        <v>0.27660000000000001</v>
      </c>
      <c r="AN9" s="70">
        <v>40.576245761527801</v>
      </c>
      <c r="AO9" s="71">
        <v>44.5</v>
      </c>
      <c r="AP9" s="57">
        <v>112.44762511774699</v>
      </c>
      <c r="AQ9" s="69">
        <v>0.28999999999999998</v>
      </c>
      <c r="AR9" s="69">
        <v>62.89</v>
      </c>
      <c r="AS9" s="69">
        <v>0.7</v>
      </c>
      <c r="AT9" s="69">
        <v>10.99</v>
      </c>
      <c r="AU9" s="69">
        <v>0.04</v>
      </c>
      <c r="AV9" s="71">
        <f>VLOOKUP(A9,node_position!A:C,2,FALSE)/2.5</f>
        <v>66.2</v>
      </c>
      <c r="AW9" s="18">
        <f>VLOOKUP(A9,node_position!A:C,3,FALSE)/2.5</f>
        <v>105.4</v>
      </c>
      <c r="AX9" s="9" t="s">
        <v>161</v>
      </c>
      <c r="AY9" s="53">
        <v>304</v>
      </c>
      <c r="AZ9" s="53">
        <v>213.5</v>
      </c>
    </row>
    <row r="10" spans="1:52" s="40" customFormat="1" x14ac:dyDescent="0.25">
      <c r="A10" s="27" t="s">
        <v>228</v>
      </c>
      <c r="B10" s="28" t="s">
        <v>6</v>
      </c>
      <c r="C10" s="28">
        <v>9</v>
      </c>
      <c r="D10" s="61">
        <v>2100</v>
      </c>
      <c r="E10" s="62">
        <v>2</v>
      </c>
      <c r="F10" s="62">
        <v>0.1</v>
      </c>
      <c r="G10" s="62">
        <v>0.25</v>
      </c>
      <c r="H10" s="62">
        <v>3.5000000000000001E-3</v>
      </c>
      <c r="I10" s="62">
        <v>7.0000000000000001E-3</v>
      </c>
      <c r="J10" s="62">
        <v>3.34</v>
      </c>
      <c r="K10" s="61">
        <v>278</v>
      </c>
      <c r="L10" s="62">
        <v>-0.94479999999999997</v>
      </c>
      <c r="M10" s="62">
        <v>-74.650000000000006</v>
      </c>
      <c r="N10" s="62">
        <v>25.05</v>
      </c>
      <c r="O10" s="62">
        <v>41.25</v>
      </c>
      <c r="P10" s="62">
        <v>-4</v>
      </c>
      <c r="Q10" s="62">
        <v>0.1</v>
      </c>
      <c r="R10" s="62">
        <v>35</v>
      </c>
      <c r="S10" s="62">
        <v>5</v>
      </c>
      <c r="T10" s="62">
        <v>0</v>
      </c>
      <c r="U10" s="62">
        <v>1</v>
      </c>
      <c r="V10" s="62">
        <v>0.2</v>
      </c>
      <c r="W10" s="62">
        <v>0.1</v>
      </c>
      <c r="X10" s="62">
        <v>0.5</v>
      </c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58"/>
      <c r="AJ10" s="63"/>
      <c r="AK10" s="63"/>
      <c r="AL10" s="63"/>
      <c r="AM10" s="63"/>
      <c r="AN10" s="64"/>
      <c r="AO10" s="63"/>
      <c r="AP10" s="63"/>
      <c r="AQ10" s="63"/>
      <c r="AR10" s="63"/>
      <c r="AS10" s="63"/>
      <c r="AT10" s="63"/>
      <c r="AU10" s="63"/>
      <c r="AV10" s="64">
        <f>VLOOKUP(A10,node_position!A:C,2,FALSE)/2.5</f>
        <v>60.2</v>
      </c>
      <c r="AW10" s="46">
        <f>VLOOKUP(A10,node_position!A:C,3,FALSE)/2.5</f>
        <v>97.4</v>
      </c>
      <c r="AX10" s="47" t="s">
        <v>224</v>
      </c>
      <c r="AY10" s="72">
        <v>278</v>
      </c>
      <c r="AZ10" s="72">
        <v>278</v>
      </c>
    </row>
    <row r="11" spans="1:52" s="48" customFormat="1" x14ac:dyDescent="0.25">
      <c r="A11" s="9" t="s">
        <v>231</v>
      </c>
      <c r="B11" s="8" t="s">
        <v>178</v>
      </c>
      <c r="C11" s="8">
        <v>10</v>
      </c>
      <c r="D11" s="59">
        <v>2300</v>
      </c>
      <c r="E11" s="69">
        <v>2</v>
      </c>
      <c r="F11" s="69">
        <v>0.1</v>
      </c>
      <c r="G11" s="69">
        <v>0.25</v>
      </c>
      <c r="H11" s="69">
        <v>3.5000000000000001E-3</v>
      </c>
      <c r="I11" s="69">
        <v>7.0000000000000001E-3</v>
      </c>
      <c r="J11" s="69">
        <v>3.34</v>
      </c>
      <c r="K11" s="59">
        <v>108</v>
      </c>
      <c r="L11" s="69">
        <v>-0.94479999999999997</v>
      </c>
      <c r="M11" s="69">
        <v>-74.650000000000006</v>
      </c>
      <c r="N11" s="69">
        <v>25.05</v>
      </c>
      <c r="O11" s="69">
        <v>41.25</v>
      </c>
      <c r="P11" s="59">
        <v>-15</v>
      </c>
      <c r="Q11" s="69">
        <v>0.1</v>
      </c>
      <c r="R11" s="69">
        <v>35</v>
      </c>
      <c r="S11" s="59">
        <v>5</v>
      </c>
      <c r="T11" s="59">
        <v>2</v>
      </c>
      <c r="U11" s="59">
        <v>1</v>
      </c>
      <c r="V11" s="69">
        <v>0</v>
      </c>
      <c r="W11" s="69">
        <v>0</v>
      </c>
      <c r="X11" s="69">
        <v>0.5</v>
      </c>
      <c r="Y11" s="69">
        <v>-8.6999999999999994E-3</v>
      </c>
      <c r="Z11" s="69">
        <v>-0.19089999999999999</v>
      </c>
      <c r="AA11" s="69">
        <v>-0.19040000000000001</v>
      </c>
      <c r="AB11" s="69">
        <v>-2.3599999999999999E-2</v>
      </c>
      <c r="AC11" s="69">
        <v>-4.5499999999999999E-2</v>
      </c>
      <c r="AD11" s="69">
        <v>-1.29E-2</v>
      </c>
      <c r="AE11" s="69">
        <v>-6.8999999999999999E-3</v>
      </c>
      <c r="AF11" s="69">
        <v>7.5899999999999995E-2</v>
      </c>
      <c r="AG11" s="69">
        <v>6.8265000000000002</v>
      </c>
      <c r="AH11" s="69">
        <v>-3.32E-2</v>
      </c>
      <c r="AI11" s="59">
        <f>INDEX(ERP!J2:J468, MATCH(AY11, ERP!K2:K468, 0))</f>
        <v>1.4619999999999999E-2</v>
      </c>
      <c r="AJ11" s="69">
        <v>2E-3</v>
      </c>
      <c r="AK11" s="69">
        <v>0.7772</v>
      </c>
      <c r="AL11" s="69">
        <v>5.8900000000000001E-2</v>
      </c>
      <c r="AM11" s="69">
        <v>0.27660000000000001</v>
      </c>
      <c r="AN11" s="71">
        <v>30</v>
      </c>
      <c r="AO11" s="69">
        <v>44.5</v>
      </c>
      <c r="AP11" s="69">
        <v>131.1</v>
      </c>
      <c r="AQ11" s="69">
        <v>0.28999999999999998</v>
      </c>
      <c r="AR11" s="69">
        <v>62.89</v>
      </c>
      <c r="AS11" s="69">
        <v>0.7</v>
      </c>
      <c r="AT11" s="69">
        <v>10.99</v>
      </c>
      <c r="AU11" s="69">
        <v>0.04</v>
      </c>
      <c r="AV11" s="71">
        <f>VLOOKUP(A11,node_position!A:C,2,FALSE)/2.5</f>
        <v>60.6</v>
      </c>
      <c r="AW11" s="18">
        <f>VLOOKUP(A11,node_position!A:C,3,FALSE)/2.5</f>
        <v>85.4</v>
      </c>
      <c r="AX11" s="9" t="s">
        <v>225</v>
      </c>
      <c r="AY11" s="54">
        <v>277</v>
      </c>
      <c r="AZ11" s="54">
        <f>INDEX(ERP!L2:L468, MATCH(AY11, ERP!K2:K468, 0))</f>
        <v>273</v>
      </c>
    </row>
    <row r="12" spans="1:52" s="48" customFormat="1" x14ac:dyDescent="0.25">
      <c r="A12" s="9" t="s">
        <v>230</v>
      </c>
      <c r="B12" s="8" t="s">
        <v>178</v>
      </c>
      <c r="C12" s="8">
        <v>11</v>
      </c>
      <c r="D12" s="59">
        <v>2100</v>
      </c>
      <c r="E12" s="69">
        <v>2</v>
      </c>
      <c r="F12" s="69">
        <v>0.1</v>
      </c>
      <c r="G12" s="69">
        <v>0.25</v>
      </c>
      <c r="H12" s="69">
        <v>3.5000000000000001E-3</v>
      </c>
      <c r="I12" s="69">
        <v>7.0000000000000001E-3</v>
      </c>
      <c r="J12" s="69">
        <v>3.34</v>
      </c>
      <c r="K12" s="59">
        <v>108</v>
      </c>
      <c r="L12" s="69">
        <v>-0.94479999999999997</v>
      </c>
      <c r="M12" s="69">
        <v>-74.650000000000006</v>
      </c>
      <c r="N12" s="69">
        <v>25.05</v>
      </c>
      <c r="O12" s="69">
        <v>41.25</v>
      </c>
      <c r="P12" s="59">
        <v>-15</v>
      </c>
      <c r="Q12" s="69">
        <v>0.1</v>
      </c>
      <c r="R12" s="69">
        <v>35</v>
      </c>
      <c r="S12" s="59">
        <v>5</v>
      </c>
      <c r="T12" s="59">
        <v>2</v>
      </c>
      <c r="U12" s="59">
        <v>1</v>
      </c>
      <c r="V12" s="69">
        <v>0</v>
      </c>
      <c r="W12" s="69">
        <v>0</v>
      </c>
      <c r="X12" s="69">
        <v>0.5</v>
      </c>
      <c r="Y12" s="57">
        <v>-0.103765168727061</v>
      </c>
      <c r="Z12" s="57">
        <v>-3.1471897227669299E-2</v>
      </c>
      <c r="AA12" s="57">
        <v>-1.9867289355374199E-2</v>
      </c>
      <c r="AB12" s="69">
        <v>-2.3599999999999999E-2</v>
      </c>
      <c r="AC12" s="69">
        <v>-4.5499999999999999E-2</v>
      </c>
      <c r="AD12" s="69">
        <v>-1.29E-2</v>
      </c>
      <c r="AE12" s="69">
        <v>-6.8999999999999999E-3</v>
      </c>
      <c r="AF12" s="69">
        <v>7.5899999999999995E-2</v>
      </c>
      <c r="AG12" s="69">
        <v>6.8265000000000002</v>
      </c>
      <c r="AH12" s="57">
        <v>-0.27112892991402199</v>
      </c>
      <c r="AI12" s="59">
        <f>INDEX(ERP!D2:D768, MATCH(AY12, ERP!E2:E768, 0))</f>
        <v>8.7200000000000003E-3</v>
      </c>
      <c r="AJ12" s="57">
        <v>2.02454412350966E-4</v>
      </c>
      <c r="AK12" s="69">
        <v>0.7772</v>
      </c>
      <c r="AL12" s="69">
        <v>5.8900000000000001E-2</v>
      </c>
      <c r="AM12" s="69">
        <v>0.27660000000000001</v>
      </c>
      <c r="AN12" s="70">
        <v>40.576245761527801</v>
      </c>
      <c r="AO12" s="71">
        <v>44.5</v>
      </c>
      <c r="AP12" s="57">
        <v>112.44762511774699</v>
      </c>
      <c r="AQ12" s="69">
        <v>0.28999999999999998</v>
      </c>
      <c r="AR12" s="69">
        <v>62.89</v>
      </c>
      <c r="AS12" s="69">
        <v>0.7</v>
      </c>
      <c r="AT12" s="69">
        <v>10.99</v>
      </c>
      <c r="AU12" s="69">
        <v>0.04</v>
      </c>
      <c r="AV12" s="71">
        <f>VLOOKUP(A12,node_position!A:C,2,FALSE)/2.5</f>
        <v>67</v>
      </c>
      <c r="AW12" s="18">
        <f>VLOOKUP(A12,node_position!A:C,3,FALSE)/2.5</f>
        <v>97.4</v>
      </c>
      <c r="AX12" s="9" t="s">
        <v>251</v>
      </c>
      <c r="AY12" s="54">
        <v>418</v>
      </c>
      <c r="AZ12" s="54">
        <f>INDEX(ERP!F2:F768, MATCH(AY12, ERP!E2:E768, 0))</f>
        <v>326</v>
      </c>
    </row>
    <row r="13" spans="1:52" s="29" customFormat="1" x14ac:dyDescent="0.25">
      <c r="A13" s="27" t="s">
        <v>229</v>
      </c>
      <c r="B13" s="28" t="s">
        <v>6</v>
      </c>
      <c r="C13" s="28">
        <v>12</v>
      </c>
      <c r="D13" s="61">
        <v>1500</v>
      </c>
      <c r="E13" s="62">
        <v>2</v>
      </c>
      <c r="F13" s="62">
        <v>0.1</v>
      </c>
      <c r="G13" s="62">
        <v>0.25</v>
      </c>
      <c r="H13" s="62">
        <v>3.5000000000000001E-3</v>
      </c>
      <c r="I13" s="62">
        <v>7.0000000000000001E-3</v>
      </c>
      <c r="J13" s="62">
        <v>3.34</v>
      </c>
      <c r="K13" s="61">
        <v>214</v>
      </c>
      <c r="L13" s="62">
        <v>-0.94479999999999997</v>
      </c>
      <c r="M13" s="62">
        <v>-74.650000000000006</v>
      </c>
      <c r="N13" s="62">
        <v>25.05</v>
      </c>
      <c r="O13" s="62">
        <v>41.25</v>
      </c>
      <c r="P13" s="62">
        <v>-4</v>
      </c>
      <c r="Q13" s="62">
        <v>0.1</v>
      </c>
      <c r="R13" s="62">
        <v>35</v>
      </c>
      <c r="S13" s="62">
        <v>5</v>
      </c>
      <c r="T13" s="62">
        <v>0</v>
      </c>
      <c r="U13" s="62">
        <v>1</v>
      </c>
      <c r="V13" s="62">
        <v>0.2</v>
      </c>
      <c r="W13" s="61">
        <v>0.8</v>
      </c>
      <c r="X13" s="62">
        <v>0.5</v>
      </c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58"/>
      <c r="AJ13" s="63"/>
      <c r="AK13" s="63"/>
      <c r="AL13" s="63"/>
      <c r="AM13" s="63"/>
      <c r="AN13" s="64"/>
      <c r="AO13" s="64"/>
      <c r="AP13" s="63"/>
      <c r="AQ13" s="63"/>
      <c r="AR13" s="63"/>
      <c r="AS13" s="63"/>
      <c r="AT13" s="63"/>
      <c r="AU13" s="63"/>
      <c r="AV13" s="64">
        <f>VLOOKUP(A13,node_position!A:C,2,FALSE)/2.5</f>
        <v>67.400000000000006</v>
      </c>
      <c r="AW13" s="46">
        <f>VLOOKUP(A13,node_position!A:C,3,FALSE)/2.5</f>
        <v>92.2</v>
      </c>
      <c r="AX13" s="47" t="s">
        <v>226</v>
      </c>
      <c r="AY13" s="72">
        <v>214</v>
      </c>
      <c r="AZ13" s="72">
        <v>214</v>
      </c>
    </row>
    <row r="14" spans="1:52" s="41" customFormat="1" x14ac:dyDescent="0.25">
      <c r="A14" s="11" t="s">
        <v>112</v>
      </c>
      <c r="B14" s="10" t="s">
        <v>194</v>
      </c>
      <c r="C14" s="10">
        <v>13</v>
      </c>
      <c r="D14" s="65"/>
      <c r="E14" s="66"/>
      <c r="F14" s="66"/>
      <c r="G14" s="66"/>
      <c r="H14" s="66"/>
      <c r="I14" s="66"/>
      <c r="J14" s="66"/>
      <c r="K14" s="65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56">
        <v>-0.103765168727061</v>
      </c>
      <c r="Z14" s="56">
        <v>-3.1471897227669299E-2</v>
      </c>
      <c r="AA14" s="56">
        <v>-1.9867289355374199E-2</v>
      </c>
      <c r="AB14" s="66">
        <v>-2.3599999999999999E-2</v>
      </c>
      <c r="AC14" s="66">
        <v>-4.5499999999999999E-2</v>
      </c>
      <c r="AD14" s="66">
        <v>-1.29E-2</v>
      </c>
      <c r="AE14" s="66">
        <v>-6.8999999999999999E-3</v>
      </c>
      <c r="AF14" s="66">
        <v>7.5899999999999995E-2</v>
      </c>
      <c r="AG14" s="66">
        <v>6.8265000000000002</v>
      </c>
      <c r="AH14" s="56">
        <v>-0.27112892991402199</v>
      </c>
      <c r="AI14" s="56">
        <v>1.3131104586741001E-2</v>
      </c>
      <c r="AJ14" s="56">
        <v>2.02454412350966E-4</v>
      </c>
      <c r="AK14" s="66">
        <v>0.7772</v>
      </c>
      <c r="AL14" s="66">
        <v>5.8900000000000001E-2</v>
      </c>
      <c r="AM14" s="66">
        <v>0.27660000000000001</v>
      </c>
      <c r="AN14" s="67">
        <v>40.576245761527801</v>
      </c>
      <c r="AO14" s="68">
        <v>44.5</v>
      </c>
      <c r="AP14" s="56">
        <v>112.44762511774699</v>
      </c>
      <c r="AQ14" s="66">
        <v>0.28999999999999998</v>
      </c>
      <c r="AR14" s="66">
        <v>62.89</v>
      </c>
      <c r="AS14" s="66">
        <v>0.7</v>
      </c>
      <c r="AT14" s="66">
        <v>10.99</v>
      </c>
      <c r="AU14" s="66">
        <v>0.04</v>
      </c>
      <c r="AV14" s="68">
        <f>VLOOKUP(A14,node_position!A:C,2,FALSE)/2.5</f>
        <v>70.2</v>
      </c>
      <c r="AW14" s="17">
        <f>VLOOKUP(A14,node_position!A:C,3,FALSE)/2.5</f>
        <v>118.2</v>
      </c>
      <c r="AX14" s="11" t="s">
        <v>162</v>
      </c>
      <c r="AY14" s="52">
        <v>304</v>
      </c>
      <c r="AZ14" s="52">
        <v>213.5</v>
      </c>
    </row>
    <row r="15" spans="1:52" s="41" customFormat="1" x14ac:dyDescent="0.25">
      <c r="A15" s="11" t="s">
        <v>113</v>
      </c>
      <c r="B15" s="10" t="s">
        <v>194</v>
      </c>
      <c r="C15" s="10">
        <v>14</v>
      </c>
      <c r="D15" s="65"/>
      <c r="E15" s="66"/>
      <c r="F15" s="66"/>
      <c r="G15" s="66"/>
      <c r="H15" s="66"/>
      <c r="I15" s="66"/>
      <c r="J15" s="66"/>
      <c r="K15" s="65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56">
        <v>-0.103765168727061</v>
      </c>
      <c r="Z15" s="56">
        <v>-3.1471897227669299E-2</v>
      </c>
      <c r="AA15" s="56">
        <v>-1.9867289355374199E-2</v>
      </c>
      <c r="AB15" s="66">
        <v>-2.3599999999999999E-2</v>
      </c>
      <c r="AC15" s="66">
        <v>-4.5499999999999999E-2</v>
      </c>
      <c r="AD15" s="66">
        <v>-1.29E-2</v>
      </c>
      <c r="AE15" s="66">
        <v>-6.8999999999999999E-3</v>
      </c>
      <c r="AF15" s="66">
        <v>7.5899999999999995E-2</v>
      </c>
      <c r="AG15" s="66">
        <v>6.8265000000000002</v>
      </c>
      <c r="AH15" s="56">
        <v>-0.27112892991402199</v>
      </c>
      <c r="AI15" s="56">
        <v>1.3131104586741001E-2</v>
      </c>
      <c r="AJ15" s="56">
        <v>2.02454412350966E-4</v>
      </c>
      <c r="AK15" s="66">
        <v>0.7772</v>
      </c>
      <c r="AL15" s="66">
        <v>5.8900000000000001E-2</v>
      </c>
      <c r="AM15" s="66">
        <v>0.27660000000000001</v>
      </c>
      <c r="AN15" s="67">
        <v>40.576245761527801</v>
      </c>
      <c r="AO15" s="68">
        <v>44.5</v>
      </c>
      <c r="AP15" s="56">
        <v>112.44762511774699</v>
      </c>
      <c r="AQ15" s="66">
        <v>0.28999999999999998</v>
      </c>
      <c r="AR15" s="66">
        <v>62.89</v>
      </c>
      <c r="AS15" s="66">
        <v>0.7</v>
      </c>
      <c r="AT15" s="66">
        <v>10.99</v>
      </c>
      <c r="AU15" s="66">
        <v>0.04</v>
      </c>
      <c r="AV15" s="68">
        <f>VLOOKUP(A15,node_position!A:C,2,FALSE)/2.5</f>
        <v>79.400000000000006</v>
      </c>
      <c r="AW15" s="17">
        <f>VLOOKUP(A15,node_position!A:C,3,FALSE)/2.5</f>
        <v>107.8</v>
      </c>
      <c r="AX15" s="11" t="s">
        <v>171</v>
      </c>
      <c r="AY15" s="52">
        <v>304</v>
      </c>
      <c r="AZ15" s="52">
        <v>213.5</v>
      </c>
    </row>
    <row r="16" spans="1:52" s="48" customFormat="1" x14ac:dyDescent="0.25">
      <c r="A16" s="9" t="s">
        <v>114</v>
      </c>
      <c r="B16" s="8" t="s">
        <v>178</v>
      </c>
      <c r="C16" s="8">
        <v>15</v>
      </c>
      <c r="D16" s="59">
        <v>2200</v>
      </c>
      <c r="E16" s="69">
        <v>2</v>
      </c>
      <c r="F16" s="69">
        <v>0.1</v>
      </c>
      <c r="G16" s="69">
        <v>0.25</v>
      </c>
      <c r="H16" s="69">
        <v>3.5000000000000001E-3</v>
      </c>
      <c r="I16" s="69">
        <v>7.0000000000000001E-3</v>
      </c>
      <c r="J16" s="69">
        <v>3.34</v>
      </c>
      <c r="K16" s="59">
        <v>108</v>
      </c>
      <c r="L16" s="69">
        <v>-0.94479999999999997</v>
      </c>
      <c r="M16" s="69">
        <v>-74.650000000000006</v>
      </c>
      <c r="N16" s="69">
        <v>25.05</v>
      </c>
      <c r="O16" s="69">
        <v>41.25</v>
      </c>
      <c r="P16" s="59">
        <v>-15</v>
      </c>
      <c r="Q16" s="69">
        <v>0.1</v>
      </c>
      <c r="R16" s="69">
        <v>35</v>
      </c>
      <c r="S16" s="59">
        <v>5</v>
      </c>
      <c r="T16" s="59">
        <v>2</v>
      </c>
      <c r="U16" s="59">
        <v>1</v>
      </c>
      <c r="V16" s="69">
        <v>0</v>
      </c>
      <c r="W16" s="69">
        <v>0</v>
      </c>
      <c r="X16" s="69">
        <v>0.5</v>
      </c>
      <c r="Y16" s="57">
        <v>-0.103765168727061</v>
      </c>
      <c r="Z16" s="57">
        <v>-3.1471897227669299E-2</v>
      </c>
      <c r="AA16" s="57">
        <v>-1.9867289355374199E-2</v>
      </c>
      <c r="AB16" s="69">
        <v>-2.3599999999999999E-2</v>
      </c>
      <c r="AC16" s="69">
        <v>-4.5499999999999999E-2</v>
      </c>
      <c r="AD16" s="69">
        <v>-1.29E-2</v>
      </c>
      <c r="AE16" s="69">
        <v>-6.8999999999999999E-3</v>
      </c>
      <c r="AF16" s="69">
        <v>7.5899999999999995E-2</v>
      </c>
      <c r="AG16" s="69">
        <v>6.8265000000000002</v>
      </c>
      <c r="AH16" s="57">
        <v>-0.27112892991402199</v>
      </c>
      <c r="AI16" s="57">
        <v>1.3131104586741001E-2</v>
      </c>
      <c r="AJ16" s="57">
        <v>2.02454412350966E-4</v>
      </c>
      <c r="AK16" s="69">
        <v>0.7772</v>
      </c>
      <c r="AL16" s="69">
        <v>5.8900000000000001E-2</v>
      </c>
      <c r="AM16" s="69">
        <v>0.27660000000000001</v>
      </c>
      <c r="AN16" s="70">
        <v>40.576245761527801</v>
      </c>
      <c r="AO16" s="71">
        <v>44.5</v>
      </c>
      <c r="AP16" s="57">
        <v>112.44762511774699</v>
      </c>
      <c r="AQ16" s="69">
        <v>0.28999999999999998</v>
      </c>
      <c r="AR16" s="69">
        <v>62.89</v>
      </c>
      <c r="AS16" s="69">
        <v>0.7</v>
      </c>
      <c r="AT16" s="69">
        <v>10.99</v>
      </c>
      <c r="AU16" s="69">
        <v>0.04</v>
      </c>
      <c r="AV16" s="71">
        <f>VLOOKUP(A16,node_position!A:C,2,FALSE)/2.5</f>
        <v>118.6</v>
      </c>
      <c r="AW16" s="18">
        <f>VLOOKUP(A16,node_position!A:C,3,FALSE)/2.5</f>
        <v>133.80000000000001</v>
      </c>
      <c r="AX16" s="9" t="s">
        <v>163</v>
      </c>
      <c r="AY16" s="53">
        <v>304</v>
      </c>
      <c r="AZ16" s="53">
        <v>213.5</v>
      </c>
    </row>
    <row r="17" spans="1:52" s="41" customFormat="1" x14ac:dyDescent="0.25">
      <c r="A17" s="11" t="s">
        <v>115</v>
      </c>
      <c r="B17" s="10" t="s">
        <v>194</v>
      </c>
      <c r="C17" s="10">
        <v>16</v>
      </c>
      <c r="D17" s="65"/>
      <c r="E17" s="66"/>
      <c r="F17" s="66"/>
      <c r="G17" s="66"/>
      <c r="H17" s="66"/>
      <c r="I17" s="66"/>
      <c r="J17" s="66"/>
      <c r="K17" s="65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56">
        <v>-0.103765168727061</v>
      </c>
      <c r="Z17" s="56">
        <v>-3.1471897227669299E-2</v>
      </c>
      <c r="AA17" s="56">
        <v>-1.9867289355374199E-2</v>
      </c>
      <c r="AB17" s="66">
        <v>-2.3599999999999999E-2</v>
      </c>
      <c r="AC17" s="66">
        <v>-4.5499999999999999E-2</v>
      </c>
      <c r="AD17" s="66">
        <v>-1.29E-2</v>
      </c>
      <c r="AE17" s="66">
        <v>-6.8999999999999999E-3</v>
      </c>
      <c r="AF17" s="66">
        <v>7.5899999999999995E-2</v>
      </c>
      <c r="AG17" s="66">
        <v>6.8265000000000002</v>
      </c>
      <c r="AH17" s="56">
        <v>-0.27112892991402199</v>
      </c>
      <c r="AI17" s="56">
        <v>1.3131104586741001E-2</v>
      </c>
      <c r="AJ17" s="56">
        <v>2.02454412350966E-4</v>
      </c>
      <c r="AK17" s="66">
        <v>0.7772</v>
      </c>
      <c r="AL17" s="66">
        <v>5.8900000000000001E-2</v>
      </c>
      <c r="AM17" s="66">
        <v>0.27660000000000001</v>
      </c>
      <c r="AN17" s="67">
        <v>40.576245761527801</v>
      </c>
      <c r="AO17" s="68">
        <v>44.5</v>
      </c>
      <c r="AP17" s="56">
        <v>112.44762511774699</v>
      </c>
      <c r="AQ17" s="66">
        <v>0.28999999999999998</v>
      </c>
      <c r="AR17" s="66">
        <v>62.89</v>
      </c>
      <c r="AS17" s="66">
        <v>0.7</v>
      </c>
      <c r="AT17" s="66">
        <v>10.99</v>
      </c>
      <c r="AU17" s="66">
        <v>0.04</v>
      </c>
      <c r="AV17" s="68">
        <f>VLOOKUP(A17,node_position!A:C,2,FALSE)/2.5</f>
        <v>98.2</v>
      </c>
      <c r="AW17" s="17">
        <f>VLOOKUP(A17,node_position!A:C,3,FALSE)/2.5</f>
        <v>137.80000000000001</v>
      </c>
      <c r="AX17" s="11" t="s">
        <v>164</v>
      </c>
      <c r="AY17" s="52">
        <v>304</v>
      </c>
      <c r="AZ17" s="52">
        <v>213.5</v>
      </c>
    </row>
    <row r="18" spans="1:52" s="41" customFormat="1" x14ac:dyDescent="0.25">
      <c r="A18" s="11" t="s">
        <v>116</v>
      </c>
      <c r="B18" s="10" t="s">
        <v>194</v>
      </c>
      <c r="C18" s="10">
        <v>17</v>
      </c>
      <c r="D18" s="65"/>
      <c r="E18" s="66"/>
      <c r="F18" s="66"/>
      <c r="G18" s="66"/>
      <c r="H18" s="66"/>
      <c r="I18" s="66"/>
      <c r="J18" s="66"/>
      <c r="K18" s="65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56">
        <v>-0.103765168727061</v>
      </c>
      <c r="Z18" s="56">
        <v>-3.1471897227669299E-2</v>
      </c>
      <c r="AA18" s="56">
        <v>-1.9867289355374199E-2</v>
      </c>
      <c r="AB18" s="66">
        <v>-2.3599999999999999E-2</v>
      </c>
      <c r="AC18" s="66">
        <v>-4.5499999999999999E-2</v>
      </c>
      <c r="AD18" s="66">
        <v>-1.29E-2</v>
      </c>
      <c r="AE18" s="66">
        <v>-6.8999999999999999E-3</v>
      </c>
      <c r="AF18" s="66">
        <v>7.5899999999999995E-2</v>
      </c>
      <c r="AG18" s="66">
        <v>6.8265000000000002</v>
      </c>
      <c r="AH18" s="56">
        <v>-0.27112892991402199</v>
      </c>
      <c r="AI18" s="56">
        <v>1.3131104586741001E-2</v>
      </c>
      <c r="AJ18" s="56">
        <v>2.02454412350966E-4</v>
      </c>
      <c r="AK18" s="66">
        <v>0.7772</v>
      </c>
      <c r="AL18" s="66">
        <v>5.8900000000000001E-2</v>
      </c>
      <c r="AM18" s="66">
        <v>0.27660000000000001</v>
      </c>
      <c r="AN18" s="67">
        <v>40.576245761527801</v>
      </c>
      <c r="AO18" s="68">
        <v>44.5</v>
      </c>
      <c r="AP18" s="56">
        <v>112.44762511774699</v>
      </c>
      <c r="AQ18" s="66">
        <v>0.28999999999999998</v>
      </c>
      <c r="AR18" s="66">
        <v>62.89</v>
      </c>
      <c r="AS18" s="66">
        <v>0.7</v>
      </c>
      <c r="AT18" s="66">
        <v>10.99</v>
      </c>
      <c r="AU18" s="66">
        <v>0.04</v>
      </c>
      <c r="AV18" s="68">
        <f>VLOOKUP(A18,node_position!A:C,2,FALSE)/2.5</f>
        <v>125.4</v>
      </c>
      <c r="AW18" s="17">
        <f>VLOOKUP(A18,node_position!A:C,3,FALSE)/2.5</f>
        <v>139.80000000000001</v>
      </c>
      <c r="AX18" s="11" t="s">
        <v>165</v>
      </c>
      <c r="AY18" s="52">
        <v>304</v>
      </c>
      <c r="AZ18" s="52">
        <v>213.5</v>
      </c>
    </row>
    <row r="19" spans="1:52" s="41" customFormat="1" x14ac:dyDescent="0.25">
      <c r="A19" s="11" t="s">
        <v>117</v>
      </c>
      <c r="B19" s="10" t="s">
        <v>194</v>
      </c>
      <c r="C19" s="10">
        <v>18</v>
      </c>
      <c r="D19" s="65"/>
      <c r="E19" s="66"/>
      <c r="F19" s="66"/>
      <c r="G19" s="66"/>
      <c r="H19" s="66"/>
      <c r="I19" s="66"/>
      <c r="J19" s="66"/>
      <c r="K19" s="65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56">
        <v>-0.103765168727061</v>
      </c>
      <c r="Z19" s="56">
        <v>-3.1471897227669299E-2</v>
      </c>
      <c r="AA19" s="56">
        <v>-1.9867289355374199E-2</v>
      </c>
      <c r="AB19" s="66">
        <v>-2.3599999999999999E-2</v>
      </c>
      <c r="AC19" s="66">
        <v>-4.5499999999999999E-2</v>
      </c>
      <c r="AD19" s="66">
        <v>-1.29E-2</v>
      </c>
      <c r="AE19" s="66">
        <v>-6.8999999999999999E-3</v>
      </c>
      <c r="AF19" s="66">
        <v>7.5899999999999995E-2</v>
      </c>
      <c r="AG19" s="66">
        <v>6.8265000000000002</v>
      </c>
      <c r="AH19" s="56">
        <v>-0.27112892991402199</v>
      </c>
      <c r="AI19" s="56">
        <v>1.3131104586741001E-2</v>
      </c>
      <c r="AJ19" s="56">
        <v>2.02454412350966E-4</v>
      </c>
      <c r="AK19" s="66">
        <v>0.7772</v>
      </c>
      <c r="AL19" s="66">
        <v>5.8900000000000001E-2</v>
      </c>
      <c r="AM19" s="66">
        <v>0.27660000000000001</v>
      </c>
      <c r="AN19" s="67">
        <v>40.576245761527801</v>
      </c>
      <c r="AO19" s="68">
        <v>44.5</v>
      </c>
      <c r="AP19" s="56">
        <v>112.44762511774699</v>
      </c>
      <c r="AQ19" s="66">
        <v>0.28999999999999998</v>
      </c>
      <c r="AR19" s="66">
        <v>62.89</v>
      </c>
      <c r="AS19" s="66">
        <v>0.7</v>
      </c>
      <c r="AT19" s="66">
        <v>10.99</v>
      </c>
      <c r="AU19" s="66">
        <v>0.04</v>
      </c>
      <c r="AV19" s="68">
        <f>VLOOKUP(A19,node_position!A:C,2,FALSE)/2.5</f>
        <v>135.4</v>
      </c>
      <c r="AW19" s="17">
        <f>VLOOKUP(A19,node_position!A:C,3,FALSE)/2.5</f>
        <v>130.19999999999999</v>
      </c>
      <c r="AX19" s="11" t="s">
        <v>165</v>
      </c>
      <c r="AY19" s="52">
        <v>304</v>
      </c>
      <c r="AZ19" s="52">
        <v>213.5</v>
      </c>
    </row>
    <row r="20" spans="1:52" s="48" customFormat="1" x14ac:dyDescent="0.25">
      <c r="A20" s="9" t="s">
        <v>246</v>
      </c>
      <c r="B20" s="8" t="s">
        <v>178</v>
      </c>
      <c r="C20" s="8">
        <v>19</v>
      </c>
      <c r="D20" s="59">
        <v>2300</v>
      </c>
      <c r="E20" s="69">
        <v>2</v>
      </c>
      <c r="F20" s="69">
        <v>0.1</v>
      </c>
      <c r="G20" s="69">
        <v>0.25</v>
      </c>
      <c r="H20" s="69">
        <v>3.5000000000000001E-3</v>
      </c>
      <c r="I20" s="69">
        <v>7.0000000000000001E-3</v>
      </c>
      <c r="J20" s="69">
        <v>3.34</v>
      </c>
      <c r="K20" s="59">
        <v>108</v>
      </c>
      <c r="L20" s="69">
        <v>-0.94479999999999997</v>
      </c>
      <c r="M20" s="69">
        <v>-74.650000000000006</v>
      </c>
      <c r="N20" s="69">
        <v>25.05</v>
      </c>
      <c r="O20" s="69">
        <v>41.25</v>
      </c>
      <c r="P20" s="59">
        <v>-15</v>
      </c>
      <c r="Q20" s="69">
        <v>0.1</v>
      </c>
      <c r="R20" s="69">
        <v>35</v>
      </c>
      <c r="S20" s="59">
        <v>5</v>
      </c>
      <c r="T20" s="59">
        <v>2</v>
      </c>
      <c r="U20" s="59">
        <v>1</v>
      </c>
      <c r="V20" s="69">
        <v>0</v>
      </c>
      <c r="W20" s="69">
        <v>0</v>
      </c>
      <c r="X20" s="69">
        <v>0.5</v>
      </c>
      <c r="Y20" s="69">
        <v>-8.6999999999999994E-3</v>
      </c>
      <c r="Z20" s="69">
        <v>-0.19089999999999999</v>
      </c>
      <c r="AA20" s="69">
        <v>-0.19040000000000001</v>
      </c>
      <c r="AB20" s="69">
        <v>-2.3599999999999999E-2</v>
      </c>
      <c r="AC20" s="69">
        <v>-4.5499999999999999E-2</v>
      </c>
      <c r="AD20" s="69">
        <v>-1.29E-2</v>
      </c>
      <c r="AE20" s="69">
        <v>-6.8999999999999999E-3</v>
      </c>
      <c r="AF20" s="69">
        <v>7.5899999999999995E-2</v>
      </c>
      <c r="AG20" s="69">
        <v>6.8265000000000002</v>
      </c>
      <c r="AH20" s="69">
        <v>-3.32E-2</v>
      </c>
      <c r="AI20" s="59">
        <f>INDEX(ERP!J3:J468, MATCH(AY20, ERP!K3:K468, 0))</f>
        <v>1.3939999999999999E-2</v>
      </c>
      <c r="AJ20" s="69">
        <v>2E-3</v>
      </c>
      <c r="AK20" s="69">
        <v>0.7772</v>
      </c>
      <c r="AL20" s="69">
        <v>5.8900000000000001E-2</v>
      </c>
      <c r="AM20" s="69">
        <v>0.27660000000000001</v>
      </c>
      <c r="AN20" s="71">
        <v>30</v>
      </c>
      <c r="AO20" s="69">
        <v>44.5</v>
      </c>
      <c r="AP20" s="69">
        <v>131.1</v>
      </c>
      <c r="AQ20" s="69">
        <v>0.28999999999999998</v>
      </c>
      <c r="AR20" s="69">
        <v>62.89</v>
      </c>
      <c r="AS20" s="69">
        <v>0.7</v>
      </c>
      <c r="AT20" s="69">
        <v>10.99</v>
      </c>
      <c r="AU20" s="69">
        <v>0.04</v>
      </c>
      <c r="AV20" s="71">
        <f>VLOOKUP(A20,node_position!A:C,2,FALSE)/2.5</f>
        <v>68.2</v>
      </c>
      <c r="AW20" s="18">
        <f>VLOOKUP(A20,node_position!A:C,3,FALSE)/2.5</f>
        <v>86.6</v>
      </c>
      <c r="AX20" s="9" t="s">
        <v>249</v>
      </c>
      <c r="AY20" s="54">
        <v>293</v>
      </c>
      <c r="AZ20" s="54">
        <f>INDEX(ERP!L2:L467, MATCH(AY20, ERP!K2:K467, 0))</f>
        <v>289</v>
      </c>
    </row>
    <row r="21" spans="1:52" s="48" customFormat="1" x14ac:dyDescent="0.25">
      <c r="A21" s="9" t="s">
        <v>118</v>
      </c>
      <c r="B21" s="8" t="s">
        <v>178</v>
      </c>
      <c r="C21" s="8">
        <v>20</v>
      </c>
      <c r="D21" s="59">
        <v>2300</v>
      </c>
      <c r="E21" s="69">
        <v>2</v>
      </c>
      <c r="F21" s="69">
        <v>0.1</v>
      </c>
      <c r="G21" s="69">
        <v>0.25</v>
      </c>
      <c r="H21" s="69">
        <v>3.5000000000000001E-3</v>
      </c>
      <c r="I21" s="69">
        <v>7.0000000000000001E-3</v>
      </c>
      <c r="J21" s="69">
        <v>3.34</v>
      </c>
      <c r="K21" s="59">
        <v>108</v>
      </c>
      <c r="L21" s="69">
        <v>-0.94479999999999997</v>
      </c>
      <c r="M21" s="69">
        <v>-74.650000000000006</v>
      </c>
      <c r="N21" s="69">
        <v>25.05</v>
      </c>
      <c r="O21" s="69">
        <v>41.25</v>
      </c>
      <c r="P21" s="59">
        <v>-15</v>
      </c>
      <c r="Q21" s="69">
        <v>0.1</v>
      </c>
      <c r="R21" s="69">
        <v>35</v>
      </c>
      <c r="S21" s="59">
        <v>5</v>
      </c>
      <c r="T21" s="59">
        <v>2</v>
      </c>
      <c r="U21" s="59">
        <v>1</v>
      </c>
      <c r="V21" s="69">
        <v>0</v>
      </c>
      <c r="W21" s="69">
        <v>0</v>
      </c>
      <c r="X21" s="69">
        <v>0.5</v>
      </c>
      <c r="Y21" s="69">
        <v>-8.6999999999999994E-3</v>
      </c>
      <c r="Z21" s="69">
        <v>-0.19089999999999999</v>
      </c>
      <c r="AA21" s="69">
        <v>-0.19040000000000001</v>
      </c>
      <c r="AB21" s="69">
        <v>-2.3599999999999999E-2</v>
      </c>
      <c r="AC21" s="69">
        <v>-4.5499999999999999E-2</v>
      </c>
      <c r="AD21" s="69">
        <v>-1.29E-2</v>
      </c>
      <c r="AE21" s="69">
        <v>-6.8999999999999999E-3</v>
      </c>
      <c r="AF21" s="69">
        <v>7.5899999999999995E-2</v>
      </c>
      <c r="AG21" s="69">
        <v>6.8265000000000002</v>
      </c>
      <c r="AH21" s="69">
        <v>-3.32E-2</v>
      </c>
      <c r="AI21" s="59">
        <f>INDEX(ERP!J4:J469, MATCH(AY21, ERP!K4:K469, 0))</f>
        <v>1.106E-2</v>
      </c>
      <c r="AJ21" s="69">
        <v>2E-3</v>
      </c>
      <c r="AK21" s="69">
        <v>0.7772</v>
      </c>
      <c r="AL21" s="69">
        <v>5.8900000000000001E-2</v>
      </c>
      <c r="AM21" s="69">
        <v>0.27660000000000001</v>
      </c>
      <c r="AN21" s="71">
        <v>30</v>
      </c>
      <c r="AO21" s="69">
        <v>44.5</v>
      </c>
      <c r="AP21" s="69">
        <v>131.1</v>
      </c>
      <c r="AQ21" s="69">
        <v>0.28999999999999998</v>
      </c>
      <c r="AR21" s="69">
        <v>62.89</v>
      </c>
      <c r="AS21" s="69">
        <v>0.7</v>
      </c>
      <c r="AT21" s="69">
        <v>10.99</v>
      </c>
      <c r="AU21" s="69">
        <v>0.04</v>
      </c>
      <c r="AV21" s="71">
        <f>VLOOKUP(A21,node_position!A:C,2,FALSE)/2.5</f>
        <v>81.8</v>
      </c>
      <c r="AW21" s="18">
        <f>VLOOKUP(A21,node_position!A:C,3,FALSE)/2.5</f>
        <v>99.4</v>
      </c>
      <c r="AX21" s="9" t="s">
        <v>166</v>
      </c>
      <c r="AY21" s="54">
        <v>389</v>
      </c>
      <c r="AZ21" s="54">
        <f>INDEX(ERP!L2:L467, MATCH(AY21, ERP!K2:K467, 0))</f>
        <v>385</v>
      </c>
    </row>
    <row r="22" spans="1:52" s="48" customFormat="1" x14ac:dyDescent="0.25">
      <c r="A22" s="9" t="s">
        <v>119</v>
      </c>
      <c r="B22" s="8" t="s">
        <v>178</v>
      </c>
      <c r="C22" s="8">
        <v>21</v>
      </c>
      <c r="D22" s="59">
        <v>2300</v>
      </c>
      <c r="E22" s="69">
        <v>2</v>
      </c>
      <c r="F22" s="69">
        <v>0.1</v>
      </c>
      <c r="G22" s="69">
        <v>0.25</v>
      </c>
      <c r="H22" s="69">
        <v>3.5000000000000001E-3</v>
      </c>
      <c r="I22" s="69">
        <v>7.0000000000000001E-3</v>
      </c>
      <c r="J22" s="69">
        <v>3.34</v>
      </c>
      <c r="K22" s="59">
        <v>108</v>
      </c>
      <c r="L22" s="69">
        <v>-0.94479999999999997</v>
      </c>
      <c r="M22" s="69">
        <v>-74.650000000000006</v>
      </c>
      <c r="N22" s="69">
        <v>25.05</v>
      </c>
      <c r="O22" s="69">
        <v>41.25</v>
      </c>
      <c r="P22" s="59">
        <v>-15</v>
      </c>
      <c r="Q22" s="69">
        <v>0.1</v>
      </c>
      <c r="R22" s="69">
        <v>35</v>
      </c>
      <c r="S22" s="59">
        <v>5</v>
      </c>
      <c r="T22" s="59">
        <v>2</v>
      </c>
      <c r="U22" s="59">
        <v>1</v>
      </c>
      <c r="V22" s="69">
        <v>0</v>
      </c>
      <c r="W22" s="69">
        <v>0</v>
      </c>
      <c r="X22" s="69">
        <v>0.5</v>
      </c>
      <c r="Y22" s="69">
        <v>-8.6999999999999994E-3</v>
      </c>
      <c r="Z22" s="69">
        <v>-0.19089999999999999</v>
      </c>
      <c r="AA22" s="69">
        <v>-0.19040000000000001</v>
      </c>
      <c r="AB22" s="69">
        <v>-2.3599999999999999E-2</v>
      </c>
      <c r="AC22" s="69">
        <v>-4.5499999999999999E-2</v>
      </c>
      <c r="AD22" s="69">
        <v>-1.29E-2</v>
      </c>
      <c r="AE22" s="69">
        <v>-6.8999999999999999E-3</v>
      </c>
      <c r="AF22" s="69">
        <v>7.5899999999999995E-2</v>
      </c>
      <c r="AG22" s="69">
        <v>6.8265000000000002</v>
      </c>
      <c r="AH22" s="69">
        <v>-3.32E-2</v>
      </c>
      <c r="AI22" s="59">
        <f>INDEX(ERP!J5:J470, MATCH(AY22, ERP!K5:K470, 0))</f>
        <v>1.1140000000000001E-2</v>
      </c>
      <c r="AJ22" s="69">
        <v>2E-3</v>
      </c>
      <c r="AK22" s="69">
        <v>0.7772</v>
      </c>
      <c r="AL22" s="69">
        <v>5.8900000000000001E-2</v>
      </c>
      <c r="AM22" s="69">
        <v>0.27660000000000001</v>
      </c>
      <c r="AN22" s="71">
        <v>30</v>
      </c>
      <c r="AO22" s="69">
        <v>44.5</v>
      </c>
      <c r="AP22" s="69">
        <v>131.1</v>
      </c>
      <c r="AQ22" s="69">
        <v>0.28999999999999998</v>
      </c>
      <c r="AR22" s="69">
        <v>62.89</v>
      </c>
      <c r="AS22" s="69">
        <v>0.7</v>
      </c>
      <c r="AT22" s="69">
        <v>10.99</v>
      </c>
      <c r="AU22" s="69">
        <v>0.04</v>
      </c>
      <c r="AV22" s="71">
        <f>VLOOKUP(A22,node_position!A:C,2,FALSE)/2.5</f>
        <v>94.6</v>
      </c>
      <c r="AW22" s="18">
        <f>VLOOKUP(A22,node_position!A:C,3,FALSE)/2.5</f>
        <v>100.2</v>
      </c>
      <c r="AX22" s="9" t="s">
        <v>166</v>
      </c>
      <c r="AY22" s="54">
        <v>385.5</v>
      </c>
      <c r="AZ22" s="54">
        <f>INDEX(ERP!L2:L469, MATCH(AY22, ERP!K2:K469, 0))</f>
        <v>381.5</v>
      </c>
    </row>
    <row r="23" spans="1:52" s="48" customFormat="1" x14ac:dyDescent="0.25">
      <c r="A23" s="9" t="s">
        <v>120</v>
      </c>
      <c r="B23" s="8" t="s">
        <v>178</v>
      </c>
      <c r="C23" s="8">
        <v>22</v>
      </c>
      <c r="D23" s="59">
        <v>2300</v>
      </c>
      <c r="E23" s="69">
        <v>2</v>
      </c>
      <c r="F23" s="69">
        <v>0.1</v>
      </c>
      <c r="G23" s="69">
        <v>0.25</v>
      </c>
      <c r="H23" s="69">
        <v>3.5000000000000001E-3</v>
      </c>
      <c r="I23" s="69">
        <v>7.0000000000000001E-3</v>
      </c>
      <c r="J23" s="69">
        <v>3.34</v>
      </c>
      <c r="K23" s="59">
        <v>108</v>
      </c>
      <c r="L23" s="69">
        <v>-0.94479999999999997</v>
      </c>
      <c r="M23" s="69">
        <v>-74.650000000000006</v>
      </c>
      <c r="N23" s="69">
        <v>25.05</v>
      </c>
      <c r="O23" s="69">
        <v>41.25</v>
      </c>
      <c r="P23" s="59">
        <v>-15</v>
      </c>
      <c r="Q23" s="69">
        <v>0.1</v>
      </c>
      <c r="R23" s="69">
        <v>35</v>
      </c>
      <c r="S23" s="59">
        <v>5</v>
      </c>
      <c r="T23" s="59">
        <v>2</v>
      </c>
      <c r="U23" s="59">
        <v>1</v>
      </c>
      <c r="V23" s="69">
        <v>0</v>
      </c>
      <c r="W23" s="69">
        <v>0</v>
      </c>
      <c r="X23" s="69">
        <v>0.5</v>
      </c>
      <c r="Y23" s="69">
        <v>-8.6999999999999994E-3</v>
      </c>
      <c r="Z23" s="69">
        <v>-0.19089999999999999</v>
      </c>
      <c r="AA23" s="69">
        <v>-0.19040000000000001</v>
      </c>
      <c r="AB23" s="69">
        <v>-2.3599999999999999E-2</v>
      </c>
      <c r="AC23" s="69">
        <v>-4.5499999999999999E-2</v>
      </c>
      <c r="AD23" s="69">
        <v>-1.29E-2</v>
      </c>
      <c r="AE23" s="69">
        <v>-6.8999999999999999E-3</v>
      </c>
      <c r="AF23" s="69">
        <v>7.5899999999999995E-2</v>
      </c>
      <c r="AG23" s="69">
        <v>6.8265000000000002</v>
      </c>
      <c r="AH23" s="69">
        <v>-3.32E-2</v>
      </c>
      <c r="AI23" s="59">
        <f>INDEX(ERP!J6:J471, MATCH(AY23, ERP!K6:K471, 0))</f>
        <v>1.136E-2</v>
      </c>
      <c r="AJ23" s="69">
        <v>2E-3</v>
      </c>
      <c r="AK23" s="69">
        <v>0.7772</v>
      </c>
      <c r="AL23" s="69">
        <v>5.8900000000000001E-2</v>
      </c>
      <c r="AM23" s="69">
        <v>0.27660000000000001</v>
      </c>
      <c r="AN23" s="71">
        <v>30</v>
      </c>
      <c r="AO23" s="69">
        <v>44.5</v>
      </c>
      <c r="AP23" s="69">
        <v>131.1</v>
      </c>
      <c r="AQ23" s="69">
        <v>0.28999999999999998</v>
      </c>
      <c r="AR23" s="69">
        <v>62.89</v>
      </c>
      <c r="AS23" s="69">
        <v>0.7</v>
      </c>
      <c r="AT23" s="69">
        <v>10.99</v>
      </c>
      <c r="AU23" s="69">
        <v>0.04</v>
      </c>
      <c r="AV23" s="71">
        <f>VLOOKUP(A23,node_position!A:C,2,FALSE)/2.5</f>
        <v>105</v>
      </c>
      <c r="AW23" s="18">
        <f>VLOOKUP(A23,node_position!A:C,3,FALSE)/2.5</f>
        <v>88.2</v>
      </c>
      <c r="AX23" s="9" t="s">
        <v>166</v>
      </c>
      <c r="AY23" s="54">
        <v>376</v>
      </c>
      <c r="AZ23" s="54">
        <f>INDEX(ERP!L2:L470, MATCH(AY23, ERP!K2:K470, 0))</f>
        <v>372</v>
      </c>
    </row>
    <row r="24" spans="1:52" s="80" customFormat="1" x14ac:dyDescent="0.25">
      <c r="A24" s="73" t="s">
        <v>121</v>
      </c>
      <c r="B24" s="74" t="s">
        <v>178</v>
      </c>
      <c r="C24" s="74">
        <v>23</v>
      </c>
      <c r="D24" s="75">
        <v>2300</v>
      </c>
      <c r="E24" s="76">
        <v>2</v>
      </c>
      <c r="F24" s="76">
        <v>0.1</v>
      </c>
      <c r="G24" s="76">
        <v>0.25</v>
      </c>
      <c r="H24" s="76">
        <v>3.5000000000000001E-3</v>
      </c>
      <c r="I24" s="76">
        <v>7.0000000000000001E-3</v>
      </c>
      <c r="J24" s="76">
        <v>3.34</v>
      </c>
      <c r="K24" s="75">
        <v>108</v>
      </c>
      <c r="L24" s="76">
        <v>-0.94479999999999997</v>
      </c>
      <c r="M24" s="76">
        <v>-74.650000000000006</v>
      </c>
      <c r="N24" s="76">
        <v>25.05</v>
      </c>
      <c r="O24" s="76">
        <v>41.25</v>
      </c>
      <c r="P24" s="75">
        <v>-25</v>
      </c>
      <c r="Q24" s="76">
        <v>0.1</v>
      </c>
      <c r="R24" s="76">
        <v>35</v>
      </c>
      <c r="S24" s="75">
        <v>4</v>
      </c>
      <c r="T24" s="76">
        <v>2</v>
      </c>
      <c r="U24" s="75">
        <v>1</v>
      </c>
      <c r="V24" s="76">
        <v>0</v>
      </c>
      <c r="W24" s="76">
        <v>0</v>
      </c>
      <c r="X24" s="76">
        <v>0.5</v>
      </c>
      <c r="Y24" s="76">
        <v>-8.6999999999999994E-3</v>
      </c>
      <c r="Z24" s="76">
        <v>-0.19089999999999999</v>
      </c>
      <c r="AA24" s="76">
        <v>-0.19040000000000001</v>
      </c>
      <c r="AB24" s="76">
        <v>-2.3599999999999999E-2</v>
      </c>
      <c r="AC24" s="76">
        <v>-4.5499999999999999E-2</v>
      </c>
      <c r="AD24" s="76">
        <v>-1.29E-2</v>
      </c>
      <c r="AE24" s="76">
        <v>-6.8999999999999999E-3</v>
      </c>
      <c r="AF24" s="76">
        <v>7.5899999999999995E-2</v>
      </c>
      <c r="AG24" s="76">
        <v>6.8265000000000002</v>
      </c>
      <c r="AH24" s="76">
        <v>-3.32E-2</v>
      </c>
      <c r="AI24" s="75">
        <f>INDEX(ERP!J7:J472, MATCH(AY24, ERP!K7:K472, 0))</f>
        <v>1.166E-2</v>
      </c>
      <c r="AJ24" s="76">
        <v>2E-3</v>
      </c>
      <c r="AK24" s="76">
        <v>0.7772</v>
      </c>
      <c r="AL24" s="76">
        <v>5.8900000000000001E-2</v>
      </c>
      <c r="AM24" s="76">
        <v>0.27660000000000001</v>
      </c>
      <c r="AN24" s="77">
        <v>30</v>
      </c>
      <c r="AO24" s="76">
        <v>44.5</v>
      </c>
      <c r="AP24" s="76">
        <v>131.1</v>
      </c>
      <c r="AQ24" s="76">
        <v>0.28999999999999998</v>
      </c>
      <c r="AR24" s="76">
        <v>62.89</v>
      </c>
      <c r="AS24" s="76">
        <v>0.7</v>
      </c>
      <c r="AT24" s="76">
        <v>10.99</v>
      </c>
      <c r="AU24" s="76">
        <v>0.04</v>
      </c>
      <c r="AV24" s="77">
        <f>VLOOKUP(A24,node_position!A:C,2,FALSE)/2.5</f>
        <v>121.8</v>
      </c>
      <c r="AW24" s="78">
        <f>VLOOKUP(A24,node_position!A:C,3,FALSE)/2.5</f>
        <v>64.599999999999994</v>
      </c>
      <c r="AX24" s="73" t="s">
        <v>167</v>
      </c>
      <c r="AY24" s="79">
        <v>364</v>
      </c>
      <c r="AZ24" s="79">
        <f>INDEX(ERP!L2:L471, MATCH(AY24, ERP!K6:K471, 0))</f>
        <v>363</v>
      </c>
    </row>
    <row r="25" spans="1:52" s="80" customFormat="1" x14ac:dyDescent="0.25">
      <c r="A25" s="73" t="s">
        <v>122</v>
      </c>
      <c r="B25" s="74" t="s">
        <v>178</v>
      </c>
      <c r="C25" s="74">
        <v>24</v>
      </c>
      <c r="D25" s="75">
        <v>2300</v>
      </c>
      <c r="E25" s="76">
        <v>2</v>
      </c>
      <c r="F25" s="76">
        <v>0.1</v>
      </c>
      <c r="G25" s="76">
        <v>0.25</v>
      </c>
      <c r="H25" s="76">
        <v>3.5000000000000001E-3</v>
      </c>
      <c r="I25" s="76">
        <v>7.0000000000000001E-3</v>
      </c>
      <c r="J25" s="76">
        <v>3.34</v>
      </c>
      <c r="K25" s="75">
        <v>108</v>
      </c>
      <c r="L25" s="76">
        <v>-0.94479999999999997</v>
      </c>
      <c r="M25" s="76">
        <v>-74.650000000000006</v>
      </c>
      <c r="N25" s="76">
        <v>25.05</v>
      </c>
      <c r="O25" s="76">
        <v>41.25</v>
      </c>
      <c r="P25" s="75">
        <v>-25</v>
      </c>
      <c r="Q25" s="76">
        <v>0.1</v>
      </c>
      <c r="R25" s="76">
        <v>35</v>
      </c>
      <c r="S25" s="75">
        <v>4</v>
      </c>
      <c r="T25" s="76">
        <v>2</v>
      </c>
      <c r="U25" s="75">
        <v>1</v>
      </c>
      <c r="V25" s="76">
        <v>0</v>
      </c>
      <c r="W25" s="76">
        <v>0</v>
      </c>
      <c r="X25" s="76">
        <v>0.5</v>
      </c>
      <c r="Y25" s="76">
        <v>-8.6999999999999994E-3</v>
      </c>
      <c r="Z25" s="76">
        <v>-0.19089999999999999</v>
      </c>
      <c r="AA25" s="76">
        <v>-0.19040000000000001</v>
      </c>
      <c r="AB25" s="76">
        <v>-2.3599999999999999E-2</v>
      </c>
      <c r="AC25" s="76">
        <v>-4.5499999999999999E-2</v>
      </c>
      <c r="AD25" s="76">
        <v>-1.29E-2</v>
      </c>
      <c r="AE25" s="76">
        <v>-6.8999999999999999E-3</v>
      </c>
      <c r="AF25" s="76">
        <v>7.5899999999999995E-2</v>
      </c>
      <c r="AG25" s="76">
        <v>6.8265000000000002</v>
      </c>
      <c r="AH25" s="76">
        <v>-3.32E-2</v>
      </c>
      <c r="AI25" s="75">
        <f>INDEX(ERP!J8:J473, MATCH(AY25, ERP!K8:K473, 0))</f>
        <v>1.26E-2</v>
      </c>
      <c r="AJ25" s="76">
        <v>2E-3</v>
      </c>
      <c r="AK25" s="76">
        <v>0.7772</v>
      </c>
      <c r="AL25" s="76">
        <v>5.8900000000000001E-2</v>
      </c>
      <c r="AM25" s="76">
        <v>0.27660000000000001</v>
      </c>
      <c r="AN25" s="77">
        <v>30</v>
      </c>
      <c r="AO25" s="76">
        <v>44.5</v>
      </c>
      <c r="AP25" s="76">
        <v>131.1</v>
      </c>
      <c r="AQ25" s="76">
        <v>0.28999999999999998</v>
      </c>
      <c r="AR25" s="76">
        <v>62.89</v>
      </c>
      <c r="AS25" s="76">
        <v>0.7</v>
      </c>
      <c r="AT25" s="76">
        <v>10.99</v>
      </c>
      <c r="AU25" s="76">
        <v>0.04</v>
      </c>
      <c r="AV25" s="77">
        <f>VLOOKUP(A25,node_position!A:C,2,FALSE)/2.5</f>
        <v>153</v>
      </c>
      <c r="AW25" s="78">
        <f>VLOOKUP(A25,node_position!A:C,3,FALSE)/2.5</f>
        <v>51</v>
      </c>
      <c r="AX25" s="73" t="s">
        <v>167</v>
      </c>
      <c r="AY25" s="79">
        <v>331</v>
      </c>
      <c r="AZ25" s="79">
        <f>INDEX(ERP!L7:L472, MATCH(AY25, ERP!K7:K472, 0))</f>
        <v>327</v>
      </c>
    </row>
    <row r="26" spans="1:52" s="80" customFormat="1" x14ac:dyDescent="0.25">
      <c r="A26" s="73" t="s">
        <v>195</v>
      </c>
      <c r="B26" s="74" t="s">
        <v>178</v>
      </c>
      <c r="C26" s="74">
        <v>25</v>
      </c>
      <c r="D26" s="75">
        <v>2300</v>
      </c>
      <c r="E26" s="76">
        <v>2</v>
      </c>
      <c r="F26" s="76">
        <v>0.1</v>
      </c>
      <c r="G26" s="76">
        <v>0.25</v>
      </c>
      <c r="H26" s="76">
        <v>3.5000000000000001E-3</v>
      </c>
      <c r="I26" s="76">
        <v>7.0000000000000001E-3</v>
      </c>
      <c r="J26" s="76">
        <v>3.34</v>
      </c>
      <c r="K26" s="75">
        <v>108</v>
      </c>
      <c r="L26" s="76">
        <v>-0.94479999999999997</v>
      </c>
      <c r="M26" s="76">
        <v>-74.650000000000006</v>
      </c>
      <c r="N26" s="76">
        <v>25.05</v>
      </c>
      <c r="O26" s="76">
        <v>41.25</v>
      </c>
      <c r="P26" s="75">
        <v>-25</v>
      </c>
      <c r="Q26" s="76">
        <v>0.1</v>
      </c>
      <c r="R26" s="76">
        <v>35</v>
      </c>
      <c r="S26" s="75">
        <v>4</v>
      </c>
      <c r="T26" s="76">
        <v>2</v>
      </c>
      <c r="U26" s="75">
        <v>1</v>
      </c>
      <c r="V26" s="76">
        <v>0</v>
      </c>
      <c r="W26" s="76">
        <v>0</v>
      </c>
      <c r="X26" s="76">
        <v>0.5</v>
      </c>
      <c r="Y26" s="76">
        <v>-8.6999999999999994E-3</v>
      </c>
      <c r="Z26" s="76">
        <v>-0.19089999999999999</v>
      </c>
      <c r="AA26" s="76">
        <v>-0.19040000000000001</v>
      </c>
      <c r="AB26" s="76">
        <v>-2.3599999999999999E-2</v>
      </c>
      <c r="AC26" s="76">
        <v>-4.5499999999999999E-2</v>
      </c>
      <c r="AD26" s="76">
        <v>-1.29E-2</v>
      </c>
      <c r="AE26" s="76">
        <v>-6.8999999999999999E-3</v>
      </c>
      <c r="AF26" s="76">
        <v>7.5899999999999995E-2</v>
      </c>
      <c r="AG26" s="76">
        <v>6.8265000000000002</v>
      </c>
      <c r="AH26" s="76">
        <v>-3.32E-2</v>
      </c>
      <c r="AI26" s="75">
        <f>INDEX(ERP!J9:J474, MATCH(AY26, ERP!K9:K474, 0))</f>
        <v>1.298E-2</v>
      </c>
      <c r="AJ26" s="76">
        <v>2E-3</v>
      </c>
      <c r="AK26" s="76">
        <v>0.7772</v>
      </c>
      <c r="AL26" s="76">
        <v>5.8900000000000001E-2</v>
      </c>
      <c r="AM26" s="76">
        <v>0.27660000000000001</v>
      </c>
      <c r="AN26" s="77">
        <v>30</v>
      </c>
      <c r="AO26" s="76">
        <v>44.5</v>
      </c>
      <c r="AP26" s="76">
        <v>131.1</v>
      </c>
      <c r="AQ26" s="76">
        <v>0.28999999999999998</v>
      </c>
      <c r="AR26" s="76">
        <v>62.89</v>
      </c>
      <c r="AS26" s="76">
        <v>0.7</v>
      </c>
      <c r="AT26" s="76">
        <v>10.99</v>
      </c>
      <c r="AU26" s="76">
        <v>0.04</v>
      </c>
      <c r="AV26" s="77">
        <f>VLOOKUP(A30,node_position!A:C,2,FALSE)/2.5</f>
        <v>157.80000000000001</v>
      </c>
      <c r="AW26" s="78">
        <f>VLOOKUP(A30,node_position!A:C,3,FALSE)/2.5</f>
        <v>45.4</v>
      </c>
      <c r="AX26" s="73" t="s">
        <v>167</v>
      </c>
      <c r="AY26" s="79">
        <v>319.5</v>
      </c>
      <c r="AZ26" s="79">
        <f>INDEX(ERP!L8:L473, MATCH(AY26, ERP!K8:K473, 0))</f>
        <v>315.5</v>
      </c>
    </row>
    <row r="27" spans="1:52" s="48" customFormat="1" x14ac:dyDescent="0.25">
      <c r="A27" s="9" t="s">
        <v>123</v>
      </c>
      <c r="B27" s="8" t="s">
        <v>178</v>
      </c>
      <c r="C27" s="8">
        <v>26</v>
      </c>
      <c r="D27" s="59">
        <v>2300</v>
      </c>
      <c r="E27" s="69">
        <v>2</v>
      </c>
      <c r="F27" s="69">
        <v>0.1</v>
      </c>
      <c r="G27" s="69">
        <v>0.25</v>
      </c>
      <c r="H27" s="69">
        <v>3.5000000000000001E-3</v>
      </c>
      <c r="I27" s="69">
        <v>7.0000000000000001E-3</v>
      </c>
      <c r="J27" s="69">
        <v>3.34</v>
      </c>
      <c r="K27" s="59">
        <v>108</v>
      </c>
      <c r="L27" s="69">
        <v>-0.94479999999999997</v>
      </c>
      <c r="M27" s="69">
        <v>-74.650000000000006</v>
      </c>
      <c r="N27" s="69">
        <v>25.05</v>
      </c>
      <c r="O27" s="69">
        <v>41.25</v>
      </c>
      <c r="P27" s="59">
        <v>-25</v>
      </c>
      <c r="Q27" s="69">
        <v>0.1</v>
      </c>
      <c r="R27" s="69">
        <v>35</v>
      </c>
      <c r="S27" s="59">
        <v>4</v>
      </c>
      <c r="T27" s="69">
        <v>2</v>
      </c>
      <c r="U27" s="59">
        <v>1</v>
      </c>
      <c r="V27" s="69">
        <v>0</v>
      </c>
      <c r="W27" s="69">
        <v>0</v>
      </c>
      <c r="X27" s="69">
        <v>0.5</v>
      </c>
      <c r="Y27" s="69">
        <v>-8.6999999999999994E-3</v>
      </c>
      <c r="Z27" s="69">
        <v>-0.19089999999999999</v>
      </c>
      <c r="AA27" s="69">
        <v>-0.19040000000000001</v>
      </c>
      <c r="AB27" s="69">
        <v>-2.3599999999999999E-2</v>
      </c>
      <c r="AC27" s="69">
        <v>-4.5499999999999999E-2</v>
      </c>
      <c r="AD27" s="69">
        <v>-1.29E-2</v>
      </c>
      <c r="AE27" s="69">
        <v>-6.8999999999999999E-3</v>
      </c>
      <c r="AF27" s="69">
        <v>7.5899999999999995E-2</v>
      </c>
      <c r="AG27" s="69">
        <v>6.8265000000000002</v>
      </c>
      <c r="AH27" s="69">
        <v>-3.32E-2</v>
      </c>
      <c r="AI27" s="59">
        <f>INDEX(ERP!J10:J475, MATCH(AY27, ERP!K10:K475, 0))</f>
        <v>1.192E-2</v>
      </c>
      <c r="AJ27" s="69">
        <v>2E-3</v>
      </c>
      <c r="AK27" s="69">
        <v>0.7772</v>
      </c>
      <c r="AL27" s="69">
        <v>5.8900000000000001E-2</v>
      </c>
      <c r="AM27" s="69">
        <v>0.27660000000000001</v>
      </c>
      <c r="AN27" s="71">
        <v>30</v>
      </c>
      <c r="AO27" s="69">
        <v>44.5</v>
      </c>
      <c r="AP27" s="69">
        <v>131.1</v>
      </c>
      <c r="AQ27" s="69">
        <v>0.28999999999999998</v>
      </c>
      <c r="AR27" s="69">
        <v>62.89</v>
      </c>
      <c r="AS27" s="69">
        <v>0.7</v>
      </c>
      <c r="AT27" s="69">
        <v>10.99</v>
      </c>
      <c r="AU27" s="69">
        <v>0.04</v>
      </c>
      <c r="AV27" s="71">
        <f>VLOOKUP(A27,node_position!A:C,2,FALSE)/2.5</f>
        <v>127.8</v>
      </c>
      <c r="AW27" s="18">
        <f>VLOOKUP(A27,node_position!A:C,3,FALSE)/2.5</f>
        <v>69</v>
      </c>
      <c r="AX27" s="9" t="s">
        <v>168</v>
      </c>
      <c r="AY27" s="54">
        <v>354.5</v>
      </c>
      <c r="AZ27" s="54">
        <f>INDEX(ERP!L9:L474, MATCH(AY27, ERP!K9:K474, 0))</f>
        <v>350.5</v>
      </c>
    </row>
    <row r="28" spans="1:52" s="48" customFormat="1" x14ac:dyDescent="0.25">
      <c r="A28" s="9" t="s">
        <v>124</v>
      </c>
      <c r="B28" s="8" t="s">
        <v>178</v>
      </c>
      <c r="C28" s="8">
        <v>27</v>
      </c>
      <c r="D28" s="59">
        <v>2300</v>
      </c>
      <c r="E28" s="69">
        <v>2</v>
      </c>
      <c r="F28" s="69">
        <v>0.1</v>
      </c>
      <c r="G28" s="69">
        <v>0.25</v>
      </c>
      <c r="H28" s="69">
        <v>3.5000000000000001E-3</v>
      </c>
      <c r="I28" s="69">
        <v>7.0000000000000001E-3</v>
      </c>
      <c r="J28" s="69">
        <v>3.34</v>
      </c>
      <c r="K28" s="59">
        <v>108</v>
      </c>
      <c r="L28" s="69">
        <v>-0.94479999999999997</v>
      </c>
      <c r="M28" s="69">
        <v>-74.650000000000006</v>
      </c>
      <c r="N28" s="69">
        <v>25.05</v>
      </c>
      <c r="O28" s="69">
        <v>41.25</v>
      </c>
      <c r="P28" s="59">
        <v>-25</v>
      </c>
      <c r="Q28" s="69">
        <v>0.1</v>
      </c>
      <c r="R28" s="69">
        <v>35</v>
      </c>
      <c r="S28" s="59">
        <v>4</v>
      </c>
      <c r="T28" s="69">
        <v>2</v>
      </c>
      <c r="U28" s="59">
        <v>1</v>
      </c>
      <c r="V28" s="69">
        <v>0</v>
      </c>
      <c r="W28" s="69">
        <v>0</v>
      </c>
      <c r="X28" s="69">
        <v>0.5</v>
      </c>
      <c r="Y28" s="69">
        <v>-8.6999999999999994E-3</v>
      </c>
      <c r="Z28" s="69">
        <v>-0.19089999999999999</v>
      </c>
      <c r="AA28" s="69">
        <v>-0.19040000000000001</v>
      </c>
      <c r="AB28" s="69">
        <v>-2.3599999999999999E-2</v>
      </c>
      <c r="AC28" s="69">
        <v>-4.5499999999999999E-2</v>
      </c>
      <c r="AD28" s="69">
        <v>-1.29E-2</v>
      </c>
      <c r="AE28" s="69">
        <v>-6.8999999999999999E-3</v>
      </c>
      <c r="AF28" s="69">
        <v>7.5899999999999995E-2</v>
      </c>
      <c r="AG28" s="69">
        <v>6.8265000000000002</v>
      </c>
      <c r="AH28" s="69">
        <v>-3.32E-2</v>
      </c>
      <c r="AI28" s="59">
        <f>INDEX(ERP!J11:J476, MATCH(AY28, ERP!K11:K476, 0))</f>
        <v>1.2919999999999999E-2</v>
      </c>
      <c r="AJ28" s="69">
        <v>2E-3</v>
      </c>
      <c r="AK28" s="69">
        <v>0.7772</v>
      </c>
      <c r="AL28" s="69">
        <v>5.8900000000000001E-2</v>
      </c>
      <c r="AM28" s="69">
        <v>0.27660000000000001</v>
      </c>
      <c r="AN28" s="71">
        <v>30</v>
      </c>
      <c r="AO28" s="69">
        <v>44.5</v>
      </c>
      <c r="AP28" s="69">
        <v>131.1</v>
      </c>
      <c r="AQ28" s="69">
        <v>0.28999999999999998</v>
      </c>
      <c r="AR28" s="69">
        <v>62.89</v>
      </c>
      <c r="AS28" s="69">
        <v>0.7</v>
      </c>
      <c r="AT28" s="69">
        <v>10.99</v>
      </c>
      <c r="AU28" s="69">
        <v>0.04</v>
      </c>
      <c r="AV28" s="71">
        <f>VLOOKUP(A28,node_position!A:C,2,FALSE)/2.5</f>
        <v>157</v>
      </c>
      <c r="AW28" s="18">
        <f>VLOOKUP(A28,node_position!A:C,3,FALSE)/2.5</f>
        <v>59.8</v>
      </c>
      <c r="AX28" s="9" t="s">
        <v>168</v>
      </c>
      <c r="AY28" s="54">
        <v>321</v>
      </c>
      <c r="AZ28" s="54">
        <f>INDEX(ERP!L10:L475, MATCH(AY28, ERP!K10:K475, 0))</f>
        <v>317</v>
      </c>
    </row>
    <row r="29" spans="1:52" s="48" customFormat="1" x14ac:dyDescent="0.25">
      <c r="A29" s="9" t="s">
        <v>196</v>
      </c>
      <c r="B29" s="8" t="s">
        <v>178</v>
      </c>
      <c r="C29" s="8">
        <v>28</v>
      </c>
      <c r="D29" s="59">
        <v>2300</v>
      </c>
      <c r="E29" s="69">
        <v>2</v>
      </c>
      <c r="F29" s="69">
        <v>0.1</v>
      </c>
      <c r="G29" s="69">
        <v>0.25</v>
      </c>
      <c r="H29" s="69">
        <v>3.5000000000000001E-3</v>
      </c>
      <c r="I29" s="69">
        <v>7.0000000000000001E-3</v>
      </c>
      <c r="J29" s="69">
        <v>3.34</v>
      </c>
      <c r="K29" s="59">
        <v>108</v>
      </c>
      <c r="L29" s="69">
        <v>-0.94479999999999997</v>
      </c>
      <c r="M29" s="69">
        <v>-74.650000000000006</v>
      </c>
      <c r="N29" s="69">
        <v>25.05</v>
      </c>
      <c r="O29" s="69">
        <v>41.25</v>
      </c>
      <c r="P29" s="59">
        <v>-25</v>
      </c>
      <c r="Q29" s="69">
        <v>0.1</v>
      </c>
      <c r="R29" s="69">
        <v>35</v>
      </c>
      <c r="S29" s="59">
        <v>4</v>
      </c>
      <c r="T29" s="69">
        <v>2</v>
      </c>
      <c r="U29" s="59">
        <v>1</v>
      </c>
      <c r="V29" s="69">
        <v>0</v>
      </c>
      <c r="W29" s="69">
        <v>0</v>
      </c>
      <c r="X29" s="69">
        <v>0.5</v>
      </c>
      <c r="Y29" s="69">
        <v>-8.6999999999999994E-3</v>
      </c>
      <c r="Z29" s="69">
        <v>-0.19089999999999999</v>
      </c>
      <c r="AA29" s="69">
        <v>-0.19040000000000001</v>
      </c>
      <c r="AB29" s="69">
        <v>-2.3599999999999999E-2</v>
      </c>
      <c r="AC29" s="69">
        <v>-4.5499999999999999E-2</v>
      </c>
      <c r="AD29" s="69">
        <v>-1.29E-2</v>
      </c>
      <c r="AE29" s="69">
        <v>-6.8999999999999999E-3</v>
      </c>
      <c r="AF29" s="69">
        <v>7.5899999999999995E-2</v>
      </c>
      <c r="AG29" s="69">
        <v>6.8265000000000002</v>
      </c>
      <c r="AH29" s="69">
        <v>-3.32E-2</v>
      </c>
      <c r="AI29" s="59">
        <f>INDEX(ERP!J12:J477, MATCH(AY29, ERP!K12:K477, 0))</f>
        <v>1.3339999999999999E-2</v>
      </c>
      <c r="AJ29" s="69">
        <v>2E-3</v>
      </c>
      <c r="AK29" s="69">
        <v>0.7772</v>
      </c>
      <c r="AL29" s="69">
        <v>5.8900000000000001E-2</v>
      </c>
      <c r="AM29" s="69">
        <v>0.27660000000000001</v>
      </c>
      <c r="AN29" s="71">
        <v>30</v>
      </c>
      <c r="AO29" s="69">
        <v>44.5</v>
      </c>
      <c r="AP29" s="69">
        <v>131.1</v>
      </c>
      <c r="AQ29" s="69">
        <v>0.28999999999999998</v>
      </c>
      <c r="AR29" s="69">
        <v>62.89</v>
      </c>
      <c r="AS29" s="69">
        <v>0.7</v>
      </c>
      <c r="AT29" s="69">
        <v>10.99</v>
      </c>
      <c r="AU29" s="69">
        <v>0.04</v>
      </c>
      <c r="AV29" s="71">
        <f>VLOOKUP(A31,node_position!A:C,2,FALSE)/2.5</f>
        <v>164.2</v>
      </c>
      <c r="AW29" s="18">
        <f>VLOOKUP(A31,node_position!A:C,3,FALSE)/2.5</f>
        <v>57.8</v>
      </c>
      <c r="AX29" s="9" t="s">
        <v>168</v>
      </c>
      <c r="AY29" s="54">
        <v>309</v>
      </c>
      <c r="AZ29" s="54">
        <f>INDEX(ERP!L11:L476, MATCH(AY29, ERP!K11:K476, 0))</f>
        <v>305</v>
      </c>
    </row>
    <row r="30" spans="1:52" s="41" customFormat="1" x14ac:dyDescent="0.25">
      <c r="A30" s="11" t="s">
        <v>125</v>
      </c>
      <c r="B30" s="10" t="s">
        <v>194</v>
      </c>
      <c r="C30" s="10">
        <v>29</v>
      </c>
      <c r="D30" s="65"/>
      <c r="E30" s="66"/>
      <c r="F30" s="66"/>
      <c r="G30" s="66"/>
      <c r="H30" s="66"/>
      <c r="I30" s="66"/>
      <c r="J30" s="66"/>
      <c r="K30" s="65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>
        <v>-8.6999999999999994E-3</v>
      </c>
      <c r="Z30" s="66">
        <v>-0.19089999999999999</v>
      </c>
      <c r="AA30" s="66">
        <v>-0.19040000000000001</v>
      </c>
      <c r="AB30" s="66">
        <v>-2.3599999999999999E-2</v>
      </c>
      <c r="AC30" s="66">
        <v>-4.5499999999999999E-2</v>
      </c>
      <c r="AD30" s="66">
        <v>-1.29E-2</v>
      </c>
      <c r="AE30" s="66">
        <v>-6.8999999999999999E-3</v>
      </c>
      <c r="AF30" s="66">
        <v>7.5899999999999995E-2</v>
      </c>
      <c r="AG30" s="66">
        <v>6.8265000000000002</v>
      </c>
      <c r="AH30" s="56">
        <v>-1.7809705166582E-2</v>
      </c>
      <c r="AI30" s="56">
        <v>1.3971373768643099E-2</v>
      </c>
      <c r="AJ30" s="56">
        <v>1.7832110055871001E-3</v>
      </c>
      <c r="AK30" s="66">
        <v>0.7772</v>
      </c>
      <c r="AL30" s="66">
        <v>5.8900000000000001E-2</v>
      </c>
      <c r="AM30" s="66">
        <v>0.27660000000000001</v>
      </c>
      <c r="AN30" s="68">
        <v>30</v>
      </c>
      <c r="AO30" s="66">
        <v>44.5</v>
      </c>
      <c r="AP30" s="56">
        <v>122.870184758603</v>
      </c>
      <c r="AQ30" s="66">
        <v>0.28999999999999998</v>
      </c>
      <c r="AR30" s="66">
        <v>62.89</v>
      </c>
      <c r="AS30" s="66">
        <v>0.7</v>
      </c>
      <c r="AT30" s="66">
        <v>10.99</v>
      </c>
      <c r="AU30" s="66">
        <v>0.04</v>
      </c>
      <c r="AV30" s="68">
        <f>AV26+(AV26-AV25)/2</f>
        <v>160.20000000000002</v>
      </c>
      <c r="AW30" s="11">
        <f>AW26+(AW26-AW25)/2</f>
        <v>42.599999999999994</v>
      </c>
      <c r="AX30" s="11" t="s">
        <v>169</v>
      </c>
      <c r="AY30" s="52">
        <v>277.60000000000002</v>
      </c>
      <c r="AZ30" s="52">
        <v>268.8</v>
      </c>
    </row>
    <row r="31" spans="1:52" s="41" customFormat="1" x14ac:dyDescent="0.25">
      <c r="A31" s="11" t="s">
        <v>126</v>
      </c>
      <c r="B31" s="10" t="s">
        <v>194</v>
      </c>
      <c r="C31" s="10">
        <v>30</v>
      </c>
      <c r="D31" s="65"/>
      <c r="E31" s="66"/>
      <c r="F31" s="66"/>
      <c r="G31" s="66"/>
      <c r="H31" s="66"/>
      <c r="I31" s="66"/>
      <c r="J31" s="66"/>
      <c r="K31" s="65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>
        <v>-8.6999999999999994E-3</v>
      </c>
      <c r="Z31" s="66">
        <v>-0.19089999999999999</v>
      </c>
      <c r="AA31" s="66">
        <v>-0.19040000000000001</v>
      </c>
      <c r="AB31" s="66">
        <v>-2.3599999999999999E-2</v>
      </c>
      <c r="AC31" s="66">
        <v>-4.5499999999999999E-2</v>
      </c>
      <c r="AD31" s="66">
        <v>-1.29E-2</v>
      </c>
      <c r="AE31" s="66">
        <v>-6.8999999999999999E-3</v>
      </c>
      <c r="AF31" s="66">
        <v>7.5899999999999995E-2</v>
      </c>
      <c r="AG31" s="66">
        <v>6.8265000000000002</v>
      </c>
      <c r="AH31" s="56">
        <v>-1.7809705166582E-2</v>
      </c>
      <c r="AI31" s="56">
        <v>1.3971373768643099E-2</v>
      </c>
      <c r="AJ31" s="56">
        <v>1.7832110055871001E-3</v>
      </c>
      <c r="AK31" s="66">
        <v>0.7772</v>
      </c>
      <c r="AL31" s="66">
        <v>5.8900000000000001E-2</v>
      </c>
      <c r="AM31" s="66">
        <v>0.27660000000000001</v>
      </c>
      <c r="AN31" s="68">
        <v>30</v>
      </c>
      <c r="AO31" s="66">
        <v>44.5</v>
      </c>
      <c r="AP31" s="56">
        <v>122.870184758603</v>
      </c>
      <c r="AQ31" s="66">
        <v>0.28999999999999998</v>
      </c>
      <c r="AR31" s="66">
        <v>62.89</v>
      </c>
      <c r="AS31" s="66">
        <v>0.7</v>
      </c>
      <c r="AT31" s="66">
        <v>10.99</v>
      </c>
      <c r="AU31" s="66">
        <v>0.04</v>
      </c>
      <c r="AV31" s="68">
        <f>AV29+(AV29-AV28)/2</f>
        <v>167.79999999999998</v>
      </c>
      <c r="AW31" s="11">
        <f>AW29+(AW29-AW28)/2</f>
        <v>56.8</v>
      </c>
      <c r="AX31" s="11" t="s">
        <v>170</v>
      </c>
      <c r="AY31" s="52">
        <v>277.60000000000002</v>
      </c>
      <c r="AZ31" s="52">
        <v>268.8</v>
      </c>
    </row>
    <row r="32" spans="1:52" s="41" customFormat="1" x14ac:dyDescent="0.25">
      <c r="A32" s="11" t="s">
        <v>127</v>
      </c>
      <c r="B32" s="10" t="s">
        <v>194</v>
      </c>
      <c r="C32" s="10">
        <v>31</v>
      </c>
      <c r="D32" s="65"/>
      <c r="E32" s="66"/>
      <c r="F32" s="66"/>
      <c r="G32" s="66"/>
      <c r="H32" s="66"/>
      <c r="I32" s="66"/>
      <c r="J32" s="66"/>
      <c r="K32" s="65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>
        <v>-8.6999999999999994E-3</v>
      </c>
      <c r="Z32" s="66">
        <v>-0.19089999999999999</v>
      </c>
      <c r="AA32" s="66">
        <v>-0.19040000000000001</v>
      </c>
      <c r="AB32" s="66">
        <v>-2.3599999999999999E-2</v>
      </c>
      <c r="AC32" s="66">
        <v>-4.5499999999999999E-2</v>
      </c>
      <c r="AD32" s="66">
        <v>-1.29E-2</v>
      </c>
      <c r="AE32" s="66">
        <v>-6.8999999999999999E-3</v>
      </c>
      <c r="AF32" s="66">
        <v>7.5899999999999995E-2</v>
      </c>
      <c r="AG32" s="66">
        <v>6.8265000000000002</v>
      </c>
      <c r="AH32" s="56">
        <v>-1.7809705166582E-2</v>
      </c>
      <c r="AI32" s="56">
        <v>1.3971373768643099E-2</v>
      </c>
      <c r="AJ32" s="56">
        <v>1.7832110055871001E-3</v>
      </c>
      <c r="AK32" s="66">
        <v>0.7772</v>
      </c>
      <c r="AL32" s="66">
        <v>5.8900000000000001E-2</v>
      </c>
      <c r="AM32" s="66">
        <v>0.27660000000000001</v>
      </c>
      <c r="AN32" s="68">
        <v>30</v>
      </c>
      <c r="AO32" s="66">
        <v>44.5</v>
      </c>
      <c r="AP32" s="56">
        <v>122.870184758603</v>
      </c>
      <c r="AQ32" s="66">
        <v>0.28999999999999998</v>
      </c>
      <c r="AR32" s="66">
        <v>62.89</v>
      </c>
      <c r="AS32" s="66">
        <v>0.7</v>
      </c>
      <c r="AT32" s="66">
        <v>10.99</v>
      </c>
      <c r="AU32" s="66">
        <v>0.04</v>
      </c>
      <c r="AV32" s="68">
        <f>VLOOKUP(A32,node_position!A:C,2,FALSE)/2.5</f>
        <v>114.6</v>
      </c>
      <c r="AW32" s="17">
        <f>VLOOKUP(A32,node_position!A:C,3,FALSE)/2.5</f>
        <v>59.8</v>
      </c>
      <c r="AX32" s="11" t="s">
        <v>172</v>
      </c>
      <c r="AY32" s="52">
        <v>277.60000000000002</v>
      </c>
      <c r="AZ32" s="52">
        <v>268.8</v>
      </c>
    </row>
    <row r="33" spans="1:52" s="41" customFormat="1" x14ac:dyDescent="0.25">
      <c r="A33" s="11" t="s">
        <v>128</v>
      </c>
      <c r="B33" s="10" t="s">
        <v>194</v>
      </c>
      <c r="C33" s="10">
        <v>32</v>
      </c>
      <c r="D33" s="65"/>
      <c r="E33" s="66"/>
      <c r="F33" s="66"/>
      <c r="G33" s="66"/>
      <c r="H33" s="66"/>
      <c r="I33" s="66"/>
      <c r="J33" s="66"/>
      <c r="K33" s="6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>
        <v>-8.6999999999999994E-3</v>
      </c>
      <c r="Z33" s="66">
        <v>-0.19089999999999999</v>
      </c>
      <c r="AA33" s="66">
        <v>-0.19040000000000001</v>
      </c>
      <c r="AB33" s="66">
        <v>-2.3599999999999999E-2</v>
      </c>
      <c r="AC33" s="66">
        <v>-4.5499999999999999E-2</v>
      </c>
      <c r="AD33" s="66">
        <v>-1.29E-2</v>
      </c>
      <c r="AE33" s="66">
        <v>-6.8999999999999999E-3</v>
      </c>
      <c r="AF33" s="66">
        <v>7.5899999999999995E-2</v>
      </c>
      <c r="AG33" s="66">
        <v>6.8265000000000002</v>
      </c>
      <c r="AH33" s="56">
        <v>-1.7809705166582E-2</v>
      </c>
      <c r="AI33" s="56">
        <v>1.3971373768643099E-2</v>
      </c>
      <c r="AJ33" s="56">
        <v>1.7832110055871001E-3</v>
      </c>
      <c r="AK33" s="66">
        <v>0.7772</v>
      </c>
      <c r="AL33" s="66">
        <v>5.8900000000000001E-2</v>
      </c>
      <c r="AM33" s="66">
        <v>0.27660000000000001</v>
      </c>
      <c r="AN33" s="68">
        <v>30</v>
      </c>
      <c r="AO33" s="66">
        <v>44.5</v>
      </c>
      <c r="AP33" s="56">
        <v>122.870184758603</v>
      </c>
      <c r="AQ33" s="66">
        <v>0.28999999999999998</v>
      </c>
      <c r="AR33" s="66">
        <v>62.89</v>
      </c>
      <c r="AS33" s="66">
        <v>0.7</v>
      </c>
      <c r="AT33" s="66">
        <v>10.99</v>
      </c>
      <c r="AU33" s="66">
        <v>0.04</v>
      </c>
      <c r="AV33" s="68">
        <f>VLOOKUP(A33,node_position!A:C,2,FALSE)/2.5</f>
        <v>83</v>
      </c>
      <c r="AW33" s="17">
        <f>VLOOKUP(A33,node_position!A:C,3,FALSE)/2.5</f>
        <v>91.4</v>
      </c>
      <c r="AX33" s="11" t="s">
        <v>172</v>
      </c>
      <c r="AY33" s="52">
        <v>277.60000000000002</v>
      </c>
      <c r="AZ33" s="52">
        <v>268.8</v>
      </c>
    </row>
    <row r="34" spans="1:52" s="48" customFormat="1" x14ac:dyDescent="0.25">
      <c r="A34" s="9" t="s">
        <v>129</v>
      </c>
      <c r="B34" s="8" t="s">
        <v>178</v>
      </c>
      <c r="C34" s="8">
        <v>33</v>
      </c>
      <c r="D34" s="59">
        <v>2300</v>
      </c>
      <c r="E34" s="69">
        <v>2</v>
      </c>
      <c r="F34" s="69">
        <v>0.1</v>
      </c>
      <c r="G34" s="69">
        <v>0.25</v>
      </c>
      <c r="H34" s="69">
        <v>3.5000000000000001E-3</v>
      </c>
      <c r="I34" s="69">
        <v>7.0000000000000001E-3</v>
      </c>
      <c r="J34" s="69">
        <v>3.34</v>
      </c>
      <c r="K34" s="59">
        <v>108</v>
      </c>
      <c r="L34" s="69">
        <v>-0.94479999999999997</v>
      </c>
      <c r="M34" s="69">
        <v>-74.650000000000006</v>
      </c>
      <c r="N34" s="69">
        <v>25.05</v>
      </c>
      <c r="O34" s="69">
        <v>41.25</v>
      </c>
      <c r="P34" s="59">
        <v>-25</v>
      </c>
      <c r="Q34" s="69">
        <v>0.1</v>
      </c>
      <c r="R34" s="69">
        <v>35</v>
      </c>
      <c r="S34" s="59">
        <v>4</v>
      </c>
      <c r="T34" s="69">
        <v>2</v>
      </c>
      <c r="U34" s="59">
        <v>1</v>
      </c>
      <c r="V34" s="69">
        <v>0</v>
      </c>
      <c r="W34" s="69">
        <v>0</v>
      </c>
      <c r="X34" s="69">
        <v>0.5</v>
      </c>
      <c r="Y34" s="69">
        <v>-8.6999999999999994E-3</v>
      </c>
      <c r="Z34" s="69">
        <v>-0.19089999999999999</v>
      </c>
      <c r="AA34" s="69">
        <v>-0.19040000000000001</v>
      </c>
      <c r="AB34" s="69">
        <v>-2.3599999999999999E-2</v>
      </c>
      <c r="AC34" s="69">
        <v>-4.5499999999999999E-2</v>
      </c>
      <c r="AD34" s="69">
        <v>-1.29E-2</v>
      </c>
      <c r="AE34" s="69">
        <v>-6.8999999999999999E-3</v>
      </c>
      <c r="AF34" s="69">
        <v>7.5899999999999995E-2</v>
      </c>
      <c r="AG34" s="69">
        <v>6.8265000000000002</v>
      </c>
      <c r="AH34" s="69">
        <v>-3.32E-2</v>
      </c>
      <c r="AI34" s="59">
        <f>INDEX(ERP!J3:J468, MATCH(AY34, ERP!K3:K468, 0))</f>
        <v>1.3939999999999999E-2</v>
      </c>
      <c r="AJ34" s="69">
        <v>2E-3</v>
      </c>
      <c r="AK34" s="69">
        <v>0.7772</v>
      </c>
      <c r="AL34" s="69">
        <v>5.8900000000000001E-2</v>
      </c>
      <c r="AM34" s="69">
        <v>0.27660000000000001</v>
      </c>
      <c r="AN34" s="71">
        <v>30</v>
      </c>
      <c r="AO34" s="69">
        <v>44.5</v>
      </c>
      <c r="AP34" s="69">
        <v>131.1</v>
      </c>
      <c r="AQ34" s="69">
        <v>0.28999999999999998</v>
      </c>
      <c r="AR34" s="69">
        <v>62.89</v>
      </c>
      <c r="AS34" s="69">
        <v>0.7</v>
      </c>
      <c r="AT34" s="69">
        <v>10.99</v>
      </c>
      <c r="AU34" s="69">
        <v>0.04</v>
      </c>
      <c r="AV34" s="71">
        <f>VLOOKUP(A34,node_position!A:C,2,FALSE)/2.5</f>
        <v>112.2</v>
      </c>
      <c r="AW34" s="18">
        <f>VLOOKUP(A34,node_position!A:C,3,FALSE)/2.5</f>
        <v>38.6</v>
      </c>
      <c r="AX34" s="9" t="s">
        <v>175</v>
      </c>
      <c r="AY34" s="55">
        <v>293</v>
      </c>
      <c r="AZ34" s="59">
        <f>INDEX(ERP!L2:L468, MATCH(AY34, ERP!K2:K468, 0))</f>
        <v>289</v>
      </c>
    </row>
    <row r="35" spans="1:52" s="48" customFormat="1" x14ac:dyDescent="0.25">
      <c r="A35" s="9" t="s">
        <v>130</v>
      </c>
      <c r="B35" s="8" t="s">
        <v>178</v>
      </c>
      <c r="C35" s="8">
        <v>34</v>
      </c>
      <c r="D35" s="59">
        <v>2300</v>
      </c>
      <c r="E35" s="69">
        <v>2</v>
      </c>
      <c r="F35" s="69">
        <v>0.1</v>
      </c>
      <c r="G35" s="69">
        <v>0.25</v>
      </c>
      <c r="H35" s="69">
        <v>3.5000000000000001E-3</v>
      </c>
      <c r="I35" s="69">
        <v>7.0000000000000001E-3</v>
      </c>
      <c r="J35" s="69">
        <v>3.34</v>
      </c>
      <c r="K35" s="59">
        <v>108</v>
      </c>
      <c r="L35" s="69">
        <v>-0.94479999999999997</v>
      </c>
      <c r="M35" s="69">
        <v>-74.650000000000006</v>
      </c>
      <c r="N35" s="69">
        <v>25.05</v>
      </c>
      <c r="O35" s="69">
        <v>41.25</v>
      </c>
      <c r="P35" s="59">
        <v>-25</v>
      </c>
      <c r="Q35" s="69">
        <v>0.1</v>
      </c>
      <c r="R35" s="69">
        <v>35</v>
      </c>
      <c r="S35" s="59">
        <v>4</v>
      </c>
      <c r="T35" s="69">
        <v>2</v>
      </c>
      <c r="U35" s="59">
        <v>1</v>
      </c>
      <c r="V35" s="69">
        <v>0</v>
      </c>
      <c r="W35" s="69">
        <v>0</v>
      </c>
      <c r="X35" s="69">
        <v>0.5</v>
      </c>
      <c r="Y35" s="69">
        <v>-8.6999999999999994E-3</v>
      </c>
      <c r="Z35" s="69">
        <v>-0.19089999999999999</v>
      </c>
      <c r="AA35" s="69">
        <v>-0.19040000000000001</v>
      </c>
      <c r="AB35" s="69">
        <v>-2.3599999999999999E-2</v>
      </c>
      <c r="AC35" s="69">
        <v>-4.5499999999999999E-2</v>
      </c>
      <c r="AD35" s="69">
        <v>-1.29E-2</v>
      </c>
      <c r="AE35" s="69">
        <v>-6.8999999999999999E-3</v>
      </c>
      <c r="AF35" s="69">
        <v>7.5899999999999995E-2</v>
      </c>
      <c r="AG35" s="69">
        <v>6.8265000000000002</v>
      </c>
      <c r="AH35" s="69">
        <v>-3.32E-2</v>
      </c>
      <c r="AI35" s="59">
        <f>INDEX(ERP!J3:J468, MATCH(AY35, ERP!K3:K468, 0))</f>
        <v>1.3939999999999999E-2</v>
      </c>
      <c r="AJ35" s="69">
        <v>2E-3</v>
      </c>
      <c r="AK35" s="69">
        <v>0.7772</v>
      </c>
      <c r="AL35" s="69">
        <v>5.8900000000000001E-2</v>
      </c>
      <c r="AM35" s="69">
        <v>0.27660000000000001</v>
      </c>
      <c r="AN35" s="71">
        <v>30</v>
      </c>
      <c r="AO35" s="69">
        <v>44.5</v>
      </c>
      <c r="AP35" s="69">
        <v>131.1</v>
      </c>
      <c r="AQ35" s="69">
        <v>0.28999999999999998</v>
      </c>
      <c r="AR35" s="69">
        <v>62.89</v>
      </c>
      <c r="AS35" s="69">
        <v>0.7</v>
      </c>
      <c r="AT35" s="69">
        <v>10.99</v>
      </c>
      <c r="AU35" s="69">
        <v>0.04</v>
      </c>
      <c r="AV35" s="71">
        <f>VLOOKUP(A35,node_position!A:C,2,FALSE)/2.5</f>
        <v>75</v>
      </c>
      <c r="AW35" s="18">
        <f>VLOOKUP(A35,node_position!A:C,3,FALSE)/2.5</f>
        <v>59</v>
      </c>
      <c r="AX35" s="9" t="s">
        <v>175</v>
      </c>
      <c r="AY35" s="55">
        <v>293</v>
      </c>
      <c r="AZ35" s="59">
        <f>INDEX(ERP!L3:L468, MATCH(AY35, ERP!K3:K468, 0))</f>
        <v>289</v>
      </c>
    </row>
    <row r="36" spans="1:52" s="41" customFormat="1" x14ac:dyDescent="0.25">
      <c r="A36" s="11" t="s">
        <v>131</v>
      </c>
      <c r="B36" s="10" t="s">
        <v>194</v>
      </c>
      <c r="C36" s="10">
        <v>35</v>
      </c>
      <c r="D36" s="65"/>
      <c r="E36" s="66"/>
      <c r="F36" s="66"/>
      <c r="G36" s="66"/>
      <c r="H36" s="66"/>
      <c r="I36" s="66"/>
      <c r="J36" s="66"/>
      <c r="K36" s="65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>
        <v>-8.6999999999999994E-3</v>
      </c>
      <c r="Z36" s="66">
        <v>-0.19089999999999999</v>
      </c>
      <c r="AA36" s="66">
        <v>-0.19040000000000001</v>
      </c>
      <c r="AB36" s="66">
        <v>-2.3599999999999999E-2</v>
      </c>
      <c r="AC36" s="66">
        <v>-4.5499999999999999E-2</v>
      </c>
      <c r="AD36" s="66">
        <v>-1.29E-2</v>
      </c>
      <c r="AE36" s="66">
        <v>-6.8999999999999999E-3</v>
      </c>
      <c r="AF36" s="66">
        <v>7.5899999999999995E-2</v>
      </c>
      <c r="AG36" s="66">
        <v>6.8265000000000002</v>
      </c>
      <c r="AH36" s="56">
        <v>-1.7809705166582E-2</v>
      </c>
      <c r="AI36" s="56">
        <v>1.3971373768643099E-2</v>
      </c>
      <c r="AJ36" s="56">
        <v>1.7832110055871001E-3</v>
      </c>
      <c r="AK36" s="66">
        <v>0.7772</v>
      </c>
      <c r="AL36" s="66">
        <v>5.8900000000000001E-2</v>
      </c>
      <c r="AM36" s="66">
        <v>0.27660000000000001</v>
      </c>
      <c r="AN36" s="68">
        <v>30</v>
      </c>
      <c r="AO36" s="66">
        <v>44.5</v>
      </c>
      <c r="AP36" s="56">
        <v>122.870184758603</v>
      </c>
      <c r="AQ36" s="66">
        <v>0.28999999999999998</v>
      </c>
      <c r="AR36" s="66">
        <v>62.89</v>
      </c>
      <c r="AS36" s="66">
        <v>0.7</v>
      </c>
      <c r="AT36" s="66">
        <v>10.99</v>
      </c>
      <c r="AU36" s="66">
        <v>0.04</v>
      </c>
      <c r="AV36" s="68">
        <f>VLOOKUP(A36,node_position!A:C,2,FALSE)/2.5</f>
        <v>101.8</v>
      </c>
      <c r="AW36" s="17">
        <f>VLOOKUP(A36,node_position!A:C,3,FALSE)/2.5</f>
        <v>105.4</v>
      </c>
      <c r="AX36" s="11" t="s">
        <v>173</v>
      </c>
      <c r="AY36" s="52">
        <v>277.60000000000002</v>
      </c>
      <c r="AZ36" s="52">
        <v>268.8</v>
      </c>
    </row>
    <row r="37" spans="1:52" s="41" customFormat="1" x14ac:dyDescent="0.25">
      <c r="A37" s="11" t="s">
        <v>132</v>
      </c>
      <c r="B37" s="10" t="s">
        <v>194</v>
      </c>
      <c r="C37" s="10">
        <v>36</v>
      </c>
      <c r="D37" s="65"/>
      <c r="E37" s="66"/>
      <c r="F37" s="66"/>
      <c r="G37" s="66"/>
      <c r="H37" s="66"/>
      <c r="I37" s="66"/>
      <c r="J37" s="66"/>
      <c r="K37" s="65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>
        <v>-8.6999999999999994E-3</v>
      </c>
      <c r="Z37" s="66">
        <v>-0.19089999999999999</v>
      </c>
      <c r="AA37" s="66">
        <v>-0.19040000000000001</v>
      </c>
      <c r="AB37" s="66">
        <v>-2.3599999999999999E-2</v>
      </c>
      <c r="AC37" s="66">
        <v>-4.5499999999999999E-2</v>
      </c>
      <c r="AD37" s="66">
        <v>-1.29E-2</v>
      </c>
      <c r="AE37" s="66">
        <v>-6.8999999999999999E-3</v>
      </c>
      <c r="AF37" s="66">
        <v>7.5899999999999995E-2</v>
      </c>
      <c r="AG37" s="66">
        <v>6.8265000000000002</v>
      </c>
      <c r="AH37" s="56">
        <v>-1.7809705166582E-2</v>
      </c>
      <c r="AI37" s="56">
        <v>1.3971373768643099E-2</v>
      </c>
      <c r="AJ37" s="56">
        <v>1.7832110055871001E-3</v>
      </c>
      <c r="AK37" s="66">
        <v>0.7772</v>
      </c>
      <c r="AL37" s="66">
        <v>5.8900000000000001E-2</v>
      </c>
      <c r="AM37" s="66">
        <v>0.27660000000000001</v>
      </c>
      <c r="AN37" s="68">
        <v>30</v>
      </c>
      <c r="AO37" s="66">
        <v>44.5</v>
      </c>
      <c r="AP37" s="56">
        <v>122.870184758603</v>
      </c>
      <c r="AQ37" s="66">
        <v>0.28999999999999998</v>
      </c>
      <c r="AR37" s="66">
        <v>62.89</v>
      </c>
      <c r="AS37" s="66">
        <v>0.7</v>
      </c>
      <c r="AT37" s="66">
        <v>10.99</v>
      </c>
      <c r="AU37" s="66">
        <v>0.04</v>
      </c>
      <c r="AV37" s="68">
        <f>VLOOKUP(A37,node_position!A:C,2,FALSE)/2.5</f>
        <v>125</v>
      </c>
      <c r="AW37" s="17">
        <f>VLOOKUP(A37,node_position!A:C,3,FALSE)/2.5</f>
        <v>126.6</v>
      </c>
      <c r="AX37" s="11" t="s">
        <v>174</v>
      </c>
      <c r="AY37" s="52">
        <v>277.60000000000002</v>
      </c>
      <c r="AZ37" s="52">
        <v>268.8</v>
      </c>
    </row>
    <row r="38" spans="1:52" s="41" customFormat="1" x14ac:dyDescent="0.25">
      <c r="A38" s="11" t="s">
        <v>133</v>
      </c>
      <c r="B38" s="10" t="s">
        <v>194</v>
      </c>
      <c r="C38" s="10">
        <v>37</v>
      </c>
      <c r="D38" s="65"/>
      <c r="E38" s="66"/>
      <c r="F38" s="66"/>
      <c r="G38" s="66"/>
      <c r="H38" s="66"/>
      <c r="I38" s="66"/>
      <c r="J38" s="66"/>
      <c r="K38" s="6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>
        <v>-8.6999999999999994E-3</v>
      </c>
      <c r="Z38" s="66">
        <v>-0.19089999999999999</v>
      </c>
      <c r="AA38" s="66">
        <v>-0.19040000000000001</v>
      </c>
      <c r="AB38" s="66">
        <v>-2.3599999999999999E-2</v>
      </c>
      <c r="AC38" s="66">
        <v>-4.5499999999999999E-2</v>
      </c>
      <c r="AD38" s="66">
        <v>-1.29E-2</v>
      </c>
      <c r="AE38" s="66">
        <v>-6.8999999999999999E-3</v>
      </c>
      <c r="AF38" s="66">
        <v>7.5899999999999995E-2</v>
      </c>
      <c r="AG38" s="66">
        <v>6.8265000000000002</v>
      </c>
      <c r="AH38" s="56">
        <v>-1.7809705166582E-2</v>
      </c>
      <c r="AI38" s="56">
        <v>1.3971373768643099E-2</v>
      </c>
      <c r="AJ38" s="56">
        <v>1.7832110055871001E-3</v>
      </c>
      <c r="AK38" s="66">
        <v>0.7772</v>
      </c>
      <c r="AL38" s="66">
        <v>5.8900000000000001E-2</v>
      </c>
      <c r="AM38" s="66">
        <v>0.27660000000000001</v>
      </c>
      <c r="AN38" s="68">
        <v>30</v>
      </c>
      <c r="AO38" s="66">
        <v>44.5</v>
      </c>
      <c r="AP38" s="56">
        <v>122.870184758603</v>
      </c>
      <c r="AQ38" s="66">
        <v>0.28999999999999998</v>
      </c>
      <c r="AR38" s="66">
        <v>62.89</v>
      </c>
      <c r="AS38" s="66">
        <v>0.7</v>
      </c>
      <c r="AT38" s="66">
        <v>10.99</v>
      </c>
      <c r="AU38" s="66">
        <v>0.04</v>
      </c>
      <c r="AV38" s="68">
        <f>VLOOKUP(A38,node_position!A:C,2,FALSE)/2.5</f>
        <v>131</v>
      </c>
      <c r="AW38" s="17">
        <f>VLOOKUP(A38,node_position!A:C,3,FALSE)/2.5</f>
        <v>75.8</v>
      </c>
      <c r="AX38" s="11" t="s">
        <v>173</v>
      </c>
      <c r="AY38" s="52">
        <v>277.60000000000002</v>
      </c>
      <c r="AZ38" s="52">
        <v>268.8</v>
      </c>
    </row>
    <row r="39" spans="1:52" s="48" customFormat="1" x14ac:dyDescent="0.25">
      <c r="A39" s="9" t="s">
        <v>134</v>
      </c>
      <c r="B39" s="8" t="s">
        <v>178</v>
      </c>
      <c r="C39" s="8">
        <v>38</v>
      </c>
      <c r="D39" s="59">
        <v>2300</v>
      </c>
      <c r="E39" s="69">
        <v>2</v>
      </c>
      <c r="F39" s="69">
        <v>0.1</v>
      </c>
      <c r="G39" s="69">
        <v>0.25</v>
      </c>
      <c r="H39" s="69">
        <v>3.5000000000000001E-3</v>
      </c>
      <c r="I39" s="69">
        <v>7.0000000000000001E-3</v>
      </c>
      <c r="J39" s="69">
        <v>3.34</v>
      </c>
      <c r="K39" s="59">
        <v>108</v>
      </c>
      <c r="L39" s="69">
        <v>-0.94479999999999997</v>
      </c>
      <c r="M39" s="69">
        <v>-74.650000000000006</v>
      </c>
      <c r="N39" s="69">
        <v>25.05</v>
      </c>
      <c r="O39" s="69">
        <v>41.25</v>
      </c>
      <c r="P39" s="59">
        <v>-25</v>
      </c>
      <c r="Q39" s="69">
        <v>0.1</v>
      </c>
      <c r="R39" s="69">
        <v>35</v>
      </c>
      <c r="S39" s="59">
        <v>4</v>
      </c>
      <c r="T39" s="69">
        <v>2</v>
      </c>
      <c r="U39" s="59">
        <v>1</v>
      </c>
      <c r="V39" s="69">
        <v>0</v>
      </c>
      <c r="W39" s="69">
        <v>0</v>
      </c>
      <c r="X39" s="69">
        <v>0.5</v>
      </c>
      <c r="Y39" s="69">
        <v>-8.6999999999999994E-3</v>
      </c>
      <c r="Z39" s="69">
        <v>-0.19089999999999999</v>
      </c>
      <c r="AA39" s="69">
        <v>-0.19040000000000001</v>
      </c>
      <c r="AB39" s="69">
        <v>-2.3599999999999999E-2</v>
      </c>
      <c r="AC39" s="69">
        <v>-4.5499999999999999E-2</v>
      </c>
      <c r="AD39" s="69">
        <v>-1.29E-2</v>
      </c>
      <c r="AE39" s="69">
        <v>-6.8999999999999999E-3</v>
      </c>
      <c r="AF39" s="69">
        <v>7.5899999999999995E-2</v>
      </c>
      <c r="AG39" s="69">
        <v>6.8265000000000002</v>
      </c>
      <c r="AH39" s="69">
        <v>-3.32E-2</v>
      </c>
      <c r="AI39" s="59">
        <f>INDEX(ERP!J2:J467, MATCH(AY39, ERP!K2:K467, 0))</f>
        <v>1.436E-2</v>
      </c>
      <c r="AJ39" s="69">
        <v>2E-3</v>
      </c>
      <c r="AK39" s="69">
        <v>0.7772</v>
      </c>
      <c r="AL39" s="69">
        <v>5.8900000000000001E-2</v>
      </c>
      <c r="AM39" s="69">
        <v>0.27660000000000001</v>
      </c>
      <c r="AN39" s="71">
        <v>30</v>
      </c>
      <c r="AO39" s="69">
        <v>44.5</v>
      </c>
      <c r="AP39" s="69">
        <v>131.1</v>
      </c>
      <c r="AQ39" s="69">
        <v>0.28999999999999998</v>
      </c>
      <c r="AR39" s="69">
        <v>62.89</v>
      </c>
      <c r="AS39" s="69">
        <v>0.7</v>
      </c>
      <c r="AT39" s="69">
        <v>10.99</v>
      </c>
      <c r="AU39" s="69">
        <v>0.04</v>
      </c>
      <c r="AV39" s="71">
        <f>VLOOKUP(A39,node_position!A:C,2,FALSE)/2.5</f>
        <v>159.4</v>
      </c>
      <c r="AW39" s="18">
        <f>VLOOKUP(A39,node_position!A:C,3,FALSE)/2.5</f>
        <v>94.2</v>
      </c>
      <c r="AX39" s="9" t="s">
        <v>176</v>
      </c>
      <c r="AY39" s="55">
        <v>283</v>
      </c>
      <c r="AZ39" s="59">
        <f>INDEX(ERP!L2:L467, MATCH(AY39, ERP!K2:K467, 0))</f>
        <v>279</v>
      </c>
    </row>
    <row r="40" spans="1:52" s="48" customFormat="1" x14ac:dyDescent="0.25">
      <c r="A40" s="9" t="s">
        <v>135</v>
      </c>
      <c r="B40" s="8" t="s">
        <v>178</v>
      </c>
      <c r="C40" s="8">
        <v>39</v>
      </c>
      <c r="D40" s="59">
        <v>2300</v>
      </c>
      <c r="E40" s="69">
        <v>2</v>
      </c>
      <c r="F40" s="69">
        <v>0.1</v>
      </c>
      <c r="G40" s="69">
        <v>0.25</v>
      </c>
      <c r="H40" s="69">
        <v>3.5000000000000001E-3</v>
      </c>
      <c r="I40" s="69">
        <v>7.0000000000000001E-3</v>
      </c>
      <c r="J40" s="69">
        <v>3.34</v>
      </c>
      <c r="K40" s="59">
        <v>108</v>
      </c>
      <c r="L40" s="69">
        <v>-0.94479999999999997</v>
      </c>
      <c r="M40" s="69">
        <v>-74.650000000000006</v>
      </c>
      <c r="N40" s="69">
        <v>25.05</v>
      </c>
      <c r="O40" s="69">
        <v>41.25</v>
      </c>
      <c r="P40" s="59">
        <v>-25</v>
      </c>
      <c r="Q40" s="69">
        <v>0.1</v>
      </c>
      <c r="R40" s="69">
        <v>35</v>
      </c>
      <c r="S40" s="59">
        <v>4</v>
      </c>
      <c r="T40" s="69">
        <v>2</v>
      </c>
      <c r="U40" s="59">
        <v>1</v>
      </c>
      <c r="V40" s="69">
        <v>0</v>
      </c>
      <c r="W40" s="69">
        <v>0</v>
      </c>
      <c r="X40" s="69">
        <v>0.5</v>
      </c>
      <c r="Y40" s="69">
        <v>-8.6999999999999994E-3</v>
      </c>
      <c r="Z40" s="69">
        <v>-0.19089999999999999</v>
      </c>
      <c r="AA40" s="69">
        <v>-0.19040000000000001</v>
      </c>
      <c r="AB40" s="69">
        <v>-2.3599999999999999E-2</v>
      </c>
      <c r="AC40" s="69">
        <v>-4.5499999999999999E-2</v>
      </c>
      <c r="AD40" s="69">
        <v>-1.29E-2</v>
      </c>
      <c r="AE40" s="69">
        <v>-6.8999999999999999E-3</v>
      </c>
      <c r="AF40" s="69">
        <v>7.5899999999999995E-2</v>
      </c>
      <c r="AG40" s="69">
        <v>6.8265000000000002</v>
      </c>
      <c r="AH40" s="69">
        <v>-3.32E-2</v>
      </c>
      <c r="AI40" s="59">
        <f>INDEX(ERP!J3:J468, MATCH(AY40, ERP!K3:K468, 0))</f>
        <v>1.436E-2</v>
      </c>
      <c r="AJ40" s="69">
        <v>2E-3</v>
      </c>
      <c r="AK40" s="69">
        <v>0.7772</v>
      </c>
      <c r="AL40" s="69">
        <v>5.8900000000000001E-2</v>
      </c>
      <c r="AM40" s="69">
        <v>0.27660000000000001</v>
      </c>
      <c r="AN40" s="71">
        <v>30</v>
      </c>
      <c r="AO40" s="69">
        <v>44.5</v>
      </c>
      <c r="AP40" s="69">
        <v>131.1</v>
      </c>
      <c r="AQ40" s="69">
        <v>0.28999999999999998</v>
      </c>
      <c r="AR40" s="69">
        <v>62.89</v>
      </c>
      <c r="AS40" s="69">
        <v>0.7</v>
      </c>
      <c r="AT40" s="69">
        <v>10.99</v>
      </c>
      <c r="AU40" s="69">
        <v>0.04</v>
      </c>
      <c r="AV40" s="71">
        <f>VLOOKUP(A40,node_position!A:C,2,FALSE)/2.5</f>
        <v>143.4</v>
      </c>
      <c r="AW40" s="18">
        <f>VLOOKUP(A40,node_position!A:C,3,FALSE)/2.5</f>
        <v>121.4</v>
      </c>
      <c r="AX40" s="9" t="s">
        <v>176</v>
      </c>
      <c r="AY40" s="55">
        <v>283</v>
      </c>
      <c r="AZ40" s="59">
        <f>INDEX(ERP!L3:L468, MATCH(AY40, ERP!K3:K468, 0))</f>
        <v>279</v>
      </c>
    </row>
    <row r="41" spans="1:52" s="41" customFormat="1" x14ac:dyDescent="0.25">
      <c r="A41" s="11" t="s">
        <v>219</v>
      </c>
      <c r="B41" s="10" t="s">
        <v>194</v>
      </c>
      <c r="C41" s="10">
        <v>40</v>
      </c>
      <c r="D41" s="65"/>
      <c r="E41" s="66"/>
      <c r="F41" s="66"/>
      <c r="G41" s="66"/>
      <c r="H41" s="66"/>
      <c r="I41" s="66"/>
      <c r="J41" s="66"/>
      <c r="K41" s="65"/>
      <c r="L41" s="66"/>
      <c r="M41" s="66"/>
      <c r="N41" s="66"/>
      <c r="O41" s="66"/>
      <c r="P41" s="65"/>
      <c r="Q41" s="66"/>
      <c r="R41" s="66"/>
      <c r="S41" s="65"/>
      <c r="T41" s="66"/>
      <c r="U41" s="65"/>
      <c r="V41" s="66"/>
      <c r="W41" s="66"/>
      <c r="X41" s="66"/>
      <c r="Y41" s="66">
        <v>-8.6999999999999994E-3</v>
      </c>
      <c r="Z41" s="66">
        <v>-0.19089999999999999</v>
      </c>
      <c r="AA41" s="66">
        <v>-0.19040000000000001</v>
      </c>
      <c r="AB41" s="66">
        <v>-2.3599999999999999E-2</v>
      </c>
      <c r="AC41" s="66">
        <v>-4.5499999999999999E-2</v>
      </c>
      <c r="AD41" s="66">
        <v>-1.29E-2</v>
      </c>
      <c r="AE41" s="66">
        <v>-6.8999999999999999E-3</v>
      </c>
      <c r="AF41" s="66">
        <v>7.5899999999999995E-2</v>
      </c>
      <c r="AG41" s="66">
        <v>6.8265000000000002</v>
      </c>
      <c r="AH41" s="56">
        <v>-1.7809705166582E-2</v>
      </c>
      <c r="AI41" s="56">
        <v>1.3971373768643099E-2</v>
      </c>
      <c r="AJ41" s="56">
        <v>1.7832110055871001E-3</v>
      </c>
      <c r="AK41" s="66">
        <v>0.7772</v>
      </c>
      <c r="AL41" s="66">
        <v>5.8900000000000001E-2</v>
      </c>
      <c r="AM41" s="66">
        <v>0.27660000000000001</v>
      </c>
      <c r="AN41" s="68">
        <v>30</v>
      </c>
      <c r="AO41" s="66">
        <v>44.5</v>
      </c>
      <c r="AP41" s="56">
        <v>122.870184758603</v>
      </c>
      <c r="AQ41" s="66">
        <v>0.28999999999999998</v>
      </c>
      <c r="AR41" s="66">
        <v>62.89</v>
      </c>
      <c r="AS41" s="66">
        <v>0.7</v>
      </c>
      <c r="AT41" s="66">
        <v>10.99</v>
      </c>
      <c r="AU41" s="66">
        <v>0.04</v>
      </c>
      <c r="AV41" s="68">
        <f>AV34</f>
        <v>112.2</v>
      </c>
      <c r="AW41" s="17">
        <f>AW34-5</f>
        <v>33.6</v>
      </c>
      <c r="AX41" s="11"/>
      <c r="AY41" s="52">
        <v>277.60000000000002</v>
      </c>
      <c r="AZ41" s="52">
        <v>268.8</v>
      </c>
    </row>
    <row r="42" spans="1:52" s="41" customFormat="1" x14ac:dyDescent="0.25">
      <c r="A42" s="11" t="s">
        <v>220</v>
      </c>
      <c r="B42" s="10" t="s">
        <v>194</v>
      </c>
      <c r="C42" s="10">
        <v>41</v>
      </c>
      <c r="D42" s="65"/>
      <c r="E42" s="66"/>
      <c r="F42" s="66"/>
      <c r="G42" s="66"/>
      <c r="H42" s="66"/>
      <c r="I42" s="66"/>
      <c r="J42" s="66"/>
      <c r="K42" s="65"/>
      <c r="L42" s="66"/>
      <c r="M42" s="66"/>
      <c r="N42" s="66"/>
      <c r="O42" s="66"/>
      <c r="P42" s="65"/>
      <c r="Q42" s="66"/>
      <c r="R42" s="66"/>
      <c r="S42" s="65"/>
      <c r="T42" s="66"/>
      <c r="U42" s="65"/>
      <c r="V42" s="66"/>
      <c r="W42" s="66"/>
      <c r="X42" s="66"/>
      <c r="Y42" s="66">
        <v>-8.6999999999999994E-3</v>
      </c>
      <c r="Z42" s="66">
        <v>-0.19089999999999999</v>
      </c>
      <c r="AA42" s="66">
        <v>-0.19040000000000001</v>
      </c>
      <c r="AB42" s="66">
        <v>-2.3599999999999999E-2</v>
      </c>
      <c r="AC42" s="66">
        <v>-4.5499999999999999E-2</v>
      </c>
      <c r="AD42" s="66">
        <v>-1.29E-2</v>
      </c>
      <c r="AE42" s="66">
        <v>-6.8999999999999999E-3</v>
      </c>
      <c r="AF42" s="66">
        <v>7.5899999999999995E-2</v>
      </c>
      <c r="AG42" s="66">
        <v>6.8265000000000002</v>
      </c>
      <c r="AH42" s="56">
        <v>-1.7809705166582E-2</v>
      </c>
      <c r="AI42" s="56">
        <v>1.3971373768643099E-2</v>
      </c>
      <c r="AJ42" s="56">
        <v>1.7832110055871001E-3</v>
      </c>
      <c r="AK42" s="66">
        <v>0.7772</v>
      </c>
      <c r="AL42" s="66">
        <v>5.8900000000000001E-2</v>
      </c>
      <c r="AM42" s="66">
        <v>0.27660000000000001</v>
      </c>
      <c r="AN42" s="68">
        <v>30</v>
      </c>
      <c r="AO42" s="66">
        <v>44.5</v>
      </c>
      <c r="AP42" s="56">
        <v>122.870184758603</v>
      </c>
      <c r="AQ42" s="66">
        <v>0.28999999999999998</v>
      </c>
      <c r="AR42" s="66">
        <v>62.89</v>
      </c>
      <c r="AS42" s="66">
        <v>0.7</v>
      </c>
      <c r="AT42" s="66">
        <v>10.99</v>
      </c>
      <c r="AU42" s="66">
        <v>0.04</v>
      </c>
      <c r="AV42" s="68">
        <f>AV35-8</f>
        <v>67</v>
      </c>
      <c r="AW42" s="17">
        <f>AW35</f>
        <v>59</v>
      </c>
      <c r="AX42" s="11"/>
      <c r="AY42" s="52">
        <v>277.60000000000002</v>
      </c>
      <c r="AZ42" s="52">
        <v>268.8</v>
      </c>
    </row>
    <row r="43" spans="1:52" s="41" customFormat="1" x14ac:dyDescent="0.25">
      <c r="A43" s="11" t="s">
        <v>221</v>
      </c>
      <c r="B43" s="10" t="s">
        <v>194</v>
      </c>
      <c r="C43" s="10">
        <v>42</v>
      </c>
      <c r="D43" s="65"/>
      <c r="E43" s="66"/>
      <c r="F43" s="66"/>
      <c r="G43" s="66"/>
      <c r="H43" s="66"/>
      <c r="I43" s="66"/>
      <c r="J43" s="66"/>
      <c r="K43" s="65"/>
      <c r="L43" s="66"/>
      <c r="M43" s="66"/>
      <c r="N43" s="66"/>
      <c r="O43" s="66"/>
      <c r="P43" s="65"/>
      <c r="Q43" s="66"/>
      <c r="R43" s="66"/>
      <c r="S43" s="65"/>
      <c r="T43" s="66"/>
      <c r="U43" s="65"/>
      <c r="V43" s="66"/>
      <c r="W43" s="66"/>
      <c r="X43" s="66"/>
      <c r="Y43" s="66">
        <v>-8.6999999999999994E-3</v>
      </c>
      <c r="Z43" s="66">
        <v>-0.19089999999999999</v>
      </c>
      <c r="AA43" s="66">
        <v>-0.19040000000000001</v>
      </c>
      <c r="AB43" s="66">
        <v>-2.3599999999999999E-2</v>
      </c>
      <c r="AC43" s="66">
        <v>-4.5499999999999999E-2</v>
      </c>
      <c r="AD43" s="66">
        <v>-1.29E-2</v>
      </c>
      <c r="AE43" s="66">
        <v>-6.8999999999999999E-3</v>
      </c>
      <c r="AF43" s="66">
        <v>7.5899999999999995E-2</v>
      </c>
      <c r="AG43" s="66">
        <v>6.8265000000000002</v>
      </c>
      <c r="AH43" s="56">
        <v>-1.7809705166582E-2</v>
      </c>
      <c r="AI43" s="56">
        <v>1.3971373768643099E-2</v>
      </c>
      <c r="AJ43" s="56">
        <v>1.7832110055871001E-3</v>
      </c>
      <c r="AK43" s="66">
        <v>0.7772</v>
      </c>
      <c r="AL43" s="66">
        <v>5.8900000000000001E-2</v>
      </c>
      <c r="AM43" s="66">
        <v>0.27660000000000001</v>
      </c>
      <c r="AN43" s="68">
        <v>30</v>
      </c>
      <c r="AO43" s="66">
        <v>44.5</v>
      </c>
      <c r="AP43" s="56">
        <v>122.870184758603</v>
      </c>
      <c r="AQ43" s="66">
        <v>0.28999999999999998</v>
      </c>
      <c r="AR43" s="66">
        <v>62.89</v>
      </c>
      <c r="AS43" s="66">
        <v>0.7</v>
      </c>
      <c r="AT43" s="66">
        <v>10.99</v>
      </c>
      <c r="AU43" s="66">
        <v>0.04</v>
      </c>
      <c r="AV43" s="68">
        <f>AV39+3</f>
        <v>162.4</v>
      </c>
      <c r="AW43" s="17">
        <f>AW39</f>
        <v>94.2</v>
      </c>
      <c r="AX43" s="11"/>
      <c r="AY43" s="52">
        <v>277.60000000000002</v>
      </c>
      <c r="AZ43" s="52">
        <v>268.8</v>
      </c>
    </row>
    <row r="44" spans="1:52" s="41" customFormat="1" x14ac:dyDescent="0.25">
      <c r="A44" s="11" t="s">
        <v>222</v>
      </c>
      <c r="B44" s="10" t="s">
        <v>194</v>
      </c>
      <c r="C44" s="10">
        <v>43</v>
      </c>
      <c r="D44" s="65"/>
      <c r="E44" s="66"/>
      <c r="F44" s="66"/>
      <c r="G44" s="66"/>
      <c r="H44" s="66"/>
      <c r="I44" s="66"/>
      <c r="J44" s="66"/>
      <c r="K44" s="65"/>
      <c r="L44" s="66"/>
      <c r="M44" s="66"/>
      <c r="N44" s="66"/>
      <c r="O44" s="66"/>
      <c r="P44" s="65"/>
      <c r="Q44" s="66"/>
      <c r="R44" s="66"/>
      <c r="S44" s="65"/>
      <c r="T44" s="66"/>
      <c r="U44" s="65"/>
      <c r="V44" s="66"/>
      <c r="W44" s="66"/>
      <c r="X44" s="66"/>
      <c r="Y44" s="66">
        <v>-8.6999999999999994E-3</v>
      </c>
      <c r="Z44" s="66">
        <v>-0.19089999999999999</v>
      </c>
      <c r="AA44" s="66">
        <v>-0.19040000000000001</v>
      </c>
      <c r="AB44" s="66">
        <v>-2.3599999999999999E-2</v>
      </c>
      <c r="AC44" s="66">
        <v>-4.5499999999999999E-2</v>
      </c>
      <c r="AD44" s="66">
        <v>-1.29E-2</v>
      </c>
      <c r="AE44" s="66">
        <v>-6.8999999999999999E-3</v>
      </c>
      <c r="AF44" s="66">
        <v>7.5899999999999995E-2</v>
      </c>
      <c r="AG44" s="66">
        <v>6.8265000000000002</v>
      </c>
      <c r="AH44" s="56">
        <v>-1.7809705166582E-2</v>
      </c>
      <c r="AI44" s="56">
        <v>1.3971373768643099E-2</v>
      </c>
      <c r="AJ44" s="56">
        <v>1.7832110055871001E-3</v>
      </c>
      <c r="AK44" s="66">
        <v>0.7772</v>
      </c>
      <c r="AL44" s="66">
        <v>5.8900000000000001E-2</v>
      </c>
      <c r="AM44" s="66">
        <v>0.27660000000000001</v>
      </c>
      <c r="AN44" s="68">
        <v>30</v>
      </c>
      <c r="AO44" s="66">
        <v>44.5</v>
      </c>
      <c r="AP44" s="56">
        <v>122.870184758603</v>
      </c>
      <c r="AQ44" s="66">
        <v>0.28999999999999998</v>
      </c>
      <c r="AR44" s="66">
        <v>62.89</v>
      </c>
      <c r="AS44" s="66">
        <v>0.7</v>
      </c>
      <c r="AT44" s="66">
        <v>10.99</v>
      </c>
      <c r="AU44" s="66">
        <v>0.04</v>
      </c>
      <c r="AV44" s="68">
        <f>AV40+3</f>
        <v>146.4</v>
      </c>
      <c r="AW44" s="17">
        <f>AW40</f>
        <v>121.4</v>
      </c>
      <c r="AX44" s="11"/>
      <c r="AY44" s="52">
        <v>277.60000000000002</v>
      </c>
      <c r="AZ44" s="52">
        <v>268.8</v>
      </c>
    </row>
    <row r="45" spans="1:52" x14ac:dyDescent="0.25">
      <c r="A45" s="1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-8.6999999999999994E-3</v>
      </c>
      <c r="Z45" s="1">
        <v>-0.19089999999999999</v>
      </c>
      <c r="AA45" s="1">
        <v>-0.19040000000000001</v>
      </c>
      <c r="AB45" s="1">
        <v>-2.3599999999999999E-2</v>
      </c>
      <c r="AC45" s="1">
        <v>-4.5499999999999999E-2</v>
      </c>
      <c r="AD45" s="1">
        <v>-1.29E-2</v>
      </c>
      <c r="AE45" s="1">
        <v>-6.8999999999999999E-3</v>
      </c>
      <c r="AF45" s="1">
        <v>7.5899999999999995E-2</v>
      </c>
      <c r="AG45" s="1">
        <v>6.8265000000000002</v>
      </c>
      <c r="AH45" s="1">
        <v>-3.32E-2</v>
      </c>
      <c r="AI45" s="60">
        <v>2.8000000000000001E-2</v>
      </c>
      <c r="AJ45" s="1">
        <v>2E-3</v>
      </c>
      <c r="AK45" s="1">
        <v>0.7772</v>
      </c>
      <c r="AL45" s="1">
        <v>5.8900000000000001E-2</v>
      </c>
      <c r="AM45" s="1">
        <v>0.27660000000000001</v>
      </c>
      <c r="AN45" s="5">
        <v>30</v>
      </c>
      <c r="AO45" s="15">
        <v>44.5</v>
      </c>
      <c r="AP45" s="1">
        <v>131.1</v>
      </c>
      <c r="AQ45" s="1"/>
      <c r="AR45" s="1"/>
      <c r="AS45" s="1"/>
      <c r="AT45" s="1"/>
      <c r="AU45" s="1"/>
      <c r="AV45" s="4">
        <v>0</v>
      </c>
      <c r="AW45" s="4">
        <v>0</v>
      </c>
      <c r="AX45" s="5"/>
      <c r="AY45" s="5"/>
      <c r="AZ45" s="5"/>
    </row>
  </sheetData>
  <autoFilter ref="A1:AX45"/>
  <pageMargins left="0.23622047244094491" right="3.937007874015748E-2" top="0.74803149606299213" bottom="0.74803149606299213" header="0.31496062992125984" footer="0.3149606299212598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15" sqref="W15"/>
    </sheetView>
  </sheetViews>
  <sheetFormatPr defaultRowHeight="15" x14ac:dyDescent="0.25"/>
  <cols>
    <col min="1" max="1" width="11.28515625" customWidth="1"/>
    <col min="2" max="2" width="10.7109375" customWidth="1"/>
    <col min="3" max="3" width="7" customWidth="1"/>
    <col min="4" max="4" width="8.140625" customWidth="1"/>
    <col min="5" max="5" width="5.85546875" style="6" customWidth="1"/>
    <col min="6" max="6" width="6" customWidth="1"/>
    <col min="7" max="7" width="5.140625" customWidth="1"/>
    <col min="8" max="9" width="5.5703125" bestFit="1" customWidth="1"/>
    <col min="10" max="10" width="6" style="39" customWidth="1"/>
    <col min="11" max="11" width="5.140625" style="39" customWidth="1"/>
    <col min="12" max="14" width="5.28515625" style="39" customWidth="1"/>
    <col min="15" max="15" width="6.5703125" customWidth="1"/>
    <col min="16" max="16" width="7.28515625" customWidth="1"/>
    <col min="17" max="17" width="7" customWidth="1"/>
    <col min="18" max="18" width="6" customWidth="1"/>
    <col min="19" max="19" width="7.140625" customWidth="1"/>
    <col min="20" max="20" width="10.7109375" customWidth="1"/>
    <col min="21" max="21" width="12" customWidth="1"/>
    <col min="22" max="22" width="12.140625" customWidth="1"/>
    <col min="23" max="23" width="55" customWidth="1"/>
    <col min="24" max="24" width="12" customWidth="1"/>
    <col min="25" max="25" width="11.42578125" customWidth="1"/>
  </cols>
  <sheetData>
    <row r="1" spans="1:25" x14ac:dyDescent="0.25">
      <c r="A1" s="3" t="s">
        <v>66</v>
      </c>
      <c r="B1" s="3" t="s">
        <v>67</v>
      </c>
      <c r="C1" s="3" t="s">
        <v>103</v>
      </c>
      <c r="D1" s="3" t="s">
        <v>104</v>
      </c>
      <c r="E1" s="30" t="s">
        <v>63</v>
      </c>
      <c r="F1" s="3" t="s">
        <v>203</v>
      </c>
      <c r="G1" s="3" t="s">
        <v>204</v>
      </c>
      <c r="H1" s="3" t="s">
        <v>205</v>
      </c>
      <c r="I1" s="3" t="s">
        <v>206</v>
      </c>
      <c r="J1" s="3" t="s">
        <v>64</v>
      </c>
      <c r="K1" s="3" t="s">
        <v>207</v>
      </c>
      <c r="L1" s="3" t="s">
        <v>208</v>
      </c>
      <c r="M1" s="3" t="s">
        <v>209</v>
      </c>
      <c r="N1" s="3" t="s">
        <v>210</v>
      </c>
      <c r="O1" s="3" t="s">
        <v>65</v>
      </c>
      <c r="P1" s="9" t="s">
        <v>61</v>
      </c>
      <c r="Q1" s="9" t="s">
        <v>62</v>
      </c>
      <c r="R1" s="9" t="s">
        <v>61</v>
      </c>
      <c r="S1" s="9" t="s">
        <v>62</v>
      </c>
      <c r="T1" s="9" t="s">
        <v>156</v>
      </c>
      <c r="U1" s="9" t="s">
        <v>157</v>
      </c>
      <c r="V1" s="9" t="s">
        <v>158</v>
      </c>
      <c r="W1" s="9" t="s">
        <v>152</v>
      </c>
      <c r="X1" s="9" t="s">
        <v>157</v>
      </c>
      <c r="Y1" s="9" t="s">
        <v>158</v>
      </c>
    </row>
    <row r="2" spans="1:25" x14ac:dyDescent="0.25">
      <c r="A2" s="22" t="s">
        <v>4</v>
      </c>
      <c r="B2" s="5" t="s">
        <v>191</v>
      </c>
      <c r="C2" s="1">
        <f>VLOOKUP(A2,Node!A:C,3,FALSE)</f>
        <v>1</v>
      </c>
      <c r="D2" s="1">
        <f>VLOOKUP(B2,Node!A:C,3,FALSE)</f>
        <v>2</v>
      </c>
      <c r="E2" s="21">
        <v>5.7000000000000002E-2</v>
      </c>
      <c r="F2" s="21">
        <v>1</v>
      </c>
      <c r="G2" s="20">
        <v>0.01</v>
      </c>
      <c r="H2" s="20">
        <v>3.5</v>
      </c>
      <c r="I2" s="20">
        <v>0</v>
      </c>
      <c r="J2" s="35">
        <v>5.7000000000000002E-2</v>
      </c>
      <c r="K2" s="35">
        <v>1</v>
      </c>
      <c r="L2" s="35">
        <v>0.3</v>
      </c>
      <c r="M2" s="35">
        <v>62.89</v>
      </c>
      <c r="N2" s="35">
        <v>10.99</v>
      </c>
      <c r="O2" s="1">
        <v>1</v>
      </c>
      <c r="P2" s="9">
        <f>VLOOKUP(A2,Node!A:AW,48,FALSE)</f>
        <v>54.2</v>
      </c>
      <c r="Q2" s="9">
        <f>VLOOKUP(A2,Node!A:AW,49,FALSE)</f>
        <v>118.2</v>
      </c>
      <c r="R2" s="9">
        <f>VLOOKUP(B2,Node!A:AW,48,FALSE)</f>
        <v>57.866666666666667</v>
      </c>
      <c r="S2" s="9">
        <f>VLOOKUP(B2,Node!A:AW,49,FALSE)</f>
        <v>119.83333333333334</v>
      </c>
      <c r="T2" s="9">
        <f>SQRT((P2-R2)^2+(Q2-S2)^2)</f>
        <v>4.0140032663442398</v>
      </c>
      <c r="U2" s="9">
        <f t="shared" ref="U2:U32" si="0">T2/E2</f>
        <v>70.421109935863853</v>
      </c>
      <c r="V2" s="9">
        <f t="shared" ref="V2:V32" si="1">T2/J2</f>
        <v>70.421109935863853</v>
      </c>
      <c r="W2" s="9" t="s">
        <v>233</v>
      </c>
      <c r="X2" s="9">
        <f>U5</f>
        <v>56.859475903317964</v>
      </c>
      <c r="Y2" s="9"/>
    </row>
    <row r="3" spans="1:25" x14ac:dyDescent="0.25">
      <c r="A3" s="22" t="s">
        <v>4</v>
      </c>
      <c r="B3" s="5" t="s">
        <v>192</v>
      </c>
      <c r="C3" s="1">
        <f>VLOOKUP(A3,Node!A:C,3,FALSE)</f>
        <v>1</v>
      </c>
      <c r="D3" s="1">
        <f>VLOOKUP(B3,Node!A:C,3,FALSE)</f>
        <v>3</v>
      </c>
      <c r="E3" s="21">
        <v>0.04</v>
      </c>
      <c r="F3" s="21">
        <v>1</v>
      </c>
      <c r="G3" s="20">
        <v>0.01</v>
      </c>
      <c r="H3" s="20">
        <v>3.5</v>
      </c>
      <c r="I3" s="20">
        <v>0</v>
      </c>
      <c r="J3" s="35">
        <v>0.04</v>
      </c>
      <c r="K3" s="35">
        <v>1</v>
      </c>
      <c r="L3" s="35">
        <v>0.3</v>
      </c>
      <c r="M3" s="35">
        <v>62.89</v>
      </c>
      <c r="N3" s="35">
        <v>10.99</v>
      </c>
      <c r="O3" s="1">
        <v>1</v>
      </c>
      <c r="P3" s="9">
        <f>VLOOKUP(A3,Node!A:AW,48,FALSE)</f>
        <v>54.2</v>
      </c>
      <c r="Q3" s="9">
        <f>VLOOKUP(A3,Node!A:AW,49,FALSE)</f>
        <v>118.2</v>
      </c>
      <c r="R3" s="9">
        <f>VLOOKUP(B3,Node!A:AW,48,FALSE)</f>
        <v>57.400000000000006</v>
      </c>
      <c r="S3" s="9">
        <f>VLOOKUP(B3,Node!A:AW,49,FALSE)</f>
        <v>118.2</v>
      </c>
      <c r="T3" s="9">
        <f t="shared" ref="T3:T44" si="2">SQRT((P3-R3)^2+(Q3-S3)^2)</f>
        <v>3.2000000000000028</v>
      </c>
      <c r="U3" s="9">
        <f t="shared" si="0"/>
        <v>80.000000000000071</v>
      </c>
      <c r="V3" s="9">
        <f t="shared" si="1"/>
        <v>80.000000000000071</v>
      </c>
      <c r="W3" s="9" t="s">
        <v>234</v>
      </c>
      <c r="X3" s="9">
        <f>U9+U10</f>
        <v>71.762487645661153</v>
      </c>
      <c r="Y3" s="9"/>
    </row>
    <row r="4" spans="1:25" x14ac:dyDescent="0.25">
      <c r="A4" s="22" t="s">
        <v>4</v>
      </c>
      <c r="B4" s="5" t="s">
        <v>193</v>
      </c>
      <c r="C4" s="1">
        <f>VLOOKUP(A4,Node!A:C,3,FALSE)</f>
        <v>1</v>
      </c>
      <c r="D4" s="1">
        <f>VLOOKUP(B4,Node!A:C,3,FALSE)</f>
        <v>4</v>
      </c>
      <c r="E4" s="21">
        <v>0.05</v>
      </c>
      <c r="F4" s="21">
        <v>1</v>
      </c>
      <c r="G4" s="20">
        <v>0.01</v>
      </c>
      <c r="H4" s="20">
        <v>3.5</v>
      </c>
      <c r="I4" s="20">
        <v>0</v>
      </c>
      <c r="J4" s="35">
        <v>0.05</v>
      </c>
      <c r="K4" s="35">
        <v>1</v>
      </c>
      <c r="L4" s="35">
        <v>0.3</v>
      </c>
      <c r="M4" s="35">
        <v>62.89</v>
      </c>
      <c r="N4" s="35">
        <v>10.99</v>
      </c>
      <c r="O4" s="1">
        <v>1</v>
      </c>
      <c r="P4" s="9">
        <f>VLOOKUP(A4,Node!A:AW,48,FALSE)</f>
        <v>54.2</v>
      </c>
      <c r="Q4" s="9">
        <f>VLOOKUP(A4,Node!A:AW,49,FALSE)</f>
        <v>118.2</v>
      </c>
      <c r="R4" s="9">
        <f>VLOOKUP(B4,Node!A:AW,48,FALSE)</f>
        <v>56.6</v>
      </c>
      <c r="S4" s="9">
        <f>VLOOKUP(B4,Node!A:AW,49,FALSE)</f>
        <v>115.64</v>
      </c>
      <c r="T4" s="9">
        <f t="shared" si="2"/>
        <v>3.5090739519138099</v>
      </c>
      <c r="U4" s="9">
        <f t="shared" si="0"/>
        <v>70.181479038276194</v>
      </c>
      <c r="V4" s="9">
        <f t="shared" si="1"/>
        <v>70.181479038276194</v>
      </c>
      <c r="W4" s="9" t="s">
        <v>235</v>
      </c>
      <c r="X4" s="9">
        <f>V8+V7+V6+U20</f>
        <v>40.451221030727908</v>
      </c>
      <c r="Y4" s="9"/>
    </row>
    <row r="5" spans="1:25" x14ac:dyDescent="0.25">
      <c r="A5" s="22" t="s">
        <v>4</v>
      </c>
      <c r="B5" s="5" t="s">
        <v>202</v>
      </c>
      <c r="C5" s="1">
        <f>VLOOKUP(A5,Node!A:C,3,FALSE)</f>
        <v>1</v>
      </c>
      <c r="D5" s="1">
        <f>VLOOKUP(B5,Node!A:C,3,FALSE)</f>
        <v>5</v>
      </c>
      <c r="E5" s="20">
        <v>0.08</v>
      </c>
      <c r="F5" s="21">
        <v>1</v>
      </c>
      <c r="G5" s="20">
        <v>0.01</v>
      </c>
      <c r="H5" s="20">
        <v>3.5</v>
      </c>
      <c r="I5" s="20">
        <v>0</v>
      </c>
      <c r="J5" s="36">
        <v>0.08</v>
      </c>
      <c r="K5" s="35">
        <v>1</v>
      </c>
      <c r="L5" s="35">
        <v>0.3</v>
      </c>
      <c r="M5" s="35">
        <v>62.89</v>
      </c>
      <c r="N5" s="35">
        <v>10.99</v>
      </c>
      <c r="O5" s="1">
        <v>1</v>
      </c>
      <c r="P5" s="9">
        <f>VLOOKUP(A5,Node!A:AW,48,FALSE)</f>
        <v>54.2</v>
      </c>
      <c r="Q5" s="9">
        <f>VLOOKUP(A5,Node!A:AW,49,FALSE)</f>
        <v>118.2</v>
      </c>
      <c r="R5" s="9">
        <f>VLOOKUP(B5,Node!A:AW,48,FALSE)</f>
        <v>52.36</v>
      </c>
      <c r="S5" s="9">
        <f>VLOOKUP(B5,Node!A:AW,49,FALSE)</f>
        <v>114.04</v>
      </c>
      <c r="T5" s="9">
        <f t="shared" si="2"/>
        <v>4.5487580722654375</v>
      </c>
      <c r="U5" s="9">
        <f t="shared" si="0"/>
        <v>56.859475903317964</v>
      </c>
      <c r="V5" s="9">
        <f t="shared" si="1"/>
        <v>56.859475903317964</v>
      </c>
      <c r="W5" s="9" t="s">
        <v>236</v>
      </c>
      <c r="X5" s="9">
        <f>V8+V7+U17+U18</f>
        <v>45.335708725049841</v>
      </c>
      <c r="Y5" s="9"/>
    </row>
    <row r="6" spans="1:25" x14ac:dyDescent="0.25">
      <c r="A6" s="5" t="s">
        <v>191</v>
      </c>
      <c r="B6" s="5" t="s">
        <v>192</v>
      </c>
      <c r="C6" s="1">
        <f>VLOOKUP(A6,Node!A:C,3,FALSE)</f>
        <v>2</v>
      </c>
      <c r="D6" s="1">
        <f>VLOOKUP(B6,Node!A:C,3,FALSE)</f>
        <v>3</v>
      </c>
      <c r="E6" s="21">
        <v>1</v>
      </c>
      <c r="F6" s="19">
        <v>1</v>
      </c>
      <c r="G6" s="19">
        <v>0.3</v>
      </c>
      <c r="H6" s="19">
        <v>62.89</v>
      </c>
      <c r="I6" s="19">
        <v>10.99</v>
      </c>
      <c r="J6" s="34">
        <v>1</v>
      </c>
      <c r="K6" s="35">
        <v>1</v>
      </c>
      <c r="L6" s="35">
        <v>0.3</v>
      </c>
      <c r="M6" s="35">
        <v>62.89</v>
      </c>
      <c r="N6" s="35">
        <v>10.99</v>
      </c>
      <c r="O6" s="1">
        <v>23</v>
      </c>
      <c r="P6" s="9">
        <f>VLOOKUP(A6,Node!A:AW,48,FALSE)</f>
        <v>57.866666666666667</v>
      </c>
      <c r="Q6" s="9">
        <f>VLOOKUP(A6,Node!A:AW,49,FALSE)</f>
        <v>119.83333333333334</v>
      </c>
      <c r="R6" s="9">
        <f>VLOOKUP(B6,Node!A:AW,48,FALSE)</f>
        <v>57.400000000000006</v>
      </c>
      <c r="S6" s="9">
        <f>VLOOKUP(B6,Node!A:AW,49,FALSE)</f>
        <v>118.2</v>
      </c>
      <c r="T6" s="9">
        <f t="shared" si="2"/>
        <v>1.6986923074987925</v>
      </c>
      <c r="U6" s="9">
        <f t="shared" si="0"/>
        <v>1.6986923074987925</v>
      </c>
      <c r="V6" s="9">
        <f t="shared" si="1"/>
        <v>1.6986923074987925</v>
      </c>
      <c r="W6" s="9" t="s">
        <v>237</v>
      </c>
      <c r="X6" s="9">
        <f>X5+U19</f>
        <v>81.519329852154044</v>
      </c>
      <c r="Y6" s="9"/>
    </row>
    <row r="7" spans="1:25" x14ac:dyDescent="0.25">
      <c r="A7" s="5" t="s">
        <v>192</v>
      </c>
      <c r="B7" s="5" t="s">
        <v>193</v>
      </c>
      <c r="C7" s="1">
        <f>VLOOKUP(A7,Node!A:C,3,FALSE)</f>
        <v>3</v>
      </c>
      <c r="D7" s="1">
        <f>VLOOKUP(B7,Node!A:C,3,FALSE)</f>
        <v>4</v>
      </c>
      <c r="E7" s="21">
        <v>1</v>
      </c>
      <c r="F7" s="19">
        <v>1</v>
      </c>
      <c r="G7" s="19">
        <v>0.3</v>
      </c>
      <c r="H7" s="19">
        <v>62.89</v>
      </c>
      <c r="I7" s="19">
        <v>10.99</v>
      </c>
      <c r="J7" s="34">
        <v>1</v>
      </c>
      <c r="K7" s="35">
        <v>1</v>
      </c>
      <c r="L7" s="35">
        <v>0.3</v>
      </c>
      <c r="M7" s="35">
        <v>62.89</v>
      </c>
      <c r="N7" s="35">
        <v>10.99</v>
      </c>
      <c r="O7" s="1">
        <v>23</v>
      </c>
      <c r="P7" s="9">
        <f>VLOOKUP(A7,Node!A:AW,48,FALSE)</f>
        <v>57.400000000000006</v>
      </c>
      <c r="Q7" s="9">
        <f>VLOOKUP(A7,Node!A:AW,49,FALSE)</f>
        <v>118.2</v>
      </c>
      <c r="R7" s="9">
        <f>VLOOKUP(B7,Node!A:AW,48,FALSE)</f>
        <v>56.6</v>
      </c>
      <c r="S7" s="9">
        <f>VLOOKUP(B7,Node!A:AW,49,FALSE)</f>
        <v>115.64</v>
      </c>
      <c r="T7" s="9">
        <f t="shared" si="2"/>
        <v>2.6820887382784373</v>
      </c>
      <c r="U7" s="9">
        <f t="shared" si="0"/>
        <v>2.6820887382784373</v>
      </c>
      <c r="V7" s="9">
        <f t="shared" si="1"/>
        <v>2.6820887382784373</v>
      </c>
      <c r="W7" s="9" t="s">
        <v>238</v>
      </c>
      <c r="X7" s="9">
        <f>X4+U21+U22</f>
        <v>94.346121413804866</v>
      </c>
      <c r="Y7" s="9"/>
    </row>
    <row r="8" spans="1:25" x14ac:dyDescent="0.25">
      <c r="A8" s="5" t="s">
        <v>193</v>
      </c>
      <c r="B8" s="5" t="s">
        <v>202</v>
      </c>
      <c r="C8" s="1">
        <f>VLOOKUP(A8,Node!A:C,3,FALSE)</f>
        <v>4</v>
      </c>
      <c r="D8" s="1">
        <f>VLOOKUP(B8,Node!A:C,3,FALSE)</f>
        <v>5</v>
      </c>
      <c r="E8" s="21">
        <v>1</v>
      </c>
      <c r="F8" s="19">
        <v>1</v>
      </c>
      <c r="G8" s="19">
        <v>0.3</v>
      </c>
      <c r="H8" s="19">
        <v>62.89</v>
      </c>
      <c r="I8" s="19">
        <v>10.99</v>
      </c>
      <c r="J8" s="34">
        <v>1</v>
      </c>
      <c r="K8" s="35">
        <v>1</v>
      </c>
      <c r="L8" s="35">
        <v>0.3</v>
      </c>
      <c r="M8" s="35">
        <v>62.89</v>
      </c>
      <c r="N8" s="35">
        <v>10.99</v>
      </c>
      <c r="O8" s="1">
        <v>23</v>
      </c>
      <c r="P8" s="9">
        <f>VLOOKUP(A8,Node!A:AW,48,FALSE)</f>
        <v>56.6</v>
      </c>
      <c r="Q8" s="9">
        <f>VLOOKUP(A8,Node!A:AW,49,FALSE)</f>
        <v>115.64</v>
      </c>
      <c r="R8" s="9">
        <f>VLOOKUP(B8,Node!A:AW,48,FALSE)</f>
        <v>52.36</v>
      </c>
      <c r="S8" s="9">
        <f>VLOOKUP(B8,Node!A:AW,49,FALSE)</f>
        <v>114.04</v>
      </c>
      <c r="T8" s="9">
        <f t="shared" si="2"/>
        <v>4.5318428922459342</v>
      </c>
      <c r="U8" s="9">
        <f t="shared" si="0"/>
        <v>4.5318428922459342</v>
      </c>
      <c r="V8" s="9">
        <f t="shared" si="1"/>
        <v>4.5318428922459342</v>
      </c>
      <c r="W8" s="9" t="s">
        <v>252</v>
      </c>
      <c r="X8" s="9">
        <f>V8+U11+U14+U15+U16</f>
        <v>107.84306221426719</v>
      </c>
      <c r="Y8" s="9"/>
    </row>
    <row r="9" spans="1:25" x14ac:dyDescent="0.25">
      <c r="A9" s="5" t="s">
        <v>202</v>
      </c>
      <c r="B9" s="5" t="s">
        <v>106</v>
      </c>
      <c r="C9" s="1">
        <f>VLOOKUP(A9,Node!A:C,3,FALSE)</f>
        <v>5</v>
      </c>
      <c r="D9" s="1">
        <f>VLOOKUP(B9,Node!A:C,3,FALSE)</f>
        <v>7</v>
      </c>
      <c r="E9" s="20">
        <v>1.2</v>
      </c>
      <c r="F9" s="19">
        <v>1</v>
      </c>
      <c r="G9" s="19">
        <v>0.3</v>
      </c>
      <c r="H9" s="19">
        <v>62.89</v>
      </c>
      <c r="I9" s="19">
        <v>10.99</v>
      </c>
      <c r="J9" s="34">
        <v>1.2</v>
      </c>
      <c r="K9" s="35">
        <v>1</v>
      </c>
      <c r="L9" s="35">
        <v>0.3</v>
      </c>
      <c r="M9" s="35">
        <v>62.89</v>
      </c>
      <c r="N9" s="35">
        <v>10.99</v>
      </c>
      <c r="O9" s="1">
        <v>23</v>
      </c>
      <c r="P9" s="9">
        <f>VLOOKUP(A9,Node!A:AW,48,FALSE)</f>
        <v>52.36</v>
      </c>
      <c r="Q9" s="9">
        <f>VLOOKUP(A9,Node!A:AW,49,FALSE)</f>
        <v>114.04</v>
      </c>
      <c r="R9" s="9">
        <f>VLOOKUP(B9,Node!A:AW,48,FALSE)</f>
        <v>45</v>
      </c>
      <c r="S9" s="9">
        <f>VLOOKUP(B9,Node!A:AW,49,FALSE)</f>
        <v>97.4</v>
      </c>
      <c r="T9" s="9">
        <f t="shared" si="2"/>
        <v>18.195032289061761</v>
      </c>
      <c r="U9" s="9">
        <f t="shared" si="0"/>
        <v>15.162526907551468</v>
      </c>
      <c r="V9" s="9">
        <f t="shared" si="1"/>
        <v>15.162526907551468</v>
      </c>
      <c r="W9" s="9" t="s">
        <v>253</v>
      </c>
      <c r="X9" s="9">
        <f>V8+U11+U12+U13+U23</f>
        <v>202.2392379139655</v>
      </c>
      <c r="Y9" s="9"/>
    </row>
    <row r="10" spans="1:25" x14ac:dyDescent="0.25">
      <c r="A10" s="5" t="s">
        <v>106</v>
      </c>
      <c r="B10" s="5" t="s">
        <v>105</v>
      </c>
      <c r="C10" s="1">
        <f>VLOOKUP(A10,Node!A:C,3,FALSE)</f>
        <v>7</v>
      </c>
      <c r="D10" s="1">
        <f>VLOOKUP(B10,Node!A:C,3,FALSE)</f>
        <v>6</v>
      </c>
      <c r="E10" s="20">
        <v>0.6</v>
      </c>
      <c r="F10" s="19">
        <v>1</v>
      </c>
      <c r="G10" s="19">
        <v>0.3</v>
      </c>
      <c r="H10" s="19">
        <v>62.89</v>
      </c>
      <c r="I10" s="19">
        <v>10.99</v>
      </c>
      <c r="J10" s="34">
        <v>0.6</v>
      </c>
      <c r="K10" s="35">
        <v>1</v>
      </c>
      <c r="L10" s="35">
        <v>0.3</v>
      </c>
      <c r="M10" s="35">
        <v>62.89</v>
      </c>
      <c r="N10" s="35">
        <v>10.99</v>
      </c>
      <c r="O10" s="1">
        <v>23</v>
      </c>
      <c r="P10" s="9">
        <f>VLOOKUP(A10,Node!A:AW,48,FALSE)</f>
        <v>45</v>
      </c>
      <c r="Q10" s="9">
        <f>VLOOKUP(A10,Node!A:AW,49,FALSE)</f>
        <v>97.4</v>
      </c>
      <c r="R10" s="9">
        <f>VLOOKUP(B10,Node!A:AW,48,FALSE)</f>
        <v>53.8</v>
      </c>
      <c r="S10" s="9">
        <f>VLOOKUP(B10,Node!A:AW,49,FALSE)</f>
        <v>64.599999999999994</v>
      </c>
      <c r="T10" s="9">
        <f t="shared" si="2"/>
        <v>33.959976442865809</v>
      </c>
      <c r="U10" s="9">
        <f t="shared" si="0"/>
        <v>56.599960738109687</v>
      </c>
      <c r="V10" s="9">
        <f t="shared" si="1"/>
        <v>56.599960738109687</v>
      </c>
      <c r="W10" s="9" t="s">
        <v>254</v>
      </c>
      <c r="X10" s="9">
        <f>U24+U25+U26</f>
        <v>13.935503021886614</v>
      </c>
      <c r="Y10" s="9"/>
    </row>
    <row r="11" spans="1:25" x14ac:dyDescent="0.25">
      <c r="A11" s="5" t="s">
        <v>193</v>
      </c>
      <c r="B11" s="5" t="s">
        <v>107</v>
      </c>
      <c r="C11" s="1">
        <f>VLOOKUP(A11,Node!A:C,3,FALSE)</f>
        <v>4</v>
      </c>
      <c r="D11" s="1">
        <f>VLOOKUP(B11,Node!A:C,3,FALSE)</f>
        <v>8</v>
      </c>
      <c r="E11" s="21">
        <v>1.3</v>
      </c>
      <c r="F11" s="19">
        <v>1</v>
      </c>
      <c r="G11" s="19">
        <v>0.3</v>
      </c>
      <c r="H11" s="19">
        <v>62.89</v>
      </c>
      <c r="I11" s="19">
        <v>10.99</v>
      </c>
      <c r="J11" s="34">
        <v>1.3</v>
      </c>
      <c r="K11" s="36">
        <v>0.1</v>
      </c>
      <c r="L11" s="35">
        <v>0.3</v>
      </c>
      <c r="M11" s="35">
        <v>62.89</v>
      </c>
      <c r="N11" s="35">
        <v>10.99</v>
      </c>
      <c r="O11" s="1">
        <v>23</v>
      </c>
      <c r="P11" s="9">
        <f>VLOOKUP(A11,Node!A:AW,48,FALSE)</f>
        <v>56.6</v>
      </c>
      <c r="Q11" s="9">
        <f>VLOOKUP(A11,Node!A:AW,49,FALSE)</f>
        <v>115.64</v>
      </c>
      <c r="R11" s="9">
        <f>VLOOKUP(B11,Node!A:AW,48,FALSE)</f>
        <v>66.2</v>
      </c>
      <c r="S11" s="9">
        <f>VLOOKUP(B11,Node!A:AW,49,FALSE)</f>
        <v>105.4</v>
      </c>
      <c r="T11" s="9">
        <f t="shared" si="2"/>
        <v>14.036295807655234</v>
      </c>
      <c r="U11" s="9">
        <f t="shared" si="0"/>
        <v>10.797150621273257</v>
      </c>
      <c r="V11" s="9">
        <f t="shared" si="1"/>
        <v>10.797150621273257</v>
      </c>
      <c r="W11" s="9" t="s">
        <v>255</v>
      </c>
      <c r="X11" s="9">
        <f>X10+U30+U45</f>
        <v>30.765627474389653</v>
      </c>
      <c r="Y11" s="9"/>
    </row>
    <row r="12" spans="1:25" x14ac:dyDescent="0.25">
      <c r="A12" s="5" t="s">
        <v>107</v>
      </c>
      <c r="B12" s="22" t="s">
        <v>228</v>
      </c>
      <c r="C12" s="1">
        <f>VLOOKUP(A12,Node!A:C,3,FALSE)</f>
        <v>8</v>
      </c>
      <c r="D12" s="1">
        <f>VLOOKUP(B12,Node!A:C,3,FALSE)</f>
        <v>9</v>
      </c>
      <c r="E12" s="21">
        <v>1.3</v>
      </c>
      <c r="F12" s="19">
        <v>1</v>
      </c>
      <c r="G12" s="19">
        <v>0.3</v>
      </c>
      <c r="H12" s="19">
        <v>62.89</v>
      </c>
      <c r="I12" s="19">
        <v>10.99</v>
      </c>
      <c r="J12" s="34">
        <v>1.3</v>
      </c>
      <c r="K12" s="36">
        <v>2</v>
      </c>
      <c r="L12" s="36">
        <v>0.01</v>
      </c>
      <c r="M12" s="36">
        <v>3.5</v>
      </c>
      <c r="N12" s="36">
        <v>0</v>
      </c>
      <c r="O12" s="1">
        <v>23</v>
      </c>
      <c r="P12" s="9">
        <f>VLOOKUP(A12,Node!A:AW,48,FALSE)</f>
        <v>66.2</v>
      </c>
      <c r="Q12" s="9">
        <f>VLOOKUP(A12,Node!A:AW,49,FALSE)</f>
        <v>105.4</v>
      </c>
      <c r="R12" s="9">
        <f>VLOOKUP(B12,Node!A:AW,48,FALSE)</f>
        <v>60.2</v>
      </c>
      <c r="S12" s="9">
        <f>VLOOKUP(B12,Node!A:AW,49,FALSE)</f>
        <v>97.4</v>
      </c>
      <c r="T12" s="9">
        <f t="shared" si="2"/>
        <v>10</v>
      </c>
      <c r="U12" s="9">
        <f t="shared" si="0"/>
        <v>7.6923076923076916</v>
      </c>
      <c r="V12" s="9">
        <f t="shared" si="1"/>
        <v>7.6923076923076916</v>
      </c>
      <c r="W12" s="9" t="s">
        <v>256</v>
      </c>
      <c r="X12" s="9">
        <f>X10+U27+U28+U33</f>
        <v>37.31214102714506</v>
      </c>
      <c r="Y12" s="9"/>
    </row>
    <row r="13" spans="1:25" x14ac:dyDescent="0.25">
      <c r="A13" s="22" t="s">
        <v>228</v>
      </c>
      <c r="B13" s="32" t="s">
        <v>231</v>
      </c>
      <c r="C13" s="1">
        <f>VLOOKUP(A13,Node!A:C,3,FALSE)</f>
        <v>9</v>
      </c>
      <c r="D13" s="1">
        <f>VLOOKUP(B13,Node!A:C,3,FALSE)</f>
        <v>10</v>
      </c>
      <c r="E13" s="20">
        <v>7.0000000000000007E-2</v>
      </c>
      <c r="F13" s="36">
        <v>2</v>
      </c>
      <c r="G13" s="36">
        <v>0.01</v>
      </c>
      <c r="H13" s="36">
        <v>3.5</v>
      </c>
      <c r="I13" s="36">
        <v>0</v>
      </c>
      <c r="J13" s="34">
        <v>7.0000000000000007E-2</v>
      </c>
      <c r="K13" s="35">
        <v>1</v>
      </c>
      <c r="L13" s="35">
        <v>0.3</v>
      </c>
      <c r="M13" s="35">
        <v>62.89</v>
      </c>
      <c r="N13" s="35">
        <v>10.99</v>
      </c>
      <c r="O13" s="1">
        <v>23</v>
      </c>
      <c r="P13" s="9">
        <f>VLOOKUP(A13,Node!A:AW,48,FALSE)</f>
        <v>60.2</v>
      </c>
      <c r="Q13" s="9">
        <f>VLOOKUP(A13,Node!A:AW,49,FALSE)</f>
        <v>97.4</v>
      </c>
      <c r="R13" s="9">
        <f>VLOOKUP(B13,Node!A:AW,48,FALSE)</f>
        <v>60.6</v>
      </c>
      <c r="S13" s="9">
        <f>VLOOKUP(B13,Node!A:AW,49,FALSE)</f>
        <v>85.4</v>
      </c>
      <c r="T13" s="9">
        <f t="shared" si="2"/>
        <v>12.006664815842907</v>
      </c>
      <c r="U13" s="9">
        <f t="shared" si="0"/>
        <v>171.52378308347008</v>
      </c>
      <c r="V13" s="9">
        <f t="shared" si="1"/>
        <v>171.52378308347008</v>
      </c>
      <c r="W13" s="9" t="s">
        <v>257</v>
      </c>
      <c r="X13" s="9">
        <f>X10+U27+U28+U29+U36+U37</f>
        <v>80.194527664588392</v>
      </c>
      <c r="Y13" s="9"/>
    </row>
    <row r="14" spans="1:25" x14ac:dyDescent="0.25">
      <c r="A14" s="5" t="s">
        <v>107</v>
      </c>
      <c r="B14" s="5" t="s">
        <v>230</v>
      </c>
      <c r="C14" s="1">
        <f>VLOOKUP(A14,Node!A:C,3,FALSE)</f>
        <v>8</v>
      </c>
      <c r="D14" s="1">
        <f>VLOOKUP(B14,Node!A:C,3,FALSE)</f>
        <v>11</v>
      </c>
      <c r="E14" s="21">
        <v>1.3</v>
      </c>
      <c r="F14" s="19">
        <v>1</v>
      </c>
      <c r="G14" s="19">
        <v>0.3</v>
      </c>
      <c r="H14" s="19">
        <v>62.89</v>
      </c>
      <c r="I14" s="19">
        <v>10.99</v>
      </c>
      <c r="J14" s="34">
        <v>1.3</v>
      </c>
      <c r="K14" s="35">
        <v>1</v>
      </c>
      <c r="L14" s="35">
        <v>0.3</v>
      </c>
      <c r="M14" s="35">
        <v>62.89</v>
      </c>
      <c r="N14" s="35">
        <v>10.99</v>
      </c>
      <c r="O14" s="1">
        <v>23</v>
      </c>
      <c r="P14" s="9">
        <f>VLOOKUP(A14,Node!A:AW,48,FALSE)</f>
        <v>66.2</v>
      </c>
      <c r="Q14" s="9">
        <f>VLOOKUP(A14,Node!A:AW,49,FALSE)</f>
        <v>105.4</v>
      </c>
      <c r="R14" s="9">
        <f>VLOOKUP(B14,Node!A:AW,48,FALSE)</f>
        <v>67</v>
      </c>
      <c r="S14" s="9">
        <f>VLOOKUP(B14,Node!A:AW,49,FALSE)</f>
        <v>97.4</v>
      </c>
      <c r="T14" s="9">
        <f t="shared" si="2"/>
        <v>8.0399004968967116</v>
      </c>
      <c r="U14" s="24">
        <f t="shared" si="0"/>
        <v>6.1845388437667008</v>
      </c>
      <c r="V14" s="9">
        <f t="shared" si="1"/>
        <v>6.1845388437667008</v>
      </c>
      <c r="W14" s="9" t="s">
        <v>245</v>
      </c>
      <c r="X14" s="9">
        <f>X8+U24+U25+U26+U28</f>
        <v>132.41458892924513</v>
      </c>
      <c r="Y14" s="9"/>
    </row>
    <row r="15" spans="1:25" x14ac:dyDescent="0.25">
      <c r="A15" s="5" t="s">
        <v>230</v>
      </c>
      <c r="B15" s="22" t="s">
        <v>229</v>
      </c>
      <c r="C15" s="1">
        <f>VLOOKUP(A15,Node!A:C,3,FALSE)</f>
        <v>11</v>
      </c>
      <c r="D15" s="1">
        <f>VLOOKUP(B15,Node!A:C,3,FALSE)</f>
        <v>12</v>
      </c>
      <c r="E15" s="21">
        <v>1.2</v>
      </c>
      <c r="F15" s="19">
        <v>1</v>
      </c>
      <c r="G15" s="19">
        <v>0.3</v>
      </c>
      <c r="H15" s="19">
        <v>62.89</v>
      </c>
      <c r="I15" s="19">
        <v>10.99</v>
      </c>
      <c r="J15" s="36">
        <v>1.2</v>
      </c>
      <c r="K15" s="36">
        <v>2</v>
      </c>
      <c r="L15" s="36">
        <v>7.0000000000000007E-2</v>
      </c>
      <c r="M15" s="36">
        <v>1.5</v>
      </c>
      <c r="N15" s="36">
        <v>0</v>
      </c>
      <c r="O15" s="1">
        <v>23</v>
      </c>
      <c r="P15" s="9">
        <f>VLOOKUP(A15,Node!A:AW,48,FALSE)</f>
        <v>67</v>
      </c>
      <c r="Q15" s="9">
        <f>VLOOKUP(A15,Node!A:AW,49,FALSE)</f>
        <v>97.4</v>
      </c>
      <c r="R15" s="9">
        <f>VLOOKUP(B15,Node!A:AW,48,FALSE)</f>
        <v>67.400000000000006</v>
      </c>
      <c r="S15" s="9">
        <f>VLOOKUP(B15,Node!A:AW,49,FALSE)</f>
        <v>92.2</v>
      </c>
      <c r="T15" s="9">
        <f t="shared" si="2"/>
        <v>5.2153619241621225</v>
      </c>
      <c r="U15" s="24">
        <f t="shared" si="0"/>
        <v>4.3461349368017688</v>
      </c>
      <c r="V15" s="9">
        <f t="shared" si="1"/>
        <v>4.3461349368017688</v>
      </c>
      <c r="W15" s="9"/>
      <c r="X15" s="9"/>
      <c r="Y15" s="9"/>
    </row>
    <row r="16" spans="1:25" x14ac:dyDescent="0.25">
      <c r="A16" s="22" t="s">
        <v>229</v>
      </c>
      <c r="B16" s="33" t="s">
        <v>246</v>
      </c>
      <c r="C16" s="1">
        <f>VLOOKUP(A16,Node!A:C,3,FALSE)</f>
        <v>12</v>
      </c>
      <c r="D16" s="1">
        <f>VLOOKUP(B16,Node!A:C,3,FALSE)</f>
        <v>19</v>
      </c>
      <c r="E16" s="20">
        <v>6.9000000000000006E-2</v>
      </c>
      <c r="F16" s="20">
        <v>2</v>
      </c>
      <c r="G16" s="20">
        <v>0.01</v>
      </c>
      <c r="H16" s="20">
        <v>2</v>
      </c>
      <c r="I16" s="20">
        <v>0</v>
      </c>
      <c r="J16" s="34">
        <v>7.0000000000000007E-2</v>
      </c>
      <c r="K16" s="35">
        <v>1</v>
      </c>
      <c r="L16" s="35">
        <v>0.3</v>
      </c>
      <c r="M16" s="35">
        <v>62.89</v>
      </c>
      <c r="N16" s="35">
        <v>10.99</v>
      </c>
      <c r="O16" s="1">
        <v>23</v>
      </c>
      <c r="P16" s="9">
        <f>VLOOKUP(A16,Node!A:AW,48,FALSE)</f>
        <v>67.400000000000006</v>
      </c>
      <c r="Q16" s="9">
        <f>VLOOKUP(A16,Node!A:AW,49,FALSE)</f>
        <v>92.2</v>
      </c>
      <c r="R16" s="9">
        <f>VLOOKUP(B16,Node!A:AW,48,FALSE)</f>
        <v>68.2</v>
      </c>
      <c r="S16" s="9">
        <f>VLOOKUP(B16,Node!A:AW,49,FALSE)</f>
        <v>86.6</v>
      </c>
      <c r="T16" s="9">
        <f t="shared" ref="T16" si="3">SQRT((P16-R16)^2+(Q16-S16)^2)</f>
        <v>5.6568542494923886</v>
      </c>
      <c r="U16" s="24">
        <f t="shared" ref="U16" si="4">T16/E16</f>
        <v>81.983394920179535</v>
      </c>
      <c r="V16" s="9">
        <f t="shared" ref="V16" si="5">T16/J16</f>
        <v>80.812203564176968</v>
      </c>
      <c r="W16" s="9"/>
      <c r="X16" s="9"/>
      <c r="Y16" s="9"/>
    </row>
    <row r="17" spans="1:25" x14ac:dyDescent="0.25">
      <c r="A17" s="5" t="s">
        <v>192</v>
      </c>
      <c r="B17" s="5" t="s">
        <v>112</v>
      </c>
      <c r="C17" s="1">
        <f>VLOOKUP(A17,Node!A:C,3,FALSE)</f>
        <v>3</v>
      </c>
      <c r="D17" s="1">
        <f>VLOOKUP(B17,Node!A:C,3,FALSE)</f>
        <v>13</v>
      </c>
      <c r="E17" s="21">
        <v>0.7</v>
      </c>
      <c r="F17" s="19">
        <v>1</v>
      </c>
      <c r="G17" s="19">
        <v>0.3</v>
      </c>
      <c r="H17" s="19">
        <v>62.89</v>
      </c>
      <c r="I17" s="19">
        <v>10.99</v>
      </c>
      <c r="J17" s="34">
        <v>1</v>
      </c>
      <c r="K17" s="35">
        <v>1</v>
      </c>
      <c r="L17" s="35">
        <v>0.3</v>
      </c>
      <c r="M17" s="35">
        <v>62.89</v>
      </c>
      <c r="N17" s="35">
        <v>10.99</v>
      </c>
      <c r="O17" s="1">
        <v>23</v>
      </c>
      <c r="P17" s="9">
        <f>VLOOKUP(A17,Node!A:AW,48,FALSE)</f>
        <v>57.400000000000006</v>
      </c>
      <c r="Q17" s="9">
        <f>VLOOKUP(A17,Node!A:AW,49,FALSE)</f>
        <v>118.2</v>
      </c>
      <c r="R17" s="9">
        <f>VLOOKUP(B17,Node!A:AW,48,FALSE)</f>
        <v>70.2</v>
      </c>
      <c r="S17" s="9">
        <f>VLOOKUP(B17,Node!A:AW,49,FALSE)</f>
        <v>118.2</v>
      </c>
      <c r="T17" s="9">
        <f t="shared" si="2"/>
        <v>12.799999999999997</v>
      </c>
      <c r="U17" s="9">
        <f t="shared" si="0"/>
        <v>18.285714285714281</v>
      </c>
      <c r="V17" s="9">
        <f t="shared" si="1"/>
        <v>12.799999999999997</v>
      </c>
      <c r="W17" s="9"/>
      <c r="X17" s="9"/>
      <c r="Y17" s="9"/>
    </row>
    <row r="18" spans="1:25" x14ac:dyDescent="0.25">
      <c r="A18" s="5" t="s">
        <v>112</v>
      </c>
      <c r="B18" s="5" t="s">
        <v>113</v>
      </c>
      <c r="C18" s="1">
        <f>VLOOKUP(A18,Node!A:C,3,FALSE)</f>
        <v>13</v>
      </c>
      <c r="D18" s="1">
        <f>VLOOKUP(B18,Node!A:C,3,FALSE)</f>
        <v>14</v>
      </c>
      <c r="E18" s="21">
        <v>0.7</v>
      </c>
      <c r="F18" s="19">
        <v>1</v>
      </c>
      <c r="G18" s="19">
        <v>0.3</v>
      </c>
      <c r="H18" s="19">
        <v>62.89</v>
      </c>
      <c r="I18" s="19">
        <v>10.99</v>
      </c>
      <c r="J18" s="34">
        <v>0.5</v>
      </c>
      <c r="K18" s="35">
        <v>1</v>
      </c>
      <c r="L18" s="35">
        <v>0.3</v>
      </c>
      <c r="M18" s="35">
        <v>62.89</v>
      </c>
      <c r="N18" s="35">
        <v>10.99</v>
      </c>
      <c r="O18" s="1">
        <v>23</v>
      </c>
      <c r="P18" s="9">
        <f>VLOOKUP(A18,Node!A:AW,48,FALSE)</f>
        <v>70.2</v>
      </c>
      <c r="Q18" s="9">
        <f>VLOOKUP(A18,Node!A:AW,49,FALSE)</f>
        <v>118.2</v>
      </c>
      <c r="R18" s="9">
        <f>VLOOKUP(B18,Node!A:AW,48,FALSE)</f>
        <v>79.400000000000006</v>
      </c>
      <c r="S18" s="9">
        <f>VLOOKUP(B18,Node!A:AW,49,FALSE)</f>
        <v>107.8</v>
      </c>
      <c r="T18" s="9">
        <f t="shared" si="2"/>
        <v>13.885243966167831</v>
      </c>
      <c r="U18" s="9">
        <f t="shared" si="0"/>
        <v>19.836062808811189</v>
      </c>
      <c r="V18" s="9">
        <f t="shared" si="1"/>
        <v>27.770487932335662</v>
      </c>
      <c r="W18" s="9"/>
      <c r="X18" s="9"/>
      <c r="Y18" s="9"/>
    </row>
    <row r="19" spans="1:25" x14ac:dyDescent="0.25">
      <c r="A19" s="13" t="s">
        <v>113</v>
      </c>
      <c r="B19" s="13" t="s">
        <v>114</v>
      </c>
      <c r="C19" s="1">
        <f>VLOOKUP(A19,Node!A:C,3,FALSE)</f>
        <v>14</v>
      </c>
      <c r="D19" s="1">
        <f>VLOOKUP(B19,Node!A:C,3,FALSE)</f>
        <v>15</v>
      </c>
      <c r="E19" s="21">
        <v>1.3</v>
      </c>
      <c r="F19" s="19">
        <v>1</v>
      </c>
      <c r="G19" s="19">
        <v>0.3</v>
      </c>
      <c r="H19" s="19">
        <v>62.89</v>
      </c>
      <c r="I19" s="19">
        <v>10.99</v>
      </c>
      <c r="J19" s="34">
        <v>1.3</v>
      </c>
      <c r="K19" s="35">
        <v>1</v>
      </c>
      <c r="L19" s="35">
        <v>0.3</v>
      </c>
      <c r="M19" s="35">
        <v>62.89</v>
      </c>
      <c r="N19" s="35">
        <v>10.99</v>
      </c>
      <c r="O19" s="1">
        <v>23</v>
      </c>
      <c r="P19" s="9">
        <f>VLOOKUP(A19,Node!A:AW,48,FALSE)</f>
        <v>79.400000000000006</v>
      </c>
      <c r="Q19" s="9">
        <f>VLOOKUP(A19,Node!A:AW,49,FALSE)</f>
        <v>107.8</v>
      </c>
      <c r="R19" s="9">
        <f>VLOOKUP(B19,Node!A:AW,48,FALSE)</f>
        <v>118.6</v>
      </c>
      <c r="S19" s="9">
        <f>VLOOKUP(B19,Node!A:AW,49,FALSE)</f>
        <v>133.80000000000001</v>
      </c>
      <c r="T19" s="9">
        <f t="shared" si="2"/>
        <v>47.038707465235476</v>
      </c>
      <c r="U19" s="9">
        <f t="shared" si="0"/>
        <v>36.18362112710421</v>
      </c>
      <c r="V19" s="9">
        <f t="shared" si="1"/>
        <v>36.18362112710421</v>
      </c>
      <c r="W19" s="9"/>
      <c r="X19" s="9"/>
      <c r="Y19" s="9"/>
    </row>
    <row r="20" spans="1:25" x14ac:dyDescent="0.25">
      <c r="A20" s="5" t="s">
        <v>191</v>
      </c>
      <c r="B20" s="13" t="s">
        <v>115</v>
      </c>
      <c r="C20" s="1">
        <f>VLOOKUP(A20,Node!A:C,3,FALSE)</f>
        <v>2</v>
      </c>
      <c r="D20" s="1">
        <f>VLOOKUP(B20,Node!A:C,3,FALSE)</f>
        <v>16</v>
      </c>
      <c r="E20" s="43">
        <v>1.4</v>
      </c>
      <c r="F20" s="19">
        <v>1</v>
      </c>
      <c r="G20" s="19">
        <v>0.3</v>
      </c>
      <c r="H20" s="19">
        <v>62.89</v>
      </c>
      <c r="I20" s="19">
        <v>10.99</v>
      </c>
      <c r="J20" s="34">
        <v>1.4</v>
      </c>
      <c r="K20" s="35">
        <v>1</v>
      </c>
      <c r="L20" s="35">
        <v>0.3</v>
      </c>
      <c r="M20" s="35">
        <v>62.89</v>
      </c>
      <c r="N20" s="35">
        <v>10.99</v>
      </c>
      <c r="O20" s="1">
        <v>23</v>
      </c>
      <c r="P20" s="9">
        <f>VLOOKUP(A20,Node!A:AW,48,FALSE)</f>
        <v>57.866666666666667</v>
      </c>
      <c r="Q20" s="9">
        <f>VLOOKUP(A20,Node!A:AW,49,FALSE)</f>
        <v>119.83333333333334</v>
      </c>
      <c r="R20" s="9">
        <f>VLOOKUP(B20,Node!A:AW,48,FALSE)</f>
        <v>98.2</v>
      </c>
      <c r="S20" s="9">
        <f>VLOOKUP(B20,Node!A:AW,49,FALSE)</f>
        <v>137.80000000000001</v>
      </c>
      <c r="T20" s="9">
        <f t="shared" si="2"/>
        <v>44.154035929786637</v>
      </c>
      <c r="U20" s="9">
        <f>T20/E20</f>
        <v>31.538597092704745</v>
      </c>
      <c r="V20" s="9">
        <f t="shared" si="1"/>
        <v>31.538597092704745</v>
      </c>
      <c r="W20" s="9"/>
      <c r="X20" s="9"/>
      <c r="Y20" s="9"/>
    </row>
    <row r="21" spans="1:25" x14ac:dyDescent="0.25">
      <c r="A21" s="13" t="s">
        <v>115</v>
      </c>
      <c r="B21" s="13" t="s">
        <v>116</v>
      </c>
      <c r="C21" s="1">
        <f>VLOOKUP(A21,Node!A:C,3,FALSE)</f>
        <v>16</v>
      </c>
      <c r="D21" s="1">
        <f>VLOOKUP(B21,Node!A:C,3,FALSE)</f>
        <v>17</v>
      </c>
      <c r="E21" s="21">
        <v>0.8</v>
      </c>
      <c r="F21" s="19">
        <v>1</v>
      </c>
      <c r="G21" s="19">
        <v>0.3</v>
      </c>
      <c r="H21" s="19">
        <v>62.89</v>
      </c>
      <c r="I21" s="19">
        <v>10.99</v>
      </c>
      <c r="J21" s="34">
        <v>0.8</v>
      </c>
      <c r="K21" s="35">
        <v>1</v>
      </c>
      <c r="L21" s="35">
        <v>0.3</v>
      </c>
      <c r="M21" s="35">
        <v>62.89</v>
      </c>
      <c r="N21" s="35">
        <v>10.99</v>
      </c>
      <c r="O21" s="1">
        <v>23</v>
      </c>
      <c r="P21" s="9">
        <f>VLOOKUP(A21,Node!A:AW,48,FALSE)</f>
        <v>98.2</v>
      </c>
      <c r="Q21" s="9">
        <f>VLOOKUP(A21,Node!A:AW,49,FALSE)</f>
        <v>137.80000000000001</v>
      </c>
      <c r="R21" s="9">
        <f>VLOOKUP(B21,Node!A:AW,48,FALSE)</f>
        <v>125.4</v>
      </c>
      <c r="S21" s="9">
        <f>VLOOKUP(B21,Node!A:AW,49,FALSE)</f>
        <v>139.80000000000001</v>
      </c>
      <c r="T21" s="9">
        <f t="shared" si="2"/>
        <v>27.273430293969259</v>
      </c>
      <c r="U21" s="9">
        <f t="shared" si="0"/>
        <v>34.091787867461569</v>
      </c>
      <c r="V21" s="9">
        <f t="shared" si="1"/>
        <v>34.091787867461569</v>
      </c>
      <c r="W21" s="9"/>
      <c r="X21" s="9"/>
      <c r="Y21" s="9"/>
    </row>
    <row r="22" spans="1:25" x14ac:dyDescent="0.25">
      <c r="A22" s="13" t="s">
        <v>116</v>
      </c>
      <c r="B22" s="13" t="s">
        <v>117</v>
      </c>
      <c r="C22" s="1">
        <f>VLOOKUP(A22,Node!A:C,3,FALSE)</f>
        <v>17</v>
      </c>
      <c r="D22" s="1">
        <f>VLOOKUP(B22,Node!A:C,3,FALSE)</f>
        <v>18</v>
      </c>
      <c r="E22" s="21">
        <v>0.7</v>
      </c>
      <c r="F22" s="19">
        <v>1</v>
      </c>
      <c r="G22" s="19">
        <v>0.3</v>
      </c>
      <c r="H22" s="19">
        <v>62.89</v>
      </c>
      <c r="I22" s="19">
        <v>10.99</v>
      </c>
      <c r="J22" s="34">
        <v>0.7</v>
      </c>
      <c r="K22" s="35">
        <v>1</v>
      </c>
      <c r="L22" s="35">
        <v>0.3</v>
      </c>
      <c r="M22" s="35">
        <v>62.89</v>
      </c>
      <c r="N22" s="35">
        <v>10.99</v>
      </c>
      <c r="O22" s="1">
        <v>23</v>
      </c>
      <c r="P22" s="9">
        <f>VLOOKUP(A22,Node!A:AW,48,FALSE)</f>
        <v>125.4</v>
      </c>
      <c r="Q22" s="9">
        <f>VLOOKUP(A22,Node!A:AW,49,FALSE)</f>
        <v>139.80000000000001</v>
      </c>
      <c r="R22" s="9">
        <f>VLOOKUP(B22,Node!A:AW,48,FALSE)</f>
        <v>135.4</v>
      </c>
      <c r="S22" s="9">
        <f>VLOOKUP(B22,Node!A:AW,49,FALSE)</f>
        <v>130.19999999999999</v>
      </c>
      <c r="T22" s="9">
        <f t="shared" si="2"/>
        <v>13.86217876093078</v>
      </c>
      <c r="U22" s="9">
        <f t="shared" si="0"/>
        <v>19.8031125156154</v>
      </c>
      <c r="V22" s="9">
        <f t="shared" si="1"/>
        <v>19.8031125156154</v>
      </c>
      <c r="W22" s="9"/>
      <c r="X22" s="9"/>
      <c r="Y22" s="9"/>
    </row>
    <row r="23" spans="1:25" x14ac:dyDescent="0.25">
      <c r="A23" s="32" t="s">
        <v>231</v>
      </c>
      <c r="B23" s="13" t="s">
        <v>246</v>
      </c>
      <c r="C23" s="1">
        <f>VLOOKUP(A23,Node!A:C,3,FALSE)</f>
        <v>10</v>
      </c>
      <c r="D23" s="1">
        <f>VLOOKUP(B23,Node!A:C,3,FALSE)</f>
        <v>19</v>
      </c>
      <c r="E23" s="21">
        <v>1</v>
      </c>
      <c r="F23" s="19">
        <v>1</v>
      </c>
      <c r="G23" s="19">
        <v>0.3</v>
      </c>
      <c r="H23" s="19">
        <v>62.89</v>
      </c>
      <c r="I23" s="19">
        <v>10.99</v>
      </c>
      <c r="J23" s="34">
        <v>1</v>
      </c>
      <c r="K23" s="35">
        <v>1</v>
      </c>
      <c r="L23" s="35">
        <v>0.3</v>
      </c>
      <c r="M23" s="35">
        <v>62.89</v>
      </c>
      <c r="N23" s="35">
        <v>10.99</v>
      </c>
      <c r="O23" s="1">
        <v>23</v>
      </c>
      <c r="P23" s="9">
        <f>VLOOKUP(A23,Node!A:AW,48,FALSE)</f>
        <v>60.6</v>
      </c>
      <c r="Q23" s="9">
        <f>VLOOKUP(A23,Node!A:AW,49,FALSE)</f>
        <v>85.4</v>
      </c>
      <c r="R23" s="9">
        <f>VLOOKUP(B23,Node!A:AW,48,FALSE)</f>
        <v>68.2</v>
      </c>
      <c r="S23" s="9">
        <f>VLOOKUP(B23,Node!A:AW,49,FALSE)</f>
        <v>86.6</v>
      </c>
      <c r="T23" s="9">
        <f t="shared" si="2"/>
        <v>7.6941536246685374</v>
      </c>
      <c r="U23" s="24">
        <f t="shared" si="0"/>
        <v>7.6941536246685374</v>
      </c>
      <c r="V23" s="9">
        <f t="shared" si="1"/>
        <v>7.6941536246685374</v>
      </c>
      <c r="W23" s="9"/>
      <c r="X23" s="9"/>
      <c r="Y23" s="9"/>
    </row>
    <row r="24" spans="1:25" x14ac:dyDescent="0.25">
      <c r="A24" s="13" t="s">
        <v>246</v>
      </c>
      <c r="B24" s="13" t="s">
        <v>118</v>
      </c>
      <c r="C24" s="1">
        <f>VLOOKUP(A24,Node!A:C,3,FALSE)</f>
        <v>19</v>
      </c>
      <c r="D24" s="1">
        <f>VLOOKUP(B24,Node!A:C,3,FALSE)</f>
        <v>20</v>
      </c>
      <c r="E24" s="21">
        <v>3.4</v>
      </c>
      <c r="F24" s="19">
        <v>1</v>
      </c>
      <c r="G24" s="19">
        <v>0.3</v>
      </c>
      <c r="H24" s="19">
        <v>62.89</v>
      </c>
      <c r="I24" s="19">
        <v>10.99</v>
      </c>
      <c r="J24" s="34">
        <v>3.4</v>
      </c>
      <c r="K24" s="35">
        <v>1</v>
      </c>
      <c r="L24" s="35">
        <v>0.3</v>
      </c>
      <c r="M24" s="35">
        <v>62.89</v>
      </c>
      <c r="N24" s="35">
        <v>10.99</v>
      </c>
      <c r="O24" s="1">
        <v>2</v>
      </c>
      <c r="P24" s="9">
        <f>VLOOKUP(A24,Node!A:AW,48,FALSE)</f>
        <v>68.2</v>
      </c>
      <c r="Q24" s="9">
        <f>VLOOKUP(A24,Node!A:AW,49,FALSE)</f>
        <v>86.6</v>
      </c>
      <c r="R24" s="9">
        <f>VLOOKUP(B24,Node!A:AW,48,FALSE)</f>
        <v>81.8</v>
      </c>
      <c r="S24" s="9">
        <f>VLOOKUP(B24,Node!A:AW,49,FALSE)</f>
        <v>99.4</v>
      </c>
      <c r="T24" s="9">
        <f t="shared" si="2"/>
        <v>18.676188047886008</v>
      </c>
      <c r="U24" s="9">
        <f t="shared" si="0"/>
        <v>5.4929964846723554</v>
      </c>
      <c r="V24" s="9">
        <f t="shared" si="1"/>
        <v>5.4929964846723554</v>
      </c>
      <c r="W24" s="9"/>
      <c r="X24" s="9"/>
      <c r="Y24" s="9"/>
    </row>
    <row r="25" spans="1:25" x14ac:dyDescent="0.25">
      <c r="A25" s="13" t="s">
        <v>118</v>
      </c>
      <c r="B25" s="13" t="s">
        <v>119</v>
      </c>
      <c r="C25" s="1">
        <f>VLOOKUP(A25,Node!A:C,3,FALSE)</f>
        <v>20</v>
      </c>
      <c r="D25" s="1">
        <f>VLOOKUP(B25,Node!A:C,3,FALSE)</f>
        <v>21</v>
      </c>
      <c r="E25" s="21">
        <v>3.4</v>
      </c>
      <c r="F25" s="19">
        <v>1</v>
      </c>
      <c r="G25" s="19">
        <v>0.3</v>
      </c>
      <c r="H25" s="19">
        <v>62.89</v>
      </c>
      <c r="I25" s="19">
        <v>10.99</v>
      </c>
      <c r="J25" s="34">
        <v>3.4</v>
      </c>
      <c r="K25" s="35">
        <v>1</v>
      </c>
      <c r="L25" s="35">
        <v>0.3</v>
      </c>
      <c r="M25" s="35">
        <v>62.89</v>
      </c>
      <c r="N25" s="35">
        <v>10.99</v>
      </c>
      <c r="O25" s="1">
        <v>2</v>
      </c>
      <c r="P25" s="9">
        <f>VLOOKUP(A25,Node!A:AW,48,FALSE)</f>
        <v>81.8</v>
      </c>
      <c r="Q25" s="9">
        <f>VLOOKUP(A25,Node!A:AW,49,FALSE)</f>
        <v>99.4</v>
      </c>
      <c r="R25" s="9">
        <f>VLOOKUP(B25,Node!A:AW,48,FALSE)</f>
        <v>94.6</v>
      </c>
      <c r="S25" s="9">
        <f>VLOOKUP(B25,Node!A:AW,49,FALSE)</f>
        <v>100.2</v>
      </c>
      <c r="T25" s="9">
        <f t="shared" si="2"/>
        <v>12.824975633505113</v>
      </c>
      <c r="U25" s="9">
        <f t="shared" si="0"/>
        <v>3.7720516569132689</v>
      </c>
      <c r="V25" s="9">
        <f t="shared" si="1"/>
        <v>3.7720516569132689</v>
      </c>
      <c r="W25" s="9"/>
      <c r="X25" s="9"/>
      <c r="Y25" s="9"/>
    </row>
    <row r="26" spans="1:25" x14ac:dyDescent="0.25">
      <c r="A26" s="13" t="s">
        <v>119</v>
      </c>
      <c r="B26" s="13" t="s">
        <v>120</v>
      </c>
      <c r="C26" s="1">
        <f>VLOOKUP(A26,Node!A:C,3,FALSE)</f>
        <v>21</v>
      </c>
      <c r="D26" s="1">
        <f>VLOOKUP(B26,Node!A:C,3,FALSE)</f>
        <v>22</v>
      </c>
      <c r="E26" s="25">
        <v>3.4</v>
      </c>
      <c r="F26" s="19">
        <v>1</v>
      </c>
      <c r="G26" s="19">
        <v>0.3</v>
      </c>
      <c r="H26" s="19">
        <v>62.89</v>
      </c>
      <c r="I26" s="19">
        <v>10.99</v>
      </c>
      <c r="J26" s="34">
        <v>3.4</v>
      </c>
      <c r="K26" s="35">
        <v>1</v>
      </c>
      <c r="L26" s="35">
        <v>0.3</v>
      </c>
      <c r="M26" s="35">
        <v>62.89</v>
      </c>
      <c r="N26" s="35">
        <v>10.99</v>
      </c>
      <c r="O26" s="1">
        <v>2</v>
      </c>
      <c r="P26" s="9">
        <f>VLOOKUP(A26,Node!A:AW,48,FALSE)</f>
        <v>94.6</v>
      </c>
      <c r="Q26" s="9">
        <f>VLOOKUP(A26,Node!A:AW,49,FALSE)</f>
        <v>100.2</v>
      </c>
      <c r="R26" s="9">
        <f>VLOOKUP(B26,Node!A:AW,48,FALSE)</f>
        <v>105</v>
      </c>
      <c r="S26" s="9">
        <f>VLOOKUP(B26,Node!A:AW,49,FALSE)</f>
        <v>88.2</v>
      </c>
      <c r="T26" s="9">
        <f t="shared" si="2"/>
        <v>15.87954659302337</v>
      </c>
      <c r="U26" s="9">
        <f t="shared" si="0"/>
        <v>4.6704548803009915</v>
      </c>
      <c r="V26" s="9">
        <f t="shared" si="1"/>
        <v>4.6704548803009915</v>
      </c>
      <c r="W26" s="9"/>
      <c r="X26" s="9"/>
      <c r="Y26" s="9"/>
    </row>
    <row r="27" spans="1:25" x14ac:dyDescent="0.25">
      <c r="A27" s="13" t="s">
        <v>120</v>
      </c>
      <c r="B27" s="13" t="s">
        <v>121</v>
      </c>
      <c r="C27" s="1">
        <f>VLOOKUP(A27,Node!A:C,3,FALSE)</f>
        <v>22</v>
      </c>
      <c r="D27" s="1">
        <f>VLOOKUP(B27,Node!A:C,3,FALSE)</f>
        <v>23</v>
      </c>
      <c r="E27" s="26">
        <v>3.2</v>
      </c>
      <c r="F27" s="19">
        <v>1</v>
      </c>
      <c r="G27" s="19">
        <v>0.3</v>
      </c>
      <c r="H27" s="19">
        <v>62.89</v>
      </c>
      <c r="I27" s="19">
        <v>10.99</v>
      </c>
      <c r="J27" s="37">
        <v>3.2</v>
      </c>
      <c r="K27" s="35">
        <v>1</v>
      </c>
      <c r="L27" s="35">
        <v>0.3</v>
      </c>
      <c r="M27" s="35">
        <v>62.89</v>
      </c>
      <c r="N27" s="35">
        <v>10.99</v>
      </c>
      <c r="O27" s="1">
        <v>23</v>
      </c>
      <c r="P27" s="9">
        <f>VLOOKUP(A27,Node!A:AW,48,FALSE)</f>
        <v>105</v>
      </c>
      <c r="Q27" s="9">
        <f>VLOOKUP(A27,Node!A:AW,49,FALSE)</f>
        <v>88.2</v>
      </c>
      <c r="R27" s="9">
        <f>VLOOKUP(B27,Node!A:AW,48,FALSE)</f>
        <v>121.8</v>
      </c>
      <c r="S27" s="9">
        <f>VLOOKUP(B27,Node!A:AW,49,FALSE)</f>
        <v>64.599999999999994</v>
      </c>
      <c r="T27" s="9">
        <f t="shared" si="2"/>
        <v>28.968948893599855</v>
      </c>
      <c r="U27" s="9">
        <f t="shared" si="0"/>
        <v>9.0527965292499548</v>
      </c>
      <c r="V27" s="9">
        <f t="shared" si="1"/>
        <v>9.0527965292499548</v>
      </c>
      <c r="W27" s="9"/>
      <c r="X27" s="9"/>
      <c r="Y27" s="9"/>
    </row>
    <row r="28" spans="1:25" x14ac:dyDescent="0.25">
      <c r="A28" s="13" t="s">
        <v>121</v>
      </c>
      <c r="B28" s="13" t="s">
        <v>122</v>
      </c>
      <c r="C28" s="1">
        <f>VLOOKUP(A28,Node!A:C,3,FALSE)</f>
        <v>23</v>
      </c>
      <c r="D28" s="1">
        <f>VLOOKUP(B28,Node!A:C,3,FALSE)</f>
        <v>24</v>
      </c>
      <c r="E28" s="26">
        <v>3.2</v>
      </c>
      <c r="F28" s="19">
        <v>1</v>
      </c>
      <c r="G28" s="19">
        <v>0.3</v>
      </c>
      <c r="H28" s="19">
        <v>62.89</v>
      </c>
      <c r="I28" s="19">
        <v>10.99</v>
      </c>
      <c r="J28" s="37">
        <v>3.2</v>
      </c>
      <c r="K28" s="35">
        <v>1</v>
      </c>
      <c r="L28" s="35">
        <v>0.3</v>
      </c>
      <c r="M28" s="35">
        <v>62.89</v>
      </c>
      <c r="N28" s="35">
        <v>10.99</v>
      </c>
      <c r="O28" s="1">
        <v>23</v>
      </c>
      <c r="P28" s="9">
        <f>VLOOKUP(A28,Node!A:AW,48,FALSE)</f>
        <v>121.8</v>
      </c>
      <c r="Q28" s="9">
        <f>VLOOKUP(A28,Node!A:AW,49,FALSE)</f>
        <v>64.599999999999994</v>
      </c>
      <c r="R28" s="9">
        <f>VLOOKUP(B28,Node!A:AW,48,FALSE)</f>
        <v>153</v>
      </c>
      <c r="S28" s="9">
        <f>VLOOKUP(B28,Node!A:AW,49,FALSE)</f>
        <v>51</v>
      </c>
      <c r="T28" s="9">
        <f t="shared" si="2"/>
        <v>34.035275817892234</v>
      </c>
      <c r="U28" s="9">
        <f t="shared" si="0"/>
        <v>10.636023693091323</v>
      </c>
      <c r="V28" s="9">
        <f t="shared" si="1"/>
        <v>10.636023693091323</v>
      </c>
      <c r="W28" s="9"/>
      <c r="X28" s="9"/>
      <c r="Y28" s="9"/>
    </row>
    <row r="29" spans="1:25" x14ac:dyDescent="0.25">
      <c r="A29" s="13" t="s">
        <v>122</v>
      </c>
      <c r="B29" s="13" t="s">
        <v>195</v>
      </c>
      <c r="C29" s="1">
        <f>VLOOKUP(A29,Node!A:C,3,FALSE)</f>
        <v>24</v>
      </c>
      <c r="D29" s="1">
        <f>VLOOKUP(B29,Node!A:C,3,FALSE)</f>
        <v>25</v>
      </c>
      <c r="E29" s="26">
        <v>3.2</v>
      </c>
      <c r="F29" s="19">
        <v>1</v>
      </c>
      <c r="G29" s="19">
        <v>0.3</v>
      </c>
      <c r="H29" s="19">
        <v>62.89</v>
      </c>
      <c r="I29" s="19">
        <v>10.99</v>
      </c>
      <c r="J29" s="37">
        <v>3.2</v>
      </c>
      <c r="K29" s="35">
        <v>1</v>
      </c>
      <c r="L29" s="35">
        <v>0.3</v>
      </c>
      <c r="M29" s="35">
        <v>62.89</v>
      </c>
      <c r="N29" s="35">
        <v>10.99</v>
      </c>
      <c r="O29" s="1">
        <v>23</v>
      </c>
      <c r="P29" s="9">
        <f>VLOOKUP(A29,Node!A:AW,48,FALSE)</f>
        <v>153</v>
      </c>
      <c r="Q29" s="9">
        <f>VLOOKUP(A29,Node!A:AW,49,FALSE)</f>
        <v>51</v>
      </c>
      <c r="R29" s="9">
        <f>VLOOKUP(B29,Node!A:AW,48,FALSE)</f>
        <v>157.80000000000001</v>
      </c>
      <c r="S29" s="9">
        <f>VLOOKUP(B29,Node!A:AW,49,FALSE)</f>
        <v>45.4</v>
      </c>
      <c r="T29" s="9">
        <f t="shared" si="2"/>
        <v>7.375635565834318</v>
      </c>
      <c r="U29" s="9">
        <f t="shared" si="0"/>
        <v>2.3048861143232244</v>
      </c>
      <c r="V29" s="9">
        <f t="shared" si="1"/>
        <v>2.3048861143232244</v>
      </c>
      <c r="W29" s="9"/>
      <c r="X29" s="9"/>
      <c r="Y29" s="9"/>
    </row>
    <row r="30" spans="1:25" x14ac:dyDescent="0.25">
      <c r="A30" s="13" t="s">
        <v>120</v>
      </c>
      <c r="B30" s="13" t="s">
        <v>123</v>
      </c>
      <c r="C30" s="1">
        <f>VLOOKUP(A30,Node!A:C,3,FALSE)</f>
        <v>22</v>
      </c>
      <c r="D30" s="1">
        <f>VLOOKUP(B30,Node!A:C,3,FALSE)</f>
        <v>26</v>
      </c>
      <c r="E30" s="26">
        <v>3.2</v>
      </c>
      <c r="F30" s="19">
        <v>1</v>
      </c>
      <c r="G30" s="19">
        <v>0.3</v>
      </c>
      <c r="H30" s="19">
        <v>62.89</v>
      </c>
      <c r="I30" s="19">
        <v>10.99</v>
      </c>
      <c r="J30" s="37">
        <v>3.2</v>
      </c>
      <c r="K30" s="35">
        <v>1</v>
      </c>
      <c r="L30" s="35">
        <v>0.3</v>
      </c>
      <c r="M30" s="35">
        <v>62.89</v>
      </c>
      <c r="N30" s="35">
        <v>10.99</v>
      </c>
      <c r="O30" s="1">
        <v>23</v>
      </c>
      <c r="P30" s="9">
        <f>VLOOKUP(A30,Node!A:AW,48,FALSE)</f>
        <v>105</v>
      </c>
      <c r="Q30" s="9">
        <f>VLOOKUP(A30,Node!A:AW,49,FALSE)</f>
        <v>88.2</v>
      </c>
      <c r="R30" s="9">
        <f>VLOOKUP(B30,Node!A:AW,48,FALSE)</f>
        <v>127.8</v>
      </c>
      <c r="S30" s="9">
        <f>VLOOKUP(B30,Node!A:AW,49,FALSE)</f>
        <v>69</v>
      </c>
      <c r="T30" s="9">
        <f t="shared" si="2"/>
        <v>29.807381636098128</v>
      </c>
      <c r="U30" s="9">
        <f t="shared" si="0"/>
        <v>9.3148067612806642</v>
      </c>
      <c r="V30" s="9">
        <f t="shared" si="1"/>
        <v>9.3148067612806642</v>
      </c>
      <c r="W30" s="9"/>
      <c r="X30" s="9"/>
      <c r="Y30" s="9"/>
    </row>
    <row r="31" spans="1:25" x14ac:dyDescent="0.25">
      <c r="A31" s="13" t="s">
        <v>123</v>
      </c>
      <c r="B31" s="13" t="s">
        <v>124</v>
      </c>
      <c r="C31" s="1">
        <f>VLOOKUP(A31,Node!A:C,3,FALSE)</f>
        <v>26</v>
      </c>
      <c r="D31" s="1">
        <f>VLOOKUP(B31,Node!A:C,3,FALSE)</f>
        <v>27</v>
      </c>
      <c r="E31" s="26">
        <v>3.2</v>
      </c>
      <c r="F31" s="19">
        <v>1</v>
      </c>
      <c r="G31" s="19">
        <v>0.3</v>
      </c>
      <c r="H31" s="19">
        <v>62.89</v>
      </c>
      <c r="I31" s="19">
        <v>10.99</v>
      </c>
      <c r="J31" s="37">
        <v>3.2</v>
      </c>
      <c r="K31" s="35">
        <v>1</v>
      </c>
      <c r="L31" s="35">
        <v>0.3</v>
      </c>
      <c r="M31" s="35">
        <v>62.89</v>
      </c>
      <c r="N31" s="35">
        <v>10.99</v>
      </c>
      <c r="O31" s="1">
        <v>23</v>
      </c>
      <c r="P31" s="9">
        <f>VLOOKUP(A31,Node!A:AW,48,FALSE)</f>
        <v>127.8</v>
      </c>
      <c r="Q31" s="9">
        <f>VLOOKUP(A31,Node!A:AW,49,FALSE)</f>
        <v>69</v>
      </c>
      <c r="R31" s="9">
        <f>VLOOKUP(B31,Node!A:AW,48,FALSE)</f>
        <v>157</v>
      </c>
      <c r="S31" s="9">
        <f>VLOOKUP(B31,Node!A:AW,49,FALSE)</f>
        <v>59.8</v>
      </c>
      <c r="T31" s="9">
        <f t="shared" si="2"/>
        <v>30.615028989043932</v>
      </c>
      <c r="U31" s="9">
        <f t="shared" si="0"/>
        <v>9.567196559076228</v>
      </c>
      <c r="V31" s="9">
        <f t="shared" si="1"/>
        <v>9.567196559076228</v>
      </c>
      <c r="W31" s="9"/>
      <c r="X31" s="9"/>
      <c r="Y31" s="9"/>
    </row>
    <row r="32" spans="1:25" x14ac:dyDescent="0.25">
      <c r="A32" s="13" t="s">
        <v>124</v>
      </c>
      <c r="B32" s="13" t="s">
        <v>196</v>
      </c>
      <c r="C32" s="1">
        <f>VLOOKUP(A32,Node!A:C,3,FALSE)</f>
        <v>27</v>
      </c>
      <c r="D32" s="1">
        <f>VLOOKUP(B32,Node!A:C,3,FALSE)</f>
        <v>28</v>
      </c>
      <c r="E32" s="26">
        <v>3.2</v>
      </c>
      <c r="F32" s="19">
        <v>1</v>
      </c>
      <c r="G32" s="19">
        <v>0.3</v>
      </c>
      <c r="H32" s="19">
        <v>62.89</v>
      </c>
      <c r="I32" s="19">
        <v>10.99</v>
      </c>
      <c r="J32" s="37">
        <v>3.2</v>
      </c>
      <c r="K32" s="35">
        <v>1</v>
      </c>
      <c r="L32" s="35">
        <v>0.3</v>
      </c>
      <c r="M32" s="35">
        <v>62.89</v>
      </c>
      <c r="N32" s="35">
        <v>10.99</v>
      </c>
      <c r="O32" s="1">
        <v>23</v>
      </c>
      <c r="P32" s="9">
        <f>VLOOKUP(A32,Node!A:AW,48,FALSE)</f>
        <v>157</v>
      </c>
      <c r="Q32" s="9">
        <f>VLOOKUP(A32,Node!A:AW,49,FALSE)</f>
        <v>59.8</v>
      </c>
      <c r="R32" s="9">
        <f>VLOOKUP(B32,Node!A:AW,48,FALSE)</f>
        <v>164.2</v>
      </c>
      <c r="S32" s="9">
        <f>VLOOKUP(B32,Node!A:AW,49,FALSE)</f>
        <v>57.8</v>
      </c>
      <c r="T32" s="9">
        <f t="shared" si="2"/>
        <v>7.4726166769077507</v>
      </c>
      <c r="U32" s="9">
        <f t="shared" si="0"/>
        <v>2.3351927115336721</v>
      </c>
      <c r="V32" s="9">
        <f t="shared" si="1"/>
        <v>2.3351927115336721</v>
      </c>
      <c r="W32" s="9"/>
      <c r="X32" s="9"/>
      <c r="Y32" s="9"/>
    </row>
    <row r="33" spans="1:25" x14ac:dyDescent="0.25">
      <c r="A33" s="13" t="s">
        <v>195</v>
      </c>
      <c r="B33" s="13" t="s">
        <v>125</v>
      </c>
      <c r="C33" s="1">
        <f>VLOOKUP(A33,Node!A:C,3,FALSE)</f>
        <v>25</v>
      </c>
      <c r="D33" s="1">
        <f>VLOOKUP(B33,Node!A:C,3,FALSE)</f>
        <v>29</v>
      </c>
      <c r="E33" s="26">
        <v>1</v>
      </c>
      <c r="F33" s="19">
        <v>1</v>
      </c>
      <c r="G33" s="19">
        <v>0.3</v>
      </c>
      <c r="H33" s="19">
        <v>62.89</v>
      </c>
      <c r="I33" s="19">
        <v>10.99</v>
      </c>
      <c r="J33" s="38">
        <v>4</v>
      </c>
      <c r="K33" s="35">
        <v>1</v>
      </c>
      <c r="L33" s="35">
        <v>0.3</v>
      </c>
      <c r="M33" s="35">
        <v>62.89</v>
      </c>
      <c r="N33" s="35">
        <v>10.99</v>
      </c>
      <c r="O33" s="1">
        <v>50</v>
      </c>
      <c r="P33" s="9">
        <f>VLOOKUP(A33,Node!A:AW,48,FALSE)</f>
        <v>157.80000000000001</v>
      </c>
      <c r="Q33" s="9">
        <f>VLOOKUP(A33,Node!A:AW,49,FALSE)</f>
        <v>45.4</v>
      </c>
      <c r="R33" s="9">
        <f>VLOOKUP(B33,Node!A:AW,48,FALSE)</f>
        <v>160.20000000000002</v>
      </c>
      <c r="S33" s="9">
        <f>VLOOKUP(B33,Node!A:AW,49,FALSE)</f>
        <v>42.599999999999994</v>
      </c>
      <c r="T33" s="9">
        <f t="shared" si="2"/>
        <v>3.6878177829171617</v>
      </c>
      <c r="U33" s="9">
        <f t="shared" ref="U33:U55" si="6">T33/E33</f>
        <v>3.6878177829171617</v>
      </c>
      <c r="V33" s="9">
        <f t="shared" ref="V33:V55" si="7">T33/J33</f>
        <v>0.92195444572929042</v>
      </c>
      <c r="W33" s="9"/>
      <c r="X33" s="9"/>
      <c r="Y33" s="9"/>
    </row>
    <row r="34" spans="1:25" x14ac:dyDescent="0.25">
      <c r="A34" s="13" t="s">
        <v>196</v>
      </c>
      <c r="B34" s="13" t="s">
        <v>126</v>
      </c>
      <c r="C34" s="1">
        <f>VLOOKUP(A34,Node!A:C,3,FALSE)</f>
        <v>28</v>
      </c>
      <c r="D34" s="1">
        <f>VLOOKUP(B34,Node!A:C,3,FALSE)</f>
        <v>30</v>
      </c>
      <c r="E34" s="26">
        <v>1</v>
      </c>
      <c r="F34" s="19">
        <v>1</v>
      </c>
      <c r="G34" s="19">
        <v>0.3</v>
      </c>
      <c r="H34" s="19">
        <v>62.89</v>
      </c>
      <c r="I34" s="19">
        <v>10.99</v>
      </c>
      <c r="J34" s="38">
        <v>4.2</v>
      </c>
      <c r="K34" s="35">
        <v>1</v>
      </c>
      <c r="L34" s="35">
        <v>0.3</v>
      </c>
      <c r="M34" s="35">
        <v>62.89</v>
      </c>
      <c r="N34" s="35">
        <v>10.99</v>
      </c>
      <c r="O34" s="1">
        <v>50</v>
      </c>
      <c r="P34" s="9">
        <f>VLOOKUP(A34,Node!A:AW,48,FALSE)</f>
        <v>164.2</v>
      </c>
      <c r="Q34" s="9">
        <f>VLOOKUP(A34,Node!A:AW,49,FALSE)</f>
        <v>57.8</v>
      </c>
      <c r="R34" s="9">
        <f>VLOOKUP(B34,Node!A:AW,48,FALSE)</f>
        <v>167.79999999999998</v>
      </c>
      <c r="S34" s="9">
        <f>VLOOKUP(B34,Node!A:AW,49,FALSE)</f>
        <v>56.8</v>
      </c>
      <c r="T34" s="9">
        <f t="shared" si="2"/>
        <v>3.7363083384538753</v>
      </c>
      <c r="U34" s="9">
        <f t="shared" si="6"/>
        <v>3.7363083384538753</v>
      </c>
      <c r="V34" s="9">
        <f t="shared" si="7"/>
        <v>0.8895972234413988</v>
      </c>
      <c r="W34" s="9"/>
      <c r="X34" s="9"/>
      <c r="Y34" s="9"/>
    </row>
    <row r="35" spans="1:25" x14ac:dyDescent="0.25">
      <c r="A35" s="13" t="s">
        <v>125</v>
      </c>
      <c r="B35" s="13" t="s">
        <v>126</v>
      </c>
      <c r="C35" s="1">
        <f>VLOOKUP(A35,Node!A:C,3,FALSE)</f>
        <v>29</v>
      </c>
      <c r="D35" s="1">
        <f>VLOOKUP(B35,Node!A:C,3,FALSE)</f>
        <v>30</v>
      </c>
      <c r="E35" s="23">
        <v>0.434</v>
      </c>
      <c r="F35" s="19">
        <v>1</v>
      </c>
      <c r="G35" s="19">
        <v>0.3</v>
      </c>
      <c r="H35" s="19">
        <v>62.89</v>
      </c>
      <c r="I35" s="19">
        <v>10.99</v>
      </c>
      <c r="J35" s="38">
        <v>0.44900000000000001</v>
      </c>
      <c r="K35" s="35">
        <v>1</v>
      </c>
      <c r="L35" s="35">
        <v>0.3</v>
      </c>
      <c r="M35" s="35">
        <v>62.89</v>
      </c>
      <c r="N35" s="35">
        <v>10.99</v>
      </c>
      <c r="O35" s="1">
        <v>50</v>
      </c>
      <c r="P35" s="9">
        <f>VLOOKUP(A35,Node!A:AW,48,FALSE)</f>
        <v>160.20000000000002</v>
      </c>
      <c r="Q35" s="9">
        <f>VLOOKUP(A35,Node!A:AW,49,FALSE)</f>
        <v>42.599999999999994</v>
      </c>
      <c r="R35" s="9">
        <f>VLOOKUP(B35,Node!A:AW,48,FALSE)</f>
        <v>167.79999999999998</v>
      </c>
      <c r="S35" s="9">
        <f>VLOOKUP(B35,Node!A:AW,49,FALSE)</f>
        <v>56.8</v>
      </c>
      <c r="T35" s="9">
        <f t="shared" si="2"/>
        <v>16.105899540230578</v>
      </c>
      <c r="U35" s="9">
        <f t="shared" si="6"/>
        <v>37.11036760421792</v>
      </c>
      <c r="V35" s="9">
        <f t="shared" si="7"/>
        <v>35.870600312317542</v>
      </c>
      <c r="W35" s="9"/>
      <c r="X35" s="9"/>
      <c r="Y35" s="9"/>
    </row>
    <row r="36" spans="1:25" x14ac:dyDescent="0.25">
      <c r="A36" s="13" t="s">
        <v>195</v>
      </c>
      <c r="B36" s="13" t="s">
        <v>129</v>
      </c>
      <c r="C36" s="1">
        <f>VLOOKUP(A36,Node!A:C,3,FALSE)</f>
        <v>25</v>
      </c>
      <c r="D36" s="1">
        <f>VLOOKUP(B36,Node!A:C,3,FALSE)</f>
        <v>33</v>
      </c>
      <c r="E36" s="26">
        <v>2</v>
      </c>
      <c r="F36" s="19">
        <v>1</v>
      </c>
      <c r="G36" s="19">
        <v>0.3</v>
      </c>
      <c r="H36" s="19">
        <v>62.89</v>
      </c>
      <c r="I36" s="19">
        <v>10.99</v>
      </c>
      <c r="J36" s="37">
        <v>2</v>
      </c>
      <c r="K36" s="35">
        <v>1</v>
      </c>
      <c r="L36" s="35">
        <v>0.3</v>
      </c>
      <c r="M36" s="35">
        <v>62.89</v>
      </c>
      <c r="N36" s="35">
        <v>10.99</v>
      </c>
      <c r="O36" s="1">
        <v>23</v>
      </c>
      <c r="P36" s="9">
        <f>VLOOKUP(A36,Node!A:AW,48,FALSE)</f>
        <v>157.80000000000001</v>
      </c>
      <c r="Q36" s="9">
        <f>VLOOKUP(A36,Node!A:AW,49,FALSE)</f>
        <v>45.4</v>
      </c>
      <c r="R36" s="9">
        <f>VLOOKUP(B36,Node!A:AW,48,FALSE)</f>
        <v>112.2</v>
      </c>
      <c r="S36" s="9">
        <f>VLOOKUP(B36,Node!A:AW,49,FALSE)</f>
        <v>38.6</v>
      </c>
      <c r="T36" s="9">
        <f t="shared" si="2"/>
        <v>46.104229740881699</v>
      </c>
      <c r="U36" s="9">
        <f t="shared" si="6"/>
        <v>23.05211487044085</v>
      </c>
      <c r="V36" s="9">
        <f t="shared" si="7"/>
        <v>23.05211487044085</v>
      </c>
      <c r="W36" s="9"/>
      <c r="X36" s="9"/>
      <c r="Y36" s="9"/>
    </row>
    <row r="37" spans="1:25" x14ac:dyDescent="0.25">
      <c r="A37" s="13" t="s">
        <v>129</v>
      </c>
      <c r="B37" s="13" t="s">
        <v>130</v>
      </c>
      <c r="C37" s="1">
        <f>VLOOKUP(A37,Node!A:C,3,FALSE)</f>
        <v>33</v>
      </c>
      <c r="D37" s="1">
        <f>VLOOKUP(B37,Node!A:C,3,FALSE)</f>
        <v>34</v>
      </c>
      <c r="E37" s="26">
        <v>2</v>
      </c>
      <c r="F37" s="19">
        <v>1</v>
      </c>
      <c r="G37" s="19">
        <v>0.3</v>
      </c>
      <c r="H37" s="19">
        <v>62.89</v>
      </c>
      <c r="I37" s="19">
        <v>10.99</v>
      </c>
      <c r="J37" s="37">
        <v>2</v>
      </c>
      <c r="K37" s="35">
        <v>1</v>
      </c>
      <c r="L37" s="35">
        <v>0.3</v>
      </c>
      <c r="M37" s="35">
        <v>62.89</v>
      </c>
      <c r="N37" s="35">
        <v>10.99</v>
      </c>
      <c r="O37" s="1">
        <v>23</v>
      </c>
      <c r="P37" s="9">
        <f>VLOOKUP(A37,Node!A:AW,48,FALSE)</f>
        <v>112.2</v>
      </c>
      <c r="Q37" s="9">
        <f>VLOOKUP(A37,Node!A:AW,49,FALSE)</f>
        <v>38.6</v>
      </c>
      <c r="R37" s="9">
        <f>VLOOKUP(B37,Node!A:AW,48,FALSE)</f>
        <v>75</v>
      </c>
      <c r="S37" s="9">
        <f>VLOOKUP(B37,Node!A:AW,49,FALSE)</f>
        <v>59</v>
      </c>
      <c r="T37" s="9">
        <f t="shared" si="2"/>
        <v>42.426406871192853</v>
      </c>
      <c r="U37" s="9">
        <f t="shared" si="6"/>
        <v>21.213203435596427</v>
      </c>
      <c r="V37" s="9">
        <f t="shared" si="7"/>
        <v>21.213203435596427</v>
      </c>
      <c r="W37" s="9"/>
      <c r="X37" s="9"/>
      <c r="Y37" s="9"/>
    </row>
    <row r="38" spans="1:25" x14ac:dyDescent="0.25">
      <c r="A38" s="13" t="s">
        <v>125</v>
      </c>
      <c r="B38" s="13" t="s">
        <v>127</v>
      </c>
      <c r="C38" s="1">
        <f>VLOOKUP(A38,Node!A:C,3,FALSE)</f>
        <v>29</v>
      </c>
      <c r="D38" s="1">
        <f>VLOOKUP(B38,Node!A:C,3,FALSE)</f>
        <v>31</v>
      </c>
      <c r="E38" s="26">
        <v>1</v>
      </c>
      <c r="F38" s="19">
        <v>1</v>
      </c>
      <c r="G38" s="19">
        <v>0.3</v>
      </c>
      <c r="H38" s="19">
        <v>62.89</v>
      </c>
      <c r="I38" s="19">
        <v>10.99</v>
      </c>
      <c r="J38" s="37">
        <v>1</v>
      </c>
      <c r="K38" s="35">
        <v>1</v>
      </c>
      <c r="L38" s="35">
        <v>0.3</v>
      </c>
      <c r="M38" s="35">
        <v>62.89</v>
      </c>
      <c r="N38" s="35">
        <v>10.99</v>
      </c>
      <c r="O38" s="1">
        <v>50</v>
      </c>
      <c r="P38" s="9">
        <f>VLOOKUP(A38,Node!A:AW,48,FALSE)</f>
        <v>160.20000000000002</v>
      </c>
      <c r="Q38" s="9">
        <f>VLOOKUP(A38,Node!A:AW,49,FALSE)</f>
        <v>42.599999999999994</v>
      </c>
      <c r="R38" s="9">
        <f>VLOOKUP(B38,Node!A:AW,48,FALSE)</f>
        <v>114.6</v>
      </c>
      <c r="S38" s="9">
        <f>VLOOKUP(B38,Node!A:AW,49,FALSE)</f>
        <v>59.8</v>
      </c>
      <c r="T38" s="9">
        <f t="shared" si="2"/>
        <v>48.736023637551739</v>
      </c>
      <c r="U38" s="9">
        <f t="shared" si="6"/>
        <v>48.736023637551739</v>
      </c>
      <c r="V38" s="9">
        <f t="shared" si="7"/>
        <v>48.736023637551739</v>
      </c>
      <c r="W38" s="9"/>
      <c r="X38" s="9"/>
      <c r="Y38" s="9"/>
    </row>
    <row r="39" spans="1:25" x14ac:dyDescent="0.25">
      <c r="A39" s="13" t="s">
        <v>127</v>
      </c>
      <c r="B39" s="13" t="s">
        <v>128</v>
      </c>
      <c r="C39" s="1">
        <f>VLOOKUP(A39,Node!A:C,3,FALSE)</f>
        <v>31</v>
      </c>
      <c r="D39" s="1">
        <f>VLOOKUP(B39,Node!A:C,3,FALSE)</f>
        <v>32</v>
      </c>
      <c r="E39" s="26">
        <v>1</v>
      </c>
      <c r="F39" s="19">
        <v>1</v>
      </c>
      <c r="G39" s="19">
        <v>0.3</v>
      </c>
      <c r="H39" s="19">
        <v>62.89</v>
      </c>
      <c r="I39" s="19">
        <v>10.99</v>
      </c>
      <c r="J39" s="37">
        <v>1</v>
      </c>
      <c r="K39" s="35">
        <v>1</v>
      </c>
      <c r="L39" s="35">
        <v>0.3</v>
      </c>
      <c r="M39" s="35">
        <v>62.89</v>
      </c>
      <c r="N39" s="35">
        <v>10.99</v>
      </c>
      <c r="O39" s="1">
        <v>50</v>
      </c>
      <c r="P39" s="9">
        <f>VLOOKUP(A39,Node!A:AW,48,FALSE)</f>
        <v>114.6</v>
      </c>
      <c r="Q39" s="9">
        <f>VLOOKUP(A39,Node!A:AW,49,FALSE)</f>
        <v>59.8</v>
      </c>
      <c r="R39" s="9">
        <f>VLOOKUP(B39,Node!A:AW,48,FALSE)</f>
        <v>83</v>
      </c>
      <c r="S39" s="9">
        <f>VLOOKUP(B39,Node!A:AW,49,FALSE)</f>
        <v>91.4</v>
      </c>
      <c r="T39" s="9">
        <f t="shared" si="2"/>
        <v>44.689148570989808</v>
      </c>
      <c r="U39" s="9">
        <f t="shared" si="6"/>
        <v>44.689148570989808</v>
      </c>
      <c r="V39" s="9">
        <f t="shared" si="7"/>
        <v>44.689148570989808</v>
      </c>
      <c r="W39" s="9"/>
      <c r="X39" s="9"/>
      <c r="Y39" s="9"/>
    </row>
    <row r="40" spans="1:25" x14ac:dyDescent="0.25">
      <c r="A40" s="13" t="s">
        <v>126</v>
      </c>
      <c r="B40" s="13" t="s">
        <v>133</v>
      </c>
      <c r="C40" s="1">
        <f>VLOOKUP(A40,Node!A:C,3,FALSE)</f>
        <v>30</v>
      </c>
      <c r="D40" s="1">
        <f>VLOOKUP(B40,Node!A:C,3,FALSE)</f>
        <v>37</v>
      </c>
      <c r="E40" s="26">
        <v>1</v>
      </c>
      <c r="F40" s="19">
        <v>1</v>
      </c>
      <c r="G40" s="19">
        <v>0.3</v>
      </c>
      <c r="H40" s="19">
        <v>62.89</v>
      </c>
      <c r="I40" s="19">
        <v>10.99</v>
      </c>
      <c r="J40" s="37">
        <v>1</v>
      </c>
      <c r="K40" s="35">
        <v>1</v>
      </c>
      <c r="L40" s="35">
        <v>0.3</v>
      </c>
      <c r="M40" s="35">
        <v>62.89</v>
      </c>
      <c r="N40" s="35">
        <v>10.99</v>
      </c>
      <c r="O40" s="1">
        <v>50</v>
      </c>
      <c r="P40" s="9">
        <f>VLOOKUP(A40,Node!A:AW,48,FALSE)</f>
        <v>167.79999999999998</v>
      </c>
      <c r="Q40" s="9">
        <f>VLOOKUP(A40,Node!A:AW,49,FALSE)</f>
        <v>56.8</v>
      </c>
      <c r="R40" s="9">
        <f>VLOOKUP(B40,Node!A:AW,48,FALSE)</f>
        <v>131</v>
      </c>
      <c r="S40" s="9">
        <f>VLOOKUP(B40,Node!A:AW,49,FALSE)</f>
        <v>75.8</v>
      </c>
      <c r="T40" s="9">
        <f t="shared" si="2"/>
        <v>41.415456052058616</v>
      </c>
      <c r="U40" s="9">
        <f t="shared" si="6"/>
        <v>41.415456052058616</v>
      </c>
      <c r="V40" s="9">
        <f t="shared" si="7"/>
        <v>41.415456052058616</v>
      </c>
      <c r="W40" s="9"/>
      <c r="X40" s="9"/>
      <c r="Y40" s="9"/>
    </row>
    <row r="41" spans="1:25" x14ac:dyDescent="0.25">
      <c r="A41" s="13" t="s">
        <v>133</v>
      </c>
      <c r="B41" s="13" t="s">
        <v>131</v>
      </c>
      <c r="C41" s="1">
        <f>VLOOKUP(A41,Node!A:C,3,FALSE)</f>
        <v>37</v>
      </c>
      <c r="D41" s="1">
        <f>VLOOKUP(B41,Node!A:C,3,FALSE)</f>
        <v>35</v>
      </c>
      <c r="E41" s="26">
        <v>1</v>
      </c>
      <c r="F41" s="19">
        <v>1</v>
      </c>
      <c r="G41" s="19">
        <v>0.3</v>
      </c>
      <c r="H41" s="19">
        <v>62.89</v>
      </c>
      <c r="I41" s="19">
        <v>10.99</v>
      </c>
      <c r="J41" s="37">
        <v>1</v>
      </c>
      <c r="K41" s="35">
        <v>1</v>
      </c>
      <c r="L41" s="35">
        <v>0.3</v>
      </c>
      <c r="M41" s="35">
        <v>62.89</v>
      </c>
      <c r="N41" s="35">
        <v>10.99</v>
      </c>
      <c r="O41" s="1">
        <v>50</v>
      </c>
      <c r="P41" s="9">
        <f>VLOOKUP(A41,Node!A:AW,48,FALSE)</f>
        <v>131</v>
      </c>
      <c r="Q41" s="9">
        <f>VLOOKUP(A41,Node!A:AW,49,FALSE)</f>
        <v>75.8</v>
      </c>
      <c r="R41" s="9">
        <f>VLOOKUP(B41,Node!A:AW,48,FALSE)</f>
        <v>101.8</v>
      </c>
      <c r="S41" s="9">
        <f>VLOOKUP(B41,Node!A:AW,49,FALSE)</f>
        <v>105.4</v>
      </c>
      <c r="T41" s="9">
        <f t="shared" si="2"/>
        <v>41.578840772681488</v>
      </c>
      <c r="U41" s="9">
        <f t="shared" si="6"/>
        <v>41.578840772681488</v>
      </c>
      <c r="V41" s="9">
        <f t="shared" si="7"/>
        <v>41.578840772681488</v>
      </c>
      <c r="W41" s="9"/>
      <c r="X41" s="9"/>
      <c r="Y41" s="9"/>
    </row>
    <row r="42" spans="1:25" x14ac:dyDescent="0.25">
      <c r="A42" s="13" t="s">
        <v>131</v>
      </c>
      <c r="B42" s="13" t="s">
        <v>132</v>
      </c>
      <c r="C42" s="1">
        <f>VLOOKUP(A42,Node!A:C,3,FALSE)</f>
        <v>35</v>
      </c>
      <c r="D42" s="1">
        <f>VLOOKUP(B42,Node!A:C,3,FALSE)</f>
        <v>36</v>
      </c>
      <c r="E42" s="26">
        <v>1</v>
      </c>
      <c r="F42" s="19">
        <v>1</v>
      </c>
      <c r="G42" s="19">
        <v>0.3</v>
      </c>
      <c r="H42" s="19">
        <v>62.89</v>
      </c>
      <c r="I42" s="19">
        <v>10.99</v>
      </c>
      <c r="J42" s="37">
        <v>1</v>
      </c>
      <c r="K42" s="35">
        <v>1</v>
      </c>
      <c r="L42" s="35">
        <v>0.3</v>
      </c>
      <c r="M42" s="35">
        <v>62.89</v>
      </c>
      <c r="N42" s="35">
        <v>10.99</v>
      </c>
      <c r="O42" s="1">
        <v>50</v>
      </c>
      <c r="P42" s="9">
        <f>VLOOKUP(A42,Node!A:AW,48,FALSE)</f>
        <v>101.8</v>
      </c>
      <c r="Q42" s="9">
        <f>VLOOKUP(A42,Node!A:AW,49,FALSE)</f>
        <v>105.4</v>
      </c>
      <c r="R42" s="9">
        <f>VLOOKUP(B42,Node!A:AW,48,FALSE)</f>
        <v>125</v>
      </c>
      <c r="S42" s="9">
        <f>VLOOKUP(B42,Node!A:AW,49,FALSE)</f>
        <v>126.6</v>
      </c>
      <c r="T42" s="9">
        <f t="shared" si="2"/>
        <v>31.42737660066458</v>
      </c>
      <c r="U42" s="9">
        <f t="shared" si="6"/>
        <v>31.42737660066458</v>
      </c>
      <c r="V42" s="9">
        <f t="shared" si="7"/>
        <v>31.42737660066458</v>
      </c>
      <c r="W42" s="9"/>
      <c r="X42" s="9"/>
      <c r="Y42" s="9"/>
    </row>
    <row r="43" spans="1:25" x14ac:dyDescent="0.25">
      <c r="A43" s="13" t="s">
        <v>196</v>
      </c>
      <c r="B43" s="13" t="s">
        <v>134</v>
      </c>
      <c r="C43" s="1">
        <f>VLOOKUP(A43,Node!A:C,3,FALSE)</f>
        <v>28</v>
      </c>
      <c r="D43" s="1">
        <f>VLOOKUP(B43,Node!A:C,3,FALSE)</f>
        <v>38</v>
      </c>
      <c r="E43" s="26">
        <v>2</v>
      </c>
      <c r="F43" s="19">
        <v>1</v>
      </c>
      <c r="G43" s="19">
        <v>0.3</v>
      </c>
      <c r="H43" s="19">
        <v>62.89</v>
      </c>
      <c r="I43" s="19">
        <v>10.99</v>
      </c>
      <c r="J43" s="37">
        <v>2</v>
      </c>
      <c r="K43" s="35">
        <v>1</v>
      </c>
      <c r="L43" s="35">
        <v>0.3</v>
      </c>
      <c r="M43" s="35">
        <v>62.89</v>
      </c>
      <c r="N43" s="35">
        <v>10.99</v>
      </c>
      <c r="O43" s="1">
        <v>23</v>
      </c>
      <c r="P43" s="9">
        <f>VLOOKUP(A43,Node!A:AW,48,FALSE)</f>
        <v>164.2</v>
      </c>
      <c r="Q43" s="9">
        <f>VLOOKUP(A43,Node!A:AW,49,FALSE)</f>
        <v>57.8</v>
      </c>
      <c r="R43" s="9">
        <f>VLOOKUP(B43,Node!A:AW,48,FALSE)</f>
        <v>159.4</v>
      </c>
      <c r="S43" s="9">
        <f>VLOOKUP(B43,Node!A:AW,49,FALSE)</f>
        <v>94.2</v>
      </c>
      <c r="T43" s="9">
        <f t="shared" si="2"/>
        <v>36.715119501371639</v>
      </c>
      <c r="U43" s="9">
        <f t="shared" si="6"/>
        <v>18.357559750685819</v>
      </c>
      <c r="V43" s="9">
        <f t="shared" si="7"/>
        <v>18.357559750685819</v>
      </c>
      <c r="W43" s="9"/>
      <c r="X43" s="9"/>
      <c r="Y43" s="9"/>
    </row>
    <row r="44" spans="1:25" x14ac:dyDescent="0.25">
      <c r="A44" s="13" t="s">
        <v>134</v>
      </c>
      <c r="B44" s="13" t="s">
        <v>135</v>
      </c>
      <c r="C44" s="1">
        <f>VLOOKUP(A44,Node!A:C,3,FALSE)</f>
        <v>38</v>
      </c>
      <c r="D44" s="1">
        <f>VLOOKUP(B44,Node!A:C,3,FALSE)</f>
        <v>39</v>
      </c>
      <c r="E44" s="26">
        <v>2</v>
      </c>
      <c r="F44" s="19">
        <v>1</v>
      </c>
      <c r="G44" s="19">
        <v>0.3</v>
      </c>
      <c r="H44" s="19">
        <v>62.89</v>
      </c>
      <c r="I44" s="19">
        <v>10.99</v>
      </c>
      <c r="J44" s="37">
        <v>2</v>
      </c>
      <c r="K44" s="35">
        <v>1</v>
      </c>
      <c r="L44" s="35">
        <v>0.3</v>
      </c>
      <c r="M44" s="35">
        <v>62.89</v>
      </c>
      <c r="N44" s="35">
        <v>10.99</v>
      </c>
      <c r="O44" s="1">
        <v>23</v>
      </c>
      <c r="P44" s="9">
        <f>VLOOKUP(A44,Node!A:AW,48,FALSE)</f>
        <v>159.4</v>
      </c>
      <c r="Q44" s="9">
        <f>VLOOKUP(A44,Node!A:AW,49,FALSE)</f>
        <v>94.2</v>
      </c>
      <c r="R44" s="9">
        <f>VLOOKUP(B44,Node!A:AW,48,FALSE)</f>
        <v>143.4</v>
      </c>
      <c r="S44" s="9">
        <f>VLOOKUP(B44,Node!A:AW,49,FALSE)</f>
        <v>121.4</v>
      </c>
      <c r="T44" s="9">
        <f t="shared" si="2"/>
        <v>31.556932677305635</v>
      </c>
      <c r="U44" s="9">
        <f t="shared" si="6"/>
        <v>15.778466338652818</v>
      </c>
      <c r="V44" s="9">
        <f t="shared" si="7"/>
        <v>15.778466338652818</v>
      </c>
      <c r="W44" s="9"/>
      <c r="X44" s="9"/>
      <c r="Y44" s="9"/>
    </row>
    <row r="45" spans="1:25" x14ac:dyDescent="0.25">
      <c r="A45" s="9" t="s">
        <v>123</v>
      </c>
      <c r="B45" s="9" t="s">
        <v>133</v>
      </c>
      <c r="C45" s="1">
        <f>VLOOKUP(A45,Node!A:C,3,FALSE)</f>
        <v>26</v>
      </c>
      <c r="D45" s="1">
        <f>VLOOKUP(B45,Node!A:C,3,FALSE)</f>
        <v>37</v>
      </c>
      <c r="E45" s="26">
        <v>1</v>
      </c>
      <c r="F45" s="19">
        <v>1</v>
      </c>
      <c r="G45" s="19">
        <v>0.3</v>
      </c>
      <c r="H45" s="19">
        <v>62.89</v>
      </c>
      <c r="I45" s="19">
        <v>10.99</v>
      </c>
      <c r="J45" s="38">
        <v>4</v>
      </c>
      <c r="K45" s="35">
        <v>1</v>
      </c>
      <c r="L45" s="35">
        <v>0.3</v>
      </c>
      <c r="M45" s="35">
        <v>62.89</v>
      </c>
      <c r="N45" s="35">
        <v>10.99</v>
      </c>
      <c r="O45" s="1">
        <v>50</v>
      </c>
      <c r="P45" s="9">
        <f>VLOOKUP(A45,Node!A:AW,48,FALSE)</f>
        <v>127.8</v>
      </c>
      <c r="Q45" s="9">
        <f>VLOOKUP(A45,Node!A:AW,49,FALSE)</f>
        <v>69</v>
      </c>
      <c r="R45" s="9">
        <f>VLOOKUP(B45,Node!A:AW,48,FALSE)</f>
        <v>131</v>
      </c>
      <c r="S45" s="9">
        <f>VLOOKUP(B45,Node!A:AW,49,FALSE)</f>
        <v>75.8</v>
      </c>
      <c r="T45" s="9">
        <f t="shared" ref="T45:T55" si="8">SQRT((P45-R45)^2+(Q45-S45)^2)</f>
        <v>7.5153176912223731</v>
      </c>
      <c r="U45" s="9">
        <f t="shared" si="6"/>
        <v>7.5153176912223731</v>
      </c>
      <c r="V45" s="9">
        <f t="shared" si="7"/>
        <v>1.8788294228055933</v>
      </c>
    </row>
    <row r="46" spans="1:25" x14ac:dyDescent="0.25">
      <c r="A46" s="9" t="s">
        <v>128</v>
      </c>
      <c r="B46" s="9" t="s">
        <v>131</v>
      </c>
      <c r="C46" s="1">
        <f>VLOOKUP(A46,Node!A:C,3,FALSE)</f>
        <v>32</v>
      </c>
      <c r="D46" s="1">
        <f>VLOOKUP(B46,Node!A:C,3,FALSE)</f>
        <v>35</v>
      </c>
      <c r="E46" s="23">
        <v>0.434</v>
      </c>
      <c r="F46" s="19">
        <v>1</v>
      </c>
      <c r="G46" s="19">
        <v>0.3</v>
      </c>
      <c r="H46" s="19">
        <v>62.89</v>
      </c>
      <c r="I46" s="19">
        <v>10.99</v>
      </c>
      <c r="J46" s="38">
        <v>0.44900000000000001</v>
      </c>
      <c r="K46" s="35">
        <v>1</v>
      </c>
      <c r="L46" s="35">
        <v>0.3</v>
      </c>
      <c r="M46" s="35">
        <v>62.89</v>
      </c>
      <c r="N46" s="35">
        <v>10.99</v>
      </c>
      <c r="O46" s="1">
        <v>50</v>
      </c>
      <c r="P46" s="9">
        <f>VLOOKUP(A46,Node!A:AW,48,FALSE)</f>
        <v>83</v>
      </c>
      <c r="Q46" s="9">
        <f>VLOOKUP(A46,Node!A:AW,49,FALSE)</f>
        <v>91.4</v>
      </c>
      <c r="R46" s="9">
        <f>VLOOKUP(B46,Node!A:AW,48,FALSE)</f>
        <v>101.8</v>
      </c>
      <c r="S46" s="9">
        <f>VLOOKUP(B46,Node!A:AW,49,FALSE)</f>
        <v>105.4</v>
      </c>
      <c r="T46" s="9">
        <f t="shared" si="8"/>
        <v>23.440136518373773</v>
      </c>
      <c r="U46" s="9">
        <f t="shared" si="6"/>
        <v>54.009531148326666</v>
      </c>
      <c r="V46" s="9">
        <f t="shared" si="7"/>
        <v>52.205203827113081</v>
      </c>
    </row>
    <row r="47" spans="1:25" x14ac:dyDescent="0.25">
      <c r="A47" s="9" t="s">
        <v>127</v>
      </c>
      <c r="B47" s="9" t="s">
        <v>133</v>
      </c>
      <c r="C47" s="1">
        <f>VLOOKUP(A47,Node!A:C,3,FALSE)</f>
        <v>31</v>
      </c>
      <c r="D47" s="1">
        <f>VLOOKUP(B47,Node!A:C,3,FALSE)</f>
        <v>37</v>
      </c>
      <c r="E47" s="23">
        <v>0.434</v>
      </c>
      <c r="F47" s="19">
        <v>1</v>
      </c>
      <c r="G47" s="19">
        <v>0.3</v>
      </c>
      <c r="H47" s="19">
        <v>62.89</v>
      </c>
      <c r="I47" s="19">
        <v>10.99</v>
      </c>
      <c r="J47" s="38">
        <v>0.44900000000000001</v>
      </c>
      <c r="K47" s="35">
        <v>1</v>
      </c>
      <c r="L47" s="35">
        <v>0.3</v>
      </c>
      <c r="M47" s="35">
        <v>62.89</v>
      </c>
      <c r="N47" s="35">
        <v>10.99</v>
      </c>
      <c r="O47" s="1">
        <v>50</v>
      </c>
      <c r="P47" s="9">
        <f>VLOOKUP(A47,Node!A:AW,48,FALSE)</f>
        <v>114.6</v>
      </c>
      <c r="Q47" s="9">
        <f>VLOOKUP(A47,Node!A:AW,49,FALSE)</f>
        <v>59.8</v>
      </c>
      <c r="R47" s="9">
        <f>VLOOKUP(B47,Node!A:AW,48,FALSE)</f>
        <v>131</v>
      </c>
      <c r="S47" s="9">
        <f>VLOOKUP(B47,Node!A:AW,49,FALSE)</f>
        <v>75.8</v>
      </c>
      <c r="T47" s="9">
        <f t="shared" si="8"/>
        <v>22.912005586591505</v>
      </c>
      <c r="U47" s="9">
        <f t="shared" si="6"/>
        <v>52.792639600441255</v>
      </c>
      <c r="V47" s="9">
        <f t="shared" si="7"/>
        <v>51.028965671696</v>
      </c>
    </row>
    <row r="48" spans="1:25" x14ac:dyDescent="0.25">
      <c r="A48" s="9" t="s">
        <v>129</v>
      </c>
      <c r="B48" s="9" t="s">
        <v>219</v>
      </c>
      <c r="C48" s="1">
        <f>VLOOKUP(A48,Node!A:C,3,FALSE)</f>
        <v>33</v>
      </c>
      <c r="D48" s="1">
        <f>VLOOKUP(B48,Node!A:C,3,FALSE)</f>
        <v>40</v>
      </c>
      <c r="E48" s="26">
        <v>1</v>
      </c>
      <c r="F48" s="19">
        <v>1</v>
      </c>
      <c r="G48" s="19">
        <v>0.3</v>
      </c>
      <c r="H48" s="19">
        <v>62.89</v>
      </c>
      <c r="I48" s="19">
        <v>10.99</v>
      </c>
      <c r="J48" s="38">
        <v>2</v>
      </c>
      <c r="K48" s="35">
        <v>1</v>
      </c>
      <c r="L48" s="35">
        <v>0.3</v>
      </c>
      <c r="M48" s="35">
        <v>62.89</v>
      </c>
      <c r="N48" s="35">
        <v>10.99</v>
      </c>
      <c r="O48" s="1">
        <v>23</v>
      </c>
      <c r="P48" s="9">
        <f>VLOOKUP(A48,Node!A:AW,48,FALSE)</f>
        <v>112.2</v>
      </c>
      <c r="Q48" s="9">
        <f>VLOOKUP(A48,Node!A:AW,49,FALSE)</f>
        <v>38.6</v>
      </c>
      <c r="R48" s="9">
        <f>VLOOKUP(B48,Node!A:AW,48,FALSE)</f>
        <v>112.2</v>
      </c>
      <c r="S48" s="9">
        <f>VLOOKUP(B48,Node!A:AW,49,FALSE)</f>
        <v>33.6</v>
      </c>
      <c r="T48" s="9">
        <f t="shared" si="8"/>
        <v>5</v>
      </c>
      <c r="U48" s="9">
        <f t="shared" si="6"/>
        <v>5</v>
      </c>
      <c r="V48" s="9">
        <f t="shared" si="7"/>
        <v>2.5</v>
      </c>
    </row>
    <row r="49" spans="1:22" x14ac:dyDescent="0.25">
      <c r="A49" s="9" t="s">
        <v>130</v>
      </c>
      <c r="B49" s="9" t="s">
        <v>220</v>
      </c>
      <c r="C49" s="1">
        <f>VLOOKUP(A49,Node!A:C,3,FALSE)</f>
        <v>34</v>
      </c>
      <c r="D49" s="1">
        <f>VLOOKUP(B49,Node!A:C,3,FALSE)</f>
        <v>41</v>
      </c>
      <c r="E49" s="26">
        <v>1</v>
      </c>
      <c r="F49" s="19">
        <v>1</v>
      </c>
      <c r="G49" s="19">
        <v>0.3</v>
      </c>
      <c r="H49" s="19">
        <v>62.89</v>
      </c>
      <c r="I49" s="19">
        <v>10.99</v>
      </c>
      <c r="J49" s="38">
        <v>2</v>
      </c>
      <c r="K49" s="35">
        <v>1</v>
      </c>
      <c r="L49" s="35">
        <v>0.3</v>
      </c>
      <c r="M49" s="35">
        <v>62.89</v>
      </c>
      <c r="N49" s="35">
        <v>10.99</v>
      </c>
      <c r="O49" s="1">
        <v>23</v>
      </c>
      <c r="P49" s="9">
        <f>VLOOKUP(A49,Node!A:AW,48,FALSE)</f>
        <v>75</v>
      </c>
      <c r="Q49" s="9">
        <f>VLOOKUP(A49,Node!A:AW,49,FALSE)</f>
        <v>59</v>
      </c>
      <c r="R49" s="9">
        <f>VLOOKUP(B49,Node!A:AW,48,FALSE)</f>
        <v>67</v>
      </c>
      <c r="S49" s="9">
        <f>VLOOKUP(B49,Node!A:AW,49,FALSE)</f>
        <v>59</v>
      </c>
      <c r="T49" s="9">
        <f t="shared" si="8"/>
        <v>8</v>
      </c>
      <c r="U49" s="9">
        <f t="shared" si="6"/>
        <v>8</v>
      </c>
      <c r="V49" s="9">
        <f t="shared" si="7"/>
        <v>4</v>
      </c>
    </row>
    <row r="50" spans="1:22" x14ac:dyDescent="0.25">
      <c r="A50" s="9" t="s">
        <v>134</v>
      </c>
      <c r="B50" s="9" t="s">
        <v>221</v>
      </c>
      <c r="C50" s="1">
        <f>VLOOKUP(A50,Node!A:C,3,FALSE)</f>
        <v>38</v>
      </c>
      <c r="D50" s="1">
        <f>VLOOKUP(B50,Node!A:C,3,FALSE)</f>
        <v>42</v>
      </c>
      <c r="E50" s="26">
        <v>1</v>
      </c>
      <c r="F50" s="19">
        <v>1</v>
      </c>
      <c r="G50" s="19">
        <v>0.3</v>
      </c>
      <c r="H50" s="19">
        <v>62.89</v>
      </c>
      <c r="I50" s="19">
        <v>10.99</v>
      </c>
      <c r="J50" s="38">
        <v>2</v>
      </c>
      <c r="K50" s="35">
        <v>1</v>
      </c>
      <c r="L50" s="35">
        <v>0.3</v>
      </c>
      <c r="M50" s="35">
        <v>62.89</v>
      </c>
      <c r="N50" s="35">
        <v>10.99</v>
      </c>
      <c r="O50" s="1">
        <v>23</v>
      </c>
      <c r="P50" s="9">
        <f>VLOOKUP(A50,Node!A:AW,48,FALSE)</f>
        <v>159.4</v>
      </c>
      <c r="Q50" s="9">
        <f>VLOOKUP(A50,Node!A:AW,49,FALSE)</f>
        <v>94.2</v>
      </c>
      <c r="R50" s="9">
        <f>VLOOKUP(B50,Node!A:AW,48,FALSE)</f>
        <v>162.4</v>
      </c>
      <c r="S50" s="9">
        <f>VLOOKUP(B50,Node!A:AW,49,FALSE)</f>
        <v>94.2</v>
      </c>
      <c r="T50" s="9">
        <f t="shared" si="8"/>
        <v>3</v>
      </c>
      <c r="U50" s="9">
        <f t="shared" si="6"/>
        <v>3</v>
      </c>
      <c r="V50" s="9">
        <f t="shared" si="7"/>
        <v>1.5</v>
      </c>
    </row>
    <row r="51" spans="1:22" x14ac:dyDescent="0.25">
      <c r="A51" s="9" t="s">
        <v>135</v>
      </c>
      <c r="B51" s="9" t="s">
        <v>222</v>
      </c>
      <c r="C51" s="1">
        <f>VLOOKUP(A51,Node!A:C,3,FALSE)</f>
        <v>39</v>
      </c>
      <c r="D51" s="1">
        <f>VLOOKUP(B51,Node!A:C,3,FALSE)</f>
        <v>43</v>
      </c>
      <c r="E51" s="26">
        <v>1</v>
      </c>
      <c r="F51" s="19">
        <v>1</v>
      </c>
      <c r="G51" s="19">
        <v>0.3</v>
      </c>
      <c r="H51" s="19">
        <v>62.89</v>
      </c>
      <c r="I51" s="19">
        <v>10.99</v>
      </c>
      <c r="J51" s="38">
        <v>2</v>
      </c>
      <c r="K51" s="35">
        <v>1</v>
      </c>
      <c r="L51" s="35">
        <v>0.3</v>
      </c>
      <c r="M51" s="35">
        <v>62.89</v>
      </c>
      <c r="N51" s="35">
        <v>10.99</v>
      </c>
      <c r="O51" s="1">
        <v>23</v>
      </c>
      <c r="P51" s="9">
        <f>VLOOKUP(A51,Node!A:AW,48,FALSE)</f>
        <v>143.4</v>
      </c>
      <c r="Q51" s="9">
        <f>VLOOKUP(A51,Node!A:AW,49,FALSE)</f>
        <v>121.4</v>
      </c>
      <c r="R51" s="9">
        <f>VLOOKUP(B51,Node!A:AW,48,FALSE)</f>
        <v>146.4</v>
      </c>
      <c r="S51" s="9">
        <f>VLOOKUP(B51,Node!A:AW,49,FALSE)</f>
        <v>121.4</v>
      </c>
      <c r="T51" s="9">
        <f t="shared" si="8"/>
        <v>3</v>
      </c>
      <c r="U51" s="9">
        <f t="shared" si="6"/>
        <v>3</v>
      </c>
      <c r="V51" s="9">
        <f t="shared" si="7"/>
        <v>1.5</v>
      </c>
    </row>
    <row r="52" spans="1:22" x14ac:dyDescent="0.25">
      <c r="A52" s="27" t="s">
        <v>126</v>
      </c>
      <c r="B52" s="9" t="s">
        <v>221</v>
      </c>
      <c r="C52" s="1">
        <f>VLOOKUP(A52,Node!A:C,3,FALSE)</f>
        <v>30</v>
      </c>
      <c r="D52" s="1">
        <f>VLOOKUP(B52,Node!A:C,3,FALSE)</f>
        <v>42</v>
      </c>
      <c r="E52" s="26">
        <v>1</v>
      </c>
      <c r="F52" s="19">
        <v>1</v>
      </c>
      <c r="G52" s="19">
        <v>0.3</v>
      </c>
      <c r="H52" s="19">
        <v>62.89</v>
      </c>
      <c r="I52" s="19">
        <v>10.99</v>
      </c>
      <c r="J52" s="37">
        <v>1</v>
      </c>
      <c r="K52" s="35">
        <v>1</v>
      </c>
      <c r="L52" s="35">
        <v>0.3</v>
      </c>
      <c r="M52" s="35">
        <v>62.89</v>
      </c>
      <c r="N52" s="35">
        <v>10.99</v>
      </c>
      <c r="O52" s="1">
        <v>50</v>
      </c>
      <c r="P52" s="9">
        <f>VLOOKUP(A52,Node!A:AW,48,FALSE)</f>
        <v>167.79999999999998</v>
      </c>
      <c r="Q52" s="9">
        <f>VLOOKUP(A52,Node!A:AW,49,FALSE)</f>
        <v>56.8</v>
      </c>
      <c r="R52" s="9">
        <f>VLOOKUP(B52,Node!A:AW,48,FALSE)</f>
        <v>162.4</v>
      </c>
      <c r="S52" s="9">
        <f>VLOOKUP(B52,Node!A:AW,49,FALSE)</f>
        <v>94.2</v>
      </c>
      <c r="T52" s="9">
        <f t="shared" si="8"/>
        <v>37.787828728308803</v>
      </c>
      <c r="U52" s="9">
        <f t="shared" si="6"/>
        <v>37.787828728308803</v>
      </c>
      <c r="V52" s="9">
        <f t="shared" si="7"/>
        <v>37.787828728308803</v>
      </c>
    </row>
    <row r="53" spans="1:22" x14ac:dyDescent="0.25">
      <c r="A53" s="9" t="s">
        <v>221</v>
      </c>
      <c r="B53" s="9" t="s">
        <v>222</v>
      </c>
      <c r="C53" s="1">
        <f>VLOOKUP(A53,Node!A:C,3,FALSE)</f>
        <v>42</v>
      </c>
      <c r="D53" s="1">
        <f>VLOOKUP(B53,Node!A:C,3,FALSE)</f>
        <v>43</v>
      </c>
      <c r="E53" s="26">
        <v>1</v>
      </c>
      <c r="F53" s="19">
        <v>1</v>
      </c>
      <c r="G53" s="19">
        <v>0.3</v>
      </c>
      <c r="H53" s="19">
        <v>62.89</v>
      </c>
      <c r="I53" s="19">
        <v>10.99</v>
      </c>
      <c r="J53" s="37">
        <v>1</v>
      </c>
      <c r="K53" s="35">
        <v>1</v>
      </c>
      <c r="L53" s="35">
        <v>0.3</v>
      </c>
      <c r="M53" s="35">
        <v>62.89</v>
      </c>
      <c r="N53" s="35">
        <v>10.99</v>
      </c>
      <c r="O53" s="1">
        <v>50</v>
      </c>
      <c r="P53" s="9">
        <f>VLOOKUP(A53,Node!A:AW,48,FALSE)</f>
        <v>162.4</v>
      </c>
      <c r="Q53" s="9">
        <f>VLOOKUP(A53,Node!A:AW,49,FALSE)</f>
        <v>94.2</v>
      </c>
      <c r="R53" s="9">
        <f>VLOOKUP(B53,Node!A:AW,48,FALSE)</f>
        <v>146.4</v>
      </c>
      <c r="S53" s="9">
        <f>VLOOKUP(B53,Node!A:AW,49,FALSE)</f>
        <v>121.4</v>
      </c>
      <c r="T53" s="9">
        <f t="shared" si="8"/>
        <v>31.556932677305635</v>
      </c>
      <c r="U53" s="9">
        <f t="shared" si="6"/>
        <v>31.556932677305635</v>
      </c>
      <c r="V53" s="9">
        <f t="shared" si="7"/>
        <v>31.556932677305635</v>
      </c>
    </row>
    <row r="54" spans="1:22" x14ac:dyDescent="0.25">
      <c r="A54" s="27" t="s">
        <v>125</v>
      </c>
      <c r="B54" s="9" t="s">
        <v>219</v>
      </c>
      <c r="C54" s="1">
        <f>VLOOKUP(A54,Node!A:C,3,FALSE)</f>
        <v>29</v>
      </c>
      <c r="D54" s="1">
        <f>VLOOKUP(B54,Node!A:C,3,FALSE)</f>
        <v>40</v>
      </c>
      <c r="E54" s="26">
        <v>1</v>
      </c>
      <c r="F54" s="19">
        <v>1</v>
      </c>
      <c r="G54" s="19">
        <v>0.3</v>
      </c>
      <c r="H54" s="19">
        <v>62.89</v>
      </c>
      <c r="I54" s="19">
        <v>10.99</v>
      </c>
      <c r="J54" s="37">
        <v>1</v>
      </c>
      <c r="K54" s="35">
        <v>1</v>
      </c>
      <c r="L54" s="35">
        <v>0.3</v>
      </c>
      <c r="M54" s="35">
        <v>62.89</v>
      </c>
      <c r="N54" s="35">
        <v>10.99</v>
      </c>
      <c r="O54" s="1">
        <v>50</v>
      </c>
      <c r="P54" s="9">
        <f>VLOOKUP(A54,Node!A:AW,48,FALSE)</f>
        <v>160.20000000000002</v>
      </c>
      <c r="Q54" s="9">
        <f>VLOOKUP(A54,Node!A:AW,49,FALSE)</f>
        <v>42.599999999999994</v>
      </c>
      <c r="R54" s="9">
        <f>VLOOKUP(B54,Node!A:AW,48,FALSE)</f>
        <v>112.2</v>
      </c>
      <c r="S54" s="9">
        <f>VLOOKUP(B54,Node!A:AW,49,FALSE)</f>
        <v>33.6</v>
      </c>
      <c r="T54" s="9">
        <f t="shared" si="8"/>
        <v>48.836461788299133</v>
      </c>
      <c r="U54" s="9">
        <f t="shared" si="6"/>
        <v>48.836461788299133</v>
      </c>
      <c r="V54" s="9">
        <f t="shared" si="7"/>
        <v>48.836461788299133</v>
      </c>
    </row>
    <row r="55" spans="1:22" x14ac:dyDescent="0.25">
      <c r="A55" s="9" t="s">
        <v>219</v>
      </c>
      <c r="B55" s="9" t="s">
        <v>220</v>
      </c>
      <c r="C55" s="1">
        <f>VLOOKUP(A55,Node!A:C,3,FALSE)</f>
        <v>40</v>
      </c>
      <c r="D55" s="1">
        <f>VLOOKUP(B55,Node!A:C,3,FALSE)</f>
        <v>41</v>
      </c>
      <c r="E55" s="26">
        <v>1</v>
      </c>
      <c r="F55" s="19">
        <v>1</v>
      </c>
      <c r="G55" s="19">
        <v>0.3</v>
      </c>
      <c r="H55" s="19">
        <v>62.89</v>
      </c>
      <c r="I55" s="19">
        <v>10.99</v>
      </c>
      <c r="J55" s="37">
        <v>1</v>
      </c>
      <c r="K55" s="35">
        <v>1</v>
      </c>
      <c r="L55" s="35">
        <v>0.3</v>
      </c>
      <c r="M55" s="35">
        <v>62.89</v>
      </c>
      <c r="N55" s="35">
        <v>10.99</v>
      </c>
      <c r="O55" s="1">
        <v>50</v>
      </c>
      <c r="P55" s="9">
        <f>VLOOKUP(A55,Node!A:AW,48,FALSE)</f>
        <v>112.2</v>
      </c>
      <c r="Q55" s="9">
        <f>VLOOKUP(A55,Node!A:AW,49,FALSE)</f>
        <v>33.6</v>
      </c>
      <c r="R55" s="9">
        <f>VLOOKUP(B55,Node!A:AW,48,FALSE)</f>
        <v>67</v>
      </c>
      <c r="S55" s="9">
        <f>VLOOKUP(B55,Node!A:AW,49,FALSE)</f>
        <v>59</v>
      </c>
      <c r="T55" s="9">
        <f t="shared" si="8"/>
        <v>51.84785434326092</v>
      </c>
      <c r="U55" s="9">
        <f t="shared" si="6"/>
        <v>51.84785434326092</v>
      </c>
      <c r="V55" s="9">
        <f t="shared" si="7"/>
        <v>51.84785434326092</v>
      </c>
    </row>
  </sheetData>
  <autoFilter ref="A1:Y55"/>
  <pageMargins left="0.82677165354330717" right="0.23622047244094491" top="0.35433070866141736" bottom="0.15748031496062992" header="0.31496062992125984" footer="0.31496062992125984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E11" sqref="E11"/>
    </sheetView>
  </sheetViews>
  <sheetFormatPr defaultRowHeight="15" x14ac:dyDescent="0.25"/>
  <sheetData>
    <row r="1" spans="1:10" x14ac:dyDescent="0.25">
      <c r="A1" t="s">
        <v>214</v>
      </c>
      <c r="B1" t="s">
        <v>0</v>
      </c>
      <c r="C1" t="s">
        <v>61</v>
      </c>
      <c r="D1" t="s">
        <v>62</v>
      </c>
      <c r="E1" t="s">
        <v>223</v>
      </c>
    </row>
    <row r="2" spans="1:10" x14ac:dyDescent="0.25">
      <c r="A2" t="s">
        <v>215</v>
      </c>
      <c r="B2">
        <v>1</v>
      </c>
      <c r="C2">
        <v>77.022105555423195</v>
      </c>
      <c r="D2">
        <v>102.74552181273501</v>
      </c>
      <c r="E2">
        <v>1</v>
      </c>
      <c r="F2">
        <f>SQRT((C3-C4)^2+(D3-D4)^2)</f>
        <v>9.0000004050001632</v>
      </c>
      <c r="G2" t="s">
        <v>241</v>
      </c>
      <c r="H2" s="7" t="s">
        <v>112</v>
      </c>
      <c r="I2">
        <f>VLOOKUP(H2,Node!A:AW,48,FALSE)</f>
        <v>70.2</v>
      </c>
      <c r="J2">
        <f>VLOOKUP(H2,Node!A:AW,49,FALSE)</f>
        <v>118.2</v>
      </c>
    </row>
    <row r="3" spans="1:10" x14ac:dyDescent="0.25">
      <c r="A3" t="s">
        <v>215</v>
      </c>
      <c r="B3">
        <v>2</v>
      </c>
      <c r="C3">
        <v>75.556250144485304</v>
      </c>
      <c r="D3">
        <v>106.467251162677</v>
      </c>
      <c r="E3">
        <v>1</v>
      </c>
      <c r="F3">
        <f>SQRT((C2-C3)^2+(D2-D3)^2)</f>
        <v>4.0000001799994411</v>
      </c>
      <c r="G3" t="s">
        <v>239</v>
      </c>
      <c r="H3" s="7" t="s">
        <v>113</v>
      </c>
      <c r="I3">
        <f>VLOOKUP(H3,Node!A:AW,48,FALSE)</f>
        <v>79.400000000000006</v>
      </c>
      <c r="J3">
        <f>VLOOKUP(H3,Node!A:AW,49,FALSE)</f>
        <v>107.8</v>
      </c>
    </row>
    <row r="4" spans="1:10" x14ac:dyDescent="0.25">
      <c r="A4" t="s">
        <v>216</v>
      </c>
      <c r="B4">
        <v>3</v>
      </c>
      <c r="C4">
        <v>72.258075469874996</v>
      </c>
      <c r="D4">
        <v>114.841142200048</v>
      </c>
      <c r="E4">
        <v>2</v>
      </c>
      <c r="F4">
        <f t="shared" ref="F4:F8" si="0">SQRT((C5-C4)^2+(D5-D4)^2)</f>
        <v>2.0000000899997024</v>
      </c>
      <c r="G4" t="s">
        <v>240</v>
      </c>
    </row>
    <row r="5" spans="1:10" x14ac:dyDescent="0.25">
      <c r="A5" t="s">
        <v>216</v>
      </c>
      <c r="B5">
        <v>4</v>
      </c>
      <c r="C5">
        <v>71.5251477644061</v>
      </c>
      <c r="D5">
        <v>116.70200687501899</v>
      </c>
      <c r="E5">
        <v>2</v>
      </c>
    </row>
    <row r="6" spans="1:10" x14ac:dyDescent="0.25">
      <c r="A6" t="s">
        <v>217</v>
      </c>
      <c r="B6">
        <v>5</v>
      </c>
      <c r="C6">
        <v>146.14901202656901</v>
      </c>
      <c r="D6">
        <v>52.157502287235403</v>
      </c>
      <c r="E6">
        <v>1</v>
      </c>
      <c r="F6">
        <f>SQRT((C7-C8)^2+(D7-D8)^2)</f>
        <v>9.0000822596236087</v>
      </c>
      <c r="G6" t="s">
        <v>242</v>
      </c>
      <c r="H6" s="42" t="s">
        <v>121</v>
      </c>
      <c r="I6">
        <f>VLOOKUP(H6,Node!A:AW,48,FALSE)</f>
        <v>121.8</v>
      </c>
      <c r="J6">
        <f>VLOOKUP(H6,Node!A:AW,49,FALSE)</f>
        <v>64.599999999999994</v>
      </c>
    </row>
    <row r="7" spans="1:10" x14ac:dyDescent="0.25">
      <c r="A7" t="s">
        <v>217</v>
      </c>
      <c r="B7">
        <v>6</v>
      </c>
      <c r="C7">
        <v>149.433176079595</v>
      </c>
      <c r="D7">
        <v>49.8739614067566</v>
      </c>
      <c r="E7">
        <v>1</v>
      </c>
      <c r="F7">
        <f>SQRT((C6-C7)^2+(D6-D7)^2)</f>
        <v>4.0000365598336725</v>
      </c>
      <c r="G7" t="s">
        <v>243</v>
      </c>
      <c r="H7" s="42" t="s">
        <v>125</v>
      </c>
      <c r="I7">
        <f>VLOOKUP(H7,Node!A:AW,48,FALSE)</f>
        <v>160.20000000000002</v>
      </c>
      <c r="J7">
        <f>VLOOKUP(H7,Node!A:AW,49,FALSE)</f>
        <v>42.599999999999994</v>
      </c>
    </row>
    <row r="8" spans="1:10" x14ac:dyDescent="0.25">
      <c r="A8" t="s">
        <v>218</v>
      </c>
      <c r="B8">
        <v>7</v>
      </c>
      <c r="C8">
        <v>156.822545198901</v>
      </c>
      <c r="D8">
        <v>44.7359944256795</v>
      </c>
      <c r="E8">
        <v>3</v>
      </c>
      <c r="F8">
        <f t="shared" si="0"/>
        <v>2.000018279916846</v>
      </c>
      <c r="G8" t="s">
        <v>244</v>
      </c>
    </row>
    <row r="9" spans="1:10" x14ac:dyDescent="0.25">
      <c r="A9" t="s">
        <v>218</v>
      </c>
      <c r="B9">
        <v>8</v>
      </c>
      <c r="C9">
        <v>158.46462722541401</v>
      </c>
      <c r="D9">
        <v>43.594223985440102</v>
      </c>
      <c r="E9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B10" sqref="B10"/>
    </sheetView>
  </sheetViews>
  <sheetFormatPr defaultRowHeight="15" x14ac:dyDescent="0.25"/>
  <cols>
    <col min="7" max="7" width="12.7109375" customWidth="1"/>
    <col min="12" max="12" width="13.140625" customWidth="1"/>
  </cols>
  <sheetData>
    <row r="1" spans="1:15" x14ac:dyDescent="0.25">
      <c r="A1" t="s">
        <v>56</v>
      </c>
      <c r="B1" t="s">
        <v>0</v>
      </c>
      <c r="C1" t="s">
        <v>61</v>
      </c>
      <c r="D1" t="s">
        <v>62</v>
      </c>
      <c r="G1" t="s">
        <v>152</v>
      </c>
      <c r="H1" t="s">
        <v>0</v>
      </c>
      <c r="I1" t="s">
        <v>153</v>
      </c>
      <c r="J1" t="s">
        <v>154</v>
      </c>
      <c r="L1" t="s">
        <v>61</v>
      </c>
      <c r="M1" t="s">
        <v>62</v>
      </c>
    </row>
    <row r="2" spans="1:15" x14ac:dyDescent="0.25">
      <c r="A2" t="s">
        <v>4</v>
      </c>
      <c r="B2">
        <v>1</v>
      </c>
      <c r="C2">
        <v>135.5</v>
      </c>
      <c r="D2">
        <v>295.5</v>
      </c>
      <c r="G2" t="s">
        <v>136</v>
      </c>
      <c r="H2">
        <v>1</v>
      </c>
      <c r="I2">
        <v>1</v>
      </c>
      <c r="J2">
        <v>21</v>
      </c>
      <c r="K2">
        <v>1</v>
      </c>
      <c r="L2">
        <f>VLOOKUP(I2,B:D,2,FALSE)</f>
        <v>135.5</v>
      </c>
      <c r="M2">
        <f>VLOOKUP(I2,B:D,3,FALSE)</f>
        <v>295.5</v>
      </c>
      <c r="N2">
        <f>VLOOKUP(J2,B:D,2,FALSE)</f>
        <v>112.5</v>
      </c>
      <c r="O2">
        <f>VLOOKUP(J2,B:D,3,FALSE)</f>
        <v>243.5</v>
      </c>
    </row>
    <row r="3" spans="1:15" x14ac:dyDescent="0.25">
      <c r="A3" t="s">
        <v>105</v>
      </c>
      <c r="B3">
        <v>2</v>
      </c>
      <c r="C3">
        <v>134.5</v>
      </c>
      <c r="D3">
        <v>161.5</v>
      </c>
      <c r="G3" t="s">
        <v>24</v>
      </c>
      <c r="H3">
        <v>1</v>
      </c>
      <c r="I3">
        <v>21</v>
      </c>
      <c r="J3">
        <v>2</v>
      </c>
      <c r="K3">
        <v>1</v>
      </c>
      <c r="L3">
        <f t="shared" ref="L3:L35" si="0">VLOOKUP(I3,B:D,2,FALSE)</f>
        <v>112.5</v>
      </c>
      <c r="M3">
        <f t="shared" ref="M3:M35" si="1">VLOOKUP(I3,B:D,3,FALSE)</f>
        <v>243.5</v>
      </c>
      <c r="N3">
        <f t="shared" ref="N3:N35" si="2">VLOOKUP(J3,B:D,2,FALSE)</f>
        <v>134.5</v>
      </c>
      <c r="O3">
        <f t="shared" ref="O3:O35" si="3">VLOOKUP(J3,B:D,3,FALSE)</f>
        <v>161.5</v>
      </c>
    </row>
    <row r="4" spans="1:15" x14ac:dyDescent="0.25">
      <c r="A4" t="s">
        <v>5</v>
      </c>
      <c r="B4">
        <v>3</v>
      </c>
      <c r="C4">
        <v>170.5</v>
      </c>
      <c r="D4">
        <v>216.5</v>
      </c>
      <c r="G4" t="s">
        <v>137</v>
      </c>
      <c r="H4">
        <v>1</v>
      </c>
      <c r="I4">
        <v>30</v>
      </c>
      <c r="J4">
        <v>3</v>
      </c>
      <c r="K4">
        <v>1</v>
      </c>
      <c r="L4">
        <f t="shared" si="0"/>
        <v>151.5</v>
      </c>
      <c r="M4">
        <f t="shared" si="1"/>
        <v>213.5</v>
      </c>
      <c r="N4">
        <f t="shared" si="2"/>
        <v>170.5</v>
      </c>
      <c r="O4">
        <f t="shared" si="3"/>
        <v>216.5</v>
      </c>
    </row>
    <row r="5" spans="1:15" x14ac:dyDescent="0.25">
      <c r="A5" t="s">
        <v>107</v>
      </c>
      <c r="B5">
        <v>4</v>
      </c>
      <c r="C5">
        <v>165.5</v>
      </c>
      <c r="D5">
        <v>263.5</v>
      </c>
      <c r="G5" t="s">
        <v>138</v>
      </c>
      <c r="H5">
        <v>1</v>
      </c>
      <c r="I5">
        <v>1</v>
      </c>
      <c r="J5">
        <v>4</v>
      </c>
      <c r="K5">
        <v>1</v>
      </c>
      <c r="L5">
        <f t="shared" si="0"/>
        <v>135.5</v>
      </c>
      <c r="M5">
        <f t="shared" si="1"/>
        <v>295.5</v>
      </c>
      <c r="N5">
        <f t="shared" si="2"/>
        <v>165.5</v>
      </c>
      <c r="O5">
        <f t="shared" si="3"/>
        <v>263.5</v>
      </c>
    </row>
    <row r="6" spans="1:15" x14ac:dyDescent="0.25">
      <c r="A6" t="s">
        <v>118</v>
      </c>
      <c r="B6">
        <v>5</v>
      </c>
      <c r="C6">
        <v>204.5</v>
      </c>
      <c r="D6">
        <v>248.5</v>
      </c>
      <c r="G6" t="s">
        <v>139</v>
      </c>
      <c r="H6">
        <v>1</v>
      </c>
      <c r="I6">
        <v>33</v>
      </c>
      <c r="J6">
        <v>3</v>
      </c>
      <c r="K6">
        <v>1</v>
      </c>
      <c r="L6">
        <f t="shared" si="0"/>
        <v>168.5</v>
      </c>
      <c r="M6">
        <f t="shared" si="1"/>
        <v>230.5</v>
      </c>
      <c r="N6">
        <f t="shared" si="2"/>
        <v>170.5</v>
      </c>
      <c r="O6">
        <f t="shared" si="3"/>
        <v>216.5</v>
      </c>
    </row>
    <row r="7" spans="1:15" x14ac:dyDescent="0.25">
      <c r="A7" t="s">
        <v>119</v>
      </c>
      <c r="B7">
        <v>6</v>
      </c>
      <c r="C7">
        <v>236.5</v>
      </c>
      <c r="D7">
        <v>250.5</v>
      </c>
      <c r="G7" t="s">
        <v>140</v>
      </c>
      <c r="H7">
        <v>1</v>
      </c>
      <c r="I7">
        <v>1</v>
      </c>
      <c r="J7">
        <v>8</v>
      </c>
      <c r="K7">
        <v>3.0105024497581798</v>
      </c>
      <c r="L7">
        <f t="shared" si="0"/>
        <v>135.5</v>
      </c>
      <c r="M7">
        <f t="shared" si="1"/>
        <v>295.5</v>
      </c>
      <c r="N7">
        <f t="shared" si="2"/>
        <v>245.5</v>
      </c>
      <c r="O7">
        <f t="shared" si="3"/>
        <v>344.5</v>
      </c>
    </row>
    <row r="8" spans="1:15" x14ac:dyDescent="0.25">
      <c r="A8" t="s">
        <v>120</v>
      </c>
      <c r="B8">
        <v>7</v>
      </c>
      <c r="C8">
        <v>262.5</v>
      </c>
      <c r="D8">
        <v>220.5</v>
      </c>
      <c r="G8" t="s">
        <v>141</v>
      </c>
      <c r="H8">
        <v>1</v>
      </c>
      <c r="I8">
        <v>8</v>
      </c>
      <c r="J8">
        <v>9</v>
      </c>
      <c r="K8">
        <v>1</v>
      </c>
      <c r="L8">
        <f t="shared" si="0"/>
        <v>245.5</v>
      </c>
      <c r="M8">
        <f t="shared" si="1"/>
        <v>344.5</v>
      </c>
      <c r="N8">
        <f t="shared" si="2"/>
        <v>313.5</v>
      </c>
      <c r="O8">
        <f t="shared" si="3"/>
        <v>349.5</v>
      </c>
    </row>
    <row r="9" spans="1:15" x14ac:dyDescent="0.25">
      <c r="A9" t="s">
        <v>115</v>
      </c>
      <c r="B9">
        <v>8</v>
      </c>
      <c r="C9">
        <v>245.5</v>
      </c>
      <c r="D9">
        <v>344.5</v>
      </c>
      <c r="G9" t="s">
        <v>32</v>
      </c>
      <c r="H9">
        <v>1</v>
      </c>
      <c r="I9">
        <v>9</v>
      </c>
      <c r="J9">
        <v>10</v>
      </c>
      <c r="K9">
        <v>1</v>
      </c>
      <c r="L9">
        <f t="shared" si="0"/>
        <v>313.5</v>
      </c>
      <c r="M9">
        <f t="shared" si="1"/>
        <v>349.5</v>
      </c>
      <c r="N9">
        <f t="shared" si="2"/>
        <v>338.5</v>
      </c>
      <c r="O9">
        <f t="shared" si="3"/>
        <v>325.5</v>
      </c>
    </row>
    <row r="10" spans="1:15" x14ac:dyDescent="0.25">
      <c r="A10" t="s">
        <v>116</v>
      </c>
      <c r="B10">
        <v>9</v>
      </c>
      <c r="C10">
        <v>313.5</v>
      </c>
      <c r="D10">
        <v>349.5</v>
      </c>
      <c r="G10" t="s">
        <v>142</v>
      </c>
      <c r="H10">
        <v>1</v>
      </c>
      <c r="I10">
        <v>3</v>
      </c>
      <c r="J10">
        <v>5</v>
      </c>
      <c r="K10">
        <v>1</v>
      </c>
      <c r="L10">
        <f t="shared" si="0"/>
        <v>170.5</v>
      </c>
      <c r="M10">
        <f t="shared" si="1"/>
        <v>216.5</v>
      </c>
      <c r="N10">
        <f t="shared" si="2"/>
        <v>204.5</v>
      </c>
      <c r="O10">
        <f t="shared" si="3"/>
        <v>248.5</v>
      </c>
    </row>
    <row r="11" spans="1:15" x14ac:dyDescent="0.25">
      <c r="A11" t="s">
        <v>117</v>
      </c>
      <c r="B11">
        <v>10</v>
      </c>
      <c r="C11">
        <v>338.5</v>
      </c>
      <c r="D11">
        <v>325.5</v>
      </c>
      <c r="G11" t="s">
        <v>27</v>
      </c>
      <c r="H11">
        <v>1</v>
      </c>
      <c r="I11">
        <v>5</v>
      </c>
      <c r="J11">
        <v>6</v>
      </c>
      <c r="K11">
        <v>2</v>
      </c>
      <c r="L11">
        <f t="shared" si="0"/>
        <v>204.5</v>
      </c>
      <c r="M11">
        <f t="shared" si="1"/>
        <v>248.5</v>
      </c>
      <c r="N11">
        <f t="shared" si="2"/>
        <v>236.5</v>
      </c>
      <c r="O11">
        <f t="shared" si="3"/>
        <v>250.5</v>
      </c>
    </row>
    <row r="12" spans="1:15" x14ac:dyDescent="0.25">
      <c r="A12" t="s">
        <v>121</v>
      </c>
      <c r="B12">
        <v>11</v>
      </c>
      <c r="C12">
        <v>304.5</v>
      </c>
      <c r="D12">
        <v>161.5</v>
      </c>
      <c r="G12" t="s">
        <v>29</v>
      </c>
      <c r="H12">
        <v>1</v>
      </c>
      <c r="I12">
        <v>6</v>
      </c>
      <c r="J12">
        <v>7</v>
      </c>
      <c r="K12">
        <v>2</v>
      </c>
      <c r="L12">
        <f t="shared" si="0"/>
        <v>236.5</v>
      </c>
      <c r="M12">
        <f t="shared" si="1"/>
        <v>250.5</v>
      </c>
      <c r="N12">
        <f t="shared" si="2"/>
        <v>262.5</v>
      </c>
      <c r="O12">
        <f t="shared" si="3"/>
        <v>220.5</v>
      </c>
    </row>
    <row r="13" spans="1:15" x14ac:dyDescent="0.25">
      <c r="A13" t="s">
        <v>122</v>
      </c>
      <c r="B13">
        <v>12</v>
      </c>
      <c r="C13">
        <v>382.5</v>
      </c>
      <c r="D13">
        <v>127.5</v>
      </c>
      <c r="G13" t="s">
        <v>143</v>
      </c>
      <c r="H13">
        <v>1</v>
      </c>
      <c r="I13">
        <v>7</v>
      </c>
      <c r="J13">
        <v>11</v>
      </c>
      <c r="K13">
        <v>2</v>
      </c>
      <c r="L13">
        <f t="shared" si="0"/>
        <v>262.5</v>
      </c>
      <c r="M13">
        <f t="shared" si="1"/>
        <v>220.5</v>
      </c>
      <c r="N13">
        <f t="shared" si="2"/>
        <v>304.5</v>
      </c>
      <c r="O13">
        <f t="shared" si="3"/>
        <v>161.5</v>
      </c>
    </row>
    <row r="14" spans="1:15" x14ac:dyDescent="0.25">
      <c r="A14" t="s">
        <v>123</v>
      </c>
      <c r="B14">
        <v>13</v>
      </c>
      <c r="C14">
        <v>319.5</v>
      </c>
      <c r="D14">
        <v>172.5</v>
      </c>
      <c r="G14" t="s">
        <v>144</v>
      </c>
      <c r="H14">
        <v>1</v>
      </c>
      <c r="I14">
        <v>7</v>
      </c>
      <c r="J14">
        <v>13</v>
      </c>
      <c r="K14">
        <v>2</v>
      </c>
      <c r="L14">
        <f t="shared" si="0"/>
        <v>262.5</v>
      </c>
      <c r="M14">
        <f t="shared" si="1"/>
        <v>220.5</v>
      </c>
      <c r="N14">
        <f t="shared" si="2"/>
        <v>319.5</v>
      </c>
      <c r="O14">
        <f t="shared" si="3"/>
        <v>172.5</v>
      </c>
    </row>
    <row r="15" spans="1:15" x14ac:dyDescent="0.25">
      <c r="A15" t="s">
        <v>124</v>
      </c>
      <c r="B15">
        <v>14</v>
      </c>
      <c r="C15">
        <v>392.5</v>
      </c>
      <c r="D15">
        <v>149.5</v>
      </c>
      <c r="G15" t="s">
        <v>34</v>
      </c>
      <c r="H15">
        <v>1</v>
      </c>
      <c r="I15">
        <v>11</v>
      </c>
      <c r="J15">
        <v>12</v>
      </c>
      <c r="K15">
        <v>4.2544094772365302</v>
      </c>
      <c r="L15">
        <f t="shared" si="0"/>
        <v>304.5</v>
      </c>
      <c r="M15">
        <f t="shared" si="1"/>
        <v>161.5</v>
      </c>
      <c r="N15">
        <f t="shared" si="2"/>
        <v>382.5</v>
      </c>
      <c r="O15">
        <f t="shared" si="3"/>
        <v>127.5</v>
      </c>
    </row>
    <row r="16" spans="1:15" x14ac:dyDescent="0.25">
      <c r="A16" t="s">
        <v>125</v>
      </c>
      <c r="B16">
        <v>15</v>
      </c>
      <c r="C16">
        <v>394.5</v>
      </c>
      <c r="D16">
        <v>113.5</v>
      </c>
      <c r="G16" t="s">
        <v>36</v>
      </c>
      <c r="H16">
        <v>1</v>
      </c>
      <c r="I16">
        <v>13</v>
      </c>
      <c r="J16">
        <v>14</v>
      </c>
      <c r="K16">
        <v>3.8268786236304901</v>
      </c>
      <c r="L16">
        <f t="shared" si="0"/>
        <v>319.5</v>
      </c>
      <c r="M16">
        <f t="shared" si="1"/>
        <v>172.5</v>
      </c>
      <c r="N16">
        <f t="shared" si="2"/>
        <v>392.5</v>
      </c>
      <c r="O16">
        <f t="shared" si="3"/>
        <v>149.5</v>
      </c>
    </row>
    <row r="17" spans="1:15" x14ac:dyDescent="0.25">
      <c r="A17" t="s">
        <v>126</v>
      </c>
      <c r="B17">
        <v>16</v>
      </c>
      <c r="C17">
        <v>410.5</v>
      </c>
      <c r="D17">
        <v>144.5</v>
      </c>
      <c r="G17" t="s">
        <v>145</v>
      </c>
      <c r="H17">
        <v>1</v>
      </c>
      <c r="I17">
        <v>12</v>
      </c>
      <c r="J17">
        <v>15</v>
      </c>
      <c r="K17">
        <v>1</v>
      </c>
      <c r="L17">
        <f t="shared" si="0"/>
        <v>382.5</v>
      </c>
      <c r="M17">
        <f t="shared" si="1"/>
        <v>127.5</v>
      </c>
      <c r="N17">
        <f t="shared" si="2"/>
        <v>394.5</v>
      </c>
      <c r="O17">
        <f t="shared" si="3"/>
        <v>113.5</v>
      </c>
    </row>
    <row r="18" spans="1:15" x14ac:dyDescent="0.25">
      <c r="A18" t="s">
        <v>129</v>
      </c>
      <c r="B18">
        <v>17</v>
      </c>
      <c r="C18">
        <v>280.5</v>
      </c>
      <c r="D18">
        <v>96.5</v>
      </c>
      <c r="G18" t="s">
        <v>146</v>
      </c>
      <c r="H18">
        <v>1</v>
      </c>
      <c r="I18">
        <v>14</v>
      </c>
      <c r="J18">
        <v>16</v>
      </c>
      <c r="K18">
        <v>1</v>
      </c>
      <c r="L18">
        <f t="shared" si="0"/>
        <v>392.5</v>
      </c>
      <c r="M18">
        <f t="shared" si="1"/>
        <v>149.5</v>
      </c>
      <c r="N18">
        <f t="shared" si="2"/>
        <v>410.5</v>
      </c>
      <c r="O18">
        <f t="shared" si="3"/>
        <v>144.5</v>
      </c>
    </row>
    <row r="19" spans="1:15" x14ac:dyDescent="0.25">
      <c r="A19" t="s">
        <v>130</v>
      </c>
      <c r="B19">
        <v>18</v>
      </c>
      <c r="C19">
        <v>187.5</v>
      </c>
      <c r="D19">
        <v>147.5</v>
      </c>
      <c r="G19" t="s">
        <v>147</v>
      </c>
      <c r="H19">
        <v>1</v>
      </c>
      <c r="I19">
        <v>15</v>
      </c>
      <c r="J19">
        <v>16</v>
      </c>
      <c r="K19">
        <v>2</v>
      </c>
      <c r="L19">
        <f t="shared" si="0"/>
        <v>394.5</v>
      </c>
      <c r="M19">
        <f t="shared" si="1"/>
        <v>113.5</v>
      </c>
      <c r="N19">
        <f t="shared" si="2"/>
        <v>410.5</v>
      </c>
      <c r="O19">
        <f t="shared" si="3"/>
        <v>144.5</v>
      </c>
    </row>
    <row r="20" spans="1:15" x14ac:dyDescent="0.25">
      <c r="A20" t="s">
        <v>134</v>
      </c>
      <c r="B20">
        <v>19</v>
      </c>
      <c r="C20">
        <v>398.5</v>
      </c>
      <c r="D20">
        <v>235.5</v>
      </c>
      <c r="G20" t="s">
        <v>39</v>
      </c>
      <c r="H20">
        <v>1</v>
      </c>
      <c r="I20">
        <v>15</v>
      </c>
      <c r="J20">
        <v>17</v>
      </c>
      <c r="K20">
        <v>5.7630287176102097</v>
      </c>
      <c r="L20">
        <f t="shared" si="0"/>
        <v>394.5</v>
      </c>
      <c r="M20">
        <f t="shared" si="1"/>
        <v>113.5</v>
      </c>
      <c r="N20">
        <f t="shared" si="2"/>
        <v>280.5</v>
      </c>
      <c r="O20">
        <f t="shared" si="3"/>
        <v>96.5</v>
      </c>
    </row>
    <row r="21" spans="1:15" x14ac:dyDescent="0.25">
      <c r="A21" t="s">
        <v>135</v>
      </c>
      <c r="B21">
        <v>20</v>
      </c>
      <c r="C21">
        <v>358.5</v>
      </c>
      <c r="D21">
        <v>303.5</v>
      </c>
      <c r="G21" t="s">
        <v>41</v>
      </c>
      <c r="H21">
        <v>1</v>
      </c>
      <c r="I21">
        <v>16</v>
      </c>
      <c r="J21">
        <v>19</v>
      </c>
      <c r="K21">
        <v>4.5893899376714602</v>
      </c>
      <c r="L21">
        <f t="shared" si="0"/>
        <v>410.5</v>
      </c>
      <c r="M21">
        <f t="shared" si="1"/>
        <v>144.5</v>
      </c>
      <c r="N21">
        <f t="shared" si="2"/>
        <v>398.5</v>
      </c>
      <c r="O21">
        <f t="shared" si="3"/>
        <v>235.5</v>
      </c>
    </row>
    <row r="22" spans="1:15" x14ac:dyDescent="0.25">
      <c r="A22" t="s">
        <v>106</v>
      </c>
      <c r="B22">
        <v>21</v>
      </c>
      <c r="C22">
        <v>112.5</v>
      </c>
      <c r="D22">
        <v>243.5</v>
      </c>
      <c r="G22" t="s">
        <v>40</v>
      </c>
      <c r="H22">
        <v>1</v>
      </c>
      <c r="I22">
        <v>17</v>
      </c>
      <c r="J22">
        <v>18</v>
      </c>
      <c r="K22">
        <v>5.3033008588991102</v>
      </c>
      <c r="L22">
        <f t="shared" si="0"/>
        <v>280.5</v>
      </c>
      <c r="M22">
        <f t="shared" si="1"/>
        <v>96.5</v>
      </c>
      <c r="N22">
        <f t="shared" si="2"/>
        <v>187.5</v>
      </c>
      <c r="O22">
        <f t="shared" si="3"/>
        <v>147.5</v>
      </c>
    </row>
    <row r="23" spans="1:15" x14ac:dyDescent="0.25">
      <c r="A23" t="s">
        <v>112</v>
      </c>
      <c r="B23">
        <v>22</v>
      </c>
      <c r="C23">
        <v>175.5</v>
      </c>
      <c r="D23">
        <v>295.5</v>
      </c>
      <c r="G23" t="s">
        <v>42</v>
      </c>
      <c r="H23">
        <v>1</v>
      </c>
      <c r="I23">
        <v>19</v>
      </c>
      <c r="J23">
        <v>20</v>
      </c>
      <c r="K23">
        <v>3.9446165846632</v>
      </c>
      <c r="L23">
        <f t="shared" si="0"/>
        <v>398.5</v>
      </c>
      <c r="M23">
        <f t="shared" si="1"/>
        <v>235.5</v>
      </c>
      <c r="N23">
        <f t="shared" si="2"/>
        <v>358.5</v>
      </c>
      <c r="O23">
        <f t="shared" si="3"/>
        <v>303.5</v>
      </c>
    </row>
    <row r="24" spans="1:15" x14ac:dyDescent="0.25">
      <c r="A24" t="s">
        <v>113</v>
      </c>
      <c r="B24">
        <v>23</v>
      </c>
      <c r="C24">
        <v>198.5</v>
      </c>
      <c r="D24">
        <v>269.5</v>
      </c>
      <c r="G24" t="s">
        <v>148</v>
      </c>
      <c r="H24">
        <v>1</v>
      </c>
      <c r="I24">
        <v>1</v>
      </c>
      <c r="J24">
        <v>22</v>
      </c>
      <c r="K24">
        <v>1</v>
      </c>
      <c r="L24">
        <f t="shared" si="0"/>
        <v>135.5</v>
      </c>
      <c r="M24">
        <f t="shared" si="1"/>
        <v>295.5</v>
      </c>
      <c r="N24">
        <f t="shared" si="2"/>
        <v>175.5</v>
      </c>
      <c r="O24">
        <f t="shared" si="3"/>
        <v>295.5</v>
      </c>
    </row>
    <row r="25" spans="1:15" x14ac:dyDescent="0.25">
      <c r="A25" t="s">
        <v>127</v>
      </c>
      <c r="B25">
        <v>24</v>
      </c>
      <c r="C25">
        <v>286.5</v>
      </c>
      <c r="D25">
        <v>149.5</v>
      </c>
      <c r="G25" t="s">
        <v>45</v>
      </c>
      <c r="H25">
        <v>1</v>
      </c>
      <c r="I25">
        <v>22</v>
      </c>
      <c r="J25">
        <v>23</v>
      </c>
      <c r="K25">
        <v>1</v>
      </c>
      <c r="L25">
        <f t="shared" si="0"/>
        <v>175.5</v>
      </c>
      <c r="M25">
        <f t="shared" si="1"/>
        <v>295.5</v>
      </c>
      <c r="N25">
        <f t="shared" si="2"/>
        <v>198.5</v>
      </c>
      <c r="O25">
        <f t="shared" si="3"/>
        <v>269.5</v>
      </c>
    </row>
    <row r="26" spans="1:15" x14ac:dyDescent="0.25">
      <c r="A26" t="s">
        <v>128</v>
      </c>
      <c r="B26">
        <v>25</v>
      </c>
      <c r="C26">
        <v>207.5</v>
      </c>
      <c r="D26">
        <v>228.5</v>
      </c>
      <c r="G26" t="s">
        <v>47</v>
      </c>
      <c r="H26">
        <v>1</v>
      </c>
      <c r="I26">
        <v>24</v>
      </c>
      <c r="J26">
        <v>25</v>
      </c>
      <c r="K26">
        <v>2</v>
      </c>
      <c r="L26">
        <f t="shared" si="0"/>
        <v>286.5</v>
      </c>
      <c r="M26">
        <f t="shared" si="1"/>
        <v>149.5</v>
      </c>
      <c r="N26">
        <f t="shared" si="2"/>
        <v>207.5</v>
      </c>
      <c r="O26">
        <f t="shared" si="3"/>
        <v>228.5</v>
      </c>
    </row>
    <row r="27" spans="1:15" x14ac:dyDescent="0.25">
      <c r="A27" t="s">
        <v>133</v>
      </c>
      <c r="B27">
        <v>26</v>
      </c>
      <c r="C27">
        <v>327.5</v>
      </c>
      <c r="D27">
        <v>189.5</v>
      </c>
      <c r="G27" t="s">
        <v>46</v>
      </c>
      <c r="H27">
        <v>1</v>
      </c>
      <c r="I27">
        <v>15</v>
      </c>
      <c r="J27">
        <v>24</v>
      </c>
      <c r="K27">
        <v>2</v>
      </c>
      <c r="L27">
        <f t="shared" si="0"/>
        <v>394.5</v>
      </c>
      <c r="M27">
        <f t="shared" si="1"/>
        <v>113.5</v>
      </c>
      <c r="N27">
        <f t="shared" si="2"/>
        <v>286.5</v>
      </c>
      <c r="O27">
        <f t="shared" si="3"/>
        <v>149.5</v>
      </c>
    </row>
    <row r="28" spans="1:15" x14ac:dyDescent="0.25">
      <c r="A28" t="s">
        <v>131</v>
      </c>
      <c r="B28">
        <v>27</v>
      </c>
      <c r="C28">
        <v>254.5</v>
      </c>
      <c r="D28">
        <v>263.5</v>
      </c>
      <c r="G28" t="s">
        <v>49</v>
      </c>
      <c r="H28">
        <v>1</v>
      </c>
      <c r="I28">
        <v>26</v>
      </c>
      <c r="J28">
        <v>27</v>
      </c>
      <c r="K28">
        <v>2</v>
      </c>
      <c r="L28">
        <f t="shared" si="0"/>
        <v>327.5</v>
      </c>
      <c r="M28">
        <f t="shared" si="1"/>
        <v>189.5</v>
      </c>
      <c r="N28">
        <f t="shared" si="2"/>
        <v>254.5</v>
      </c>
      <c r="O28">
        <f t="shared" si="3"/>
        <v>263.5</v>
      </c>
    </row>
    <row r="29" spans="1:15" x14ac:dyDescent="0.25">
      <c r="A29" t="s">
        <v>132</v>
      </c>
      <c r="B29">
        <v>28</v>
      </c>
      <c r="C29">
        <v>312.5</v>
      </c>
      <c r="D29">
        <v>316.5</v>
      </c>
      <c r="G29" t="s">
        <v>48</v>
      </c>
      <c r="H29">
        <v>1</v>
      </c>
      <c r="I29">
        <v>16</v>
      </c>
      <c r="J29">
        <v>26</v>
      </c>
      <c r="K29">
        <v>2</v>
      </c>
      <c r="L29">
        <f t="shared" si="0"/>
        <v>410.5</v>
      </c>
      <c r="M29">
        <f t="shared" si="1"/>
        <v>144.5</v>
      </c>
      <c r="N29">
        <f t="shared" si="2"/>
        <v>327.5</v>
      </c>
      <c r="O29">
        <f t="shared" si="3"/>
        <v>189.5</v>
      </c>
    </row>
    <row r="30" spans="1:15" x14ac:dyDescent="0.25">
      <c r="A30" t="s">
        <v>114</v>
      </c>
      <c r="B30">
        <v>29</v>
      </c>
      <c r="C30">
        <v>296.5</v>
      </c>
      <c r="D30">
        <v>334.5</v>
      </c>
      <c r="G30" t="s">
        <v>50</v>
      </c>
      <c r="H30">
        <v>1</v>
      </c>
      <c r="I30">
        <v>27</v>
      </c>
      <c r="J30">
        <v>28</v>
      </c>
      <c r="K30">
        <v>2</v>
      </c>
      <c r="L30">
        <f t="shared" si="0"/>
        <v>254.5</v>
      </c>
      <c r="M30">
        <f t="shared" si="1"/>
        <v>263.5</v>
      </c>
      <c r="N30">
        <f t="shared" si="2"/>
        <v>312.5</v>
      </c>
      <c r="O30">
        <f t="shared" si="3"/>
        <v>316.5</v>
      </c>
    </row>
    <row r="31" spans="1:15" x14ac:dyDescent="0.25">
      <c r="A31" t="s">
        <v>109</v>
      </c>
      <c r="B31">
        <v>30</v>
      </c>
      <c r="C31">
        <v>151.5</v>
      </c>
      <c r="D31">
        <v>213.5</v>
      </c>
      <c r="G31" t="s">
        <v>51</v>
      </c>
      <c r="H31">
        <v>1</v>
      </c>
      <c r="I31">
        <v>23</v>
      </c>
      <c r="J31">
        <v>29</v>
      </c>
      <c r="K31">
        <v>2</v>
      </c>
      <c r="L31">
        <f t="shared" si="0"/>
        <v>198.5</v>
      </c>
      <c r="M31">
        <f t="shared" si="1"/>
        <v>269.5</v>
      </c>
      <c r="N31">
        <f t="shared" si="2"/>
        <v>296.5</v>
      </c>
      <c r="O31">
        <f t="shared" si="3"/>
        <v>334.5</v>
      </c>
    </row>
    <row r="32" spans="1:15" x14ac:dyDescent="0.25">
      <c r="A32" t="s">
        <v>108</v>
      </c>
      <c r="B32">
        <v>31</v>
      </c>
      <c r="C32">
        <v>150.5</v>
      </c>
      <c r="D32">
        <v>243.5</v>
      </c>
      <c r="G32" t="s">
        <v>149</v>
      </c>
      <c r="H32">
        <v>1</v>
      </c>
      <c r="I32">
        <v>31</v>
      </c>
      <c r="J32">
        <v>30</v>
      </c>
      <c r="K32">
        <v>0.09</v>
      </c>
      <c r="L32">
        <f t="shared" si="0"/>
        <v>150.5</v>
      </c>
      <c r="M32">
        <f t="shared" si="1"/>
        <v>243.5</v>
      </c>
      <c r="N32">
        <f t="shared" si="2"/>
        <v>151.5</v>
      </c>
      <c r="O32">
        <f t="shared" si="3"/>
        <v>213.5</v>
      </c>
    </row>
    <row r="33" spans="1:15" x14ac:dyDescent="0.25">
      <c r="A33" t="s">
        <v>110</v>
      </c>
      <c r="B33">
        <v>32</v>
      </c>
      <c r="C33">
        <v>167.5</v>
      </c>
      <c r="D33">
        <v>243.5</v>
      </c>
      <c r="G33" t="s">
        <v>150</v>
      </c>
      <c r="H33">
        <v>1</v>
      </c>
      <c r="I33">
        <v>4</v>
      </c>
      <c r="J33">
        <v>31</v>
      </c>
      <c r="K33">
        <v>2</v>
      </c>
      <c r="L33">
        <f t="shared" si="0"/>
        <v>165.5</v>
      </c>
      <c r="M33">
        <f t="shared" si="1"/>
        <v>263.5</v>
      </c>
      <c r="N33">
        <f t="shared" si="2"/>
        <v>150.5</v>
      </c>
      <c r="O33">
        <f t="shared" si="3"/>
        <v>243.5</v>
      </c>
    </row>
    <row r="34" spans="1:15" x14ac:dyDescent="0.25">
      <c r="A34" t="s">
        <v>111</v>
      </c>
      <c r="B34">
        <v>33</v>
      </c>
      <c r="C34">
        <v>168.5</v>
      </c>
      <c r="D34">
        <v>230.5</v>
      </c>
      <c r="G34" t="s">
        <v>151</v>
      </c>
      <c r="H34">
        <v>1</v>
      </c>
      <c r="I34">
        <v>4</v>
      </c>
      <c r="J34">
        <v>32</v>
      </c>
      <c r="K34">
        <v>2</v>
      </c>
      <c r="L34">
        <f t="shared" si="0"/>
        <v>165.5</v>
      </c>
      <c r="M34">
        <f t="shared" si="1"/>
        <v>263.5</v>
      </c>
      <c r="N34">
        <f t="shared" si="2"/>
        <v>167.5</v>
      </c>
      <c r="O34">
        <f t="shared" si="3"/>
        <v>243.5</v>
      </c>
    </row>
    <row r="35" spans="1:15" x14ac:dyDescent="0.25">
      <c r="G35" t="s">
        <v>54</v>
      </c>
      <c r="H35">
        <v>1</v>
      </c>
      <c r="I35">
        <v>32</v>
      </c>
      <c r="J35">
        <v>33</v>
      </c>
      <c r="K35">
        <v>2</v>
      </c>
      <c r="L35">
        <f t="shared" si="0"/>
        <v>167.5</v>
      </c>
      <c r="M35">
        <f t="shared" si="1"/>
        <v>243.5</v>
      </c>
      <c r="N35">
        <f t="shared" si="2"/>
        <v>168.5</v>
      </c>
      <c r="O35">
        <f t="shared" si="3"/>
        <v>230.5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workbookViewId="0">
      <selection activeCell="A4" sqref="A4"/>
    </sheetView>
  </sheetViews>
  <sheetFormatPr defaultRowHeight="15" x14ac:dyDescent="0.25"/>
  <cols>
    <col min="1" max="1" width="14.7109375" customWidth="1"/>
    <col min="2" max="2" width="10.42578125" customWidth="1"/>
    <col min="3" max="3" width="10.7109375" customWidth="1"/>
  </cols>
  <sheetData>
    <row r="1" spans="1:23" x14ac:dyDescent="0.25">
      <c r="A1" t="s">
        <v>56</v>
      </c>
      <c r="B1" t="s">
        <v>59</v>
      </c>
      <c r="C1" t="s">
        <v>58</v>
      </c>
    </row>
    <row r="2" spans="1:23" x14ac:dyDescent="0.25">
      <c r="A2" t="s">
        <v>4</v>
      </c>
      <c r="B2">
        <v>135.5</v>
      </c>
      <c r="C2">
        <v>295.5</v>
      </c>
      <c r="T2">
        <v>1</v>
      </c>
      <c r="U2" t="s">
        <v>23</v>
      </c>
      <c r="V2">
        <v>135.5</v>
      </c>
      <c r="W2">
        <v>295.5</v>
      </c>
    </row>
    <row r="3" spans="1:23" x14ac:dyDescent="0.25">
      <c r="A3" t="s">
        <v>105</v>
      </c>
      <c r="B3">
        <v>134.5</v>
      </c>
      <c r="C3">
        <v>161.5</v>
      </c>
      <c r="T3">
        <v>2</v>
      </c>
      <c r="U3" t="s">
        <v>24</v>
      </c>
      <c r="V3">
        <v>134.5</v>
      </c>
      <c r="W3">
        <v>161.5</v>
      </c>
    </row>
    <row r="4" spans="1:23" x14ac:dyDescent="0.25">
      <c r="A4" t="s">
        <v>246</v>
      </c>
      <c r="B4">
        <v>170.5</v>
      </c>
      <c r="C4">
        <v>216.5</v>
      </c>
      <c r="D4" t="s">
        <v>5</v>
      </c>
      <c r="T4">
        <v>3</v>
      </c>
      <c r="U4" t="s">
        <v>25</v>
      </c>
      <c r="V4">
        <v>170.5</v>
      </c>
      <c r="W4">
        <v>216.5</v>
      </c>
    </row>
    <row r="5" spans="1:23" x14ac:dyDescent="0.25">
      <c r="A5" t="s">
        <v>107</v>
      </c>
      <c r="B5">
        <v>165.5</v>
      </c>
      <c r="C5">
        <v>263.5</v>
      </c>
      <c r="T5">
        <v>4</v>
      </c>
      <c r="U5" t="s">
        <v>26</v>
      </c>
      <c r="V5">
        <v>165.5</v>
      </c>
      <c r="W5">
        <v>263.5</v>
      </c>
    </row>
    <row r="6" spans="1:23" x14ac:dyDescent="0.25">
      <c r="A6" t="s">
        <v>118</v>
      </c>
      <c r="B6">
        <v>204.5</v>
      </c>
      <c r="C6">
        <v>248.5</v>
      </c>
      <c r="T6">
        <v>5</v>
      </c>
      <c r="U6" t="s">
        <v>27</v>
      </c>
      <c r="V6">
        <v>204.5</v>
      </c>
      <c r="W6">
        <v>248.5</v>
      </c>
    </row>
    <row r="7" spans="1:23" x14ac:dyDescent="0.25">
      <c r="A7" t="s">
        <v>119</v>
      </c>
      <c r="B7">
        <v>236.5</v>
      </c>
      <c r="C7">
        <v>250.5</v>
      </c>
      <c r="T7">
        <v>6</v>
      </c>
      <c r="U7" t="s">
        <v>28</v>
      </c>
      <c r="V7">
        <v>236.5</v>
      </c>
      <c r="W7">
        <v>250.5</v>
      </c>
    </row>
    <row r="8" spans="1:23" x14ac:dyDescent="0.25">
      <c r="A8" t="s">
        <v>120</v>
      </c>
      <c r="B8">
        <v>262.5</v>
      </c>
      <c r="C8">
        <v>220.5</v>
      </c>
      <c r="T8">
        <v>7</v>
      </c>
      <c r="U8" t="s">
        <v>29</v>
      </c>
      <c r="V8">
        <v>262.5</v>
      </c>
      <c r="W8">
        <v>220.5</v>
      </c>
    </row>
    <row r="9" spans="1:23" x14ac:dyDescent="0.25">
      <c r="A9" t="s">
        <v>115</v>
      </c>
      <c r="B9">
        <v>245.5</v>
      </c>
      <c r="C9">
        <v>344.5</v>
      </c>
      <c r="T9">
        <v>8</v>
      </c>
      <c r="U9" t="s">
        <v>30</v>
      </c>
      <c r="V9">
        <v>245.5</v>
      </c>
      <c r="W9">
        <v>344.5</v>
      </c>
    </row>
    <row r="10" spans="1:23" x14ac:dyDescent="0.25">
      <c r="A10" t="s">
        <v>116</v>
      </c>
      <c r="B10">
        <v>313.5</v>
      </c>
      <c r="C10">
        <v>349.5</v>
      </c>
      <c r="T10">
        <v>9</v>
      </c>
      <c r="U10" t="s">
        <v>31</v>
      </c>
      <c r="V10">
        <v>313.5</v>
      </c>
      <c r="W10">
        <v>349.5</v>
      </c>
    </row>
    <row r="11" spans="1:23" x14ac:dyDescent="0.25">
      <c r="A11" t="s">
        <v>117</v>
      </c>
      <c r="B11">
        <v>338.5</v>
      </c>
      <c r="C11">
        <v>325.5</v>
      </c>
      <c r="T11">
        <v>10</v>
      </c>
      <c r="U11" t="s">
        <v>32</v>
      </c>
      <c r="V11">
        <v>338.5</v>
      </c>
      <c r="W11">
        <v>325.5</v>
      </c>
    </row>
    <row r="12" spans="1:23" x14ac:dyDescent="0.25">
      <c r="A12" t="s">
        <v>121</v>
      </c>
      <c r="B12">
        <v>304.5</v>
      </c>
      <c r="C12">
        <v>161.5</v>
      </c>
      <c r="T12">
        <v>11</v>
      </c>
      <c r="U12" t="s">
        <v>33</v>
      </c>
      <c r="V12">
        <v>304.5</v>
      </c>
      <c r="W12">
        <v>161.5</v>
      </c>
    </row>
    <row r="13" spans="1:23" x14ac:dyDescent="0.25">
      <c r="A13" t="s">
        <v>122</v>
      </c>
      <c r="B13">
        <v>382.5</v>
      </c>
      <c r="C13">
        <v>127.5</v>
      </c>
      <c r="T13">
        <v>12</v>
      </c>
      <c r="U13" t="s">
        <v>34</v>
      </c>
      <c r="V13">
        <v>382.5</v>
      </c>
      <c r="W13">
        <v>127.5</v>
      </c>
    </row>
    <row r="14" spans="1:23" x14ac:dyDescent="0.25">
      <c r="A14" t="s">
        <v>123</v>
      </c>
      <c r="B14">
        <v>319.5</v>
      </c>
      <c r="C14">
        <v>172.5</v>
      </c>
      <c r="T14">
        <v>13</v>
      </c>
      <c r="U14" t="s">
        <v>35</v>
      </c>
      <c r="V14">
        <v>319.5</v>
      </c>
      <c r="W14">
        <v>172.5</v>
      </c>
    </row>
    <row r="15" spans="1:23" x14ac:dyDescent="0.25">
      <c r="A15" t="s">
        <v>124</v>
      </c>
      <c r="B15">
        <v>392.5</v>
      </c>
      <c r="C15">
        <v>149.5</v>
      </c>
      <c r="T15">
        <v>14</v>
      </c>
      <c r="U15" t="s">
        <v>36</v>
      </c>
      <c r="V15">
        <v>392.5</v>
      </c>
      <c r="W15">
        <v>149.5</v>
      </c>
    </row>
    <row r="16" spans="1:23" x14ac:dyDescent="0.25">
      <c r="A16" t="s">
        <v>125</v>
      </c>
      <c r="B16">
        <v>394.5</v>
      </c>
      <c r="C16">
        <v>113.5</v>
      </c>
      <c r="T16">
        <v>15</v>
      </c>
      <c r="U16" t="s">
        <v>37</v>
      </c>
      <c r="V16">
        <v>394.5</v>
      </c>
      <c r="W16">
        <v>113.5</v>
      </c>
    </row>
    <row r="17" spans="1:23" x14ac:dyDescent="0.25">
      <c r="A17" t="s">
        <v>126</v>
      </c>
      <c r="B17">
        <v>410.5</v>
      </c>
      <c r="C17">
        <v>144.5</v>
      </c>
      <c r="T17">
        <v>16</v>
      </c>
      <c r="U17" t="s">
        <v>38</v>
      </c>
      <c r="V17">
        <v>410.5</v>
      </c>
      <c r="W17">
        <v>144.5</v>
      </c>
    </row>
    <row r="18" spans="1:23" x14ac:dyDescent="0.25">
      <c r="A18" t="s">
        <v>129</v>
      </c>
      <c r="B18">
        <v>280.5</v>
      </c>
      <c r="C18">
        <v>96.5</v>
      </c>
      <c r="T18">
        <v>17</v>
      </c>
      <c r="U18" t="s">
        <v>39</v>
      </c>
      <c r="V18">
        <v>280.5</v>
      </c>
      <c r="W18">
        <v>96.5</v>
      </c>
    </row>
    <row r="19" spans="1:23" x14ac:dyDescent="0.25">
      <c r="A19" t="s">
        <v>130</v>
      </c>
      <c r="B19">
        <v>187.5</v>
      </c>
      <c r="C19">
        <v>147.5</v>
      </c>
      <c r="T19">
        <v>18</v>
      </c>
      <c r="U19" t="s">
        <v>40</v>
      </c>
      <c r="V19">
        <v>187.5</v>
      </c>
      <c r="W19">
        <v>147.5</v>
      </c>
    </row>
    <row r="20" spans="1:23" x14ac:dyDescent="0.25">
      <c r="A20" t="s">
        <v>134</v>
      </c>
      <c r="B20">
        <v>398.5</v>
      </c>
      <c r="C20">
        <v>235.5</v>
      </c>
      <c r="T20">
        <v>19</v>
      </c>
      <c r="U20" t="s">
        <v>41</v>
      </c>
      <c r="V20">
        <v>398.5</v>
      </c>
      <c r="W20">
        <v>235.5</v>
      </c>
    </row>
    <row r="21" spans="1:23" x14ac:dyDescent="0.25">
      <c r="A21" t="s">
        <v>135</v>
      </c>
      <c r="B21">
        <v>358.5</v>
      </c>
      <c r="C21">
        <v>303.5</v>
      </c>
      <c r="T21">
        <v>20</v>
      </c>
      <c r="U21" t="s">
        <v>42</v>
      </c>
      <c r="V21">
        <v>358.5</v>
      </c>
      <c r="W21">
        <v>303.5</v>
      </c>
    </row>
    <row r="22" spans="1:23" x14ac:dyDescent="0.25">
      <c r="A22" t="s">
        <v>106</v>
      </c>
      <c r="B22">
        <v>112.5</v>
      </c>
      <c r="C22">
        <v>243.5</v>
      </c>
      <c r="T22">
        <v>21</v>
      </c>
      <c r="U22" t="s">
        <v>43</v>
      </c>
      <c r="V22">
        <v>112.5</v>
      </c>
      <c r="W22">
        <v>243.5</v>
      </c>
    </row>
    <row r="23" spans="1:23" x14ac:dyDescent="0.25">
      <c r="A23" t="s">
        <v>112</v>
      </c>
      <c r="B23">
        <v>175.5</v>
      </c>
      <c r="C23">
        <v>295.5</v>
      </c>
      <c r="T23">
        <v>22</v>
      </c>
      <c r="U23" t="s">
        <v>44</v>
      </c>
      <c r="V23">
        <v>175.5</v>
      </c>
      <c r="W23">
        <v>295.5</v>
      </c>
    </row>
    <row r="24" spans="1:23" x14ac:dyDescent="0.25">
      <c r="A24" t="s">
        <v>113</v>
      </c>
      <c r="B24">
        <v>198.5</v>
      </c>
      <c r="C24">
        <v>269.5</v>
      </c>
      <c r="T24">
        <v>23</v>
      </c>
      <c r="U24" t="s">
        <v>45</v>
      </c>
      <c r="V24">
        <v>198.5</v>
      </c>
      <c r="W24">
        <v>269.5</v>
      </c>
    </row>
    <row r="25" spans="1:23" x14ac:dyDescent="0.25">
      <c r="A25" t="s">
        <v>127</v>
      </c>
      <c r="B25">
        <v>286.5</v>
      </c>
      <c r="C25">
        <v>149.5</v>
      </c>
      <c r="T25">
        <v>24</v>
      </c>
      <c r="U25" t="s">
        <v>46</v>
      </c>
      <c r="V25">
        <v>286.5</v>
      </c>
      <c r="W25">
        <v>149.5</v>
      </c>
    </row>
    <row r="26" spans="1:23" x14ac:dyDescent="0.25">
      <c r="A26" t="s">
        <v>128</v>
      </c>
      <c r="B26">
        <v>207.5</v>
      </c>
      <c r="C26">
        <v>228.5</v>
      </c>
      <c r="T26">
        <v>25</v>
      </c>
      <c r="U26" t="s">
        <v>47</v>
      </c>
      <c r="V26">
        <v>207.5</v>
      </c>
      <c r="W26">
        <v>228.5</v>
      </c>
    </row>
    <row r="27" spans="1:23" x14ac:dyDescent="0.25">
      <c r="A27" t="s">
        <v>133</v>
      </c>
      <c r="B27">
        <v>327.5</v>
      </c>
      <c r="C27">
        <v>189.5</v>
      </c>
      <c r="T27">
        <v>26</v>
      </c>
      <c r="U27" t="s">
        <v>48</v>
      </c>
      <c r="V27">
        <v>327.5</v>
      </c>
      <c r="W27">
        <v>189.5</v>
      </c>
    </row>
    <row r="28" spans="1:23" x14ac:dyDescent="0.25">
      <c r="A28" t="s">
        <v>131</v>
      </c>
      <c r="B28">
        <v>254.5</v>
      </c>
      <c r="C28">
        <v>263.5</v>
      </c>
      <c r="T28">
        <v>27</v>
      </c>
      <c r="U28" t="s">
        <v>49</v>
      </c>
      <c r="V28">
        <v>254.5</v>
      </c>
      <c r="W28">
        <v>263.5</v>
      </c>
    </row>
    <row r="29" spans="1:23" x14ac:dyDescent="0.25">
      <c r="A29" t="s">
        <v>132</v>
      </c>
      <c r="B29">
        <v>312.5</v>
      </c>
      <c r="C29">
        <v>316.5</v>
      </c>
      <c r="T29">
        <v>28</v>
      </c>
      <c r="U29" t="s">
        <v>50</v>
      </c>
      <c r="V29">
        <v>312.5</v>
      </c>
      <c r="W29">
        <v>316.5</v>
      </c>
    </row>
    <row r="30" spans="1:23" x14ac:dyDescent="0.25">
      <c r="A30" t="s">
        <v>114</v>
      </c>
      <c r="B30">
        <v>296.5</v>
      </c>
      <c r="C30">
        <v>334.5</v>
      </c>
      <c r="T30">
        <v>29</v>
      </c>
      <c r="U30" t="s">
        <v>51</v>
      </c>
      <c r="V30">
        <v>296.5</v>
      </c>
      <c r="W30">
        <v>334.5</v>
      </c>
    </row>
    <row r="31" spans="1:23" x14ac:dyDescent="0.25">
      <c r="A31" t="s">
        <v>231</v>
      </c>
      <c r="B31">
        <v>151.5</v>
      </c>
      <c r="C31">
        <v>213.5</v>
      </c>
      <c r="D31" t="s">
        <v>109</v>
      </c>
      <c r="T31">
        <v>30</v>
      </c>
      <c r="U31" t="s">
        <v>52</v>
      </c>
      <c r="V31">
        <v>151.5</v>
      </c>
      <c r="W31">
        <v>213.5</v>
      </c>
    </row>
    <row r="32" spans="1:23" x14ac:dyDescent="0.25">
      <c r="A32" t="s">
        <v>228</v>
      </c>
      <c r="B32">
        <v>150.5</v>
      </c>
      <c r="C32">
        <v>243.5</v>
      </c>
      <c r="D32" t="s">
        <v>108</v>
      </c>
      <c r="T32">
        <v>31</v>
      </c>
      <c r="U32" t="s">
        <v>53</v>
      </c>
      <c r="V32">
        <v>150.5</v>
      </c>
      <c r="W32">
        <v>243.5</v>
      </c>
    </row>
    <row r="33" spans="1:23" x14ac:dyDescent="0.25">
      <c r="A33" t="s">
        <v>230</v>
      </c>
      <c r="B33">
        <v>167.5</v>
      </c>
      <c r="C33">
        <v>243.5</v>
      </c>
      <c r="D33" t="s">
        <v>110</v>
      </c>
      <c r="T33">
        <v>32</v>
      </c>
      <c r="U33" t="s">
        <v>54</v>
      </c>
      <c r="V33">
        <v>167.5</v>
      </c>
      <c r="W33">
        <v>243.5</v>
      </c>
    </row>
    <row r="34" spans="1:23" x14ac:dyDescent="0.25">
      <c r="A34" t="s">
        <v>229</v>
      </c>
      <c r="B34">
        <v>168.5</v>
      </c>
      <c r="C34">
        <v>230.5</v>
      </c>
      <c r="D34" t="s">
        <v>111</v>
      </c>
      <c r="T34">
        <v>33</v>
      </c>
      <c r="U34" t="s">
        <v>55</v>
      </c>
      <c r="V34">
        <v>168.5</v>
      </c>
      <c r="W34">
        <v>230.5</v>
      </c>
    </row>
    <row r="60" spans="1:5" x14ac:dyDescent="0.25">
      <c r="A60" t="s">
        <v>68</v>
      </c>
      <c r="B60">
        <v>168.5</v>
      </c>
      <c r="C60">
        <v>280.5</v>
      </c>
      <c r="D60" t="s">
        <v>85</v>
      </c>
      <c r="E60" s="12" t="s">
        <v>101</v>
      </c>
    </row>
    <row r="61" spans="1:5" x14ac:dyDescent="0.25">
      <c r="A61" t="s">
        <v>69</v>
      </c>
      <c r="B61">
        <v>152.5</v>
      </c>
      <c r="C61">
        <v>284.5</v>
      </c>
      <c r="D61" t="s">
        <v>86</v>
      </c>
    </row>
    <row r="62" spans="1:5" x14ac:dyDescent="0.25">
      <c r="A62" t="s">
        <v>70</v>
      </c>
      <c r="B62">
        <v>136.5</v>
      </c>
      <c r="C62">
        <v>282.5</v>
      </c>
      <c r="D62" t="s">
        <v>87</v>
      </c>
    </row>
    <row r="63" spans="1:5" x14ac:dyDescent="0.25">
      <c r="A63" t="s">
        <v>71</v>
      </c>
      <c r="B63">
        <v>131.5</v>
      </c>
      <c r="C63">
        <v>266.5</v>
      </c>
      <c r="D63" t="s">
        <v>88</v>
      </c>
    </row>
    <row r="64" spans="1:5" x14ac:dyDescent="0.25">
      <c r="A64" t="s">
        <v>72</v>
      </c>
      <c r="B64">
        <v>305.5</v>
      </c>
      <c r="C64">
        <v>322.5</v>
      </c>
      <c r="D64" t="s">
        <v>89</v>
      </c>
    </row>
    <row r="65" spans="1:5" x14ac:dyDescent="0.25">
      <c r="A65" t="s">
        <v>73</v>
      </c>
      <c r="B65">
        <v>289.5</v>
      </c>
      <c r="C65">
        <v>313.5</v>
      </c>
      <c r="D65" t="s">
        <v>90</v>
      </c>
    </row>
    <row r="66" spans="1:5" x14ac:dyDescent="0.25">
      <c r="A66" t="s">
        <v>74</v>
      </c>
      <c r="B66">
        <v>272.5</v>
      </c>
      <c r="C66">
        <v>305.5</v>
      </c>
      <c r="D66" t="s">
        <v>91</v>
      </c>
    </row>
    <row r="67" spans="1:5" x14ac:dyDescent="0.25">
      <c r="A67" t="s">
        <v>75</v>
      </c>
      <c r="B67">
        <v>254.5</v>
      </c>
      <c r="C67">
        <v>296.5</v>
      </c>
      <c r="D67" t="s">
        <v>92</v>
      </c>
    </row>
    <row r="68" spans="1:5" x14ac:dyDescent="0.25">
      <c r="A68" t="s">
        <v>76</v>
      </c>
      <c r="B68">
        <v>237.5</v>
      </c>
      <c r="C68">
        <v>286.5</v>
      </c>
      <c r="D68" t="s">
        <v>93</v>
      </c>
    </row>
    <row r="69" spans="1:5" x14ac:dyDescent="0.25">
      <c r="A69" t="s">
        <v>77</v>
      </c>
      <c r="B69">
        <v>249.5</v>
      </c>
      <c r="C69">
        <v>227.5</v>
      </c>
      <c r="D69" t="s">
        <v>29</v>
      </c>
    </row>
    <row r="70" spans="1:5" x14ac:dyDescent="0.25">
      <c r="A70" t="s">
        <v>78</v>
      </c>
      <c r="B70">
        <v>231.5</v>
      </c>
      <c r="C70">
        <v>236.5</v>
      </c>
      <c r="D70" t="s">
        <v>94</v>
      </c>
    </row>
    <row r="71" spans="1:5" x14ac:dyDescent="0.25">
      <c r="A71" t="s">
        <v>79</v>
      </c>
      <c r="B71">
        <v>213.5</v>
      </c>
      <c r="C71">
        <v>243.5</v>
      </c>
      <c r="D71" t="s">
        <v>95</v>
      </c>
    </row>
    <row r="72" spans="1:5" x14ac:dyDescent="0.25">
      <c r="A72" t="s">
        <v>80</v>
      </c>
      <c r="B72">
        <v>196.5</v>
      </c>
      <c r="C72">
        <v>249.5</v>
      </c>
      <c r="D72" t="s">
        <v>27</v>
      </c>
    </row>
    <row r="73" spans="1:5" x14ac:dyDescent="0.25">
      <c r="A73" t="s">
        <v>81</v>
      </c>
      <c r="B73">
        <v>366.5</v>
      </c>
      <c r="C73">
        <v>119.5</v>
      </c>
      <c r="D73" t="s">
        <v>96</v>
      </c>
      <c r="E73" s="12" t="s">
        <v>100</v>
      </c>
    </row>
    <row r="74" spans="1:5" x14ac:dyDescent="0.25">
      <c r="A74" t="s">
        <v>82</v>
      </c>
      <c r="B74">
        <v>351.5</v>
      </c>
      <c r="C74">
        <v>127.5</v>
      </c>
      <c r="D74" t="s">
        <v>97</v>
      </c>
    </row>
    <row r="75" spans="1:5" x14ac:dyDescent="0.25">
      <c r="A75" t="s">
        <v>83</v>
      </c>
      <c r="B75">
        <v>333.5</v>
      </c>
      <c r="C75">
        <v>137.5</v>
      </c>
      <c r="D75" t="s">
        <v>98</v>
      </c>
    </row>
    <row r="76" spans="1:5" x14ac:dyDescent="0.25">
      <c r="A76" t="s">
        <v>84</v>
      </c>
      <c r="B76">
        <v>314.5</v>
      </c>
      <c r="C76">
        <v>146.5</v>
      </c>
      <c r="D7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7"/>
  <sheetViews>
    <sheetView workbookViewId="0">
      <pane ySplit="1" topLeftCell="A80" activePane="bottomLeft" state="frozen"/>
      <selection pane="bottomLeft" activeCell="E88" sqref="E88"/>
    </sheetView>
  </sheetViews>
  <sheetFormatPr defaultRowHeight="15" x14ac:dyDescent="0.25"/>
  <cols>
    <col min="1" max="1" width="9.5703125" bestFit="1" customWidth="1"/>
    <col min="2" max="3" width="11.5703125" bestFit="1" customWidth="1"/>
    <col min="4" max="4" width="9.5703125" bestFit="1" customWidth="1"/>
    <col min="5" max="6" width="11.5703125" bestFit="1" customWidth="1"/>
    <col min="7" max="7" width="9.5703125" bestFit="1" customWidth="1"/>
    <col min="8" max="9" width="11.5703125" bestFit="1" customWidth="1"/>
    <col min="10" max="10" width="9.5703125" bestFit="1" customWidth="1"/>
    <col min="11" max="12" width="11.5703125" bestFit="1" customWidth="1"/>
    <col min="13" max="13" width="15.42578125" customWidth="1"/>
  </cols>
  <sheetData>
    <row r="1" spans="1:13" x14ac:dyDescent="0.25">
      <c r="A1" s="44" t="s">
        <v>16</v>
      </c>
      <c r="B1" s="45" t="s">
        <v>232</v>
      </c>
      <c r="C1" s="45" t="s">
        <v>155</v>
      </c>
      <c r="D1" s="44" t="s">
        <v>16</v>
      </c>
      <c r="E1" s="45" t="s">
        <v>232</v>
      </c>
      <c r="F1" s="45" t="s">
        <v>155</v>
      </c>
      <c r="G1" s="44" t="s">
        <v>16</v>
      </c>
      <c r="H1" s="45" t="s">
        <v>232</v>
      </c>
      <c r="I1" s="45" t="s">
        <v>155</v>
      </c>
      <c r="J1" s="44" t="s">
        <v>16</v>
      </c>
      <c r="K1" s="45" t="s">
        <v>232</v>
      </c>
      <c r="L1" s="45" t="s">
        <v>155</v>
      </c>
      <c r="M1" t="s">
        <v>248</v>
      </c>
    </row>
    <row r="2" spans="1:13" x14ac:dyDescent="0.25">
      <c r="A2" s="49">
        <v>7.0000000000000001E-3</v>
      </c>
      <c r="B2" s="50">
        <v>504.8</v>
      </c>
      <c r="C2" s="50">
        <v>411.8</v>
      </c>
      <c r="D2" s="49">
        <v>7.0000000000000001E-3</v>
      </c>
      <c r="E2" s="50">
        <v>503</v>
      </c>
      <c r="F2" s="50">
        <v>410.5</v>
      </c>
      <c r="G2" s="49">
        <v>8.9999999999999993E-3</v>
      </c>
      <c r="H2" s="50">
        <v>508.3</v>
      </c>
      <c r="I2" s="50">
        <v>503.9</v>
      </c>
      <c r="J2" s="49">
        <v>8.9999999999999993E-3</v>
      </c>
      <c r="K2" s="50">
        <v>507</v>
      </c>
      <c r="L2" s="50">
        <v>503</v>
      </c>
    </row>
    <row r="3" spans="1:13" x14ac:dyDescent="0.25">
      <c r="A3" s="49">
        <v>7.0200000000000002E-3</v>
      </c>
      <c r="B3" s="50">
        <v>503.6</v>
      </c>
      <c r="C3" s="50">
        <v>410.6</v>
      </c>
      <c r="D3" s="49">
        <v>7.0200000000000002E-3</v>
      </c>
      <c r="E3" s="50">
        <v>502</v>
      </c>
      <c r="F3" s="50">
        <v>409.5</v>
      </c>
      <c r="G3" s="49">
        <v>9.0200000000000002E-3</v>
      </c>
      <c r="H3" s="50">
        <v>506.8</v>
      </c>
      <c r="I3" s="50">
        <v>502.4</v>
      </c>
      <c r="J3" s="49">
        <v>9.0200000000000002E-3</v>
      </c>
      <c r="K3" s="50">
        <v>505.5</v>
      </c>
      <c r="L3" s="50">
        <v>501.5</v>
      </c>
    </row>
    <row r="4" spans="1:13" x14ac:dyDescent="0.25">
      <c r="A4" s="49">
        <v>7.0400000000000003E-3</v>
      </c>
      <c r="B4" s="50">
        <v>502.3</v>
      </c>
      <c r="C4" s="50">
        <v>409.3</v>
      </c>
      <c r="D4" s="49">
        <v>7.0400000000000003E-3</v>
      </c>
      <c r="E4" s="50">
        <v>500.5</v>
      </c>
      <c r="F4" s="50">
        <v>408</v>
      </c>
      <c r="G4" s="49">
        <v>9.0399999999999994E-3</v>
      </c>
      <c r="H4" s="50">
        <v>505.3</v>
      </c>
      <c r="I4" s="50">
        <v>500.9</v>
      </c>
      <c r="J4" s="49">
        <v>9.0399999999999994E-3</v>
      </c>
      <c r="K4" s="50">
        <v>504</v>
      </c>
      <c r="L4" s="50">
        <v>500</v>
      </c>
    </row>
    <row r="5" spans="1:13" x14ac:dyDescent="0.25">
      <c r="A5" s="49">
        <v>7.0600000000000003E-3</v>
      </c>
      <c r="B5" s="50">
        <v>501.1</v>
      </c>
      <c r="C5" s="50">
        <v>408.1</v>
      </c>
      <c r="D5" s="49">
        <v>7.0600000000000003E-3</v>
      </c>
      <c r="E5" s="50">
        <v>499.5</v>
      </c>
      <c r="F5" s="50">
        <v>407</v>
      </c>
      <c r="G5" s="49">
        <v>9.0600000000000003E-3</v>
      </c>
      <c r="H5" s="50">
        <v>503.8</v>
      </c>
      <c r="I5" s="50">
        <v>499.4</v>
      </c>
      <c r="J5" s="49">
        <v>9.0600000000000003E-3</v>
      </c>
      <c r="K5" s="50">
        <v>502.5</v>
      </c>
      <c r="L5" s="50">
        <v>498.5</v>
      </c>
    </row>
    <row r="6" spans="1:13" x14ac:dyDescent="0.25">
      <c r="A6" s="49">
        <v>7.0800000000000004E-3</v>
      </c>
      <c r="B6" s="50">
        <v>499.9</v>
      </c>
      <c r="C6" s="50">
        <v>406.9</v>
      </c>
      <c r="D6" s="49">
        <v>7.0800000000000004E-3</v>
      </c>
      <c r="E6" s="50">
        <v>498</v>
      </c>
      <c r="F6" s="50">
        <v>405.5</v>
      </c>
      <c r="G6" s="49">
        <v>9.0799999999999995E-3</v>
      </c>
      <c r="H6" s="50">
        <v>502.4</v>
      </c>
      <c r="I6" s="50">
        <v>498</v>
      </c>
      <c r="J6" s="49">
        <v>9.0799999999999995E-3</v>
      </c>
      <c r="K6" s="50">
        <v>501</v>
      </c>
      <c r="L6" s="50">
        <v>497</v>
      </c>
    </row>
    <row r="7" spans="1:13" x14ac:dyDescent="0.25">
      <c r="A7" s="49">
        <v>7.1000000000000004E-3</v>
      </c>
      <c r="B7" s="50">
        <v>498.7</v>
      </c>
      <c r="C7" s="50">
        <v>405.7</v>
      </c>
      <c r="D7" s="49">
        <v>7.1000000000000004E-3</v>
      </c>
      <c r="E7" s="50">
        <v>497</v>
      </c>
      <c r="F7" s="50">
        <v>404.5</v>
      </c>
      <c r="G7" s="49">
        <v>9.1000000000000004E-3</v>
      </c>
      <c r="H7" s="50">
        <v>500.9</v>
      </c>
      <c r="I7" s="50">
        <v>496.5</v>
      </c>
      <c r="J7" s="49">
        <v>9.1000000000000004E-3</v>
      </c>
      <c r="K7" s="50">
        <v>499.5</v>
      </c>
      <c r="L7" s="50">
        <v>495.5</v>
      </c>
    </row>
    <row r="8" spans="1:13" x14ac:dyDescent="0.25">
      <c r="A8" s="49">
        <v>7.1199999999999996E-3</v>
      </c>
      <c r="B8" s="50">
        <v>497.5</v>
      </c>
      <c r="C8" s="50">
        <v>404.5</v>
      </c>
      <c r="D8" s="49">
        <v>7.1199999999999996E-3</v>
      </c>
      <c r="E8" s="50">
        <v>495.5</v>
      </c>
      <c r="F8" s="50">
        <v>403</v>
      </c>
      <c r="G8" s="49">
        <v>9.1199999999999996E-3</v>
      </c>
      <c r="H8" s="50">
        <v>499.4</v>
      </c>
      <c r="I8" s="50">
        <v>495</v>
      </c>
      <c r="J8" s="49">
        <v>9.1199999999999996E-3</v>
      </c>
      <c r="K8" s="50">
        <v>498</v>
      </c>
      <c r="L8" s="50">
        <v>494</v>
      </c>
    </row>
    <row r="9" spans="1:13" x14ac:dyDescent="0.25">
      <c r="A9" s="49">
        <v>7.1399999999999996E-3</v>
      </c>
      <c r="B9" s="50">
        <v>496.2</v>
      </c>
      <c r="C9" s="50">
        <v>403.3</v>
      </c>
      <c r="D9" s="49">
        <v>7.1399999999999996E-3</v>
      </c>
      <c r="E9" s="50">
        <v>494.5</v>
      </c>
      <c r="F9" s="50">
        <v>402</v>
      </c>
      <c r="G9" s="49">
        <v>9.1400000000000006E-3</v>
      </c>
      <c r="H9" s="50">
        <v>498</v>
      </c>
      <c r="I9" s="50">
        <v>493.6</v>
      </c>
      <c r="J9" s="49">
        <v>9.1400000000000006E-3</v>
      </c>
      <c r="K9" s="50">
        <v>496.5</v>
      </c>
      <c r="L9" s="50">
        <v>492.5</v>
      </c>
    </row>
    <row r="10" spans="1:13" x14ac:dyDescent="0.25">
      <c r="A10" s="49">
        <v>7.1599999999999997E-3</v>
      </c>
      <c r="B10" s="50">
        <v>495</v>
      </c>
      <c r="C10" s="50">
        <v>402.1</v>
      </c>
      <c r="D10" s="49">
        <v>7.1599999999999997E-3</v>
      </c>
      <c r="E10" s="50">
        <v>493.5</v>
      </c>
      <c r="F10" s="50">
        <v>401</v>
      </c>
      <c r="G10" s="49">
        <v>9.1599999999999997E-3</v>
      </c>
      <c r="H10" s="50">
        <v>496.6</v>
      </c>
      <c r="I10" s="50">
        <v>492.2</v>
      </c>
      <c r="J10" s="49">
        <v>9.1599999999999997E-3</v>
      </c>
      <c r="K10" s="50">
        <v>495.5</v>
      </c>
      <c r="L10" s="50">
        <v>491.5</v>
      </c>
    </row>
    <row r="11" spans="1:13" x14ac:dyDescent="0.25">
      <c r="A11" s="49">
        <v>7.1799999999999998E-3</v>
      </c>
      <c r="B11" s="50">
        <v>493.8</v>
      </c>
      <c r="C11" s="50">
        <v>400.9</v>
      </c>
      <c r="D11" s="49">
        <v>7.1799999999999998E-3</v>
      </c>
      <c r="E11" s="50">
        <v>492</v>
      </c>
      <c r="F11" s="50">
        <v>399.5</v>
      </c>
      <c r="G11" s="49">
        <v>9.1800000000000007E-3</v>
      </c>
      <c r="H11" s="50">
        <v>495.1</v>
      </c>
      <c r="I11" s="50">
        <v>490.7</v>
      </c>
      <c r="J11" s="49">
        <v>9.1800000000000007E-3</v>
      </c>
      <c r="K11" s="50">
        <v>494</v>
      </c>
      <c r="L11" s="50">
        <v>490</v>
      </c>
    </row>
    <row r="12" spans="1:13" x14ac:dyDescent="0.25">
      <c r="A12" s="49">
        <v>7.1999999999999998E-3</v>
      </c>
      <c r="B12" s="50">
        <v>492.6</v>
      </c>
      <c r="C12" s="50">
        <v>399.7</v>
      </c>
      <c r="D12" s="49">
        <v>7.1999999999999998E-3</v>
      </c>
      <c r="E12" s="50">
        <v>491</v>
      </c>
      <c r="F12" s="50">
        <v>398.5</v>
      </c>
      <c r="G12" s="49">
        <v>9.1999999999999998E-3</v>
      </c>
      <c r="H12" s="50">
        <v>493.7</v>
      </c>
      <c r="I12" s="50">
        <v>489.3</v>
      </c>
      <c r="J12" s="49">
        <v>9.1999999999999998E-3</v>
      </c>
      <c r="K12" s="50">
        <v>492.5</v>
      </c>
      <c r="L12" s="50">
        <v>488.5</v>
      </c>
    </row>
    <row r="13" spans="1:13" x14ac:dyDescent="0.25">
      <c r="A13" s="49">
        <v>7.2199999999999999E-3</v>
      </c>
      <c r="B13" s="50">
        <v>491.5</v>
      </c>
      <c r="C13" s="50">
        <v>398.6</v>
      </c>
      <c r="D13" s="49">
        <v>7.2199999999999999E-3</v>
      </c>
      <c r="E13" s="50">
        <v>490</v>
      </c>
      <c r="F13" s="50">
        <v>397.5</v>
      </c>
      <c r="G13" s="49">
        <v>9.2200000000000008E-3</v>
      </c>
      <c r="H13" s="50">
        <v>492.2</v>
      </c>
      <c r="I13" s="50">
        <v>487.9</v>
      </c>
      <c r="J13" s="49">
        <v>9.2200000000000008E-3</v>
      </c>
      <c r="K13" s="50">
        <v>491</v>
      </c>
      <c r="L13" s="50">
        <v>487</v>
      </c>
    </row>
    <row r="14" spans="1:13" x14ac:dyDescent="0.25">
      <c r="A14" s="49">
        <v>7.2399999999999999E-3</v>
      </c>
      <c r="B14" s="50">
        <v>490.3</v>
      </c>
      <c r="C14" s="50">
        <v>397.4</v>
      </c>
      <c r="D14" s="49">
        <v>7.2399999999999999E-3</v>
      </c>
      <c r="E14" s="50">
        <v>488.5</v>
      </c>
      <c r="F14" s="50">
        <v>396</v>
      </c>
      <c r="G14" s="49">
        <v>9.2399999999999999E-3</v>
      </c>
      <c r="H14" s="50">
        <v>490.8</v>
      </c>
      <c r="I14" s="50">
        <v>486.5</v>
      </c>
      <c r="J14" s="49">
        <v>9.2399999999999999E-3</v>
      </c>
      <c r="K14" s="50">
        <v>489.5</v>
      </c>
      <c r="L14" s="50">
        <v>485.5</v>
      </c>
    </row>
    <row r="15" spans="1:13" x14ac:dyDescent="0.25">
      <c r="A15" s="49">
        <v>7.26E-3</v>
      </c>
      <c r="B15" s="50">
        <v>489.1</v>
      </c>
      <c r="C15" s="50">
        <v>396.2</v>
      </c>
      <c r="D15" s="49">
        <v>7.26E-3</v>
      </c>
      <c r="E15" s="50">
        <v>487.5</v>
      </c>
      <c r="F15" s="50">
        <v>395</v>
      </c>
      <c r="G15" s="49">
        <v>9.2599999999999991E-3</v>
      </c>
      <c r="H15" s="50">
        <v>489.4</v>
      </c>
      <c r="I15" s="50">
        <v>485.1</v>
      </c>
      <c r="J15" s="49">
        <v>9.2599999999999991E-3</v>
      </c>
      <c r="K15" s="50">
        <v>488.5</v>
      </c>
      <c r="L15" s="50">
        <v>484.5</v>
      </c>
    </row>
    <row r="16" spans="1:13" x14ac:dyDescent="0.25">
      <c r="A16" s="49">
        <v>7.28E-3</v>
      </c>
      <c r="B16" s="50">
        <v>488</v>
      </c>
      <c r="C16" s="50">
        <v>395.1</v>
      </c>
      <c r="D16" s="49">
        <v>7.28E-3</v>
      </c>
      <c r="E16" s="50">
        <v>486.5</v>
      </c>
      <c r="F16" s="50">
        <v>394</v>
      </c>
      <c r="G16" s="49">
        <v>9.2800000000000001E-3</v>
      </c>
      <c r="H16" s="50">
        <v>488</v>
      </c>
      <c r="I16" s="50">
        <v>483.7</v>
      </c>
      <c r="J16" s="49">
        <v>9.2800000000000001E-3</v>
      </c>
      <c r="K16" s="50">
        <v>487</v>
      </c>
      <c r="L16" s="50">
        <v>483</v>
      </c>
    </row>
    <row r="17" spans="1:12" x14ac:dyDescent="0.25">
      <c r="A17" s="49">
        <v>7.3000000000000001E-3</v>
      </c>
      <c r="B17" s="50">
        <v>486.9</v>
      </c>
      <c r="C17" s="50">
        <v>394</v>
      </c>
      <c r="D17" s="49">
        <v>7.3000000000000001E-3</v>
      </c>
      <c r="E17" s="50">
        <v>485.5</v>
      </c>
      <c r="F17" s="50">
        <v>393</v>
      </c>
      <c r="G17" s="49">
        <v>9.2999999999999992E-3</v>
      </c>
      <c r="H17" s="50">
        <v>486.7</v>
      </c>
      <c r="I17" s="50">
        <v>482.4</v>
      </c>
      <c r="J17" s="49">
        <v>9.2999999999999992E-3</v>
      </c>
      <c r="K17" s="50">
        <v>485.5</v>
      </c>
      <c r="L17" s="50">
        <v>481.5</v>
      </c>
    </row>
    <row r="18" spans="1:12" x14ac:dyDescent="0.25">
      <c r="A18" s="49">
        <v>7.3200000000000001E-3</v>
      </c>
      <c r="B18" s="50">
        <v>485.7</v>
      </c>
      <c r="C18" s="50">
        <v>392.8</v>
      </c>
      <c r="D18" s="49">
        <v>7.3200000000000001E-3</v>
      </c>
      <c r="E18" s="50">
        <v>484</v>
      </c>
      <c r="F18" s="50">
        <v>391.5</v>
      </c>
      <c r="G18" s="49">
        <v>9.3200000000000002E-3</v>
      </c>
      <c r="H18" s="50">
        <v>485.3</v>
      </c>
      <c r="I18" s="50">
        <v>481</v>
      </c>
      <c r="J18" s="49">
        <v>9.3200000000000002E-3</v>
      </c>
      <c r="K18" s="50">
        <v>484</v>
      </c>
      <c r="L18" s="50">
        <v>480</v>
      </c>
    </row>
    <row r="19" spans="1:12" x14ac:dyDescent="0.25">
      <c r="A19" s="49">
        <v>7.3400000000000002E-3</v>
      </c>
      <c r="B19" s="50">
        <v>484.5</v>
      </c>
      <c r="C19" s="50">
        <v>391.7</v>
      </c>
      <c r="D19" s="49">
        <v>7.3400000000000002E-3</v>
      </c>
      <c r="E19" s="50">
        <v>483</v>
      </c>
      <c r="F19" s="50">
        <v>390.5</v>
      </c>
      <c r="G19" s="49">
        <v>9.3399999999999993E-3</v>
      </c>
      <c r="H19" s="50">
        <v>483.9</v>
      </c>
      <c r="I19" s="50">
        <v>479.6</v>
      </c>
      <c r="J19" s="49">
        <v>9.3399999999999993E-3</v>
      </c>
      <c r="K19" s="50">
        <v>483</v>
      </c>
      <c r="L19" s="50">
        <v>479</v>
      </c>
    </row>
    <row r="20" spans="1:12" x14ac:dyDescent="0.25">
      <c r="A20" s="49">
        <v>7.3600000000000002E-3</v>
      </c>
      <c r="B20" s="50">
        <v>483.4</v>
      </c>
      <c r="C20" s="50">
        <v>390.6</v>
      </c>
      <c r="D20" s="49">
        <v>7.3600000000000002E-3</v>
      </c>
      <c r="E20" s="50">
        <v>482</v>
      </c>
      <c r="F20" s="50">
        <v>389.5</v>
      </c>
      <c r="G20" s="49">
        <v>9.3600000000000003E-3</v>
      </c>
      <c r="H20" s="50">
        <v>482.6</v>
      </c>
      <c r="I20" s="50">
        <v>478.3</v>
      </c>
      <c r="J20" s="49">
        <v>9.3600000000000003E-3</v>
      </c>
      <c r="K20" s="50">
        <v>481.5</v>
      </c>
      <c r="L20" s="50">
        <v>477.5</v>
      </c>
    </row>
    <row r="21" spans="1:12" x14ac:dyDescent="0.25">
      <c r="A21" s="49">
        <v>7.3800000000000003E-3</v>
      </c>
      <c r="B21" s="50">
        <v>482.3</v>
      </c>
      <c r="C21" s="50">
        <v>389.5</v>
      </c>
      <c r="D21" s="49">
        <v>7.3800000000000003E-3</v>
      </c>
      <c r="E21" s="50">
        <v>481</v>
      </c>
      <c r="F21" s="50">
        <v>388.5</v>
      </c>
      <c r="G21" s="49">
        <v>9.3799999999999994E-3</v>
      </c>
      <c r="H21" s="50">
        <v>481.2</v>
      </c>
      <c r="I21" s="50">
        <v>476.9</v>
      </c>
      <c r="J21" s="49">
        <v>9.3799999999999994E-3</v>
      </c>
      <c r="K21" s="50">
        <v>480</v>
      </c>
      <c r="L21" s="50">
        <v>476</v>
      </c>
    </row>
    <row r="22" spans="1:12" x14ac:dyDescent="0.25">
      <c r="A22" s="49">
        <v>7.4000000000000003E-3</v>
      </c>
      <c r="B22" s="50">
        <v>481.1</v>
      </c>
      <c r="C22" s="50">
        <v>388.3</v>
      </c>
      <c r="D22" s="49">
        <v>7.4000000000000003E-3</v>
      </c>
      <c r="E22" s="50">
        <v>479.5</v>
      </c>
      <c r="F22" s="50">
        <v>387</v>
      </c>
      <c r="G22" s="49">
        <v>9.4000000000000004E-3</v>
      </c>
      <c r="H22" s="50">
        <v>479.9</v>
      </c>
      <c r="I22" s="50">
        <v>475.6</v>
      </c>
      <c r="J22" s="49">
        <v>9.4000000000000004E-3</v>
      </c>
      <c r="K22" s="50">
        <v>479</v>
      </c>
      <c r="L22" s="50">
        <v>475</v>
      </c>
    </row>
    <row r="23" spans="1:12" x14ac:dyDescent="0.25">
      <c r="A23" s="49">
        <v>7.4200000000000004E-3</v>
      </c>
      <c r="B23" s="50">
        <v>480</v>
      </c>
      <c r="C23" s="50">
        <v>387.2</v>
      </c>
      <c r="D23" s="49">
        <v>7.4200000000000004E-3</v>
      </c>
      <c r="E23" s="50">
        <v>478.5</v>
      </c>
      <c r="F23" s="50">
        <v>386</v>
      </c>
      <c r="G23" s="49">
        <v>9.4199999999999996E-3</v>
      </c>
      <c r="H23" s="50">
        <v>478.5</v>
      </c>
      <c r="I23" s="50">
        <v>474.2</v>
      </c>
      <c r="J23" s="49">
        <v>9.4199999999999996E-3</v>
      </c>
      <c r="K23" s="50">
        <v>477.5</v>
      </c>
      <c r="L23" s="50">
        <v>473.5</v>
      </c>
    </row>
    <row r="24" spans="1:12" x14ac:dyDescent="0.25">
      <c r="A24" s="49">
        <v>7.4400000000000004E-3</v>
      </c>
      <c r="B24" s="50">
        <v>478.9</v>
      </c>
      <c r="C24" s="50">
        <v>386.1</v>
      </c>
      <c r="D24" s="49">
        <v>7.4400000000000004E-3</v>
      </c>
      <c r="E24" s="50">
        <v>477.5</v>
      </c>
      <c r="F24" s="50">
        <v>385</v>
      </c>
      <c r="G24" s="49">
        <v>9.4400000000000005E-3</v>
      </c>
      <c r="H24" s="50">
        <v>477.2</v>
      </c>
      <c r="I24" s="50">
        <v>472.9</v>
      </c>
      <c r="J24" s="49">
        <v>9.4400000000000005E-3</v>
      </c>
      <c r="K24" s="50">
        <v>476</v>
      </c>
      <c r="L24" s="50">
        <v>472</v>
      </c>
    </row>
    <row r="25" spans="1:12" x14ac:dyDescent="0.25">
      <c r="A25" s="49">
        <v>7.4599999999999996E-3</v>
      </c>
      <c r="B25" s="50">
        <v>477.9</v>
      </c>
      <c r="C25" s="50">
        <v>385.1</v>
      </c>
      <c r="D25" s="49">
        <v>7.4599999999999996E-3</v>
      </c>
      <c r="E25" s="50">
        <v>476.5</v>
      </c>
      <c r="F25" s="50">
        <v>384</v>
      </c>
      <c r="G25" s="49">
        <v>9.4599999999999997E-3</v>
      </c>
      <c r="H25" s="50">
        <v>475.9</v>
      </c>
      <c r="I25" s="50">
        <v>471.6</v>
      </c>
      <c r="J25" s="49">
        <v>9.4599999999999997E-3</v>
      </c>
      <c r="K25" s="50">
        <v>475</v>
      </c>
      <c r="L25" s="50">
        <v>471</v>
      </c>
    </row>
    <row r="26" spans="1:12" x14ac:dyDescent="0.25">
      <c r="A26" s="49">
        <v>7.4799999999999997E-3</v>
      </c>
      <c r="B26" s="50">
        <v>476.8</v>
      </c>
      <c r="C26" s="50">
        <v>384</v>
      </c>
      <c r="D26" s="49">
        <v>7.4799999999999997E-3</v>
      </c>
      <c r="E26" s="50">
        <v>475.5</v>
      </c>
      <c r="F26" s="50">
        <v>383</v>
      </c>
      <c r="G26" s="49">
        <v>9.4800000000000006E-3</v>
      </c>
      <c r="H26" s="50">
        <v>474.6</v>
      </c>
      <c r="I26" s="50">
        <v>470.3</v>
      </c>
      <c r="J26" s="49">
        <v>9.4800000000000006E-3</v>
      </c>
      <c r="K26" s="50">
        <v>473.5</v>
      </c>
      <c r="L26" s="50">
        <v>469.5</v>
      </c>
    </row>
    <row r="27" spans="1:12" x14ac:dyDescent="0.25">
      <c r="A27" s="49">
        <v>7.4999999999999997E-3</v>
      </c>
      <c r="B27" s="50">
        <v>475.7</v>
      </c>
      <c r="C27" s="50">
        <v>382.9</v>
      </c>
      <c r="D27" s="49">
        <v>7.4999999999999997E-3</v>
      </c>
      <c r="E27" s="50">
        <v>474.5</v>
      </c>
      <c r="F27" s="50">
        <v>382</v>
      </c>
      <c r="G27" s="49">
        <v>9.4999999999999998E-3</v>
      </c>
      <c r="H27" s="50">
        <v>473.3</v>
      </c>
      <c r="I27" s="50">
        <v>469</v>
      </c>
      <c r="J27" s="49">
        <v>9.4999999999999998E-3</v>
      </c>
      <c r="K27" s="50">
        <v>472</v>
      </c>
      <c r="L27" s="50">
        <v>468</v>
      </c>
    </row>
    <row r="28" spans="1:12" x14ac:dyDescent="0.25">
      <c r="A28" s="49">
        <v>7.5199999999999998E-3</v>
      </c>
      <c r="B28" s="50">
        <v>474.5</v>
      </c>
      <c r="C28" s="50">
        <v>381.8</v>
      </c>
      <c r="D28" s="49">
        <v>7.5199999999999998E-3</v>
      </c>
      <c r="E28" s="50">
        <v>473</v>
      </c>
      <c r="F28" s="50">
        <v>380.5</v>
      </c>
      <c r="G28" s="49">
        <v>9.5200000000000007E-3</v>
      </c>
      <c r="H28" s="50">
        <v>472</v>
      </c>
      <c r="I28" s="50">
        <v>467.7</v>
      </c>
      <c r="J28" s="49">
        <v>9.5200000000000007E-3</v>
      </c>
      <c r="K28" s="50">
        <v>471</v>
      </c>
      <c r="L28" s="50">
        <v>467</v>
      </c>
    </row>
    <row r="29" spans="1:12" x14ac:dyDescent="0.25">
      <c r="A29" s="49">
        <v>7.5399999999999998E-3</v>
      </c>
      <c r="B29" s="50">
        <v>473.5</v>
      </c>
      <c r="C29" s="50">
        <v>380.8</v>
      </c>
      <c r="D29" s="49">
        <v>7.5399999999999998E-3</v>
      </c>
      <c r="E29" s="50">
        <v>472</v>
      </c>
      <c r="F29" s="50">
        <v>379.5</v>
      </c>
      <c r="G29" s="49">
        <v>9.5399999999999999E-3</v>
      </c>
      <c r="H29" s="50">
        <v>470.7</v>
      </c>
      <c r="I29" s="50">
        <v>466.4</v>
      </c>
      <c r="J29" s="49">
        <v>9.5399999999999999E-3</v>
      </c>
      <c r="K29" s="50">
        <v>469.5</v>
      </c>
      <c r="L29" s="50">
        <v>465.5</v>
      </c>
    </row>
    <row r="30" spans="1:12" x14ac:dyDescent="0.25">
      <c r="A30" s="49">
        <v>7.5599999999999999E-3</v>
      </c>
      <c r="B30" s="50">
        <v>472.4</v>
      </c>
      <c r="C30" s="50">
        <v>379.7</v>
      </c>
      <c r="D30" s="49">
        <v>7.5599999999999999E-3</v>
      </c>
      <c r="E30" s="50">
        <v>471</v>
      </c>
      <c r="F30" s="50">
        <v>378.5</v>
      </c>
      <c r="G30" s="49">
        <v>9.5600000000000008E-3</v>
      </c>
      <c r="H30" s="50">
        <v>469.4</v>
      </c>
      <c r="I30" s="50">
        <v>465.1</v>
      </c>
      <c r="J30" s="49">
        <v>9.5600000000000008E-3</v>
      </c>
      <c r="K30" s="50">
        <v>468.5</v>
      </c>
      <c r="L30" s="50">
        <v>464.5</v>
      </c>
    </row>
    <row r="31" spans="1:12" x14ac:dyDescent="0.25">
      <c r="A31" s="49">
        <v>7.5799999999999999E-3</v>
      </c>
      <c r="B31" s="50">
        <v>471.3</v>
      </c>
      <c r="C31" s="50">
        <v>378.6</v>
      </c>
      <c r="D31" s="49">
        <v>7.5799999999999999E-3</v>
      </c>
      <c r="E31" s="50">
        <v>470</v>
      </c>
      <c r="F31" s="50">
        <v>377.5</v>
      </c>
      <c r="G31" s="49">
        <v>9.58E-3</v>
      </c>
      <c r="H31" s="50">
        <v>468.1</v>
      </c>
      <c r="I31" s="50">
        <v>463.8</v>
      </c>
      <c r="J31" s="49">
        <v>9.58E-3</v>
      </c>
      <c r="K31" s="50">
        <v>467</v>
      </c>
      <c r="L31" s="50">
        <v>463</v>
      </c>
    </row>
    <row r="32" spans="1:12" x14ac:dyDescent="0.25">
      <c r="A32" s="49">
        <v>7.6E-3</v>
      </c>
      <c r="B32" s="50">
        <v>470.3</v>
      </c>
      <c r="C32" s="50">
        <v>377.6</v>
      </c>
      <c r="D32" s="49">
        <v>7.6E-3</v>
      </c>
      <c r="E32" s="50">
        <v>469</v>
      </c>
      <c r="F32" s="50">
        <v>376.5</v>
      </c>
      <c r="G32" s="49">
        <v>9.5999999999999992E-3</v>
      </c>
      <c r="H32" s="50">
        <v>466.9</v>
      </c>
      <c r="I32" s="50">
        <v>462.6</v>
      </c>
      <c r="J32" s="49">
        <v>9.5999999999999992E-3</v>
      </c>
      <c r="K32" s="50">
        <v>466</v>
      </c>
      <c r="L32" s="50">
        <v>462</v>
      </c>
    </row>
    <row r="33" spans="1:35" x14ac:dyDescent="0.25">
      <c r="A33" s="49">
        <v>7.62E-3</v>
      </c>
      <c r="B33" s="50">
        <v>469.2</v>
      </c>
      <c r="C33" s="50">
        <v>376.5</v>
      </c>
      <c r="D33" s="49">
        <v>7.62E-3</v>
      </c>
      <c r="E33" s="50">
        <v>468</v>
      </c>
      <c r="F33" s="50">
        <v>375.5</v>
      </c>
      <c r="G33" s="49">
        <v>9.6200000000000001E-3</v>
      </c>
      <c r="H33" s="50">
        <v>465.6</v>
      </c>
      <c r="I33" s="50">
        <v>461.3</v>
      </c>
      <c r="J33" s="49">
        <v>9.6200000000000001E-3</v>
      </c>
      <c r="K33" s="50">
        <v>464.5</v>
      </c>
      <c r="L33" s="50">
        <v>460.5</v>
      </c>
    </row>
    <row r="34" spans="1:35" x14ac:dyDescent="0.25">
      <c r="A34" s="49">
        <v>7.6400000000000001E-3</v>
      </c>
      <c r="B34" s="50">
        <v>468.2</v>
      </c>
      <c r="C34" s="50">
        <v>375.5</v>
      </c>
      <c r="D34" s="49">
        <v>7.6400000000000001E-3</v>
      </c>
      <c r="E34" s="50">
        <v>466.5</v>
      </c>
      <c r="F34" s="50">
        <v>374.5</v>
      </c>
      <c r="G34" s="49">
        <v>9.6399999999999993E-3</v>
      </c>
      <c r="H34" s="50">
        <v>464.3</v>
      </c>
      <c r="I34" s="50">
        <v>460</v>
      </c>
      <c r="J34" s="49">
        <v>9.6399999999999993E-3</v>
      </c>
      <c r="K34" s="50">
        <v>463.5</v>
      </c>
      <c r="L34" s="50">
        <v>459.5</v>
      </c>
    </row>
    <row r="35" spans="1:35" x14ac:dyDescent="0.25">
      <c r="A35" s="49">
        <v>7.6600000000000001E-3</v>
      </c>
      <c r="B35" s="50">
        <v>467.2</v>
      </c>
      <c r="C35" s="50">
        <v>374.5</v>
      </c>
      <c r="D35" s="49">
        <v>7.6600000000000001E-3</v>
      </c>
      <c r="E35" s="50">
        <v>465.5</v>
      </c>
      <c r="F35" s="50">
        <v>373.5</v>
      </c>
      <c r="G35" s="49">
        <v>9.6600000000000002E-3</v>
      </c>
      <c r="H35" s="50">
        <v>463.1</v>
      </c>
      <c r="I35" s="50">
        <v>458.8</v>
      </c>
      <c r="J35" s="49">
        <v>9.6600000000000002E-3</v>
      </c>
      <c r="K35" s="50">
        <v>462</v>
      </c>
      <c r="L35" s="50">
        <v>458</v>
      </c>
    </row>
    <row r="36" spans="1:35" x14ac:dyDescent="0.25">
      <c r="A36" s="49">
        <v>7.6800000000000002E-3</v>
      </c>
      <c r="B36" s="50">
        <v>466.2</v>
      </c>
      <c r="C36" s="50">
        <v>373.5</v>
      </c>
      <c r="D36" s="49">
        <v>7.6800000000000002E-3</v>
      </c>
      <c r="E36" s="50">
        <v>464.5</v>
      </c>
      <c r="F36" s="50">
        <v>372.5</v>
      </c>
      <c r="G36" s="49">
        <v>9.6799999999999994E-3</v>
      </c>
      <c r="H36" s="50">
        <v>461.9</v>
      </c>
      <c r="I36" s="50">
        <v>457.6</v>
      </c>
      <c r="J36" s="49">
        <v>9.6799999999999994E-3</v>
      </c>
      <c r="K36" s="50">
        <v>461</v>
      </c>
      <c r="L36" s="50">
        <v>457</v>
      </c>
    </row>
    <row r="37" spans="1:35" x14ac:dyDescent="0.25">
      <c r="A37" s="49">
        <v>7.7000000000000002E-3</v>
      </c>
      <c r="B37" s="50">
        <v>465.1</v>
      </c>
      <c r="C37" s="50">
        <v>372.4</v>
      </c>
      <c r="D37" s="49">
        <v>7.7000000000000002E-3</v>
      </c>
      <c r="E37" s="50">
        <v>463.5</v>
      </c>
      <c r="F37" s="50">
        <v>371.5</v>
      </c>
      <c r="G37" s="49">
        <v>9.7000000000000003E-3</v>
      </c>
      <c r="H37" s="50">
        <v>460.6</v>
      </c>
      <c r="I37" s="50">
        <v>456.3</v>
      </c>
      <c r="J37" s="49">
        <v>9.7000000000000003E-3</v>
      </c>
      <c r="K37" s="50">
        <v>459.5</v>
      </c>
      <c r="L37" s="50">
        <v>455.5</v>
      </c>
    </row>
    <row r="38" spans="1:35" x14ac:dyDescent="0.25">
      <c r="A38" s="49">
        <v>7.7200000000000003E-3</v>
      </c>
      <c r="B38" s="50">
        <v>464</v>
      </c>
      <c r="C38" s="50">
        <v>371.4</v>
      </c>
      <c r="D38" s="49">
        <v>7.7200000000000003E-3</v>
      </c>
      <c r="E38" s="50">
        <v>462.5</v>
      </c>
      <c r="F38" s="50">
        <v>370.5</v>
      </c>
      <c r="G38" s="49">
        <v>9.7199999999999995E-3</v>
      </c>
      <c r="H38" s="50">
        <v>459.4</v>
      </c>
      <c r="I38" s="50">
        <v>455.1</v>
      </c>
      <c r="J38" s="49">
        <v>9.7199999999999995E-3</v>
      </c>
      <c r="K38" s="50">
        <v>458.5</v>
      </c>
      <c r="L38" s="50">
        <v>454.5</v>
      </c>
    </row>
    <row r="39" spans="1:35" x14ac:dyDescent="0.25">
      <c r="A39" s="49">
        <v>7.7400000000000004E-3</v>
      </c>
      <c r="B39" s="50">
        <v>463</v>
      </c>
      <c r="C39" s="50">
        <v>370.4</v>
      </c>
      <c r="D39" s="49">
        <v>7.7400000000000004E-3</v>
      </c>
      <c r="E39" s="50">
        <v>461.5</v>
      </c>
      <c r="F39" s="50">
        <v>369.5</v>
      </c>
      <c r="G39" s="49">
        <v>9.7400000000000004E-3</v>
      </c>
      <c r="H39" s="50">
        <v>458.2</v>
      </c>
      <c r="I39" s="50">
        <v>453.9</v>
      </c>
      <c r="J39" s="49">
        <v>9.7400000000000004E-3</v>
      </c>
      <c r="K39" s="50">
        <v>457</v>
      </c>
      <c r="L39" s="50">
        <v>453</v>
      </c>
      <c r="AI39" t="e">
        <f>INDEX(ERP!J:J, MATCH(AY39 ERP!K2:K467, 1))</f>
        <v>#NULL!</v>
      </c>
    </row>
    <row r="40" spans="1:35" x14ac:dyDescent="0.25">
      <c r="A40" s="49">
        <v>7.7600000000000004E-3</v>
      </c>
      <c r="B40" s="50">
        <v>462</v>
      </c>
      <c r="C40" s="50">
        <v>369.4</v>
      </c>
      <c r="D40" s="49">
        <v>7.7600000000000004E-3</v>
      </c>
      <c r="E40" s="50">
        <v>460.5</v>
      </c>
      <c r="F40" s="50">
        <v>368.5</v>
      </c>
      <c r="G40" s="49">
        <v>9.7599999999999996E-3</v>
      </c>
      <c r="H40" s="50">
        <v>457</v>
      </c>
      <c r="I40" s="50">
        <v>452.7</v>
      </c>
      <c r="J40" s="49">
        <v>9.7599999999999996E-3</v>
      </c>
      <c r="K40" s="50">
        <v>456</v>
      </c>
      <c r="L40" s="50">
        <v>452</v>
      </c>
    </row>
    <row r="41" spans="1:35" x14ac:dyDescent="0.25">
      <c r="A41" s="49">
        <v>7.7799999999999996E-3</v>
      </c>
      <c r="B41" s="50">
        <v>461</v>
      </c>
      <c r="C41" s="50">
        <v>368.4</v>
      </c>
      <c r="D41" s="49">
        <v>7.7799999999999996E-3</v>
      </c>
      <c r="E41" s="50">
        <v>459.5</v>
      </c>
      <c r="F41" s="50">
        <v>367.5</v>
      </c>
      <c r="G41" s="49">
        <v>9.7800000000000005E-3</v>
      </c>
      <c r="H41" s="50">
        <v>455.7</v>
      </c>
      <c r="I41" s="50">
        <v>451.4</v>
      </c>
      <c r="J41" s="49">
        <v>9.7800000000000005E-3</v>
      </c>
      <c r="K41" s="50">
        <v>454.5</v>
      </c>
      <c r="L41" s="50">
        <v>450.5</v>
      </c>
    </row>
    <row r="42" spans="1:35" x14ac:dyDescent="0.25">
      <c r="A42" s="49">
        <v>7.7999999999999996E-3</v>
      </c>
      <c r="B42" s="50">
        <v>460</v>
      </c>
      <c r="C42" s="50">
        <v>367.4</v>
      </c>
      <c r="D42" s="49">
        <v>7.7999999999999996E-3</v>
      </c>
      <c r="E42" s="50">
        <v>458.5</v>
      </c>
      <c r="F42" s="50">
        <v>366.5</v>
      </c>
      <c r="G42" s="49">
        <v>9.7999999999999997E-3</v>
      </c>
      <c r="H42" s="50">
        <v>454.5</v>
      </c>
      <c r="I42" s="50">
        <v>450.2</v>
      </c>
      <c r="J42" s="49">
        <v>9.7999999999999997E-3</v>
      </c>
      <c r="K42" s="50">
        <v>453.5</v>
      </c>
      <c r="L42" s="50">
        <v>449.5</v>
      </c>
    </row>
    <row r="43" spans="1:35" x14ac:dyDescent="0.25">
      <c r="A43" s="49">
        <v>7.8200000000000006E-3</v>
      </c>
      <c r="B43" s="50">
        <v>459</v>
      </c>
      <c r="C43" s="50">
        <v>366.4</v>
      </c>
      <c r="D43" s="49">
        <v>7.8200000000000006E-3</v>
      </c>
      <c r="E43" s="50">
        <v>457.5</v>
      </c>
      <c r="F43" s="50">
        <v>365.5</v>
      </c>
      <c r="G43" s="49">
        <v>9.8200000000000006E-3</v>
      </c>
      <c r="H43" s="50">
        <v>453.3</v>
      </c>
      <c r="I43" s="50">
        <v>449</v>
      </c>
      <c r="J43" s="49">
        <v>9.8200000000000006E-3</v>
      </c>
      <c r="K43" s="50">
        <v>452.5</v>
      </c>
      <c r="L43" s="50">
        <v>448.5</v>
      </c>
    </row>
    <row r="44" spans="1:35" x14ac:dyDescent="0.25">
      <c r="A44" s="49">
        <v>7.8399999999999997E-3</v>
      </c>
      <c r="B44" s="50">
        <v>458</v>
      </c>
      <c r="C44" s="50">
        <v>365.4</v>
      </c>
      <c r="D44" s="49">
        <v>7.8399999999999997E-3</v>
      </c>
      <c r="E44" s="50">
        <v>456.5</v>
      </c>
      <c r="F44" s="50">
        <v>364.5</v>
      </c>
      <c r="G44" s="49">
        <v>9.8399999999999998E-3</v>
      </c>
      <c r="H44" s="50">
        <v>452.2</v>
      </c>
      <c r="I44" s="50">
        <v>447.9</v>
      </c>
      <c r="J44" s="49">
        <v>9.8399999999999998E-3</v>
      </c>
      <c r="K44" s="50">
        <v>451</v>
      </c>
      <c r="L44" s="50">
        <v>447</v>
      </c>
    </row>
    <row r="45" spans="1:35" x14ac:dyDescent="0.25">
      <c r="A45" s="49">
        <v>7.8600000000000007E-3</v>
      </c>
      <c r="B45" s="50">
        <v>457.1</v>
      </c>
      <c r="C45" s="50">
        <v>364.5</v>
      </c>
      <c r="D45" s="49">
        <v>7.8600000000000007E-3</v>
      </c>
      <c r="E45" s="50">
        <v>455.5</v>
      </c>
      <c r="F45" s="50">
        <v>363.5</v>
      </c>
      <c r="G45" s="49">
        <v>9.8600000000000007E-3</v>
      </c>
      <c r="H45" s="50">
        <v>451</v>
      </c>
      <c r="I45" s="50">
        <v>446.7</v>
      </c>
      <c r="J45" s="49">
        <v>9.8600000000000007E-3</v>
      </c>
      <c r="K45" s="50">
        <v>450</v>
      </c>
      <c r="L45" s="50">
        <v>446</v>
      </c>
    </row>
    <row r="46" spans="1:35" x14ac:dyDescent="0.25">
      <c r="A46" s="49">
        <v>7.8799999999999999E-3</v>
      </c>
      <c r="B46" s="50">
        <v>456.1</v>
      </c>
      <c r="C46" s="50">
        <v>363.5</v>
      </c>
      <c r="D46" s="49">
        <v>7.8799999999999999E-3</v>
      </c>
      <c r="E46" s="50">
        <v>454.5</v>
      </c>
      <c r="F46" s="50">
        <v>362.5</v>
      </c>
      <c r="G46" s="49">
        <v>9.8799999999999999E-3</v>
      </c>
      <c r="H46" s="50">
        <v>449.8</v>
      </c>
      <c r="I46" s="50">
        <v>445.5</v>
      </c>
      <c r="J46" s="49">
        <v>9.8799999999999999E-3</v>
      </c>
      <c r="K46" s="50">
        <v>449</v>
      </c>
      <c r="L46" s="50">
        <v>445</v>
      </c>
    </row>
    <row r="47" spans="1:35" x14ac:dyDescent="0.25">
      <c r="A47" s="49">
        <v>7.9000000000000008E-3</v>
      </c>
      <c r="B47" s="50">
        <v>455.1</v>
      </c>
      <c r="C47" s="50">
        <v>362.5</v>
      </c>
      <c r="D47" s="49">
        <v>7.9000000000000008E-3</v>
      </c>
      <c r="E47" s="50">
        <v>453.5</v>
      </c>
      <c r="F47" s="50">
        <v>361.5</v>
      </c>
      <c r="G47" s="49">
        <v>9.9000000000000008E-3</v>
      </c>
      <c r="H47" s="50">
        <v>448.6</v>
      </c>
      <c r="I47" s="50">
        <v>444.3</v>
      </c>
      <c r="J47" s="49">
        <v>9.9000000000000008E-3</v>
      </c>
      <c r="K47" s="50">
        <v>447.5</v>
      </c>
      <c r="L47" s="50">
        <v>443.5</v>
      </c>
    </row>
    <row r="48" spans="1:35" x14ac:dyDescent="0.25">
      <c r="A48" s="49">
        <v>7.92E-3</v>
      </c>
      <c r="B48" s="50">
        <v>454.2</v>
      </c>
      <c r="C48" s="50">
        <v>361.6</v>
      </c>
      <c r="D48" s="49">
        <v>7.92E-3</v>
      </c>
      <c r="E48" s="50">
        <v>452.5</v>
      </c>
      <c r="F48" s="50">
        <v>360.5</v>
      </c>
      <c r="G48" s="49">
        <v>9.92E-3</v>
      </c>
      <c r="H48" s="50">
        <v>447.4</v>
      </c>
      <c r="I48" s="50">
        <v>443.1</v>
      </c>
      <c r="J48" s="49">
        <v>9.92E-3</v>
      </c>
      <c r="K48" s="50">
        <v>446.5</v>
      </c>
      <c r="L48" s="50">
        <v>442.5</v>
      </c>
    </row>
    <row r="49" spans="1:12" x14ac:dyDescent="0.25">
      <c r="A49" s="49">
        <v>7.9399999999999991E-3</v>
      </c>
      <c r="B49" s="50">
        <v>453.1</v>
      </c>
      <c r="C49" s="50">
        <v>360.6</v>
      </c>
      <c r="D49" s="49">
        <v>7.9399999999999991E-3</v>
      </c>
      <c r="E49" s="50">
        <v>451.5</v>
      </c>
      <c r="F49" s="50">
        <v>359.5</v>
      </c>
      <c r="G49" s="49">
        <v>9.9399999999999992E-3</v>
      </c>
      <c r="H49" s="50">
        <v>446.3</v>
      </c>
      <c r="I49" s="50">
        <v>442</v>
      </c>
      <c r="J49" s="49">
        <v>9.9399999999999992E-3</v>
      </c>
      <c r="K49" s="50">
        <v>445.5</v>
      </c>
      <c r="L49" s="50">
        <v>441.5</v>
      </c>
    </row>
    <row r="50" spans="1:12" x14ac:dyDescent="0.25">
      <c r="A50" s="49">
        <v>7.9600000000000001E-3</v>
      </c>
      <c r="B50" s="50">
        <v>452.2</v>
      </c>
      <c r="C50" s="50">
        <v>359.7</v>
      </c>
      <c r="D50" s="49">
        <v>7.9600000000000001E-3</v>
      </c>
      <c r="E50" s="50">
        <v>450.5</v>
      </c>
      <c r="F50" s="50">
        <v>358.5</v>
      </c>
      <c r="G50" s="49">
        <v>9.9600000000000001E-3</v>
      </c>
      <c r="H50" s="50">
        <v>445.1</v>
      </c>
      <c r="I50" s="50">
        <v>440.8</v>
      </c>
      <c r="J50" s="49">
        <v>9.9600000000000001E-3</v>
      </c>
      <c r="K50" s="50">
        <v>444</v>
      </c>
      <c r="L50" s="50">
        <v>440</v>
      </c>
    </row>
    <row r="51" spans="1:12" x14ac:dyDescent="0.25">
      <c r="A51" s="49">
        <v>7.9799999999999992E-3</v>
      </c>
      <c r="B51" s="50">
        <v>451.2</v>
      </c>
      <c r="C51" s="50">
        <v>358.7</v>
      </c>
      <c r="D51" s="49">
        <v>7.9799999999999992E-3</v>
      </c>
      <c r="E51" s="50">
        <v>449.5</v>
      </c>
      <c r="F51" s="50">
        <v>357.5</v>
      </c>
      <c r="G51" s="49">
        <v>9.9799999999999993E-3</v>
      </c>
      <c r="H51" s="50">
        <v>444</v>
      </c>
      <c r="I51" s="50">
        <v>439.7</v>
      </c>
      <c r="J51" s="49">
        <v>9.9799999999999993E-3</v>
      </c>
      <c r="K51" s="50">
        <v>443</v>
      </c>
      <c r="L51" s="50">
        <v>439</v>
      </c>
    </row>
    <row r="52" spans="1:12" x14ac:dyDescent="0.25">
      <c r="A52" s="49">
        <v>8.0000000000000002E-3</v>
      </c>
      <c r="B52" s="50">
        <v>450.3</v>
      </c>
      <c r="C52" s="50">
        <v>357.8</v>
      </c>
      <c r="D52" s="49">
        <v>8.0000000000000002E-3</v>
      </c>
      <c r="E52" s="50">
        <v>449</v>
      </c>
      <c r="F52" s="50">
        <v>357</v>
      </c>
      <c r="G52" s="49">
        <v>0.01</v>
      </c>
      <c r="H52" s="50">
        <v>442.8</v>
      </c>
      <c r="I52" s="50">
        <v>438.5</v>
      </c>
      <c r="J52" s="49">
        <v>0.01</v>
      </c>
      <c r="K52" s="50">
        <v>442</v>
      </c>
      <c r="L52" s="50">
        <v>438</v>
      </c>
    </row>
    <row r="53" spans="1:12" x14ac:dyDescent="0.25">
      <c r="A53" s="49">
        <v>8.0199999999999994E-3</v>
      </c>
      <c r="B53" s="50">
        <v>449.3</v>
      </c>
      <c r="C53" s="50">
        <v>356.8</v>
      </c>
      <c r="D53" s="49">
        <v>8.0199999999999994E-3</v>
      </c>
      <c r="E53" s="50">
        <v>448</v>
      </c>
      <c r="F53" s="50">
        <v>356</v>
      </c>
      <c r="G53" s="49">
        <v>1.0019999999999999E-2</v>
      </c>
      <c r="H53" s="50">
        <v>441.7</v>
      </c>
      <c r="I53" s="50">
        <v>437.4</v>
      </c>
      <c r="J53" s="49">
        <v>1.0019999999999999E-2</v>
      </c>
      <c r="K53" s="50">
        <v>440.5</v>
      </c>
      <c r="L53" s="50">
        <v>436.5</v>
      </c>
    </row>
    <row r="54" spans="1:12" x14ac:dyDescent="0.25">
      <c r="A54" s="49">
        <v>8.0400000000000003E-3</v>
      </c>
      <c r="B54" s="50">
        <v>448.4</v>
      </c>
      <c r="C54" s="50">
        <v>355.9</v>
      </c>
      <c r="D54" s="49">
        <v>8.0400000000000003E-3</v>
      </c>
      <c r="E54" s="50">
        <v>447</v>
      </c>
      <c r="F54" s="50">
        <v>355</v>
      </c>
      <c r="G54" s="49">
        <v>1.004E-2</v>
      </c>
      <c r="H54" s="50">
        <v>440.6</v>
      </c>
      <c r="I54" s="50">
        <v>436.3</v>
      </c>
      <c r="J54" s="49">
        <v>1.004E-2</v>
      </c>
      <c r="K54" s="50">
        <v>439.5</v>
      </c>
      <c r="L54" s="50">
        <v>435.5</v>
      </c>
    </row>
    <row r="55" spans="1:12" x14ac:dyDescent="0.25">
      <c r="A55" s="49">
        <v>8.0599999999999995E-3</v>
      </c>
      <c r="B55" s="50">
        <v>447.5</v>
      </c>
      <c r="C55" s="50">
        <v>355</v>
      </c>
      <c r="D55" s="49">
        <v>8.0599999999999995E-3</v>
      </c>
      <c r="E55" s="50">
        <v>446</v>
      </c>
      <c r="F55" s="50">
        <v>354</v>
      </c>
      <c r="G55" s="49">
        <v>1.0059999999999999E-2</v>
      </c>
      <c r="H55" s="50">
        <v>439.4</v>
      </c>
      <c r="I55" s="50">
        <v>435.1</v>
      </c>
      <c r="J55" s="49">
        <v>1.0059999999999999E-2</v>
      </c>
      <c r="K55" s="50">
        <v>438.5</v>
      </c>
      <c r="L55" s="50">
        <v>434.5</v>
      </c>
    </row>
    <row r="56" spans="1:12" x14ac:dyDescent="0.25">
      <c r="A56" s="49">
        <v>8.0800000000000004E-3</v>
      </c>
      <c r="B56" s="50">
        <v>446.5</v>
      </c>
      <c r="C56" s="50">
        <v>354</v>
      </c>
      <c r="D56" s="49">
        <v>8.0800000000000004E-3</v>
      </c>
      <c r="E56" s="50">
        <v>445</v>
      </c>
      <c r="F56" s="50">
        <v>353</v>
      </c>
      <c r="G56" s="49">
        <v>1.008E-2</v>
      </c>
      <c r="H56" s="50">
        <v>438.3</v>
      </c>
      <c r="I56" s="50">
        <v>434</v>
      </c>
      <c r="J56" s="49">
        <v>1.008E-2</v>
      </c>
      <c r="K56" s="50">
        <v>437.5</v>
      </c>
      <c r="L56" s="50">
        <v>433.5</v>
      </c>
    </row>
    <row r="57" spans="1:12" x14ac:dyDescent="0.25">
      <c r="A57" s="49">
        <v>8.0999999999999996E-3</v>
      </c>
      <c r="B57" s="50">
        <v>445.6</v>
      </c>
      <c r="C57" s="50">
        <v>353.1</v>
      </c>
      <c r="D57" s="49">
        <v>8.0999999999999996E-3</v>
      </c>
      <c r="E57" s="50">
        <v>444</v>
      </c>
      <c r="F57" s="50">
        <v>352</v>
      </c>
      <c r="G57" s="49">
        <v>1.01E-2</v>
      </c>
      <c r="H57" s="50">
        <v>437.2</v>
      </c>
      <c r="I57" s="50">
        <v>432.9</v>
      </c>
      <c r="J57" s="49">
        <v>1.01E-2</v>
      </c>
      <c r="K57" s="50">
        <v>436</v>
      </c>
      <c r="L57" s="50">
        <v>432</v>
      </c>
    </row>
    <row r="58" spans="1:12" x14ac:dyDescent="0.25">
      <c r="A58" s="49">
        <v>8.1200000000000005E-3</v>
      </c>
      <c r="B58" s="50">
        <v>444.7</v>
      </c>
      <c r="C58" s="50">
        <v>352.2</v>
      </c>
      <c r="D58" s="49">
        <v>8.1200000000000005E-3</v>
      </c>
      <c r="E58" s="50">
        <v>443</v>
      </c>
      <c r="F58" s="50">
        <v>351</v>
      </c>
      <c r="G58" s="49">
        <v>1.0120000000000001E-2</v>
      </c>
      <c r="H58" s="50">
        <v>436.1</v>
      </c>
      <c r="I58" s="50">
        <v>431.8</v>
      </c>
      <c r="J58" s="49">
        <v>1.0120000000000001E-2</v>
      </c>
      <c r="K58" s="50">
        <v>435</v>
      </c>
      <c r="L58" s="50">
        <v>431</v>
      </c>
    </row>
    <row r="59" spans="1:12" x14ac:dyDescent="0.25">
      <c r="A59" s="49">
        <v>8.1399999999999997E-3</v>
      </c>
      <c r="B59" s="50">
        <v>443.8</v>
      </c>
      <c r="C59" s="50">
        <v>351.3</v>
      </c>
      <c r="D59" s="49">
        <v>8.1399999999999997E-3</v>
      </c>
      <c r="E59" s="50">
        <v>442.5</v>
      </c>
      <c r="F59" s="50">
        <v>350.5</v>
      </c>
      <c r="G59" s="49">
        <v>1.014E-2</v>
      </c>
      <c r="H59" s="50">
        <v>435</v>
      </c>
      <c r="I59" s="50">
        <v>430.7</v>
      </c>
      <c r="J59" s="49">
        <v>1.014E-2</v>
      </c>
      <c r="K59" s="50">
        <v>434</v>
      </c>
      <c r="L59" s="50">
        <v>430</v>
      </c>
    </row>
    <row r="60" spans="1:12" x14ac:dyDescent="0.25">
      <c r="A60" s="49">
        <v>8.1600000000000006E-3</v>
      </c>
      <c r="B60" s="50">
        <v>442.9</v>
      </c>
      <c r="C60" s="50">
        <v>350.4</v>
      </c>
      <c r="D60" s="49">
        <v>8.1600000000000006E-3</v>
      </c>
      <c r="E60" s="50">
        <v>441.5</v>
      </c>
      <c r="F60" s="50">
        <v>349.5</v>
      </c>
      <c r="G60" s="49">
        <v>1.0160000000000001E-2</v>
      </c>
      <c r="H60" s="50">
        <v>433.9</v>
      </c>
      <c r="I60" s="50">
        <v>429.6</v>
      </c>
      <c r="J60" s="49">
        <v>1.0160000000000001E-2</v>
      </c>
      <c r="K60" s="50">
        <v>433</v>
      </c>
      <c r="L60" s="50">
        <v>429</v>
      </c>
    </row>
    <row r="61" spans="1:12" x14ac:dyDescent="0.25">
      <c r="A61" s="49">
        <v>8.1799999999999998E-3</v>
      </c>
      <c r="B61" s="50">
        <v>441.9</v>
      </c>
      <c r="C61" s="50">
        <v>349.5</v>
      </c>
      <c r="D61" s="49">
        <v>8.1799999999999998E-3</v>
      </c>
      <c r="E61" s="50">
        <v>440.5</v>
      </c>
      <c r="F61" s="50">
        <v>348.5</v>
      </c>
      <c r="G61" s="49">
        <v>1.018E-2</v>
      </c>
      <c r="H61" s="50">
        <v>432.8</v>
      </c>
      <c r="I61" s="50">
        <v>428.5</v>
      </c>
      <c r="J61" s="49">
        <v>1.018E-2</v>
      </c>
      <c r="K61" s="50">
        <v>432</v>
      </c>
      <c r="L61" s="50">
        <v>428</v>
      </c>
    </row>
    <row r="62" spans="1:12" x14ac:dyDescent="0.25">
      <c r="A62" s="49">
        <v>8.2000000000000007E-3</v>
      </c>
      <c r="B62" s="50">
        <v>441</v>
      </c>
      <c r="C62" s="50">
        <v>348.6</v>
      </c>
      <c r="D62" s="49">
        <v>8.2000000000000007E-3</v>
      </c>
      <c r="E62" s="50">
        <v>439.5</v>
      </c>
      <c r="F62" s="50">
        <v>347.5</v>
      </c>
      <c r="G62" s="49">
        <v>1.0200000000000001E-2</v>
      </c>
      <c r="H62" s="50">
        <v>431.7</v>
      </c>
      <c r="I62" s="50">
        <v>427.4</v>
      </c>
      <c r="J62" s="49">
        <v>1.0200000000000001E-2</v>
      </c>
      <c r="K62" s="50">
        <v>431</v>
      </c>
      <c r="L62" s="50">
        <v>427</v>
      </c>
    </row>
    <row r="63" spans="1:12" x14ac:dyDescent="0.25">
      <c r="A63" s="49">
        <v>8.2199999999999999E-3</v>
      </c>
      <c r="B63" s="50">
        <v>440.1</v>
      </c>
      <c r="C63" s="50">
        <v>347.7</v>
      </c>
      <c r="D63" s="49">
        <v>8.2199999999999999E-3</v>
      </c>
      <c r="E63" s="50">
        <v>439</v>
      </c>
      <c r="F63" s="50">
        <v>347</v>
      </c>
      <c r="G63" s="49">
        <v>1.022E-2</v>
      </c>
      <c r="H63" s="50">
        <v>430.6</v>
      </c>
      <c r="I63" s="50">
        <v>426.3</v>
      </c>
      <c r="J63" s="49">
        <v>1.022E-2</v>
      </c>
      <c r="K63" s="50">
        <v>429.5</v>
      </c>
      <c r="L63" s="50">
        <v>425.5</v>
      </c>
    </row>
    <row r="64" spans="1:12" x14ac:dyDescent="0.25">
      <c r="A64" s="49">
        <v>8.2400000000000008E-3</v>
      </c>
      <c r="B64" s="50">
        <v>439.2</v>
      </c>
      <c r="C64" s="50">
        <v>346.8</v>
      </c>
      <c r="D64" s="49">
        <v>8.2400000000000008E-3</v>
      </c>
      <c r="E64" s="50">
        <v>438</v>
      </c>
      <c r="F64" s="50">
        <v>346</v>
      </c>
      <c r="G64" s="49">
        <v>1.0240000000000001E-2</v>
      </c>
      <c r="H64" s="50">
        <v>429.6</v>
      </c>
      <c r="I64" s="50">
        <v>425.3</v>
      </c>
      <c r="J64" s="49">
        <v>1.0240000000000001E-2</v>
      </c>
      <c r="K64" s="50">
        <v>428.5</v>
      </c>
      <c r="L64" s="50">
        <v>424.5</v>
      </c>
    </row>
    <row r="65" spans="1:12" x14ac:dyDescent="0.25">
      <c r="A65" s="49">
        <v>8.26E-3</v>
      </c>
      <c r="B65" s="50">
        <v>438.4</v>
      </c>
      <c r="C65" s="50">
        <v>346</v>
      </c>
      <c r="D65" s="49">
        <v>8.26E-3</v>
      </c>
      <c r="E65" s="50">
        <v>437</v>
      </c>
      <c r="F65" s="50">
        <v>345</v>
      </c>
      <c r="G65" s="49">
        <v>1.026E-2</v>
      </c>
      <c r="H65" s="50">
        <v>428.5</v>
      </c>
      <c r="I65" s="50">
        <v>424.2</v>
      </c>
      <c r="J65" s="49">
        <v>1.026E-2</v>
      </c>
      <c r="K65" s="50">
        <v>427.5</v>
      </c>
      <c r="L65" s="50">
        <v>423.5</v>
      </c>
    </row>
    <row r="66" spans="1:12" x14ac:dyDescent="0.25">
      <c r="A66" s="49">
        <v>8.2799999999999992E-3</v>
      </c>
      <c r="B66" s="50">
        <v>437.5</v>
      </c>
      <c r="C66" s="50">
        <v>345.1</v>
      </c>
      <c r="D66" s="49">
        <v>8.2799999999999992E-3</v>
      </c>
      <c r="E66" s="50">
        <v>436</v>
      </c>
      <c r="F66" s="50">
        <v>344</v>
      </c>
      <c r="G66" s="49">
        <v>1.0279999999999999E-2</v>
      </c>
      <c r="H66" s="50">
        <v>427.4</v>
      </c>
      <c r="I66" s="50">
        <v>423.1</v>
      </c>
      <c r="J66" s="49">
        <v>1.0279999999999999E-2</v>
      </c>
      <c r="K66" s="50">
        <v>426.5</v>
      </c>
      <c r="L66" s="50">
        <v>422.5</v>
      </c>
    </row>
    <row r="67" spans="1:12" x14ac:dyDescent="0.25">
      <c r="A67" s="49">
        <v>8.3000000000000001E-3</v>
      </c>
      <c r="B67" s="50">
        <v>436.6</v>
      </c>
      <c r="C67" s="50">
        <v>344.2</v>
      </c>
      <c r="D67" s="49">
        <v>8.3000000000000001E-3</v>
      </c>
      <c r="E67" s="50">
        <v>435.5</v>
      </c>
      <c r="F67" s="50">
        <v>343.5</v>
      </c>
      <c r="G67" s="49">
        <v>1.03E-2</v>
      </c>
      <c r="H67" s="50">
        <v>426.4</v>
      </c>
      <c r="I67" s="50">
        <v>422.1</v>
      </c>
      <c r="J67" s="49">
        <v>1.03E-2</v>
      </c>
      <c r="K67" s="50">
        <v>425.5</v>
      </c>
      <c r="L67" s="50">
        <v>421.5</v>
      </c>
    </row>
    <row r="68" spans="1:12" x14ac:dyDescent="0.25">
      <c r="A68" s="49">
        <v>8.3199999999999993E-3</v>
      </c>
      <c r="B68" s="50">
        <v>435.7</v>
      </c>
      <c r="C68" s="50">
        <v>343.3</v>
      </c>
      <c r="D68" s="49">
        <v>8.3199999999999993E-3</v>
      </c>
      <c r="E68" s="50">
        <v>434.5</v>
      </c>
      <c r="F68" s="50">
        <v>342.5</v>
      </c>
      <c r="G68" s="49">
        <v>1.0319999999999999E-2</v>
      </c>
      <c r="H68" s="50">
        <v>425.3</v>
      </c>
      <c r="I68" s="50">
        <v>421</v>
      </c>
      <c r="J68" s="49">
        <v>1.0319999999999999E-2</v>
      </c>
      <c r="K68" s="50">
        <v>424.5</v>
      </c>
      <c r="L68" s="50">
        <v>420.5</v>
      </c>
    </row>
    <row r="69" spans="1:12" x14ac:dyDescent="0.25">
      <c r="A69" s="49">
        <v>8.3400000000000002E-3</v>
      </c>
      <c r="B69" s="50">
        <v>434.9</v>
      </c>
      <c r="C69" s="50">
        <v>342.5</v>
      </c>
      <c r="D69" s="49">
        <v>8.3400000000000002E-3</v>
      </c>
      <c r="E69" s="50">
        <v>433.5</v>
      </c>
      <c r="F69" s="50">
        <v>341.5</v>
      </c>
      <c r="G69" s="49">
        <v>1.034E-2</v>
      </c>
      <c r="H69" s="50">
        <v>424.3</v>
      </c>
      <c r="I69" s="50">
        <v>420</v>
      </c>
      <c r="J69" s="49">
        <v>1.034E-2</v>
      </c>
      <c r="K69" s="50">
        <v>423.5</v>
      </c>
      <c r="L69" s="50">
        <v>419.5</v>
      </c>
    </row>
    <row r="70" spans="1:12" x14ac:dyDescent="0.25">
      <c r="A70" s="49">
        <v>8.3599999999999994E-3</v>
      </c>
      <c r="B70" s="50">
        <v>434</v>
      </c>
      <c r="C70" s="50">
        <v>341.6</v>
      </c>
      <c r="D70" s="49">
        <v>8.3599999999999994E-3</v>
      </c>
      <c r="E70" s="50">
        <v>432.5</v>
      </c>
      <c r="F70" s="50">
        <v>340.5</v>
      </c>
      <c r="G70" s="49">
        <v>1.0359999999999999E-2</v>
      </c>
      <c r="H70" s="50">
        <v>423.2</v>
      </c>
      <c r="I70" s="50">
        <v>418.9</v>
      </c>
      <c r="J70" s="49">
        <v>1.0359999999999999E-2</v>
      </c>
      <c r="K70" s="50">
        <v>422.5</v>
      </c>
      <c r="L70" s="50">
        <v>418.5</v>
      </c>
    </row>
    <row r="71" spans="1:12" x14ac:dyDescent="0.25">
      <c r="A71" s="49">
        <v>8.3800000000000003E-3</v>
      </c>
      <c r="B71" s="50">
        <v>433.2</v>
      </c>
      <c r="C71" s="50">
        <v>340.8</v>
      </c>
      <c r="D71" s="49">
        <v>8.3800000000000003E-3</v>
      </c>
      <c r="E71" s="50">
        <v>432</v>
      </c>
      <c r="F71" s="50">
        <v>340</v>
      </c>
      <c r="G71" s="49">
        <v>1.038E-2</v>
      </c>
      <c r="H71" s="50">
        <v>422.2</v>
      </c>
      <c r="I71" s="50">
        <v>417.9</v>
      </c>
      <c r="J71" s="49">
        <v>1.038E-2</v>
      </c>
      <c r="K71" s="50">
        <v>421.5</v>
      </c>
      <c r="L71" s="50">
        <v>417.5</v>
      </c>
    </row>
    <row r="72" spans="1:12" x14ac:dyDescent="0.25">
      <c r="A72" s="49">
        <v>8.3999999999999995E-3</v>
      </c>
      <c r="B72" s="50">
        <v>432.3</v>
      </c>
      <c r="C72" s="50">
        <v>339.9</v>
      </c>
      <c r="D72" s="49">
        <v>8.3999999999999995E-3</v>
      </c>
      <c r="E72" s="50">
        <v>431</v>
      </c>
      <c r="F72" s="50">
        <v>339</v>
      </c>
      <c r="G72" s="49">
        <v>1.04E-2</v>
      </c>
      <c r="H72" s="50">
        <v>421.1</v>
      </c>
      <c r="I72" s="50">
        <v>416.8</v>
      </c>
      <c r="J72" s="49">
        <v>1.04E-2</v>
      </c>
      <c r="K72" s="50">
        <v>420</v>
      </c>
      <c r="L72" s="50">
        <v>416</v>
      </c>
    </row>
    <row r="73" spans="1:12" x14ac:dyDescent="0.25">
      <c r="A73" s="49">
        <v>8.4200000000000004E-3</v>
      </c>
      <c r="B73" s="50">
        <v>431.4</v>
      </c>
      <c r="C73" s="50">
        <v>339.1</v>
      </c>
      <c r="D73" s="49">
        <v>8.4200000000000004E-3</v>
      </c>
      <c r="E73" s="50">
        <v>430</v>
      </c>
      <c r="F73" s="50">
        <v>338</v>
      </c>
      <c r="G73" s="49">
        <v>1.042E-2</v>
      </c>
      <c r="H73" s="50">
        <v>420.1</v>
      </c>
      <c r="I73" s="50">
        <v>415.8</v>
      </c>
      <c r="J73" s="49">
        <v>1.042E-2</v>
      </c>
      <c r="K73" s="50">
        <v>419</v>
      </c>
      <c r="L73" s="50">
        <v>415</v>
      </c>
    </row>
    <row r="74" spans="1:12" x14ac:dyDescent="0.25">
      <c r="A74" s="49">
        <v>8.4399999999999996E-3</v>
      </c>
      <c r="B74" s="50">
        <v>430.5</v>
      </c>
      <c r="C74" s="50">
        <v>338.2</v>
      </c>
      <c r="D74" s="49">
        <v>8.4399999999999996E-3</v>
      </c>
      <c r="E74" s="50">
        <v>429.5</v>
      </c>
      <c r="F74" s="50">
        <v>337.5</v>
      </c>
      <c r="G74" s="49">
        <v>1.044E-2</v>
      </c>
      <c r="H74" s="50">
        <v>419.1</v>
      </c>
      <c r="I74" s="50">
        <v>414.8</v>
      </c>
      <c r="J74" s="49">
        <v>1.044E-2</v>
      </c>
      <c r="K74" s="50">
        <v>418</v>
      </c>
      <c r="L74" s="50">
        <v>414</v>
      </c>
    </row>
    <row r="75" spans="1:12" x14ac:dyDescent="0.25">
      <c r="A75" s="49">
        <v>8.4600000000000005E-3</v>
      </c>
      <c r="B75" s="50">
        <v>429.7</v>
      </c>
      <c r="C75" s="50">
        <v>337.4</v>
      </c>
      <c r="D75" s="49">
        <v>8.4600000000000005E-3</v>
      </c>
      <c r="E75" s="50">
        <v>428.5</v>
      </c>
      <c r="F75" s="50">
        <v>336.5</v>
      </c>
      <c r="G75" s="49">
        <v>1.0460000000000001E-2</v>
      </c>
      <c r="H75" s="50">
        <v>418.1</v>
      </c>
      <c r="I75" s="50">
        <v>413.8</v>
      </c>
      <c r="J75" s="49">
        <v>1.0460000000000001E-2</v>
      </c>
      <c r="K75" s="50">
        <v>417</v>
      </c>
      <c r="L75" s="50">
        <v>413</v>
      </c>
    </row>
    <row r="76" spans="1:12" x14ac:dyDescent="0.25">
      <c r="A76" s="49">
        <v>8.4799999999999997E-3</v>
      </c>
      <c r="B76" s="50">
        <v>428.9</v>
      </c>
      <c r="C76" s="50">
        <v>336.6</v>
      </c>
      <c r="D76" s="49">
        <v>8.4799999999999997E-3</v>
      </c>
      <c r="E76" s="50">
        <v>427.5</v>
      </c>
      <c r="F76" s="50">
        <v>335.5</v>
      </c>
      <c r="G76" s="49">
        <v>1.048E-2</v>
      </c>
      <c r="H76" s="50">
        <v>417.1</v>
      </c>
      <c r="I76" s="50">
        <v>412.8</v>
      </c>
      <c r="J76" s="49">
        <v>1.048E-2</v>
      </c>
      <c r="K76" s="50">
        <v>416</v>
      </c>
      <c r="L76" s="50">
        <v>412</v>
      </c>
    </row>
    <row r="77" spans="1:12" x14ac:dyDescent="0.25">
      <c r="A77" s="49">
        <v>8.5000000000000006E-3</v>
      </c>
      <c r="B77" s="50">
        <v>428</v>
      </c>
      <c r="C77" s="50">
        <v>335.7</v>
      </c>
      <c r="D77" s="49">
        <v>8.5000000000000006E-3</v>
      </c>
      <c r="E77" s="50">
        <v>427</v>
      </c>
      <c r="F77" s="50">
        <v>335</v>
      </c>
      <c r="G77" s="49">
        <v>1.0500000000000001E-2</v>
      </c>
      <c r="H77" s="50">
        <v>416</v>
      </c>
      <c r="I77" s="50">
        <v>411.7</v>
      </c>
      <c r="J77" s="49">
        <v>1.0500000000000001E-2</v>
      </c>
      <c r="K77" s="50">
        <v>415</v>
      </c>
      <c r="L77" s="50">
        <v>411</v>
      </c>
    </row>
    <row r="78" spans="1:12" x14ac:dyDescent="0.25">
      <c r="A78" s="49">
        <v>8.5199999999999998E-3</v>
      </c>
      <c r="B78" s="50">
        <v>427.2</v>
      </c>
      <c r="C78" s="50">
        <v>334.9</v>
      </c>
      <c r="D78" s="49">
        <v>8.5199999999999998E-3</v>
      </c>
      <c r="E78" s="50">
        <v>426</v>
      </c>
      <c r="F78" s="50">
        <v>334</v>
      </c>
      <c r="G78" s="49">
        <v>1.052E-2</v>
      </c>
      <c r="H78" s="50">
        <v>415</v>
      </c>
      <c r="I78" s="50">
        <v>410.7</v>
      </c>
      <c r="J78" s="49">
        <v>1.052E-2</v>
      </c>
      <c r="K78" s="50">
        <v>414</v>
      </c>
      <c r="L78" s="50">
        <v>410</v>
      </c>
    </row>
    <row r="79" spans="1:12" x14ac:dyDescent="0.25">
      <c r="A79" s="49">
        <v>8.5400000000000007E-3</v>
      </c>
      <c r="B79" s="50">
        <v>426.4</v>
      </c>
      <c r="C79" s="50">
        <v>334.1</v>
      </c>
      <c r="D79" s="49">
        <v>8.5400000000000007E-3</v>
      </c>
      <c r="E79" s="50">
        <v>425</v>
      </c>
      <c r="F79" s="50">
        <v>333</v>
      </c>
      <c r="G79" s="49">
        <v>1.0540000000000001E-2</v>
      </c>
      <c r="H79" s="50">
        <v>414</v>
      </c>
      <c r="I79" s="50">
        <v>409.7</v>
      </c>
      <c r="J79" s="49">
        <v>1.0540000000000001E-2</v>
      </c>
      <c r="K79" s="50">
        <v>413</v>
      </c>
      <c r="L79" s="50">
        <v>409</v>
      </c>
    </row>
    <row r="80" spans="1:12" x14ac:dyDescent="0.25">
      <c r="A80" s="49">
        <v>8.5599999999999999E-3</v>
      </c>
      <c r="B80" s="50">
        <v>425.6</v>
      </c>
      <c r="C80" s="50">
        <v>333.3</v>
      </c>
      <c r="D80" s="49">
        <v>8.5599999999999999E-3</v>
      </c>
      <c r="E80" s="50">
        <v>424.5</v>
      </c>
      <c r="F80" s="50">
        <v>332.5</v>
      </c>
      <c r="G80" s="49">
        <v>1.056E-2</v>
      </c>
      <c r="H80" s="50">
        <v>413</v>
      </c>
      <c r="I80" s="50">
        <v>408.7</v>
      </c>
      <c r="J80" s="49">
        <v>1.056E-2</v>
      </c>
      <c r="K80" s="50">
        <v>412</v>
      </c>
      <c r="L80" s="50">
        <v>408</v>
      </c>
    </row>
    <row r="81" spans="1:12" x14ac:dyDescent="0.25">
      <c r="A81" s="49">
        <v>8.5800000000000008E-3</v>
      </c>
      <c r="B81" s="50">
        <v>424.8</v>
      </c>
      <c r="C81" s="50">
        <v>332.5</v>
      </c>
      <c r="D81" s="49">
        <v>8.5800000000000008E-3</v>
      </c>
      <c r="E81" s="50">
        <v>423.5</v>
      </c>
      <c r="F81" s="50">
        <v>331.5</v>
      </c>
      <c r="G81" s="49">
        <v>1.0580000000000001E-2</v>
      </c>
      <c r="H81" s="50">
        <v>412.1</v>
      </c>
      <c r="I81" s="50">
        <v>407.8</v>
      </c>
      <c r="J81" s="49">
        <v>1.0580000000000001E-2</v>
      </c>
      <c r="K81" s="50">
        <v>411</v>
      </c>
      <c r="L81" s="50">
        <v>407</v>
      </c>
    </row>
    <row r="82" spans="1:12" x14ac:dyDescent="0.25">
      <c r="A82" s="49">
        <v>8.6E-3</v>
      </c>
      <c r="B82" s="50">
        <v>423.9</v>
      </c>
      <c r="C82" s="50">
        <v>331.6</v>
      </c>
      <c r="D82" s="49">
        <v>8.6E-3</v>
      </c>
      <c r="E82" s="50">
        <v>423</v>
      </c>
      <c r="F82" s="50">
        <v>331</v>
      </c>
      <c r="G82" s="49">
        <v>1.06E-2</v>
      </c>
      <c r="H82" s="50">
        <v>411.1</v>
      </c>
      <c r="I82" s="50">
        <v>406.8</v>
      </c>
      <c r="J82" s="49">
        <v>1.06E-2</v>
      </c>
      <c r="K82" s="50">
        <v>410</v>
      </c>
      <c r="L82" s="50">
        <v>406</v>
      </c>
    </row>
    <row r="83" spans="1:12" x14ac:dyDescent="0.25">
      <c r="A83" s="49">
        <v>8.6199999999999992E-3</v>
      </c>
      <c r="B83" s="50">
        <v>423.1</v>
      </c>
      <c r="C83" s="50">
        <v>330.8</v>
      </c>
      <c r="D83" s="49">
        <v>8.6199999999999992E-3</v>
      </c>
      <c r="E83" s="50">
        <v>422</v>
      </c>
      <c r="F83" s="50">
        <v>330</v>
      </c>
      <c r="G83" s="49">
        <v>1.0619999999999999E-2</v>
      </c>
      <c r="H83" s="50">
        <v>410.1</v>
      </c>
      <c r="I83" s="50">
        <v>405.8</v>
      </c>
      <c r="J83" s="49">
        <v>1.0619999999999999E-2</v>
      </c>
      <c r="K83" s="50">
        <v>409</v>
      </c>
      <c r="L83" s="50">
        <v>405</v>
      </c>
    </row>
    <row r="84" spans="1:12" x14ac:dyDescent="0.25">
      <c r="A84" s="49">
        <v>8.6400000000000001E-3</v>
      </c>
      <c r="B84" s="50">
        <v>422.3</v>
      </c>
      <c r="C84" s="50">
        <v>330</v>
      </c>
      <c r="D84" s="49">
        <v>8.6400000000000001E-3</v>
      </c>
      <c r="E84" s="50">
        <v>421</v>
      </c>
      <c r="F84" s="50">
        <v>329</v>
      </c>
      <c r="G84" s="49">
        <v>1.064E-2</v>
      </c>
      <c r="H84" s="50">
        <v>409.1</v>
      </c>
      <c r="I84" s="50">
        <v>404.8</v>
      </c>
      <c r="J84" s="49">
        <v>1.064E-2</v>
      </c>
      <c r="K84" s="50">
        <v>408</v>
      </c>
      <c r="L84" s="50">
        <v>404</v>
      </c>
    </row>
    <row r="85" spans="1:12" x14ac:dyDescent="0.25">
      <c r="A85" s="49">
        <v>8.6599999999999993E-3</v>
      </c>
      <c r="B85" s="50">
        <v>421.5</v>
      </c>
      <c r="C85" s="50">
        <v>329.2</v>
      </c>
      <c r="D85" s="49">
        <v>8.6599999999999993E-3</v>
      </c>
      <c r="E85" s="50">
        <v>420.5</v>
      </c>
      <c r="F85" s="50">
        <v>328.5</v>
      </c>
      <c r="G85" s="49">
        <v>1.0659999999999999E-2</v>
      </c>
      <c r="H85" s="50">
        <v>408.1</v>
      </c>
      <c r="I85" s="50">
        <v>403.8</v>
      </c>
      <c r="J85" s="49">
        <v>1.0659999999999999E-2</v>
      </c>
      <c r="K85" s="50">
        <v>407.5</v>
      </c>
      <c r="L85" s="50">
        <v>403.5</v>
      </c>
    </row>
    <row r="86" spans="1:12" x14ac:dyDescent="0.25">
      <c r="A86" s="49">
        <v>8.6800000000000002E-3</v>
      </c>
      <c r="B86" s="50">
        <v>420.6</v>
      </c>
      <c r="C86" s="50">
        <v>328.4</v>
      </c>
      <c r="D86" s="49">
        <v>8.6800000000000002E-3</v>
      </c>
      <c r="E86" s="50">
        <v>419.5</v>
      </c>
      <c r="F86" s="50">
        <v>327.5</v>
      </c>
      <c r="G86" s="49">
        <v>1.068E-2</v>
      </c>
      <c r="H86" s="50">
        <v>407.2</v>
      </c>
      <c r="I86" s="50">
        <v>402.9</v>
      </c>
      <c r="J86" s="49">
        <v>1.068E-2</v>
      </c>
      <c r="K86" s="50">
        <v>406.5</v>
      </c>
      <c r="L86" s="50">
        <v>402.5</v>
      </c>
    </row>
    <row r="87" spans="1:12" x14ac:dyDescent="0.25">
      <c r="A87" s="49">
        <v>8.6999999999999994E-3</v>
      </c>
      <c r="B87" s="50">
        <v>419.9</v>
      </c>
      <c r="C87" s="50">
        <v>327.7</v>
      </c>
      <c r="D87" s="49">
        <v>8.6999999999999994E-3</v>
      </c>
      <c r="E87" s="50">
        <v>419</v>
      </c>
      <c r="F87" s="50">
        <v>327</v>
      </c>
      <c r="G87" s="49">
        <v>1.0699999999999999E-2</v>
      </c>
      <c r="H87" s="50">
        <v>406.2</v>
      </c>
      <c r="I87" s="50">
        <v>401.9</v>
      </c>
      <c r="J87" s="49">
        <v>1.0699999999999999E-2</v>
      </c>
      <c r="K87" s="50">
        <v>405.5</v>
      </c>
      <c r="L87" s="50">
        <v>401.5</v>
      </c>
    </row>
    <row r="88" spans="1:12" x14ac:dyDescent="0.25">
      <c r="A88" s="49">
        <v>8.7200000000000003E-3</v>
      </c>
      <c r="B88" s="50">
        <v>419.1</v>
      </c>
      <c r="C88" s="50">
        <v>326.89999999999998</v>
      </c>
      <c r="D88" s="49">
        <v>8.7200000000000003E-3</v>
      </c>
      <c r="E88" s="50">
        <v>418</v>
      </c>
      <c r="F88" s="50">
        <v>326</v>
      </c>
      <c r="G88" s="49">
        <v>1.072E-2</v>
      </c>
      <c r="H88" s="50">
        <v>405.2</v>
      </c>
      <c r="I88" s="50">
        <v>400.9</v>
      </c>
      <c r="J88" s="49">
        <v>1.072E-2</v>
      </c>
      <c r="K88" s="50">
        <v>404.5</v>
      </c>
      <c r="L88" s="50">
        <v>400.5</v>
      </c>
    </row>
    <row r="89" spans="1:12" x14ac:dyDescent="0.25">
      <c r="A89" s="49">
        <v>8.7399999999999995E-3</v>
      </c>
      <c r="B89" s="50">
        <v>418.3</v>
      </c>
      <c r="C89" s="50">
        <v>326.10000000000002</v>
      </c>
      <c r="D89" s="49">
        <v>8.7399999999999995E-3</v>
      </c>
      <c r="E89" s="50">
        <v>417</v>
      </c>
      <c r="F89" s="50">
        <v>325</v>
      </c>
      <c r="G89" s="49">
        <v>1.074E-2</v>
      </c>
      <c r="H89" s="50">
        <v>404.3</v>
      </c>
      <c r="I89" s="50">
        <v>400</v>
      </c>
      <c r="J89" s="49">
        <v>1.074E-2</v>
      </c>
      <c r="K89" s="50">
        <v>403.5</v>
      </c>
      <c r="L89" s="50">
        <v>399.5</v>
      </c>
    </row>
    <row r="90" spans="1:12" x14ac:dyDescent="0.25">
      <c r="A90" s="49">
        <v>8.7600000000000004E-3</v>
      </c>
      <c r="B90" s="50">
        <v>417.5</v>
      </c>
      <c r="C90" s="50">
        <v>325.3</v>
      </c>
      <c r="D90" s="49">
        <v>8.7600000000000004E-3</v>
      </c>
      <c r="E90" s="50">
        <v>416.5</v>
      </c>
      <c r="F90" s="50">
        <v>324.5</v>
      </c>
      <c r="G90" s="49">
        <v>1.076E-2</v>
      </c>
      <c r="H90" s="50">
        <v>403.3</v>
      </c>
      <c r="I90" s="50">
        <v>399</v>
      </c>
      <c r="J90" s="49">
        <v>1.076E-2</v>
      </c>
      <c r="K90" s="50">
        <v>402.5</v>
      </c>
      <c r="L90" s="50">
        <v>398.5</v>
      </c>
    </row>
    <row r="91" spans="1:12" x14ac:dyDescent="0.25">
      <c r="A91" s="49">
        <v>8.7799999999999996E-3</v>
      </c>
      <c r="B91" s="50">
        <v>416.7</v>
      </c>
      <c r="C91" s="50">
        <v>324.5</v>
      </c>
      <c r="D91" s="49">
        <v>8.7799999999999996E-3</v>
      </c>
      <c r="E91" s="50">
        <v>415.5</v>
      </c>
      <c r="F91" s="50">
        <v>323.5</v>
      </c>
      <c r="G91" s="49">
        <v>1.078E-2</v>
      </c>
      <c r="H91" s="50">
        <v>402.4</v>
      </c>
      <c r="I91" s="50">
        <v>398.1</v>
      </c>
      <c r="J91" s="49">
        <v>1.078E-2</v>
      </c>
      <c r="K91" s="50">
        <v>401.5</v>
      </c>
      <c r="L91" s="50">
        <v>397.5</v>
      </c>
    </row>
    <row r="92" spans="1:12" x14ac:dyDescent="0.25">
      <c r="A92" s="49">
        <v>8.8000000000000005E-3</v>
      </c>
      <c r="B92" s="50">
        <v>416</v>
      </c>
      <c r="C92" s="50">
        <v>323.8</v>
      </c>
      <c r="D92" s="49">
        <v>8.8000000000000005E-3</v>
      </c>
      <c r="E92" s="50">
        <v>415</v>
      </c>
      <c r="F92" s="50">
        <v>323</v>
      </c>
      <c r="G92" s="49">
        <v>1.0800000000000001E-2</v>
      </c>
      <c r="H92" s="50">
        <v>401.5</v>
      </c>
      <c r="I92" s="50">
        <v>397.2</v>
      </c>
      <c r="J92" s="49">
        <v>1.0800000000000001E-2</v>
      </c>
      <c r="K92" s="50">
        <v>400.5</v>
      </c>
      <c r="L92" s="50">
        <v>396.5</v>
      </c>
    </row>
    <row r="93" spans="1:12" x14ac:dyDescent="0.25">
      <c r="A93" s="49">
        <v>8.8199999999999997E-3</v>
      </c>
      <c r="B93" s="50">
        <v>415.2</v>
      </c>
      <c r="C93" s="50">
        <v>323</v>
      </c>
      <c r="D93" s="49">
        <v>8.8199999999999997E-3</v>
      </c>
      <c r="E93" s="50">
        <v>414</v>
      </c>
      <c r="F93" s="50">
        <v>322</v>
      </c>
      <c r="G93" s="49">
        <v>1.082E-2</v>
      </c>
      <c r="H93" s="50">
        <v>400.5</v>
      </c>
      <c r="I93" s="50">
        <v>396.2</v>
      </c>
      <c r="J93" s="49">
        <v>1.082E-2</v>
      </c>
      <c r="K93" s="50">
        <v>399.5</v>
      </c>
      <c r="L93" s="50">
        <v>395.5</v>
      </c>
    </row>
    <row r="94" spans="1:12" x14ac:dyDescent="0.25">
      <c r="A94" s="49">
        <v>8.8400000000000006E-3</v>
      </c>
      <c r="B94" s="50">
        <v>414.4</v>
      </c>
      <c r="C94" s="50">
        <v>322.2</v>
      </c>
      <c r="D94" s="49">
        <v>8.8400000000000006E-3</v>
      </c>
      <c r="E94" s="50">
        <v>413.5</v>
      </c>
      <c r="F94" s="50">
        <v>321.5</v>
      </c>
      <c r="G94" s="49">
        <v>1.0840000000000001E-2</v>
      </c>
      <c r="H94" s="50">
        <v>399.6</v>
      </c>
      <c r="I94" s="50">
        <v>395.3</v>
      </c>
      <c r="J94" s="49">
        <v>1.0840000000000001E-2</v>
      </c>
      <c r="K94" s="50">
        <v>398.5</v>
      </c>
      <c r="L94" s="50">
        <v>394.5</v>
      </c>
    </row>
    <row r="95" spans="1:12" x14ac:dyDescent="0.25">
      <c r="A95" s="49">
        <v>8.8599999999999998E-3</v>
      </c>
      <c r="B95" s="50">
        <v>413.7</v>
      </c>
      <c r="C95" s="50">
        <v>321.5</v>
      </c>
      <c r="D95" s="49">
        <v>8.8599999999999998E-3</v>
      </c>
      <c r="E95" s="50">
        <v>412</v>
      </c>
      <c r="F95" s="50">
        <v>320.5</v>
      </c>
      <c r="G95" s="49">
        <v>1.086E-2</v>
      </c>
      <c r="H95" s="50">
        <v>398.7</v>
      </c>
      <c r="I95" s="50">
        <v>394.4</v>
      </c>
      <c r="J95" s="49">
        <v>1.086E-2</v>
      </c>
      <c r="K95" s="50">
        <v>398</v>
      </c>
      <c r="L95" s="50">
        <v>394</v>
      </c>
    </row>
    <row r="96" spans="1:12" x14ac:dyDescent="0.25">
      <c r="A96" s="49">
        <v>8.8800000000000007E-3</v>
      </c>
      <c r="B96" s="50">
        <v>412.9</v>
      </c>
      <c r="C96" s="50">
        <v>320.7</v>
      </c>
      <c r="D96" s="49">
        <v>8.8800000000000007E-3</v>
      </c>
      <c r="E96" s="50">
        <v>411.5</v>
      </c>
      <c r="F96" s="50">
        <v>320</v>
      </c>
      <c r="G96" s="49">
        <v>1.0880000000000001E-2</v>
      </c>
      <c r="H96" s="50">
        <v>397.7</v>
      </c>
      <c r="I96" s="50">
        <v>393.4</v>
      </c>
      <c r="J96" s="49">
        <v>1.0880000000000001E-2</v>
      </c>
      <c r="K96" s="50">
        <v>397</v>
      </c>
      <c r="L96" s="50">
        <v>393</v>
      </c>
    </row>
    <row r="97" spans="1:12" x14ac:dyDescent="0.25">
      <c r="A97" s="49">
        <v>8.8999999999999999E-3</v>
      </c>
      <c r="B97" s="50">
        <v>412.2</v>
      </c>
      <c r="C97" s="50">
        <v>320</v>
      </c>
      <c r="D97" s="49">
        <v>8.8999999999999999E-3</v>
      </c>
      <c r="E97" s="50">
        <v>410.5</v>
      </c>
      <c r="F97" s="50">
        <v>319</v>
      </c>
      <c r="G97" s="49">
        <v>1.09E-2</v>
      </c>
      <c r="H97" s="50">
        <v>396.8</v>
      </c>
      <c r="I97" s="50">
        <v>392.5</v>
      </c>
      <c r="J97" s="49">
        <v>1.09E-2</v>
      </c>
      <c r="K97" s="50">
        <v>396</v>
      </c>
      <c r="L97" s="50">
        <v>392</v>
      </c>
    </row>
    <row r="98" spans="1:12" x14ac:dyDescent="0.25">
      <c r="A98" s="49">
        <v>8.9200000000000008E-3</v>
      </c>
      <c r="B98" s="50">
        <v>411.4</v>
      </c>
      <c r="C98" s="50">
        <v>319.2</v>
      </c>
      <c r="D98" s="49">
        <v>8.9200000000000008E-3</v>
      </c>
      <c r="E98" s="50">
        <v>410</v>
      </c>
      <c r="F98" s="50">
        <v>318.5</v>
      </c>
      <c r="G98" s="49">
        <v>1.0919999999999999E-2</v>
      </c>
      <c r="H98" s="50">
        <v>395.9</v>
      </c>
      <c r="I98" s="50">
        <v>391.6</v>
      </c>
      <c r="J98" s="49">
        <v>1.0919999999999999E-2</v>
      </c>
      <c r="K98" s="50">
        <v>395</v>
      </c>
      <c r="L98" s="50">
        <v>391</v>
      </c>
    </row>
    <row r="99" spans="1:12" x14ac:dyDescent="0.25">
      <c r="A99" s="49">
        <v>8.94E-3</v>
      </c>
      <c r="B99" s="50">
        <v>410.7</v>
      </c>
      <c r="C99" s="50">
        <v>318.5</v>
      </c>
      <c r="D99" s="49">
        <v>8.94E-3</v>
      </c>
      <c r="E99" s="50">
        <v>409</v>
      </c>
      <c r="F99" s="50">
        <v>317.5</v>
      </c>
      <c r="G99" s="49">
        <v>1.094E-2</v>
      </c>
      <c r="H99" s="50">
        <v>395</v>
      </c>
      <c r="I99" s="50">
        <v>390.7</v>
      </c>
      <c r="J99" s="49">
        <v>1.094E-2</v>
      </c>
      <c r="K99" s="50">
        <v>394</v>
      </c>
      <c r="L99" s="50">
        <v>390</v>
      </c>
    </row>
    <row r="100" spans="1:12" x14ac:dyDescent="0.25">
      <c r="A100" s="49">
        <v>8.9599999999999992E-3</v>
      </c>
      <c r="B100" s="50">
        <v>409.8</v>
      </c>
      <c r="C100" s="50">
        <v>317.7</v>
      </c>
      <c r="D100" s="49">
        <v>8.9599999999999992E-3</v>
      </c>
      <c r="E100" s="50">
        <v>408.5</v>
      </c>
      <c r="F100" s="50">
        <v>317</v>
      </c>
      <c r="G100" s="49">
        <v>1.0959999999999999E-2</v>
      </c>
      <c r="H100" s="50">
        <v>394.1</v>
      </c>
      <c r="I100" s="50">
        <v>389.8</v>
      </c>
      <c r="J100" s="49">
        <v>1.0959999999999999E-2</v>
      </c>
      <c r="K100" s="50">
        <v>393.5</v>
      </c>
      <c r="L100" s="50">
        <v>389.5</v>
      </c>
    </row>
    <row r="101" spans="1:12" x14ac:dyDescent="0.25">
      <c r="A101" s="49">
        <v>8.9800000000000001E-3</v>
      </c>
      <c r="B101" s="50">
        <v>409.1</v>
      </c>
      <c r="C101" s="50">
        <v>317</v>
      </c>
      <c r="D101" s="49">
        <v>8.9800000000000001E-3</v>
      </c>
      <c r="E101" s="50">
        <v>407.5</v>
      </c>
      <c r="F101" s="50">
        <v>316</v>
      </c>
      <c r="G101" s="49">
        <v>1.098E-2</v>
      </c>
      <c r="H101" s="50">
        <v>393.2</v>
      </c>
      <c r="I101" s="50">
        <v>388.9</v>
      </c>
      <c r="J101" s="49">
        <v>1.098E-2</v>
      </c>
      <c r="K101" s="50">
        <v>392.5</v>
      </c>
      <c r="L101" s="50">
        <v>388.5</v>
      </c>
    </row>
    <row r="102" spans="1:12" x14ac:dyDescent="0.25">
      <c r="A102" s="49">
        <v>8.9999999999999993E-3</v>
      </c>
      <c r="B102" s="50">
        <v>408.4</v>
      </c>
      <c r="C102" s="50">
        <v>316.3</v>
      </c>
      <c r="D102" s="49">
        <v>8.9999999999999993E-3</v>
      </c>
      <c r="E102" s="50">
        <v>407</v>
      </c>
      <c r="F102" s="50">
        <v>315.5</v>
      </c>
      <c r="G102" s="49">
        <v>1.0999999999999999E-2</v>
      </c>
      <c r="H102" s="50">
        <v>392.3</v>
      </c>
      <c r="I102" s="50">
        <v>388</v>
      </c>
      <c r="J102" s="49">
        <v>1.0999999999999999E-2</v>
      </c>
      <c r="K102" s="50">
        <v>391.5</v>
      </c>
      <c r="L102" s="50">
        <v>387.5</v>
      </c>
    </row>
    <row r="103" spans="1:12" x14ac:dyDescent="0.25">
      <c r="A103" s="49">
        <v>9.0200000000000002E-3</v>
      </c>
      <c r="B103" s="50">
        <v>407.6</v>
      </c>
      <c r="C103" s="50">
        <v>315.5</v>
      </c>
      <c r="D103" s="49">
        <v>9.0200000000000002E-3</v>
      </c>
      <c r="E103" s="50">
        <v>406</v>
      </c>
      <c r="F103" s="50">
        <v>314.5</v>
      </c>
      <c r="G103" s="49">
        <v>1.102E-2</v>
      </c>
      <c r="H103" s="50">
        <v>391.4</v>
      </c>
      <c r="I103" s="50">
        <v>387.1</v>
      </c>
      <c r="J103" s="49">
        <v>1.102E-2</v>
      </c>
      <c r="K103" s="50">
        <v>390.5</v>
      </c>
      <c r="L103" s="50">
        <v>386.5</v>
      </c>
    </row>
    <row r="104" spans="1:12" x14ac:dyDescent="0.25">
      <c r="A104" s="49">
        <v>9.0399999999999994E-3</v>
      </c>
      <c r="B104" s="50">
        <v>406.9</v>
      </c>
      <c r="C104" s="50">
        <v>314.8</v>
      </c>
      <c r="D104" s="49">
        <v>9.0399999999999994E-3</v>
      </c>
      <c r="E104" s="50">
        <v>405.5</v>
      </c>
      <c r="F104" s="50">
        <v>314</v>
      </c>
      <c r="G104" s="49">
        <v>1.1039999999999999E-2</v>
      </c>
      <c r="H104" s="50">
        <v>390.5</v>
      </c>
      <c r="I104" s="50">
        <v>386.2</v>
      </c>
      <c r="J104" s="49">
        <v>1.1039999999999999E-2</v>
      </c>
      <c r="K104" s="50">
        <v>389.5</v>
      </c>
      <c r="L104" s="50">
        <v>385.5</v>
      </c>
    </row>
    <row r="105" spans="1:12" x14ac:dyDescent="0.25">
      <c r="A105" s="49">
        <v>9.0600000000000003E-3</v>
      </c>
      <c r="B105" s="50">
        <v>406.2</v>
      </c>
      <c r="C105" s="50">
        <v>314.10000000000002</v>
      </c>
      <c r="D105" s="49">
        <v>9.0600000000000003E-3</v>
      </c>
      <c r="E105" s="50">
        <v>405</v>
      </c>
      <c r="F105" s="50">
        <v>313.5</v>
      </c>
      <c r="G105" s="49">
        <v>1.106E-2</v>
      </c>
      <c r="H105" s="50">
        <v>389.6</v>
      </c>
      <c r="I105" s="50">
        <v>385.3</v>
      </c>
      <c r="J105" s="49">
        <v>1.106E-2</v>
      </c>
      <c r="K105" s="50">
        <v>389</v>
      </c>
      <c r="L105" s="50">
        <v>385</v>
      </c>
    </row>
    <row r="106" spans="1:12" x14ac:dyDescent="0.25">
      <c r="A106" s="49">
        <v>9.0799999999999995E-3</v>
      </c>
      <c r="B106" s="50">
        <v>405.4</v>
      </c>
      <c r="C106" s="50">
        <v>313.3</v>
      </c>
      <c r="D106" s="49">
        <v>9.0799999999999995E-3</v>
      </c>
      <c r="E106" s="50">
        <v>404</v>
      </c>
      <c r="F106" s="50">
        <v>312.5</v>
      </c>
      <c r="G106" s="49">
        <v>1.108E-2</v>
      </c>
      <c r="H106" s="50">
        <v>388.7</v>
      </c>
      <c r="I106" s="50">
        <v>384.4</v>
      </c>
      <c r="J106" s="49">
        <v>1.108E-2</v>
      </c>
      <c r="K106" s="50">
        <v>388</v>
      </c>
      <c r="L106" s="50">
        <v>384</v>
      </c>
    </row>
    <row r="107" spans="1:12" x14ac:dyDescent="0.25">
      <c r="A107" s="49">
        <v>9.1000000000000004E-3</v>
      </c>
      <c r="B107" s="50">
        <v>404.7</v>
      </c>
      <c r="C107" s="50">
        <v>312.60000000000002</v>
      </c>
      <c r="D107" s="49">
        <v>9.1000000000000004E-3</v>
      </c>
      <c r="E107" s="50">
        <v>403.5</v>
      </c>
      <c r="F107" s="50">
        <v>312</v>
      </c>
      <c r="G107" s="49">
        <v>1.11E-2</v>
      </c>
      <c r="H107" s="50">
        <v>387.9</v>
      </c>
      <c r="I107" s="50">
        <v>383.6</v>
      </c>
      <c r="J107" s="49">
        <v>1.11E-2</v>
      </c>
      <c r="K107" s="50">
        <v>387</v>
      </c>
      <c r="L107" s="50">
        <v>383</v>
      </c>
    </row>
    <row r="108" spans="1:12" x14ac:dyDescent="0.25">
      <c r="A108" s="49">
        <v>9.1199999999999996E-3</v>
      </c>
      <c r="B108" s="50">
        <v>404</v>
      </c>
      <c r="C108" s="50">
        <v>311.89999999999998</v>
      </c>
      <c r="D108" s="49">
        <v>9.1199999999999996E-3</v>
      </c>
      <c r="E108" s="50">
        <v>402.5</v>
      </c>
      <c r="F108" s="50">
        <v>311</v>
      </c>
      <c r="G108" s="49">
        <v>1.112E-2</v>
      </c>
      <c r="H108" s="50">
        <v>387</v>
      </c>
      <c r="I108" s="50">
        <v>382.7</v>
      </c>
      <c r="J108" s="49">
        <v>1.112E-2</v>
      </c>
      <c r="K108" s="50">
        <v>386</v>
      </c>
      <c r="L108" s="50">
        <v>382</v>
      </c>
    </row>
    <row r="109" spans="1:12" x14ac:dyDescent="0.25">
      <c r="A109" s="49">
        <v>9.1400000000000006E-3</v>
      </c>
      <c r="B109" s="50">
        <v>403.3</v>
      </c>
      <c r="C109" s="50">
        <v>311.2</v>
      </c>
      <c r="D109" s="49">
        <v>9.1400000000000006E-3</v>
      </c>
      <c r="E109" s="50">
        <v>402</v>
      </c>
      <c r="F109" s="50">
        <v>310.5</v>
      </c>
      <c r="G109" s="49">
        <v>1.1140000000000001E-2</v>
      </c>
      <c r="H109" s="50">
        <v>386.1</v>
      </c>
      <c r="I109" s="50">
        <v>381.8</v>
      </c>
      <c r="J109" s="49">
        <v>1.1140000000000001E-2</v>
      </c>
      <c r="K109" s="50">
        <v>385.5</v>
      </c>
      <c r="L109" s="50">
        <v>381.5</v>
      </c>
    </row>
    <row r="110" spans="1:12" x14ac:dyDescent="0.25">
      <c r="A110" s="49">
        <v>9.1599999999999997E-3</v>
      </c>
      <c r="B110" s="50">
        <v>402.6</v>
      </c>
      <c r="C110" s="50">
        <v>310.5</v>
      </c>
      <c r="D110" s="49">
        <v>9.1599999999999997E-3</v>
      </c>
      <c r="E110" s="50">
        <v>401</v>
      </c>
      <c r="F110" s="50">
        <v>309.5</v>
      </c>
      <c r="G110" s="49">
        <v>1.116E-2</v>
      </c>
      <c r="H110" s="50">
        <v>385.2</v>
      </c>
      <c r="I110" s="50">
        <v>380.9</v>
      </c>
      <c r="J110" s="49">
        <v>1.116E-2</v>
      </c>
      <c r="K110" s="50">
        <v>384.5</v>
      </c>
      <c r="L110" s="50">
        <v>380.5</v>
      </c>
    </row>
    <row r="111" spans="1:12" x14ac:dyDescent="0.25">
      <c r="A111" s="49">
        <v>9.1800000000000007E-3</v>
      </c>
      <c r="B111" s="50">
        <v>401.9</v>
      </c>
      <c r="C111" s="50">
        <v>309.8</v>
      </c>
      <c r="D111" s="49">
        <v>9.1800000000000007E-3</v>
      </c>
      <c r="E111" s="50">
        <v>400.5</v>
      </c>
      <c r="F111" s="50">
        <v>309</v>
      </c>
      <c r="G111" s="49">
        <v>1.1180000000000001E-2</v>
      </c>
      <c r="H111" s="50">
        <v>384.4</v>
      </c>
      <c r="I111" s="50">
        <v>380.1</v>
      </c>
      <c r="J111" s="49">
        <v>1.1180000000000001E-2</v>
      </c>
      <c r="K111" s="50">
        <v>383.5</v>
      </c>
      <c r="L111" s="50">
        <v>379.5</v>
      </c>
    </row>
    <row r="112" spans="1:12" x14ac:dyDescent="0.25">
      <c r="A112" s="49">
        <v>9.1999999999999998E-3</v>
      </c>
      <c r="B112" s="50">
        <v>401.2</v>
      </c>
      <c r="C112" s="50">
        <v>309.10000000000002</v>
      </c>
      <c r="D112" s="49">
        <v>9.1999999999999998E-3</v>
      </c>
      <c r="E112" s="50">
        <v>400</v>
      </c>
      <c r="F112" s="50">
        <v>308.5</v>
      </c>
      <c r="G112" s="49">
        <v>1.12E-2</v>
      </c>
      <c r="H112" s="50">
        <v>383.5</v>
      </c>
      <c r="I112" s="50">
        <v>379.2</v>
      </c>
      <c r="J112" s="49">
        <v>1.12E-2</v>
      </c>
      <c r="K112" s="50">
        <v>382.5</v>
      </c>
      <c r="L112" s="50">
        <v>378.5</v>
      </c>
    </row>
    <row r="113" spans="1:12" x14ac:dyDescent="0.25">
      <c r="A113" s="49">
        <v>9.2200000000000008E-3</v>
      </c>
      <c r="B113" s="50">
        <v>400.5</v>
      </c>
      <c r="C113" s="50">
        <v>308.39999999999998</v>
      </c>
      <c r="D113" s="49">
        <v>9.2200000000000008E-3</v>
      </c>
      <c r="E113" s="50">
        <v>399</v>
      </c>
      <c r="F113" s="50">
        <v>307.5</v>
      </c>
      <c r="G113" s="49">
        <v>1.1220000000000001E-2</v>
      </c>
      <c r="H113" s="50">
        <v>382.7</v>
      </c>
      <c r="I113" s="50">
        <v>378.4</v>
      </c>
      <c r="J113" s="49">
        <v>1.1220000000000001E-2</v>
      </c>
      <c r="K113" s="50">
        <v>382</v>
      </c>
      <c r="L113" s="50">
        <v>378</v>
      </c>
    </row>
    <row r="114" spans="1:12" x14ac:dyDescent="0.25">
      <c r="A114" s="49">
        <v>9.2399999999999999E-3</v>
      </c>
      <c r="B114" s="50">
        <v>399.8</v>
      </c>
      <c r="C114" s="50">
        <v>307.7</v>
      </c>
      <c r="D114" s="49">
        <v>9.2399999999999999E-3</v>
      </c>
      <c r="E114" s="50">
        <v>398.5</v>
      </c>
      <c r="F114" s="50">
        <v>307</v>
      </c>
      <c r="G114" s="49">
        <v>1.124E-2</v>
      </c>
      <c r="H114" s="50">
        <v>381.8</v>
      </c>
      <c r="I114" s="50">
        <v>377.5</v>
      </c>
      <c r="J114" s="49">
        <v>1.124E-2</v>
      </c>
      <c r="K114" s="50">
        <v>381</v>
      </c>
      <c r="L114" s="50">
        <v>377</v>
      </c>
    </row>
    <row r="115" spans="1:12" x14ac:dyDescent="0.25">
      <c r="A115" s="49">
        <v>9.2599999999999991E-3</v>
      </c>
      <c r="B115" s="50">
        <v>399</v>
      </c>
      <c r="C115" s="50">
        <v>307</v>
      </c>
      <c r="D115" s="49">
        <v>9.2599999999999991E-3</v>
      </c>
      <c r="E115" s="50">
        <v>397.5</v>
      </c>
      <c r="F115" s="50">
        <v>306</v>
      </c>
      <c r="G115" s="49">
        <v>1.1259999999999999E-2</v>
      </c>
      <c r="H115" s="50">
        <v>381</v>
      </c>
      <c r="I115" s="50">
        <v>376.7</v>
      </c>
      <c r="J115" s="49">
        <v>1.1259999999999999E-2</v>
      </c>
      <c r="K115" s="50">
        <v>380</v>
      </c>
      <c r="L115" s="50">
        <v>376</v>
      </c>
    </row>
    <row r="116" spans="1:12" x14ac:dyDescent="0.25">
      <c r="A116" s="49">
        <v>9.2800000000000001E-3</v>
      </c>
      <c r="B116" s="50">
        <v>398.3</v>
      </c>
      <c r="C116" s="50">
        <v>306.3</v>
      </c>
      <c r="D116" s="49">
        <v>9.2800000000000001E-3</v>
      </c>
      <c r="E116" s="50">
        <v>397</v>
      </c>
      <c r="F116" s="50">
        <v>305.5</v>
      </c>
      <c r="G116" s="49">
        <v>1.128E-2</v>
      </c>
      <c r="H116" s="50">
        <v>380.1</v>
      </c>
      <c r="I116" s="50">
        <v>375.8</v>
      </c>
      <c r="J116" s="49">
        <v>1.128E-2</v>
      </c>
      <c r="K116" s="50">
        <v>379.5</v>
      </c>
      <c r="L116" s="50">
        <v>375.5</v>
      </c>
    </row>
    <row r="117" spans="1:12" x14ac:dyDescent="0.25">
      <c r="A117" s="49">
        <v>9.2999999999999992E-3</v>
      </c>
      <c r="B117" s="50">
        <v>397.6</v>
      </c>
      <c r="C117" s="50">
        <v>305.60000000000002</v>
      </c>
      <c r="D117" s="49">
        <v>9.2999999999999992E-3</v>
      </c>
      <c r="E117" s="50">
        <v>396.5</v>
      </c>
      <c r="F117" s="50">
        <v>305</v>
      </c>
      <c r="G117" s="49">
        <v>1.1299999999999999E-2</v>
      </c>
      <c r="H117" s="50">
        <v>379.3</v>
      </c>
      <c r="I117" s="50">
        <v>375</v>
      </c>
      <c r="J117" s="49">
        <v>1.1299999999999999E-2</v>
      </c>
      <c r="K117" s="50">
        <v>378.5</v>
      </c>
      <c r="L117" s="50">
        <v>374.5</v>
      </c>
    </row>
    <row r="118" spans="1:12" x14ac:dyDescent="0.25">
      <c r="A118" s="49">
        <v>9.3200000000000002E-3</v>
      </c>
      <c r="B118" s="50">
        <v>396.9</v>
      </c>
      <c r="C118" s="50">
        <v>304.89999999999998</v>
      </c>
      <c r="D118" s="49">
        <v>9.3200000000000002E-3</v>
      </c>
      <c r="E118" s="50">
        <v>395.5</v>
      </c>
      <c r="F118" s="50">
        <v>304</v>
      </c>
      <c r="G118" s="49">
        <v>1.132E-2</v>
      </c>
      <c r="H118" s="50">
        <v>378.4</v>
      </c>
      <c r="I118" s="50">
        <v>374.1</v>
      </c>
      <c r="J118" s="49">
        <v>1.132E-2</v>
      </c>
      <c r="K118" s="50">
        <v>377.5</v>
      </c>
      <c r="L118" s="50">
        <v>373.5</v>
      </c>
    </row>
    <row r="119" spans="1:12" x14ac:dyDescent="0.25">
      <c r="A119" s="49">
        <v>9.3399999999999993E-3</v>
      </c>
      <c r="B119" s="50">
        <v>396.2</v>
      </c>
      <c r="C119" s="50">
        <v>304.2</v>
      </c>
      <c r="D119" s="49">
        <v>9.3399999999999993E-3</v>
      </c>
      <c r="E119" s="50">
        <v>395</v>
      </c>
      <c r="F119" s="50">
        <v>303.5</v>
      </c>
      <c r="G119" s="49">
        <v>1.1339999999999999E-2</v>
      </c>
      <c r="H119" s="50">
        <v>377.6</v>
      </c>
      <c r="I119" s="50">
        <v>373.3</v>
      </c>
      <c r="J119" s="49">
        <v>1.1339999999999999E-2</v>
      </c>
      <c r="K119" s="50">
        <v>377</v>
      </c>
      <c r="L119" s="50">
        <v>373</v>
      </c>
    </row>
    <row r="120" spans="1:12" x14ac:dyDescent="0.25">
      <c r="A120" s="49">
        <v>9.3600000000000003E-3</v>
      </c>
      <c r="B120" s="50">
        <v>395.6</v>
      </c>
      <c r="C120" s="50">
        <v>303.60000000000002</v>
      </c>
      <c r="D120" s="49">
        <v>9.3600000000000003E-3</v>
      </c>
      <c r="E120" s="50">
        <v>394.5</v>
      </c>
      <c r="F120" s="50">
        <v>303</v>
      </c>
      <c r="G120" s="49">
        <v>1.136E-2</v>
      </c>
      <c r="H120" s="50">
        <v>376.8</v>
      </c>
      <c r="I120" s="50">
        <v>372.5</v>
      </c>
      <c r="J120" s="49">
        <v>1.136E-2</v>
      </c>
      <c r="K120" s="50">
        <v>376</v>
      </c>
      <c r="L120" s="50">
        <v>372</v>
      </c>
    </row>
    <row r="121" spans="1:12" x14ac:dyDescent="0.25">
      <c r="A121" s="49">
        <v>9.3799999999999994E-3</v>
      </c>
      <c r="B121" s="50">
        <v>394.9</v>
      </c>
      <c r="C121" s="50">
        <v>302.89999999999998</v>
      </c>
      <c r="D121" s="49">
        <v>9.3799999999999994E-3</v>
      </c>
      <c r="E121" s="50">
        <v>393.5</v>
      </c>
      <c r="F121" s="50">
        <v>302</v>
      </c>
      <c r="G121" s="49">
        <v>1.1379999999999999E-2</v>
      </c>
      <c r="H121" s="50">
        <v>376</v>
      </c>
      <c r="I121" s="50">
        <v>371.7</v>
      </c>
      <c r="J121" s="49">
        <v>1.1379999999999999E-2</v>
      </c>
      <c r="K121" s="50">
        <v>375</v>
      </c>
      <c r="L121" s="50">
        <v>371</v>
      </c>
    </row>
    <row r="122" spans="1:12" x14ac:dyDescent="0.25">
      <c r="A122" s="49">
        <v>9.4000000000000004E-3</v>
      </c>
      <c r="B122" s="50">
        <v>394.2</v>
      </c>
      <c r="C122" s="50">
        <v>302.2</v>
      </c>
      <c r="D122" s="49">
        <v>9.4000000000000004E-3</v>
      </c>
      <c r="E122" s="50">
        <v>393</v>
      </c>
      <c r="F122" s="50">
        <v>301.5</v>
      </c>
      <c r="G122" s="49">
        <v>1.14E-2</v>
      </c>
      <c r="H122" s="50">
        <v>375.1</v>
      </c>
      <c r="I122" s="50">
        <v>370.8</v>
      </c>
      <c r="J122" s="49">
        <v>1.14E-2</v>
      </c>
      <c r="K122" s="50">
        <v>374.5</v>
      </c>
      <c r="L122" s="50">
        <v>370.5</v>
      </c>
    </row>
    <row r="123" spans="1:12" x14ac:dyDescent="0.25">
      <c r="A123" s="49">
        <v>9.4199999999999996E-3</v>
      </c>
      <c r="B123" s="50">
        <v>393.6</v>
      </c>
      <c r="C123" s="50">
        <v>301.60000000000002</v>
      </c>
      <c r="D123" s="49">
        <v>9.4199999999999996E-3</v>
      </c>
      <c r="E123" s="50">
        <v>392.5</v>
      </c>
      <c r="F123" s="50">
        <v>301</v>
      </c>
      <c r="G123" s="49">
        <v>1.142E-2</v>
      </c>
      <c r="H123" s="50">
        <v>374.3</v>
      </c>
      <c r="I123" s="50">
        <v>370</v>
      </c>
      <c r="J123" s="49">
        <v>1.142E-2</v>
      </c>
      <c r="K123" s="50">
        <v>373.5</v>
      </c>
      <c r="L123" s="50">
        <v>369.5</v>
      </c>
    </row>
    <row r="124" spans="1:12" x14ac:dyDescent="0.25">
      <c r="A124" s="49">
        <v>9.4400000000000005E-3</v>
      </c>
      <c r="B124" s="50">
        <v>392.9</v>
      </c>
      <c r="C124" s="50">
        <v>300.89999999999998</v>
      </c>
      <c r="D124" s="49">
        <v>9.4400000000000005E-3</v>
      </c>
      <c r="E124" s="50">
        <v>391.5</v>
      </c>
      <c r="F124" s="50">
        <v>300</v>
      </c>
      <c r="G124" s="49">
        <v>1.1440000000000001E-2</v>
      </c>
      <c r="H124" s="50">
        <v>373.5</v>
      </c>
      <c r="I124" s="50">
        <v>369.2</v>
      </c>
      <c r="J124" s="49">
        <v>1.1440000000000001E-2</v>
      </c>
      <c r="K124" s="50">
        <v>373</v>
      </c>
      <c r="L124" s="50">
        <v>369</v>
      </c>
    </row>
    <row r="125" spans="1:12" x14ac:dyDescent="0.25">
      <c r="A125" s="49">
        <v>9.4599999999999997E-3</v>
      </c>
      <c r="B125" s="50">
        <v>392.2</v>
      </c>
      <c r="C125" s="50">
        <v>300.2</v>
      </c>
      <c r="D125" s="49">
        <v>9.4599999999999997E-3</v>
      </c>
      <c r="E125" s="50">
        <v>391</v>
      </c>
      <c r="F125" s="50">
        <v>299.5</v>
      </c>
      <c r="G125" s="49">
        <v>1.146E-2</v>
      </c>
      <c r="H125" s="50">
        <v>372.7</v>
      </c>
      <c r="I125" s="50">
        <v>368.4</v>
      </c>
      <c r="J125" s="49">
        <v>1.146E-2</v>
      </c>
      <c r="K125" s="50">
        <v>372</v>
      </c>
      <c r="L125" s="50">
        <v>368</v>
      </c>
    </row>
    <row r="126" spans="1:12" x14ac:dyDescent="0.25">
      <c r="A126" s="49">
        <v>9.4800000000000006E-3</v>
      </c>
      <c r="B126" s="50">
        <v>391.6</v>
      </c>
      <c r="C126" s="50">
        <v>299.60000000000002</v>
      </c>
      <c r="D126" s="49">
        <v>9.4800000000000006E-3</v>
      </c>
      <c r="E126" s="50">
        <v>390.5</v>
      </c>
      <c r="F126" s="50">
        <v>299</v>
      </c>
      <c r="G126" s="49">
        <v>1.1480000000000001E-2</v>
      </c>
      <c r="H126" s="50">
        <v>371.9</v>
      </c>
      <c r="I126" s="50">
        <v>367.6</v>
      </c>
      <c r="J126" s="49">
        <v>1.1480000000000001E-2</v>
      </c>
      <c r="K126" s="50">
        <v>371</v>
      </c>
      <c r="L126" s="50">
        <v>367</v>
      </c>
    </row>
    <row r="127" spans="1:12" x14ac:dyDescent="0.25">
      <c r="A127" s="49">
        <v>9.4999999999999998E-3</v>
      </c>
      <c r="B127" s="50">
        <v>390.9</v>
      </c>
      <c r="C127" s="50">
        <v>298.89999999999998</v>
      </c>
      <c r="D127" s="49">
        <v>9.4999999999999998E-3</v>
      </c>
      <c r="E127" s="50">
        <v>389.5</v>
      </c>
      <c r="F127" s="50">
        <v>298</v>
      </c>
      <c r="G127" s="49">
        <v>1.15E-2</v>
      </c>
      <c r="H127" s="50">
        <v>371.1</v>
      </c>
      <c r="I127" s="50">
        <v>366.8</v>
      </c>
      <c r="J127" s="49">
        <v>1.15E-2</v>
      </c>
      <c r="K127" s="50">
        <v>370.5</v>
      </c>
      <c r="L127" s="50">
        <v>366.5</v>
      </c>
    </row>
    <row r="128" spans="1:12" x14ac:dyDescent="0.25">
      <c r="A128" s="49">
        <v>9.5200000000000007E-3</v>
      </c>
      <c r="B128" s="50">
        <v>390.3</v>
      </c>
      <c r="C128" s="50">
        <v>298.3</v>
      </c>
      <c r="D128" s="49">
        <v>9.5200000000000007E-3</v>
      </c>
      <c r="E128" s="50">
        <v>389</v>
      </c>
      <c r="F128" s="50">
        <v>297.5</v>
      </c>
      <c r="G128" s="49">
        <v>1.1520000000000001E-2</v>
      </c>
      <c r="H128" s="50">
        <v>370.3</v>
      </c>
      <c r="I128" s="50">
        <v>366</v>
      </c>
      <c r="J128" s="49">
        <v>1.1520000000000001E-2</v>
      </c>
      <c r="K128" s="50">
        <v>369.5</v>
      </c>
      <c r="L128" s="50">
        <v>365.5</v>
      </c>
    </row>
    <row r="129" spans="1:12" x14ac:dyDescent="0.25">
      <c r="A129" s="49">
        <v>9.5399999999999999E-3</v>
      </c>
      <c r="B129" s="50">
        <v>389.6</v>
      </c>
      <c r="C129" s="50">
        <v>297.60000000000002</v>
      </c>
      <c r="D129" s="49">
        <v>9.5399999999999999E-3</v>
      </c>
      <c r="E129" s="50">
        <v>388.5</v>
      </c>
      <c r="F129" s="50">
        <v>297</v>
      </c>
      <c r="G129" s="49">
        <v>1.154E-2</v>
      </c>
      <c r="H129" s="50">
        <v>369.5</v>
      </c>
      <c r="I129" s="50">
        <v>365.2</v>
      </c>
      <c r="J129" s="49">
        <v>1.154E-2</v>
      </c>
      <c r="K129" s="50">
        <v>368.5</v>
      </c>
      <c r="L129" s="50">
        <v>364.5</v>
      </c>
    </row>
    <row r="130" spans="1:12" x14ac:dyDescent="0.25">
      <c r="A130" s="49">
        <v>9.5600000000000008E-3</v>
      </c>
      <c r="B130" s="50">
        <v>388.9</v>
      </c>
      <c r="C130" s="50">
        <v>297</v>
      </c>
      <c r="D130" s="49">
        <v>9.5600000000000008E-3</v>
      </c>
      <c r="E130" s="50">
        <v>387.5</v>
      </c>
      <c r="F130" s="50">
        <v>296</v>
      </c>
      <c r="G130" s="49">
        <v>1.1560000000000001E-2</v>
      </c>
      <c r="H130" s="50">
        <v>368.7</v>
      </c>
      <c r="I130" s="50">
        <v>364.4</v>
      </c>
      <c r="J130" s="49">
        <v>1.1560000000000001E-2</v>
      </c>
      <c r="K130" s="50">
        <v>368</v>
      </c>
      <c r="L130" s="50">
        <v>364</v>
      </c>
    </row>
    <row r="131" spans="1:12" x14ac:dyDescent="0.25">
      <c r="A131" s="49">
        <v>9.58E-3</v>
      </c>
      <c r="B131" s="50">
        <v>388.2</v>
      </c>
      <c r="C131" s="50">
        <v>296.3</v>
      </c>
      <c r="D131" s="49">
        <v>9.58E-3</v>
      </c>
      <c r="E131" s="50">
        <v>387</v>
      </c>
      <c r="F131" s="50">
        <v>295.5</v>
      </c>
      <c r="G131" s="49">
        <v>1.158E-2</v>
      </c>
      <c r="H131" s="50">
        <v>367.9</v>
      </c>
      <c r="I131" s="50">
        <v>363.6</v>
      </c>
      <c r="J131" s="49">
        <v>1.158E-2</v>
      </c>
      <c r="K131" s="50">
        <v>367</v>
      </c>
      <c r="L131" s="50">
        <v>363</v>
      </c>
    </row>
    <row r="132" spans="1:12" x14ac:dyDescent="0.25">
      <c r="A132" s="49">
        <v>9.5999999999999992E-3</v>
      </c>
      <c r="B132" s="50">
        <v>387.6</v>
      </c>
      <c r="C132" s="50">
        <v>295.7</v>
      </c>
      <c r="D132" s="49">
        <v>9.5999999999999992E-3</v>
      </c>
      <c r="E132" s="50">
        <v>386.5</v>
      </c>
      <c r="F132" s="50">
        <v>295</v>
      </c>
      <c r="G132" s="49">
        <v>1.1599999999999999E-2</v>
      </c>
      <c r="H132" s="50">
        <v>367.1</v>
      </c>
      <c r="I132" s="50">
        <v>362.8</v>
      </c>
      <c r="J132" s="49">
        <v>1.1599999999999999E-2</v>
      </c>
      <c r="K132" s="50">
        <v>366.5</v>
      </c>
      <c r="L132" s="50">
        <v>362.5</v>
      </c>
    </row>
    <row r="133" spans="1:12" x14ac:dyDescent="0.25">
      <c r="A133" s="49">
        <v>9.6200000000000001E-3</v>
      </c>
      <c r="B133" s="50">
        <v>386.9</v>
      </c>
      <c r="C133" s="50">
        <v>295</v>
      </c>
      <c r="D133" s="49">
        <v>9.6200000000000001E-3</v>
      </c>
      <c r="E133" s="50">
        <v>386</v>
      </c>
      <c r="F133" s="50">
        <v>294.5</v>
      </c>
      <c r="G133" s="49">
        <v>1.162E-2</v>
      </c>
      <c r="H133" s="50">
        <v>366.3</v>
      </c>
      <c r="I133" s="50">
        <v>362</v>
      </c>
      <c r="J133" s="49">
        <v>1.162E-2</v>
      </c>
      <c r="K133" s="50">
        <v>365.5</v>
      </c>
      <c r="L133" s="50">
        <v>361.5</v>
      </c>
    </row>
    <row r="134" spans="1:12" x14ac:dyDescent="0.25">
      <c r="A134" s="49">
        <v>9.6399999999999993E-3</v>
      </c>
      <c r="B134" s="50">
        <v>386.3</v>
      </c>
      <c r="C134" s="50">
        <v>294.39999999999998</v>
      </c>
      <c r="D134" s="49">
        <v>9.6399999999999993E-3</v>
      </c>
      <c r="E134" s="50">
        <v>385</v>
      </c>
      <c r="F134" s="50">
        <v>293.5</v>
      </c>
      <c r="G134" s="49">
        <v>1.1639999999999999E-2</v>
      </c>
      <c r="H134" s="50">
        <v>365.6</v>
      </c>
      <c r="I134" s="50">
        <v>361.3</v>
      </c>
      <c r="J134" s="49">
        <v>1.1639999999999999E-2</v>
      </c>
      <c r="K134" s="50">
        <v>365</v>
      </c>
      <c r="L134" s="50">
        <v>361</v>
      </c>
    </row>
    <row r="135" spans="1:12" x14ac:dyDescent="0.25">
      <c r="A135" s="49">
        <v>9.6600000000000002E-3</v>
      </c>
      <c r="B135" s="50">
        <v>385.7</v>
      </c>
      <c r="C135" s="50">
        <v>293.8</v>
      </c>
      <c r="D135" s="49">
        <v>9.6600000000000002E-3</v>
      </c>
      <c r="E135" s="50">
        <v>384.5</v>
      </c>
      <c r="F135" s="50">
        <v>293</v>
      </c>
      <c r="G135" s="49">
        <v>1.166E-2</v>
      </c>
      <c r="H135" s="50">
        <v>364.8</v>
      </c>
      <c r="I135" s="50">
        <v>360.5</v>
      </c>
      <c r="J135" s="49">
        <v>1.166E-2</v>
      </c>
      <c r="K135" s="50">
        <v>364</v>
      </c>
      <c r="L135" s="50">
        <v>360</v>
      </c>
    </row>
    <row r="136" spans="1:12" x14ac:dyDescent="0.25">
      <c r="A136" s="49">
        <v>9.6799999999999994E-3</v>
      </c>
      <c r="B136" s="50">
        <v>385</v>
      </c>
      <c r="C136" s="50">
        <v>293.10000000000002</v>
      </c>
      <c r="D136" s="49">
        <v>9.6799999999999994E-3</v>
      </c>
      <c r="E136" s="50">
        <v>384</v>
      </c>
      <c r="F136" s="50">
        <v>292.5</v>
      </c>
      <c r="G136" s="49">
        <v>1.1679999999999999E-2</v>
      </c>
      <c r="H136" s="50">
        <v>364</v>
      </c>
      <c r="I136" s="50">
        <v>359.7</v>
      </c>
      <c r="J136" s="49">
        <v>1.1679999999999999E-2</v>
      </c>
      <c r="K136" s="50">
        <v>363.5</v>
      </c>
      <c r="L136" s="50">
        <v>359.5</v>
      </c>
    </row>
    <row r="137" spans="1:12" x14ac:dyDescent="0.25">
      <c r="A137" s="49">
        <v>9.7000000000000003E-3</v>
      </c>
      <c r="B137" s="50">
        <v>384.4</v>
      </c>
      <c r="C137" s="50">
        <v>292.5</v>
      </c>
      <c r="D137" s="49">
        <v>9.7000000000000003E-3</v>
      </c>
      <c r="E137" s="50">
        <v>383.5</v>
      </c>
      <c r="F137" s="50">
        <v>292</v>
      </c>
      <c r="G137" s="49">
        <v>1.17E-2</v>
      </c>
      <c r="H137" s="50">
        <v>363.2</v>
      </c>
      <c r="I137" s="50">
        <v>358.9</v>
      </c>
      <c r="J137" s="49">
        <v>1.17E-2</v>
      </c>
      <c r="K137" s="50">
        <v>362.5</v>
      </c>
      <c r="L137" s="50">
        <v>358.5</v>
      </c>
    </row>
    <row r="138" spans="1:12" x14ac:dyDescent="0.25">
      <c r="A138" s="49">
        <v>9.7199999999999995E-3</v>
      </c>
      <c r="B138" s="50">
        <v>383.8</v>
      </c>
      <c r="C138" s="50">
        <v>291.89999999999998</v>
      </c>
      <c r="D138" s="49">
        <v>9.7199999999999995E-3</v>
      </c>
      <c r="E138" s="50">
        <v>382.5</v>
      </c>
      <c r="F138" s="50">
        <v>291</v>
      </c>
      <c r="G138" s="49">
        <v>1.172E-2</v>
      </c>
      <c r="H138" s="50">
        <v>362.5</v>
      </c>
      <c r="I138" s="50">
        <v>358.2</v>
      </c>
      <c r="J138" s="49">
        <v>1.172E-2</v>
      </c>
      <c r="K138" s="50">
        <v>361.5</v>
      </c>
      <c r="L138" s="50">
        <v>357.5</v>
      </c>
    </row>
    <row r="139" spans="1:12" x14ac:dyDescent="0.25">
      <c r="A139" s="49">
        <v>9.7400000000000004E-3</v>
      </c>
      <c r="B139" s="50">
        <v>383.1</v>
      </c>
      <c r="C139" s="50">
        <v>291.2</v>
      </c>
      <c r="D139" s="49">
        <v>9.7400000000000004E-3</v>
      </c>
      <c r="E139" s="50">
        <v>382</v>
      </c>
      <c r="F139" s="50">
        <v>290.5</v>
      </c>
      <c r="G139" s="49">
        <v>1.174E-2</v>
      </c>
      <c r="H139" s="50">
        <v>361.7</v>
      </c>
      <c r="I139" s="50">
        <v>357.4</v>
      </c>
      <c r="J139" s="49">
        <v>1.174E-2</v>
      </c>
      <c r="K139" s="50">
        <v>361</v>
      </c>
      <c r="L139" s="50">
        <v>357</v>
      </c>
    </row>
    <row r="140" spans="1:12" x14ac:dyDescent="0.25">
      <c r="A140" s="49">
        <v>9.7599999999999996E-3</v>
      </c>
      <c r="B140" s="50">
        <v>382.5</v>
      </c>
      <c r="C140" s="50">
        <v>290.60000000000002</v>
      </c>
      <c r="D140" s="49">
        <v>9.7599999999999996E-3</v>
      </c>
      <c r="E140" s="50">
        <v>381.5</v>
      </c>
      <c r="F140" s="50">
        <v>290</v>
      </c>
      <c r="G140" s="49">
        <v>1.176E-2</v>
      </c>
      <c r="H140" s="50">
        <v>360.9</v>
      </c>
      <c r="I140" s="50">
        <v>356.6</v>
      </c>
      <c r="J140" s="49">
        <v>1.176E-2</v>
      </c>
      <c r="K140" s="50">
        <v>360</v>
      </c>
      <c r="L140" s="50">
        <v>356</v>
      </c>
    </row>
    <row r="141" spans="1:12" x14ac:dyDescent="0.25">
      <c r="A141" s="49">
        <v>9.7800000000000005E-3</v>
      </c>
      <c r="B141" s="50">
        <v>381.9</v>
      </c>
      <c r="C141" s="50">
        <v>290</v>
      </c>
      <c r="D141" s="49">
        <v>9.7800000000000005E-3</v>
      </c>
      <c r="E141" s="50">
        <v>381</v>
      </c>
      <c r="F141" s="50">
        <v>289.5</v>
      </c>
      <c r="G141" s="49">
        <v>1.1780000000000001E-2</v>
      </c>
      <c r="H141" s="50">
        <v>360.2</v>
      </c>
      <c r="I141" s="50">
        <v>355.9</v>
      </c>
      <c r="J141" s="49">
        <v>1.1780000000000001E-2</v>
      </c>
      <c r="K141" s="50">
        <v>359.5</v>
      </c>
      <c r="L141" s="50">
        <v>355.5</v>
      </c>
    </row>
    <row r="142" spans="1:12" x14ac:dyDescent="0.25">
      <c r="A142" s="49">
        <v>9.7999999999999997E-3</v>
      </c>
      <c r="B142" s="50">
        <v>381.3</v>
      </c>
      <c r="C142" s="50">
        <v>289.39999999999998</v>
      </c>
      <c r="D142" s="49">
        <v>9.7999999999999997E-3</v>
      </c>
      <c r="E142" s="50">
        <v>380</v>
      </c>
      <c r="F142" s="50">
        <v>288.5</v>
      </c>
      <c r="G142" s="49">
        <v>1.18E-2</v>
      </c>
      <c r="H142" s="50">
        <v>359.4</v>
      </c>
      <c r="I142" s="50">
        <v>355.1</v>
      </c>
      <c r="J142" s="49">
        <v>1.18E-2</v>
      </c>
      <c r="K142" s="50">
        <v>358.5</v>
      </c>
      <c r="L142" s="50">
        <v>354.5</v>
      </c>
    </row>
    <row r="143" spans="1:12" x14ac:dyDescent="0.25">
      <c r="A143" s="49">
        <v>9.8200000000000006E-3</v>
      </c>
      <c r="B143" s="50">
        <v>380.7</v>
      </c>
      <c r="C143" s="50">
        <v>288.8</v>
      </c>
      <c r="D143" s="49">
        <v>9.8200000000000006E-3</v>
      </c>
      <c r="E143" s="50">
        <v>379.5</v>
      </c>
      <c r="F143" s="50">
        <v>288</v>
      </c>
      <c r="G143" s="49">
        <v>1.1820000000000001E-2</v>
      </c>
      <c r="H143" s="50">
        <v>358.7</v>
      </c>
      <c r="I143" s="50">
        <v>354.4</v>
      </c>
      <c r="J143" s="49">
        <v>1.1820000000000001E-2</v>
      </c>
      <c r="K143" s="50">
        <v>358</v>
      </c>
      <c r="L143" s="50">
        <v>354</v>
      </c>
    </row>
    <row r="144" spans="1:12" x14ac:dyDescent="0.25">
      <c r="A144" s="49">
        <v>9.8399999999999998E-3</v>
      </c>
      <c r="B144" s="50">
        <v>380.1</v>
      </c>
      <c r="C144" s="50">
        <v>288.2</v>
      </c>
      <c r="D144" s="49">
        <v>9.8399999999999998E-3</v>
      </c>
      <c r="E144" s="50">
        <v>379</v>
      </c>
      <c r="F144" s="50">
        <v>287.5</v>
      </c>
      <c r="G144" s="49">
        <v>1.184E-2</v>
      </c>
      <c r="H144" s="50">
        <v>357.9</v>
      </c>
      <c r="I144" s="50">
        <v>353.6</v>
      </c>
      <c r="J144" s="49">
        <v>1.184E-2</v>
      </c>
      <c r="K144" s="50">
        <v>357</v>
      </c>
      <c r="L144" s="50">
        <v>353</v>
      </c>
    </row>
    <row r="145" spans="1:12" x14ac:dyDescent="0.25">
      <c r="A145" s="49">
        <v>9.8600000000000007E-3</v>
      </c>
      <c r="B145" s="50">
        <v>379.5</v>
      </c>
      <c r="C145" s="50">
        <v>287.60000000000002</v>
      </c>
      <c r="D145" s="49">
        <v>9.8600000000000007E-3</v>
      </c>
      <c r="E145" s="50">
        <v>378.5</v>
      </c>
      <c r="F145" s="50">
        <v>287</v>
      </c>
      <c r="G145" s="49">
        <v>1.1860000000000001E-2</v>
      </c>
      <c r="H145" s="50">
        <v>357.2</v>
      </c>
      <c r="I145" s="50">
        <v>352.9</v>
      </c>
      <c r="J145" s="49">
        <v>1.1860000000000001E-2</v>
      </c>
      <c r="K145" s="50">
        <v>356.5</v>
      </c>
      <c r="L145" s="50">
        <v>352.5</v>
      </c>
    </row>
    <row r="146" spans="1:12" x14ac:dyDescent="0.25">
      <c r="A146" s="49">
        <v>9.8799999999999999E-3</v>
      </c>
      <c r="B146" s="50">
        <v>378.8</v>
      </c>
      <c r="C146" s="50">
        <v>286.89999999999998</v>
      </c>
      <c r="D146" s="49">
        <v>9.8799999999999999E-3</v>
      </c>
      <c r="E146" s="50">
        <v>378</v>
      </c>
      <c r="F146" s="50">
        <v>286.5</v>
      </c>
      <c r="G146" s="49">
        <v>1.188E-2</v>
      </c>
      <c r="H146" s="50">
        <v>356.4</v>
      </c>
      <c r="I146" s="50">
        <v>352.1</v>
      </c>
      <c r="J146" s="49">
        <v>1.188E-2</v>
      </c>
      <c r="K146" s="50">
        <v>355.5</v>
      </c>
      <c r="L146" s="50">
        <v>351.5</v>
      </c>
    </row>
    <row r="147" spans="1:12" x14ac:dyDescent="0.25">
      <c r="A147" s="49">
        <v>9.9000000000000008E-3</v>
      </c>
      <c r="B147" s="50">
        <v>378.2</v>
      </c>
      <c r="C147" s="50">
        <v>286.3</v>
      </c>
      <c r="D147" s="49">
        <v>9.9000000000000008E-3</v>
      </c>
      <c r="E147" s="50">
        <v>377</v>
      </c>
      <c r="F147" s="50">
        <v>285.5</v>
      </c>
      <c r="G147" s="49">
        <v>1.1900000000000001E-2</v>
      </c>
      <c r="H147" s="50">
        <v>355.7</v>
      </c>
      <c r="I147" s="50">
        <v>351.4</v>
      </c>
      <c r="J147" s="49">
        <v>1.1900000000000001E-2</v>
      </c>
      <c r="K147" s="50">
        <v>355</v>
      </c>
      <c r="L147" s="50">
        <v>351</v>
      </c>
    </row>
    <row r="148" spans="1:12" x14ac:dyDescent="0.25">
      <c r="A148" s="49">
        <v>9.92E-3</v>
      </c>
      <c r="B148" s="50">
        <v>377.5</v>
      </c>
      <c r="C148" s="50">
        <v>285.7</v>
      </c>
      <c r="D148" s="49">
        <v>9.92E-3</v>
      </c>
      <c r="E148" s="50">
        <v>376.5</v>
      </c>
      <c r="F148" s="50">
        <v>285</v>
      </c>
      <c r="G148" s="49">
        <v>1.192E-2</v>
      </c>
      <c r="H148" s="50">
        <v>355</v>
      </c>
      <c r="I148" s="50">
        <v>350.7</v>
      </c>
      <c r="J148" s="49">
        <v>1.192E-2</v>
      </c>
      <c r="K148" s="50">
        <v>354.5</v>
      </c>
      <c r="L148" s="50">
        <v>350.5</v>
      </c>
    </row>
    <row r="149" spans="1:12" x14ac:dyDescent="0.25">
      <c r="A149" s="49">
        <v>9.9399999999999992E-3</v>
      </c>
      <c r="B149" s="50">
        <v>376.9</v>
      </c>
      <c r="C149" s="50">
        <v>285.10000000000002</v>
      </c>
      <c r="D149" s="49">
        <v>9.9399999999999992E-3</v>
      </c>
      <c r="E149" s="50">
        <v>376</v>
      </c>
      <c r="F149" s="50">
        <v>284.5</v>
      </c>
      <c r="G149" s="49">
        <v>1.1939999999999999E-2</v>
      </c>
      <c r="H149" s="50">
        <v>354.2</v>
      </c>
      <c r="I149" s="50">
        <v>349.9</v>
      </c>
      <c r="J149" s="49">
        <v>1.1939999999999999E-2</v>
      </c>
      <c r="K149" s="50">
        <v>353.5</v>
      </c>
      <c r="L149" s="50">
        <v>349.5</v>
      </c>
    </row>
    <row r="150" spans="1:12" x14ac:dyDescent="0.25">
      <c r="A150" s="49">
        <v>9.9600000000000001E-3</v>
      </c>
      <c r="B150" s="50">
        <v>376.3</v>
      </c>
      <c r="C150" s="50">
        <v>284.5</v>
      </c>
      <c r="D150" s="49">
        <v>9.9600000000000001E-3</v>
      </c>
      <c r="E150" s="50">
        <v>375.5</v>
      </c>
      <c r="F150" s="50">
        <v>284</v>
      </c>
      <c r="G150" s="49">
        <v>1.196E-2</v>
      </c>
      <c r="H150" s="50">
        <v>353.5</v>
      </c>
      <c r="I150" s="50">
        <v>349.2</v>
      </c>
      <c r="J150" s="49">
        <v>1.196E-2</v>
      </c>
      <c r="K150" s="50">
        <v>353</v>
      </c>
      <c r="L150" s="50">
        <v>349</v>
      </c>
    </row>
    <row r="151" spans="1:12" x14ac:dyDescent="0.25">
      <c r="A151" s="49">
        <v>9.9799999999999993E-3</v>
      </c>
      <c r="B151" s="50">
        <v>375.8</v>
      </c>
      <c r="C151" s="50">
        <v>284</v>
      </c>
      <c r="D151" s="49">
        <v>9.9799999999999993E-3</v>
      </c>
      <c r="E151" s="50">
        <v>375</v>
      </c>
      <c r="F151" s="50">
        <v>283.5</v>
      </c>
      <c r="G151" s="49">
        <v>1.1979999999999999E-2</v>
      </c>
      <c r="H151" s="50">
        <v>352.8</v>
      </c>
      <c r="I151" s="50">
        <v>348.5</v>
      </c>
      <c r="J151" s="49">
        <v>1.1979999999999999E-2</v>
      </c>
      <c r="K151" s="50">
        <v>352</v>
      </c>
      <c r="L151" s="50">
        <v>348</v>
      </c>
    </row>
    <row r="152" spans="1:12" x14ac:dyDescent="0.25">
      <c r="A152" s="49">
        <v>0.01</v>
      </c>
      <c r="B152" s="50">
        <v>375.2</v>
      </c>
      <c r="C152" s="50">
        <v>283.39999999999998</v>
      </c>
      <c r="D152" s="49">
        <v>0.01</v>
      </c>
      <c r="E152" s="50">
        <v>374</v>
      </c>
      <c r="F152" s="50">
        <v>282.5</v>
      </c>
      <c r="G152" s="49">
        <v>1.2E-2</v>
      </c>
      <c r="H152" s="50">
        <v>352</v>
      </c>
      <c r="I152" s="50">
        <v>347.7</v>
      </c>
      <c r="J152" s="49">
        <v>1.2E-2</v>
      </c>
      <c r="K152" s="50">
        <v>351.5</v>
      </c>
      <c r="L152" s="50">
        <v>347.5</v>
      </c>
    </row>
    <row r="153" spans="1:12" x14ac:dyDescent="0.25">
      <c r="A153" s="49">
        <v>1.0019999999999999E-2</v>
      </c>
      <c r="B153" s="50">
        <v>374.6</v>
      </c>
      <c r="C153" s="50">
        <v>282.8</v>
      </c>
      <c r="D153" s="49">
        <v>1.0019999999999999E-2</v>
      </c>
      <c r="E153" s="50">
        <v>373.5</v>
      </c>
      <c r="F153" s="50">
        <v>282</v>
      </c>
      <c r="G153" s="49">
        <v>1.2019999999999999E-2</v>
      </c>
      <c r="H153" s="50">
        <v>351.3</v>
      </c>
      <c r="I153" s="50">
        <v>347</v>
      </c>
      <c r="J153" s="49">
        <v>1.2019999999999999E-2</v>
      </c>
      <c r="K153" s="50">
        <v>350.5</v>
      </c>
      <c r="L153" s="50">
        <v>346.5</v>
      </c>
    </row>
    <row r="154" spans="1:12" x14ac:dyDescent="0.25">
      <c r="A154" s="49">
        <v>1.004E-2</v>
      </c>
      <c r="B154" s="50">
        <v>374</v>
      </c>
      <c r="C154" s="50">
        <v>282.2</v>
      </c>
      <c r="D154" s="49">
        <v>1.004E-2</v>
      </c>
      <c r="E154" s="50">
        <v>373</v>
      </c>
      <c r="F154" s="50">
        <v>281.5</v>
      </c>
      <c r="G154" s="49">
        <v>1.204E-2</v>
      </c>
      <c r="H154" s="50">
        <v>350.6</v>
      </c>
      <c r="I154" s="50">
        <v>346.3</v>
      </c>
      <c r="J154" s="49">
        <v>1.204E-2</v>
      </c>
      <c r="K154" s="50">
        <v>350</v>
      </c>
      <c r="L154" s="50">
        <v>346</v>
      </c>
    </row>
    <row r="155" spans="1:12" x14ac:dyDescent="0.25">
      <c r="A155" s="49">
        <v>1.0059999999999999E-2</v>
      </c>
      <c r="B155" s="50">
        <v>373.4</v>
      </c>
      <c r="C155" s="50">
        <v>281.60000000000002</v>
      </c>
      <c r="D155" s="49">
        <v>1.0059999999999999E-2</v>
      </c>
      <c r="E155" s="50">
        <v>372.5</v>
      </c>
      <c r="F155" s="50">
        <v>281</v>
      </c>
      <c r="G155" s="49">
        <v>1.206E-2</v>
      </c>
      <c r="H155" s="50">
        <v>349.9</v>
      </c>
      <c r="I155" s="50">
        <v>345.6</v>
      </c>
      <c r="J155" s="49">
        <v>1.206E-2</v>
      </c>
      <c r="K155" s="50">
        <v>349</v>
      </c>
      <c r="L155" s="50">
        <v>345</v>
      </c>
    </row>
    <row r="156" spans="1:12" x14ac:dyDescent="0.25">
      <c r="A156" s="49">
        <v>1.008E-2</v>
      </c>
      <c r="B156" s="50">
        <v>372.8</v>
      </c>
      <c r="C156" s="50">
        <v>281</v>
      </c>
      <c r="D156" s="49">
        <v>1.008E-2</v>
      </c>
      <c r="E156" s="50">
        <v>372</v>
      </c>
      <c r="F156" s="50">
        <v>280.5</v>
      </c>
      <c r="G156" s="49">
        <v>1.208E-2</v>
      </c>
      <c r="H156" s="50">
        <v>349.2</v>
      </c>
      <c r="I156" s="50">
        <v>344.9</v>
      </c>
      <c r="J156" s="49">
        <v>1.208E-2</v>
      </c>
      <c r="K156" s="50">
        <v>348.5</v>
      </c>
      <c r="L156" s="50">
        <v>344.5</v>
      </c>
    </row>
    <row r="157" spans="1:12" x14ac:dyDescent="0.25">
      <c r="A157" s="49">
        <v>1.01E-2</v>
      </c>
      <c r="B157" s="50">
        <v>372.2</v>
      </c>
      <c r="C157" s="50">
        <v>280.39999999999998</v>
      </c>
      <c r="D157" s="49">
        <v>1.01E-2</v>
      </c>
      <c r="E157" s="50">
        <v>371.5</v>
      </c>
      <c r="F157" s="50">
        <v>280</v>
      </c>
      <c r="G157" s="49">
        <v>1.21E-2</v>
      </c>
      <c r="H157" s="50">
        <v>348.5</v>
      </c>
      <c r="I157" s="50">
        <v>344.2</v>
      </c>
      <c r="J157" s="49">
        <v>1.21E-2</v>
      </c>
      <c r="K157" s="50">
        <v>348</v>
      </c>
      <c r="L157" s="50">
        <v>344</v>
      </c>
    </row>
    <row r="158" spans="1:12" x14ac:dyDescent="0.25">
      <c r="A158" s="49">
        <v>1.0120000000000001E-2</v>
      </c>
      <c r="B158" s="50">
        <v>371.7</v>
      </c>
      <c r="C158" s="50">
        <v>279.89999999999998</v>
      </c>
      <c r="D158" s="49">
        <v>1.0120000000000001E-2</v>
      </c>
      <c r="E158" s="50">
        <v>370.5</v>
      </c>
      <c r="F158" s="50">
        <v>279</v>
      </c>
      <c r="G158" s="49">
        <v>1.2120000000000001E-2</v>
      </c>
      <c r="H158" s="50">
        <v>347.8</v>
      </c>
      <c r="I158" s="50">
        <v>343.5</v>
      </c>
      <c r="J158" s="49">
        <v>1.2120000000000001E-2</v>
      </c>
      <c r="K158" s="50">
        <v>347</v>
      </c>
      <c r="L158" s="50">
        <v>343</v>
      </c>
    </row>
    <row r="159" spans="1:12" x14ac:dyDescent="0.25">
      <c r="A159" s="49">
        <v>1.014E-2</v>
      </c>
      <c r="B159" s="50">
        <v>371.1</v>
      </c>
      <c r="C159" s="50">
        <v>279.3</v>
      </c>
      <c r="D159" s="49">
        <v>1.014E-2</v>
      </c>
      <c r="E159" s="50">
        <v>370</v>
      </c>
      <c r="F159" s="50">
        <v>278.5</v>
      </c>
      <c r="G159" s="49">
        <v>1.214E-2</v>
      </c>
      <c r="H159" s="50">
        <v>347.1</v>
      </c>
      <c r="I159" s="50">
        <v>342.8</v>
      </c>
      <c r="J159" s="49">
        <v>1.214E-2</v>
      </c>
      <c r="K159" s="50">
        <v>346.5</v>
      </c>
      <c r="L159" s="50">
        <v>342.5</v>
      </c>
    </row>
    <row r="160" spans="1:12" x14ac:dyDescent="0.25">
      <c r="A160" s="49">
        <v>1.0160000000000001E-2</v>
      </c>
      <c r="B160" s="50">
        <v>370.5</v>
      </c>
      <c r="C160" s="50">
        <v>278.7</v>
      </c>
      <c r="D160" s="49">
        <v>1.0160000000000001E-2</v>
      </c>
      <c r="E160" s="50">
        <v>369.5</v>
      </c>
      <c r="F160" s="50">
        <v>278</v>
      </c>
      <c r="G160" s="49">
        <v>1.2160000000000001E-2</v>
      </c>
      <c r="H160" s="50">
        <v>346.4</v>
      </c>
      <c r="I160" s="50">
        <v>342.1</v>
      </c>
      <c r="J160" s="49">
        <v>1.2160000000000001E-2</v>
      </c>
      <c r="K160" s="50">
        <v>345.5</v>
      </c>
      <c r="L160" s="50">
        <v>341.5</v>
      </c>
    </row>
    <row r="161" spans="1:12" x14ac:dyDescent="0.25">
      <c r="A161" s="49">
        <v>1.018E-2</v>
      </c>
      <c r="B161" s="50">
        <v>370</v>
      </c>
      <c r="C161" s="50">
        <v>278.2</v>
      </c>
      <c r="D161" s="49">
        <v>1.018E-2</v>
      </c>
      <c r="E161" s="50">
        <v>369</v>
      </c>
      <c r="F161" s="50">
        <v>277.5</v>
      </c>
      <c r="G161" s="49">
        <v>1.218E-2</v>
      </c>
      <c r="H161" s="50">
        <v>345.7</v>
      </c>
      <c r="I161" s="50">
        <v>341.4</v>
      </c>
      <c r="J161" s="49">
        <v>1.218E-2</v>
      </c>
      <c r="K161" s="50">
        <v>345</v>
      </c>
      <c r="L161" s="50">
        <v>341</v>
      </c>
    </row>
    <row r="162" spans="1:12" x14ac:dyDescent="0.25">
      <c r="A162" s="49">
        <v>1.0200000000000001E-2</v>
      </c>
      <c r="B162" s="50">
        <v>369.4</v>
      </c>
      <c r="C162" s="50">
        <v>277.60000000000002</v>
      </c>
      <c r="D162" s="49">
        <v>1.0200000000000001E-2</v>
      </c>
      <c r="E162" s="50">
        <v>368.5</v>
      </c>
      <c r="F162" s="50">
        <v>277</v>
      </c>
      <c r="G162" s="49">
        <v>1.2200000000000001E-2</v>
      </c>
      <c r="H162" s="50">
        <v>345</v>
      </c>
      <c r="I162" s="50">
        <v>340.7</v>
      </c>
      <c r="J162" s="49">
        <v>1.2200000000000001E-2</v>
      </c>
      <c r="K162" s="50">
        <v>344.5</v>
      </c>
      <c r="L162" s="50">
        <v>340.5</v>
      </c>
    </row>
    <row r="163" spans="1:12" x14ac:dyDescent="0.25">
      <c r="A163" s="49">
        <v>1.022E-2</v>
      </c>
      <c r="B163" s="50">
        <v>368.8</v>
      </c>
      <c r="C163" s="50">
        <v>277</v>
      </c>
      <c r="D163" s="49">
        <v>1.022E-2</v>
      </c>
      <c r="E163" s="50">
        <v>368</v>
      </c>
      <c r="F163" s="50">
        <v>276.5</v>
      </c>
      <c r="G163" s="49">
        <v>1.222E-2</v>
      </c>
      <c r="H163" s="50">
        <v>344.3</v>
      </c>
      <c r="I163" s="50">
        <v>340</v>
      </c>
      <c r="J163" s="49">
        <v>1.222E-2</v>
      </c>
      <c r="K163" s="50">
        <v>343.5</v>
      </c>
      <c r="L163" s="50">
        <v>339.5</v>
      </c>
    </row>
    <row r="164" spans="1:12" x14ac:dyDescent="0.25">
      <c r="A164" s="49">
        <v>1.0240000000000001E-2</v>
      </c>
      <c r="B164" s="50">
        <v>368.3</v>
      </c>
      <c r="C164" s="50">
        <v>276.5</v>
      </c>
      <c r="D164" s="49">
        <v>1.0240000000000001E-2</v>
      </c>
      <c r="E164" s="50">
        <v>367.5</v>
      </c>
      <c r="F164" s="50">
        <v>276</v>
      </c>
      <c r="G164" s="49">
        <v>1.2239999999999999E-2</v>
      </c>
      <c r="H164" s="50">
        <v>343.6</v>
      </c>
      <c r="I164" s="50">
        <v>339.3</v>
      </c>
      <c r="J164" s="49">
        <v>1.2239999999999999E-2</v>
      </c>
      <c r="K164" s="50">
        <v>343</v>
      </c>
      <c r="L164" s="50">
        <v>339</v>
      </c>
    </row>
    <row r="165" spans="1:12" x14ac:dyDescent="0.25">
      <c r="A165" s="49">
        <v>1.026E-2</v>
      </c>
      <c r="B165" s="50">
        <v>367.7</v>
      </c>
      <c r="C165" s="50">
        <v>275.89999999999998</v>
      </c>
      <c r="D165" s="49">
        <v>1.026E-2</v>
      </c>
      <c r="E165" s="50">
        <v>367</v>
      </c>
      <c r="F165" s="50">
        <v>275.5</v>
      </c>
      <c r="G165" s="49">
        <v>1.226E-2</v>
      </c>
      <c r="H165" s="50">
        <v>342.9</v>
      </c>
      <c r="I165" s="50">
        <v>338.6</v>
      </c>
      <c r="J165" s="49">
        <v>1.226E-2</v>
      </c>
      <c r="K165" s="50">
        <v>342.5</v>
      </c>
      <c r="L165" s="50">
        <v>338.5</v>
      </c>
    </row>
    <row r="166" spans="1:12" x14ac:dyDescent="0.25">
      <c r="A166" s="49">
        <v>1.0279999999999999E-2</v>
      </c>
      <c r="B166" s="50">
        <v>367</v>
      </c>
      <c r="C166" s="50">
        <v>275.3</v>
      </c>
      <c r="D166" s="49">
        <v>1.0279999999999999E-2</v>
      </c>
      <c r="E166" s="50">
        <v>366</v>
      </c>
      <c r="F166" s="50">
        <v>274.5</v>
      </c>
      <c r="G166" s="49">
        <v>1.2279999999999999E-2</v>
      </c>
      <c r="H166" s="50">
        <v>342.2</v>
      </c>
      <c r="I166" s="50">
        <v>337.9</v>
      </c>
      <c r="J166" s="49">
        <v>1.2279999999999999E-2</v>
      </c>
      <c r="K166" s="50">
        <v>341.5</v>
      </c>
      <c r="L166" s="50">
        <v>337.5</v>
      </c>
    </row>
    <row r="167" spans="1:12" x14ac:dyDescent="0.25">
      <c r="A167" s="49">
        <v>1.03E-2</v>
      </c>
      <c r="B167" s="50">
        <v>366.5</v>
      </c>
      <c r="C167" s="50">
        <v>274.8</v>
      </c>
      <c r="D167" s="49">
        <v>1.03E-2</v>
      </c>
      <c r="E167" s="50">
        <v>365.5</v>
      </c>
      <c r="F167" s="50">
        <v>274</v>
      </c>
      <c r="G167" s="49">
        <v>1.23E-2</v>
      </c>
      <c r="H167" s="50">
        <v>341.5</v>
      </c>
      <c r="I167" s="50">
        <v>337.2</v>
      </c>
      <c r="J167" s="49">
        <v>1.23E-2</v>
      </c>
      <c r="K167" s="50">
        <v>341</v>
      </c>
      <c r="L167" s="50">
        <v>337</v>
      </c>
    </row>
    <row r="168" spans="1:12" x14ac:dyDescent="0.25">
      <c r="A168" s="49">
        <v>1.0319999999999999E-2</v>
      </c>
      <c r="B168" s="50">
        <v>365.9</v>
      </c>
      <c r="C168" s="50">
        <v>274.2</v>
      </c>
      <c r="D168" s="49">
        <v>1.0319999999999999E-2</v>
      </c>
      <c r="E168" s="50">
        <v>365</v>
      </c>
      <c r="F168" s="50">
        <v>273.5</v>
      </c>
      <c r="G168" s="49">
        <v>1.2319999999999999E-2</v>
      </c>
      <c r="H168" s="50">
        <v>340.9</v>
      </c>
      <c r="I168" s="50">
        <v>336.6</v>
      </c>
      <c r="J168" s="49">
        <v>1.2319999999999999E-2</v>
      </c>
      <c r="K168" s="50">
        <v>340</v>
      </c>
      <c r="L168" s="50">
        <v>336</v>
      </c>
    </row>
    <row r="169" spans="1:12" x14ac:dyDescent="0.25">
      <c r="A169" s="49">
        <v>1.034E-2</v>
      </c>
      <c r="B169" s="50">
        <v>365.4</v>
      </c>
      <c r="C169" s="50">
        <v>273.7</v>
      </c>
      <c r="D169" s="49">
        <v>1.034E-2</v>
      </c>
      <c r="E169" s="50">
        <v>364.5</v>
      </c>
      <c r="F169" s="50">
        <v>273</v>
      </c>
      <c r="G169" s="49">
        <v>1.234E-2</v>
      </c>
      <c r="H169" s="50">
        <v>340.2</v>
      </c>
      <c r="I169" s="50">
        <v>335.9</v>
      </c>
      <c r="J169" s="49">
        <v>1.234E-2</v>
      </c>
      <c r="K169" s="50">
        <v>339.5</v>
      </c>
      <c r="L169" s="50">
        <v>335.5</v>
      </c>
    </row>
    <row r="170" spans="1:12" x14ac:dyDescent="0.25">
      <c r="A170" s="49">
        <v>1.0359999999999999E-2</v>
      </c>
      <c r="B170" s="50">
        <v>364.8</v>
      </c>
      <c r="C170" s="50">
        <v>273.10000000000002</v>
      </c>
      <c r="D170" s="49">
        <v>1.0359999999999999E-2</v>
      </c>
      <c r="E170" s="50">
        <v>364</v>
      </c>
      <c r="F170" s="50">
        <v>272.5</v>
      </c>
      <c r="G170" s="49">
        <v>1.2359999999999999E-2</v>
      </c>
      <c r="H170" s="50">
        <v>339.5</v>
      </c>
      <c r="I170" s="50">
        <v>335.2</v>
      </c>
      <c r="J170" s="49">
        <v>1.2359999999999999E-2</v>
      </c>
      <c r="K170" s="50">
        <v>339</v>
      </c>
      <c r="L170" s="50">
        <v>335</v>
      </c>
    </row>
    <row r="171" spans="1:12" x14ac:dyDescent="0.25">
      <c r="A171" s="49">
        <v>1.038E-2</v>
      </c>
      <c r="B171" s="50">
        <v>364.3</v>
      </c>
      <c r="C171" s="50">
        <v>272.60000000000002</v>
      </c>
      <c r="D171" s="49">
        <v>1.038E-2</v>
      </c>
      <c r="E171" s="50">
        <v>363.5</v>
      </c>
      <c r="F171" s="50">
        <v>272</v>
      </c>
      <c r="G171" s="49">
        <v>1.238E-2</v>
      </c>
      <c r="H171" s="50">
        <v>338.8</v>
      </c>
      <c r="I171" s="50">
        <v>334.5</v>
      </c>
      <c r="J171" s="49">
        <v>1.238E-2</v>
      </c>
      <c r="K171" s="50">
        <v>338</v>
      </c>
      <c r="L171" s="50">
        <v>334</v>
      </c>
    </row>
    <row r="172" spans="1:12" x14ac:dyDescent="0.25">
      <c r="A172" s="49">
        <v>1.04E-2</v>
      </c>
      <c r="B172" s="50">
        <v>363.7</v>
      </c>
      <c r="C172" s="50">
        <v>272</v>
      </c>
      <c r="D172" s="49">
        <v>1.04E-2</v>
      </c>
      <c r="E172" s="50">
        <v>363</v>
      </c>
      <c r="F172" s="50">
        <v>271.5</v>
      </c>
      <c r="G172" s="49">
        <v>1.24E-2</v>
      </c>
      <c r="H172" s="50">
        <v>338.2</v>
      </c>
      <c r="I172" s="50">
        <v>333.9</v>
      </c>
      <c r="J172" s="49">
        <v>1.24E-2</v>
      </c>
      <c r="K172" s="50">
        <v>337.5</v>
      </c>
      <c r="L172" s="50">
        <v>333.5</v>
      </c>
    </row>
    <row r="173" spans="1:12" x14ac:dyDescent="0.25">
      <c r="A173" s="49">
        <v>1.042E-2</v>
      </c>
      <c r="B173" s="50">
        <v>363.2</v>
      </c>
      <c r="C173" s="50">
        <v>271.5</v>
      </c>
      <c r="D173" s="49">
        <v>1.042E-2</v>
      </c>
      <c r="E173" s="50">
        <v>362.5</v>
      </c>
      <c r="F173" s="50">
        <v>271</v>
      </c>
      <c r="G173" s="49">
        <v>1.242E-2</v>
      </c>
      <c r="H173" s="50">
        <v>337.5</v>
      </c>
      <c r="I173" s="50">
        <v>333.2</v>
      </c>
      <c r="J173" s="49">
        <v>1.242E-2</v>
      </c>
      <c r="K173" s="50">
        <v>337</v>
      </c>
      <c r="L173" s="50">
        <v>333</v>
      </c>
    </row>
    <row r="174" spans="1:12" x14ac:dyDescent="0.25">
      <c r="A174" s="49">
        <v>1.044E-2</v>
      </c>
      <c r="B174" s="50">
        <v>362.7</v>
      </c>
      <c r="C174" s="50">
        <v>271</v>
      </c>
      <c r="D174" s="49">
        <v>1.044E-2</v>
      </c>
      <c r="E174" s="50">
        <v>362</v>
      </c>
      <c r="F174" s="50">
        <v>270.5</v>
      </c>
      <c r="G174" s="49">
        <v>1.244E-2</v>
      </c>
      <c r="H174" s="50">
        <v>336.8</v>
      </c>
      <c r="I174" s="50">
        <v>332.5</v>
      </c>
      <c r="J174" s="49">
        <v>1.244E-2</v>
      </c>
      <c r="K174" s="50">
        <v>336</v>
      </c>
      <c r="L174" s="50">
        <v>332</v>
      </c>
    </row>
    <row r="175" spans="1:12" x14ac:dyDescent="0.25">
      <c r="A175" s="49">
        <v>1.0460000000000001E-2</v>
      </c>
      <c r="B175" s="50">
        <v>362.1</v>
      </c>
      <c r="C175" s="50">
        <v>270.39999999999998</v>
      </c>
      <c r="D175" s="49">
        <v>1.0460000000000001E-2</v>
      </c>
      <c r="E175" s="50">
        <v>361.5</v>
      </c>
      <c r="F175" s="50">
        <v>270</v>
      </c>
      <c r="G175" s="49">
        <v>1.2460000000000001E-2</v>
      </c>
      <c r="H175" s="50">
        <v>336.2</v>
      </c>
      <c r="I175" s="50">
        <v>331.9</v>
      </c>
      <c r="J175" s="49">
        <v>1.2460000000000001E-2</v>
      </c>
      <c r="K175" s="50">
        <v>335.5</v>
      </c>
      <c r="L175" s="50">
        <v>331.5</v>
      </c>
    </row>
    <row r="176" spans="1:12" x14ac:dyDescent="0.25">
      <c r="A176" s="49">
        <v>1.048E-2</v>
      </c>
      <c r="B176" s="50">
        <v>361.6</v>
      </c>
      <c r="C176" s="50">
        <v>269.89999999999998</v>
      </c>
      <c r="D176" s="49">
        <v>1.048E-2</v>
      </c>
      <c r="E176" s="50">
        <v>361</v>
      </c>
      <c r="F176" s="50">
        <v>269.5</v>
      </c>
      <c r="G176" s="49">
        <v>1.248E-2</v>
      </c>
      <c r="H176" s="50">
        <v>335.5</v>
      </c>
      <c r="I176" s="50">
        <v>331.2</v>
      </c>
      <c r="J176" s="49">
        <v>1.248E-2</v>
      </c>
      <c r="K176" s="50">
        <v>335</v>
      </c>
      <c r="L176" s="50">
        <v>331</v>
      </c>
    </row>
    <row r="177" spans="1:12" x14ac:dyDescent="0.25">
      <c r="A177" s="49">
        <v>1.0500000000000001E-2</v>
      </c>
      <c r="B177" s="50">
        <v>361.1</v>
      </c>
      <c r="C177" s="50">
        <v>269.39999999999998</v>
      </c>
      <c r="D177" s="49">
        <v>1.0500000000000001E-2</v>
      </c>
      <c r="E177" s="50">
        <v>360.5</v>
      </c>
      <c r="F177" s="50">
        <v>269</v>
      </c>
      <c r="G177" s="49">
        <v>1.2500000000000001E-2</v>
      </c>
      <c r="H177" s="50">
        <v>334.9</v>
      </c>
      <c r="I177" s="50">
        <v>330.6</v>
      </c>
      <c r="J177" s="49">
        <v>1.2500000000000001E-2</v>
      </c>
      <c r="K177" s="50">
        <v>334</v>
      </c>
      <c r="L177" s="50">
        <v>330</v>
      </c>
    </row>
    <row r="178" spans="1:12" x14ac:dyDescent="0.25">
      <c r="A178" s="49">
        <v>1.052E-2</v>
      </c>
      <c r="B178" s="50">
        <v>360.5</v>
      </c>
      <c r="C178" s="50">
        <v>268.8</v>
      </c>
      <c r="D178" s="49">
        <v>1.052E-2</v>
      </c>
      <c r="E178" s="50">
        <v>360</v>
      </c>
      <c r="F178" s="50">
        <v>268.5</v>
      </c>
      <c r="G178" s="49">
        <v>1.252E-2</v>
      </c>
      <c r="H178" s="50">
        <v>334.2</v>
      </c>
      <c r="I178" s="50">
        <v>329.9</v>
      </c>
      <c r="J178" s="49">
        <v>1.252E-2</v>
      </c>
      <c r="K178" s="50">
        <v>333.5</v>
      </c>
      <c r="L178" s="50">
        <v>329.5</v>
      </c>
    </row>
    <row r="179" spans="1:12" x14ac:dyDescent="0.25">
      <c r="A179" s="49">
        <v>1.0540000000000001E-2</v>
      </c>
      <c r="B179" s="50">
        <v>360</v>
      </c>
      <c r="C179" s="50">
        <v>268.3</v>
      </c>
      <c r="D179" s="49">
        <v>1.0540000000000001E-2</v>
      </c>
      <c r="E179" s="50">
        <v>358.5</v>
      </c>
      <c r="F179" s="50">
        <v>267.5</v>
      </c>
      <c r="G179" s="49">
        <v>1.2540000000000001E-2</v>
      </c>
      <c r="H179" s="50">
        <v>333.6</v>
      </c>
      <c r="I179" s="50">
        <v>329.3</v>
      </c>
      <c r="J179" s="49">
        <v>1.2540000000000001E-2</v>
      </c>
      <c r="K179" s="50">
        <v>333</v>
      </c>
      <c r="L179" s="50">
        <v>329</v>
      </c>
    </row>
    <row r="180" spans="1:12" x14ac:dyDescent="0.25">
      <c r="A180" s="49">
        <v>1.056E-2</v>
      </c>
      <c r="B180" s="50">
        <v>359.5</v>
      </c>
      <c r="C180" s="50">
        <v>267.8</v>
      </c>
      <c r="D180" s="49">
        <v>1.056E-2</v>
      </c>
      <c r="E180" s="50">
        <v>358</v>
      </c>
      <c r="F180" s="50">
        <v>267</v>
      </c>
      <c r="G180" s="49">
        <v>1.256E-2</v>
      </c>
      <c r="H180" s="50">
        <v>332.9</v>
      </c>
      <c r="I180" s="50">
        <v>328.6</v>
      </c>
      <c r="J180" s="49">
        <v>1.256E-2</v>
      </c>
      <c r="K180" s="50">
        <v>332.5</v>
      </c>
      <c r="L180" s="50">
        <v>328.5</v>
      </c>
    </row>
    <row r="181" spans="1:12" x14ac:dyDescent="0.25">
      <c r="A181" s="49">
        <v>1.0580000000000001E-2</v>
      </c>
      <c r="B181" s="50">
        <v>358.9</v>
      </c>
      <c r="C181" s="50">
        <v>267.2</v>
      </c>
      <c r="D181" s="49">
        <v>1.0580000000000001E-2</v>
      </c>
      <c r="E181" s="50">
        <v>357.5</v>
      </c>
      <c r="F181" s="50">
        <v>266.5</v>
      </c>
      <c r="G181" s="49">
        <v>1.2579999999999999E-2</v>
      </c>
      <c r="H181" s="50">
        <v>332.3</v>
      </c>
      <c r="I181" s="50">
        <v>328</v>
      </c>
      <c r="J181" s="49">
        <v>1.2579999999999999E-2</v>
      </c>
      <c r="K181" s="50">
        <v>331.5</v>
      </c>
      <c r="L181" s="50">
        <v>327.5</v>
      </c>
    </row>
    <row r="182" spans="1:12" x14ac:dyDescent="0.25">
      <c r="A182" s="49">
        <v>1.06E-2</v>
      </c>
      <c r="B182" s="50">
        <v>358.4</v>
      </c>
      <c r="C182" s="50">
        <v>266.7</v>
      </c>
      <c r="D182" s="49">
        <v>1.06E-2</v>
      </c>
      <c r="E182" s="50">
        <v>357</v>
      </c>
      <c r="F182" s="50">
        <v>266</v>
      </c>
      <c r="G182" s="49">
        <v>1.26E-2</v>
      </c>
      <c r="H182" s="50">
        <v>331.6</v>
      </c>
      <c r="I182" s="50">
        <v>327.3</v>
      </c>
      <c r="J182" s="49">
        <v>1.26E-2</v>
      </c>
      <c r="K182" s="50">
        <v>331</v>
      </c>
      <c r="L182" s="50">
        <v>327</v>
      </c>
    </row>
    <row r="183" spans="1:12" x14ac:dyDescent="0.25">
      <c r="A183" s="49">
        <v>1.0619999999999999E-2</v>
      </c>
      <c r="B183" s="50">
        <v>357.9</v>
      </c>
      <c r="C183" s="50">
        <v>266.2</v>
      </c>
      <c r="D183" s="49">
        <v>1.0619999999999999E-2</v>
      </c>
      <c r="E183" s="50">
        <v>356.5</v>
      </c>
      <c r="F183" s="50">
        <v>265.5</v>
      </c>
      <c r="G183" s="49">
        <v>1.2619999999999999E-2</v>
      </c>
      <c r="H183" s="50">
        <v>331</v>
      </c>
      <c r="I183" s="50">
        <v>326.7</v>
      </c>
      <c r="J183" s="49">
        <v>1.2619999999999999E-2</v>
      </c>
      <c r="K183" s="50">
        <v>330.5</v>
      </c>
      <c r="L183" s="50">
        <v>326.5</v>
      </c>
    </row>
    <row r="184" spans="1:12" x14ac:dyDescent="0.25">
      <c r="A184" s="49">
        <v>1.064E-2</v>
      </c>
      <c r="B184" s="50">
        <v>357.4</v>
      </c>
      <c r="C184" s="50">
        <v>265.7</v>
      </c>
      <c r="D184" s="49">
        <v>1.064E-2</v>
      </c>
      <c r="E184" s="50">
        <v>356</v>
      </c>
      <c r="F184" s="50">
        <v>265</v>
      </c>
      <c r="G184" s="49">
        <v>1.264E-2</v>
      </c>
      <c r="H184" s="50">
        <v>330.4</v>
      </c>
      <c r="I184" s="50">
        <v>326.10000000000002</v>
      </c>
      <c r="J184" s="49">
        <v>1.264E-2</v>
      </c>
      <c r="K184" s="50">
        <v>330</v>
      </c>
      <c r="L184" s="50">
        <v>326</v>
      </c>
    </row>
    <row r="185" spans="1:12" x14ac:dyDescent="0.25">
      <c r="A185" s="49">
        <v>1.0659999999999999E-2</v>
      </c>
      <c r="B185" s="50">
        <v>356.9</v>
      </c>
      <c r="C185" s="50">
        <v>265.2</v>
      </c>
      <c r="D185" s="49">
        <v>1.0659999999999999E-2</v>
      </c>
      <c r="E185" s="50">
        <v>355.5</v>
      </c>
      <c r="F185" s="50">
        <v>264.5</v>
      </c>
      <c r="G185" s="49">
        <v>1.2659999999999999E-2</v>
      </c>
      <c r="H185" s="50">
        <v>329.7</v>
      </c>
      <c r="I185" s="50">
        <v>325.39999999999998</v>
      </c>
      <c r="J185" s="49">
        <v>1.2659999999999999E-2</v>
      </c>
      <c r="K185" s="50">
        <v>329</v>
      </c>
      <c r="L185" s="50">
        <v>325</v>
      </c>
    </row>
    <row r="186" spans="1:12" x14ac:dyDescent="0.25">
      <c r="A186" s="49">
        <v>1.068E-2</v>
      </c>
      <c r="B186" s="50">
        <v>356.2</v>
      </c>
      <c r="C186" s="50">
        <v>264.60000000000002</v>
      </c>
      <c r="D186" s="49">
        <v>1.068E-2</v>
      </c>
      <c r="E186" s="50">
        <v>355</v>
      </c>
      <c r="F186" s="50">
        <v>264</v>
      </c>
      <c r="G186" s="49">
        <v>1.268E-2</v>
      </c>
      <c r="H186" s="50">
        <v>329.1</v>
      </c>
      <c r="I186" s="50">
        <v>324.8</v>
      </c>
      <c r="J186" s="49">
        <v>1.268E-2</v>
      </c>
      <c r="K186" s="50">
        <v>328.5</v>
      </c>
      <c r="L186" s="50">
        <v>324.5</v>
      </c>
    </row>
    <row r="187" spans="1:12" x14ac:dyDescent="0.25">
      <c r="A187" s="49">
        <v>1.0699999999999999E-2</v>
      </c>
      <c r="B187" s="50">
        <v>355.7</v>
      </c>
      <c r="C187" s="50">
        <v>264.10000000000002</v>
      </c>
      <c r="D187" s="49">
        <v>1.0699999999999999E-2</v>
      </c>
      <c r="E187" s="50">
        <v>354.5</v>
      </c>
      <c r="F187" s="50">
        <v>263.5</v>
      </c>
      <c r="G187" s="49">
        <v>1.2699999999999999E-2</v>
      </c>
      <c r="H187" s="50">
        <v>328.5</v>
      </c>
      <c r="I187" s="50">
        <v>324.2</v>
      </c>
      <c r="J187" s="49">
        <v>1.2699999999999999E-2</v>
      </c>
      <c r="K187" s="50">
        <v>328</v>
      </c>
      <c r="L187" s="50">
        <v>324</v>
      </c>
    </row>
    <row r="188" spans="1:12" x14ac:dyDescent="0.25">
      <c r="A188" s="49">
        <v>1.072E-2</v>
      </c>
      <c r="B188" s="50">
        <v>355.2</v>
      </c>
      <c r="C188" s="50">
        <v>263.60000000000002</v>
      </c>
      <c r="D188" s="49">
        <v>1.072E-2</v>
      </c>
      <c r="E188" s="50">
        <v>354</v>
      </c>
      <c r="F188" s="50">
        <v>263</v>
      </c>
      <c r="G188" s="49">
        <v>1.272E-2</v>
      </c>
      <c r="H188" s="50">
        <v>327.8</v>
      </c>
      <c r="I188" s="50">
        <v>323.5</v>
      </c>
      <c r="J188" s="49">
        <v>1.272E-2</v>
      </c>
      <c r="K188" s="50">
        <v>327</v>
      </c>
      <c r="L188" s="50">
        <v>323</v>
      </c>
    </row>
    <row r="189" spans="1:12" x14ac:dyDescent="0.25">
      <c r="A189" s="49">
        <v>1.074E-2</v>
      </c>
      <c r="B189" s="50">
        <v>354.7</v>
      </c>
      <c r="C189" s="50">
        <v>263.10000000000002</v>
      </c>
      <c r="D189" s="49">
        <v>1.074E-2</v>
      </c>
      <c r="E189" s="50">
        <v>353.5</v>
      </c>
      <c r="F189" s="50">
        <v>262.5</v>
      </c>
      <c r="G189" s="49">
        <v>1.274E-2</v>
      </c>
      <c r="H189" s="50">
        <v>327.2</v>
      </c>
      <c r="I189" s="50">
        <v>322.89999999999998</v>
      </c>
      <c r="J189" s="49">
        <v>1.274E-2</v>
      </c>
      <c r="K189" s="50">
        <v>326.5</v>
      </c>
      <c r="L189" s="50">
        <v>322.5</v>
      </c>
    </row>
    <row r="190" spans="1:12" x14ac:dyDescent="0.25">
      <c r="A190" s="49">
        <v>1.076E-2</v>
      </c>
      <c r="B190" s="50">
        <v>354.2</v>
      </c>
      <c r="C190" s="50">
        <v>262.60000000000002</v>
      </c>
      <c r="D190" s="49">
        <v>1.076E-2</v>
      </c>
      <c r="E190" s="50">
        <v>353</v>
      </c>
      <c r="F190" s="50">
        <v>262</v>
      </c>
      <c r="G190" s="49">
        <v>1.2760000000000001E-2</v>
      </c>
      <c r="H190" s="50">
        <v>326.60000000000002</v>
      </c>
      <c r="I190" s="50">
        <v>322.3</v>
      </c>
      <c r="J190" s="49">
        <v>1.2760000000000001E-2</v>
      </c>
      <c r="K190" s="50">
        <v>326</v>
      </c>
      <c r="L190" s="50">
        <v>322</v>
      </c>
    </row>
    <row r="191" spans="1:12" x14ac:dyDescent="0.25">
      <c r="A191" s="49">
        <v>1.078E-2</v>
      </c>
      <c r="B191" s="50">
        <v>353.7</v>
      </c>
      <c r="C191" s="50">
        <v>262.10000000000002</v>
      </c>
      <c r="D191" s="49">
        <v>1.078E-2</v>
      </c>
      <c r="E191" s="50">
        <v>352.5</v>
      </c>
      <c r="F191" s="50">
        <v>261.5</v>
      </c>
      <c r="G191" s="49">
        <v>1.278E-2</v>
      </c>
      <c r="H191" s="50">
        <v>326</v>
      </c>
      <c r="I191" s="50">
        <v>321.7</v>
      </c>
      <c r="J191" s="49">
        <v>1.278E-2</v>
      </c>
      <c r="K191" s="50">
        <v>325.5</v>
      </c>
      <c r="L191" s="50">
        <v>321.5</v>
      </c>
    </row>
    <row r="192" spans="1:12" x14ac:dyDescent="0.25">
      <c r="A192" s="49">
        <v>1.0800000000000001E-2</v>
      </c>
      <c r="B192" s="50">
        <v>353.2</v>
      </c>
      <c r="C192" s="50">
        <v>261.60000000000002</v>
      </c>
      <c r="D192" s="49">
        <v>1.0800000000000001E-2</v>
      </c>
      <c r="E192" s="50">
        <v>352</v>
      </c>
      <c r="F192" s="50">
        <v>261</v>
      </c>
      <c r="G192" s="49">
        <v>1.2800000000000001E-2</v>
      </c>
      <c r="H192" s="50">
        <v>325.3</v>
      </c>
      <c r="I192" s="50">
        <v>321</v>
      </c>
      <c r="J192" s="49">
        <v>1.2800000000000001E-2</v>
      </c>
      <c r="K192" s="50">
        <v>325</v>
      </c>
      <c r="L192" s="50">
        <v>321</v>
      </c>
    </row>
    <row r="193" spans="1:12" x14ac:dyDescent="0.25">
      <c r="A193" s="49">
        <v>1.082E-2</v>
      </c>
      <c r="B193" s="50">
        <v>352.7</v>
      </c>
      <c r="C193" s="50">
        <v>261.10000000000002</v>
      </c>
      <c r="D193" s="49">
        <v>1.082E-2</v>
      </c>
      <c r="E193" s="50">
        <v>351.5</v>
      </c>
      <c r="F193" s="50">
        <v>260.5</v>
      </c>
      <c r="G193" s="49">
        <v>1.282E-2</v>
      </c>
      <c r="H193" s="50">
        <v>324.7</v>
      </c>
      <c r="I193" s="50">
        <v>320.39999999999998</v>
      </c>
      <c r="J193" s="49">
        <v>1.282E-2</v>
      </c>
      <c r="K193" s="50">
        <v>324</v>
      </c>
      <c r="L193" s="50">
        <v>320</v>
      </c>
    </row>
    <row r="194" spans="1:12" x14ac:dyDescent="0.25">
      <c r="A194" s="49">
        <v>1.0840000000000001E-2</v>
      </c>
      <c r="B194" s="50">
        <v>352.2</v>
      </c>
      <c r="C194" s="50">
        <v>260.60000000000002</v>
      </c>
      <c r="D194" s="49">
        <v>1.0840000000000001E-2</v>
      </c>
      <c r="E194" s="50">
        <v>351</v>
      </c>
      <c r="F194" s="50">
        <v>260</v>
      </c>
      <c r="G194" s="49">
        <v>1.2840000000000001E-2</v>
      </c>
      <c r="H194" s="50">
        <v>324.10000000000002</v>
      </c>
      <c r="I194" s="50">
        <v>319.8</v>
      </c>
      <c r="J194" s="49">
        <v>1.2840000000000001E-2</v>
      </c>
      <c r="K194" s="50">
        <v>323.5</v>
      </c>
      <c r="L194" s="50">
        <v>319.5</v>
      </c>
    </row>
    <row r="195" spans="1:12" x14ac:dyDescent="0.25">
      <c r="A195" s="49">
        <v>1.086E-2</v>
      </c>
      <c r="B195" s="50">
        <v>351.7</v>
      </c>
      <c r="C195" s="50">
        <v>260.10000000000002</v>
      </c>
      <c r="D195" s="49">
        <v>1.086E-2</v>
      </c>
      <c r="E195" s="50">
        <v>350.5</v>
      </c>
      <c r="F195" s="50">
        <v>259.5</v>
      </c>
      <c r="G195" s="49">
        <v>1.286E-2</v>
      </c>
      <c r="H195" s="50">
        <v>323.5</v>
      </c>
      <c r="I195" s="50">
        <v>319.2</v>
      </c>
      <c r="J195" s="49">
        <v>1.286E-2</v>
      </c>
      <c r="K195" s="50">
        <v>323</v>
      </c>
      <c r="L195" s="50">
        <v>319</v>
      </c>
    </row>
    <row r="196" spans="1:12" x14ac:dyDescent="0.25">
      <c r="A196" s="49">
        <v>1.0880000000000001E-2</v>
      </c>
      <c r="B196" s="50">
        <v>351.2</v>
      </c>
      <c r="C196" s="50">
        <v>259.60000000000002</v>
      </c>
      <c r="D196" s="49">
        <v>1.0880000000000001E-2</v>
      </c>
      <c r="E196" s="50">
        <v>350</v>
      </c>
      <c r="F196" s="50">
        <v>259</v>
      </c>
      <c r="G196" s="49">
        <v>1.2880000000000001E-2</v>
      </c>
      <c r="H196" s="50">
        <v>322.89999999999998</v>
      </c>
      <c r="I196" s="50">
        <v>318.60000000000002</v>
      </c>
      <c r="J196" s="49">
        <v>1.2880000000000001E-2</v>
      </c>
      <c r="K196" s="50">
        <v>322.5</v>
      </c>
      <c r="L196" s="50">
        <v>318.5</v>
      </c>
    </row>
    <row r="197" spans="1:12" x14ac:dyDescent="0.25">
      <c r="A197" s="49">
        <v>1.09E-2</v>
      </c>
      <c r="B197" s="50">
        <v>350.7</v>
      </c>
      <c r="C197" s="50">
        <v>259.10000000000002</v>
      </c>
      <c r="D197" s="49">
        <v>1.09E-2</v>
      </c>
      <c r="E197" s="50">
        <v>349.5</v>
      </c>
      <c r="F197" s="50">
        <v>258.5</v>
      </c>
      <c r="G197" s="49">
        <v>1.29E-2</v>
      </c>
      <c r="H197" s="50">
        <v>322.3</v>
      </c>
      <c r="I197" s="50">
        <v>318</v>
      </c>
      <c r="J197" s="49">
        <v>1.29E-2</v>
      </c>
      <c r="K197" s="50">
        <v>321.5</v>
      </c>
      <c r="L197" s="50">
        <v>317.5</v>
      </c>
    </row>
    <row r="198" spans="1:12" x14ac:dyDescent="0.25">
      <c r="A198" s="49">
        <v>1.0919999999999999E-2</v>
      </c>
      <c r="B198" s="50">
        <v>350.2</v>
      </c>
      <c r="C198" s="50">
        <v>258.60000000000002</v>
      </c>
      <c r="D198" s="49">
        <v>1.0919999999999999E-2</v>
      </c>
      <c r="E198" s="50">
        <v>349</v>
      </c>
      <c r="F198" s="50">
        <v>258</v>
      </c>
      <c r="G198" s="49">
        <v>1.2919999999999999E-2</v>
      </c>
      <c r="H198" s="50">
        <v>321.7</v>
      </c>
      <c r="I198" s="50">
        <v>317.39999999999998</v>
      </c>
      <c r="J198" s="49">
        <v>1.2919999999999999E-2</v>
      </c>
      <c r="K198" s="50">
        <v>321</v>
      </c>
      <c r="L198" s="50">
        <v>317</v>
      </c>
    </row>
    <row r="199" spans="1:12" x14ac:dyDescent="0.25">
      <c r="A199" s="49">
        <v>1.094E-2</v>
      </c>
      <c r="B199" s="50">
        <v>349.7</v>
      </c>
      <c r="C199" s="50">
        <v>258.10000000000002</v>
      </c>
      <c r="D199" s="49">
        <v>1.094E-2</v>
      </c>
      <c r="E199" s="50">
        <v>348.5</v>
      </c>
      <c r="F199" s="50">
        <v>257.5</v>
      </c>
      <c r="G199" s="49">
        <v>1.294E-2</v>
      </c>
      <c r="H199" s="50">
        <v>321.10000000000002</v>
      </c>
      <c r="I199" s="50">
        <v>316.8</v>
      </c>
      <c r="J199" s="49">
        <v>1.294E-2</v>
      </c>
      <c r="K199" s="50">
        <v>320.5</v>
      </c>
      <c r="L199" s="50">
        <v>316.5</v>
      </c>
    </row>
    <row r="200" spans="1:12" x14ac:dyDescent="0.25">
      <c r="A200" s="49">
        <v>1.0959999999999999E-2</v>
      </c>
      <c r="B200" s="50">
        <v>349.2</v>
      </c>
      <c r="C200" s="50">
        <v>257.60000000000002</v>
      </c>
      <c r="D200" s="49">
        <v>1.0959999999999999E-2</v>
      </c>
      <c r="E200" s="50">
        <v>348</v>
      </c>
      <c r="F200" s="50">
        <v>257</v>
      </c>
      <c r="G200" s="49">
        <v>1.2959999999999999E-2</v>
      </c>
      <c r="H200" s="50">
        <v>320.5</v>
      </c>
      <c r="I200" s="50">
        <v>316.2</v>
      </c>
      <c r="J200" s="49">
        <v>1.2959999999999999E-2</v>
      </c>
      <c r="K200" s="50">
        <v>320</v>
      </c>
      <c r="L200" s="50">
        <v>316</v>
      </c>
    </row>
    <row r="201" spans="1:12" x14ac:dyDescent="0.25">
      <c r="A201" s="49">
        <v>1.098E-2</v>
      </c>
      <c r="B201" s="50">
        <v>348.8</v>
      </c>
      <c r="C201" s="50">
        <v>257.2</v>
      </c>
      <c r="D201" s="49">
        <v>1.098E-2</v>
      </c>
      <c r="E201" s="50">
        <v>347.5</v>
      </c>
      <c r="F201" s="50">
        <v>256.5</v>
      </c>
      <c r="G201" s="49">
        <v>1.298E-2</v>
      </c>
      <c r="H201" s="50">
        <v>319.89999999999998</v>
      </c>
      <c r="I201" s="50">
        <v>315.60000000000002</v>
      </c>
      <c r="J201" s="49">
        <v>1.298E-2</v>
      </c>
      <c r="K201" s="50">
        <v>319.5</v>
      </c>
      <c r="L201" s="50">
        <v>315.5</v>
      </c>
    </row>
    <row r="202" spans="1:12" x14ac:dyDescent="0.25">
      <c r="A202" s="49">
        <v>1.0999999999999999E-2</v>
      </c>
      <c r="B202" s="50">
        <v>348.3</v>
      </c>
      <c r="C202" s="50">
        <v>256.7</v>
      </c>
      <c r="D202" s="49">
        <v>1.0999999999999999E-2</v>
      </c>
      <c r="E202" s="50">
        <v>347</v>
      </c>
      <c r="F202" s="50">
        <v>256</v>
      </c>
      <c r="G202" s="49">
        <v>1.2999999999999999E-2</v>
      </c>
      <c r="H202" s="50">
        <v>319.3</v>
      </c>
      <c r="I202" s="50">
        <v>315</v>
      </c>
      <c r="J202" s="49">
        <v>1.2999999999999999E-2</v>
      </c>
      <c r="K202" s="50">
        <v>318.5</v>
      </c>
      <c r="L202" s="50">
        <v>314.5</v>
      </c>
    </row>
    <row r="203" spans="1:12" x14ac:dyDescent="0.25">
      <c r="A203" s="49">
        <v>1.102E-2</v>
      </c>
      <c r="B203" s="50">
        <v>347.8</v>
      </c>
      <c r="C203" s="50">
        <v>256.2</v>
      </c>
      <c r="D203" s="49">
        <v>1.102E-2</v>
      </c>
      <c r="E203" s="50">
        <v>346.5</v>
      </c>
      <c r="F203" s="50">
        <v>255.5</v>
      </c>
      <c r="G203" s="49">
        <v>1.302E-2</v>
      </c>
      <c r="H203" s="50">
        <v>318.7</v>
      </c>
      <c r="I203" s="50">
        <v>314.39999999999998</v>
      </c>
      <c r="J203" s="49">
        <v>1.302E-2</v>
      </c>
      <c r="K203" s="50">
        <v>318</v>
      </c>
      <c r="L203" s="50">
        <v>314</v>
      </c>
    </row>
    <row r="204" spans="1:12" x14ac:dyDescent="0.25">
      <c r="A204" s="49">
        <v>1.1039999999999999E-2</v>
      </c>
      <c r="B204" s="50">
        <v>347.3</v>
      </c>
      <c r="C204" s="50">
        <v>255.7</v>
      </c>
      <c r="D204" s="49">
        <v>1.1039999999999999E-2</v>
      </c>
      <c r="E204" s="50">
        <v>346</v>
      </c>
      <c r="F204" s="50">
        <v>255</v>
      </c>
      <c r="G204" s="49">
        <v>1.304E-2</v>
      </c>
      <c r="H204" s="50">
        <v>318.10000000000002</v>
      </c>
      <c r="I204" s="50">
        <v>313.8</v>
      </c>
      <c r="J204" s="49">
        <v>1.304E-2</v>
      </c>
      <c r="K204" s="50">
        <v>317.5</v>
      </c>
      <c r="L204" s="50">
        <v>313.5</v>
      </c>
    </row>
    <row r="205" spans="1:12" x14ac:dyDescent="0.25">
      <c r="A205" s="49">
        <v>1.106E-2</v>
      </c>
      <c r="B205" s="50">
        <v>346.8</v>
      </c>
      <c r="C205" s="50">
        <v>255.2</v>
      </c>
      <c r="D205" s="49">
        <v>1.106E-2</v>
      </c>
      <c r="E205" s="50">
        <v>345.5</v>
      </c>
      <c r="F205" s="50">
        <v>254.5</v>
      </c>
      <c r="G205" s="49">
        <v>1.306E-2</v>
      </c>
      <c r="H205" s="50">
        <v>317.5</v>
      </c>
      <c r="I205" s="50">
        <v>313.2</v>
      </c>
      <c r="J205" s="49">
        <v>1.306E-2</v>
      </c>
      <c r="K205" s="50">
        <v>317</v>
      </c>
      <c r="L205" s="50">
        <v>313</v>
      </c>
    </row>
    <row r="206" spans="1:12" x14ac:dyDescent="0.25">
      <c r="A206" s="49">
        <v>1.108E-2</v>
      </c>
      <c r="B206" s="50">
        <v>346.4</v>
      </c>
      <c r="C206" s="50">
        <v>254.8</v>
      </c>
      <c r="D206" s="49">
        <v>1.108E-2</v>
      </c>
      <c r="E206" s="50">
        <v>345</v>
      </c>
      <c r="F206" s="50">
        <v>254</v>
      </c>
      <c r="G206" s="49">
        <v>1.308E-2</v>
      </c>
      <c r="H206" s="50">
        <v>316.89999999999998</v>
      </c>
      <c r="I206" s="50">
        <v>312.60000000000002</v>
      </c>
      <c r="J206" s="49">
        <v>1.308E-2</v>
      </c>
      <c r="K206" s="50">
        <v>316.5</v>
      </c>
      <c r="L206" s="50">
        <v>312.5</v>
      </c>
    </row>
    <row r="207" spans="1:12" x14ac:dyDescent="0.25">
      <c r="A207" s="49">
        <v>1.11E-2</v>
      </c>
      <c r="B207" s="50">
        <v>345.9</v>
      </c>
      <c r="C207" s="50">
        <v>254.3</v>
      </c>
      <c r="D207" s="49">
        <v>1.11E-2</v>
      </c>
      <c r="E207" s="50">
        <v>345</v>
      </c>
      <c r="F207" s="50">
        <v>254</v>
      </c>
      <c r="G207" s="49">
        <v>1.3100000000000001E-2</v>
      </c>
      <c r="H207" s="50">
        <v>316.3</v>
      </c>
      <c r="I207" s="50">
        <v>312</v>
      </c>
      <c r="J207" s="49">
        <v>1.3100000000000001E-2</v>
      </c>
      <c r="K207" s="50">
        <v>316</v>
      </c>
      <c r="L207" s="50">
        <v>312</v>
      </c>
    </row>
    <row r="208" spans="1:12" x14ac:dyDescent="0.25">
      <c r="A208" s="49">
        <v>1.112E-2</v>
      </c>
      <c r="B208" s="50">
        <v>345.3</v>
      </c>
      <c r="C208" s="50">
        <v>253.8</v>
      </c>
      <c r="D208" s="49">
        <v>1.112E-2</v>
      </c>
      <c r="E208" s="50">
        <v>344.5</v>
      </c>
      <c r="F208" s="50">
        <v>253.5</v>
      </c>
      <c r="G208" s="49">
        <v>1.312E-2</v>
      </c>
      <c r="H208" s="50">
        <v>315.8</v>
      </c>
      <c r="I208" s="50">
        <v>311.5</v>
      </c>
      <c r="J208" s="49">
        <v>1.312E-2</v>
      </c>
      <c r="K208" s="50">
        <v>315</v>
      </c>
      <c r="L208" s="50">
        <v>311</v>
      </c>
    </row>
    <row r="209" spans="1:12" x14ac:dyDescent="0.25">
      <c r="A209" s="49">
        <v>1.1140000000000001E-2</v>
      </c>
      <c r="B209" s="50">
        <v>344.8</v>
      </c>
      <c r="C209" s="50">
        <v>253.3</v>
      </c>
      <c r="D209" s="49">
        <v>1.1140000000000001E-2</v>
      </c>
      <c r="E209" s="50">
        <v>344</v>
      </c>
      <c r="F209" s="50">
        <v>253</v>
      </c>
      <c r="G209" s="49">
        <v>1.3140000000000001E-2</v>
      </c>
      <c r="H209" s="50">
        <v>315.2</v>
      </c>
      <c r="I209" s="50">
        <v>310.89999999999998</v>
      </c>
      <c r="J209" s="49">
        <v>1.3140000000000001E-2</v>
      </c>
      <c r="K209" s="50">
        <v>314.5</v>
      </c>
      <c r="L209" s="50">
        <v>310.5</v>
      </c>
    </row>
    <row r="210" spans="1:12" x14ac:dyDescent="0.25">
      <c r="A210" s="49">
        <v>1.116E-2</v>
      </c>
      <c r="B210" s="50">
        <v>344.4</v>
      </c>
      <c r="C210" s="50">
        <v>252.9</v>
      </c>
      <c r="D210" s="49">
        <v>1.116E-2</v>
      </c>
      <c r="E210" s="50">
        <v>343.5</v>
      </c>
      <c r="F210" s="50">
        <v>252.5</v>
      </c>
      <c r="G210" s="49">
        <v>1.316E-2</v>
      </c>
      <c r="H210" s="50">
        <v>314.60000000000002</v>
      </c>
      <c r="I210" s="50">
        <v>310.3</v>
      </c>
      <c r="J210" s="49">
        <v>1.316E-2</v>
      </c>
      <c r="K210" s="50">
        <v>314</v>
      </c>
      <c r="L210" s="50">
        <v>310</v>
      </c>
    </row>
    <row r="211" spans="1:12" x14ac:dyDescent="0.25">
      <c r="A211" s="49">
        <v>1.1180000000000001E-2</v>
      </c>
      <c r="B211" s="50">
        <v>343.9</v>
      </c>
      <c r="C211" s="50">
        <v>252.4</v>
      </c>
      <c r="D211" s="49">
        <v>1.1180000000000001E-2</v>
      </c>
      <c r="E211" s="50">
        <v>343</v>
      </c>
      <c r="F211" s="50">
        <v>252</v>
      </c>
      <c r="G211" s="49">
        <v>1.3180000000000001E-2</v>
      </c>
      <c r="H211" s="50">
        <v>314</v>
      </c>
      <c r="I211" s="50">
        <v>309.7</v>
      </c>
      <c r="J211" s="49">
        <v>1.3180000000000001E-2</v>
      </c>
      <c r="K211" s="50">
        <v>313.5</v>
      </c>
      <c r="L211" s="50">
        <v>309.5</v>
      </c>
    </row>
    <row r="212" spans="1:12" x14ac:dyDescent="0.25">
      <c r="A212" s="49">
        <v>1.12E-2</v>
      </c>
      <c r="B212" s="50">
        <v>343.4</v>
      </c>
      <c r="C212" s="50">
        <v>251.9</v>
      </c>
      <c r="D212" s="49">
        <v>1.12E-2</v>
      </c>
      <c r="E212" s="50">
        <v>342.5</v>
      </c>
      <c r="F212" s="50">
        <v>251.5</v>
      </c>
      <c r="G212" s="49">
        <v>1.32E-2</v>
      </c>
      <c r="H212" s="50">
        <v>313.39999999999998</v>
      </c>
      <c r="I212" s="50">
        <v>309.10000000000002</v>
      </c>
      <c r="J212" s="49">
        <v>1.32E-2</v>
      </c>
      <c r="K212" s="50">
        <v>313</v>
      </c>
      <c r="L212" s="50">
        <v>309</v>
      </c>
    </row>
    <row r="213" spans="1:12" x14ac:dyDescent="0.25">
      <c r="A213" s="49">
        <v>1.1220000000000001E-2</v>
      </c>
      <c r="B213" s="50">
        <v>343</v>
      </c>
      <c r="C213" s="50">
        <v>251.5</v>
      </c>
      <c r="D213" s="49">
        <v>1.1220000000000001E-2</v>
      </c>
      <c r="E213" s="50">
        <v>342</v>
      </c>
      <c r="F213" s="50">
        <v>251</v>
      </c>
      <c r="G213" s="49">
        <v>1.3220000000000001E-2</v>
      </c>
      <c r="H213" s="50">
        <v>312.89999999999998</v>
      </c>
      <c r="I213" s="50">
        <v>308.60000000000002</v>
      </c>
      <c r="J213" s="49">
        <v>1.3220000000000001E-2</v>
      </c>
      <c r="K213" s="50">
        <v>312.5</v>
      </c>
      <c r="L213" s="50">
        <v>308.5</v>
      </c>
    </row>
    <row r="214" spans="1:12" x14ac:dyDescent="0.25">
      <c r="A214" s="49">
        <v>1.124E-2</v>
      </c>
      <c r="B214" s="50">
        <v>342.5</v>
      </c>
      <c r="C214" s="50">
        <v>251</v>
      </c>
      <c r="D214" s="49">
        <v>1.124E-2</v>
      </c>
      <c r="E214" s="50">
        <v>341.5</v>
      </c>
      <c r="F214" s="50">
        <v>250.5</v>
      </c>
      <c r="G214" s="49">
        <v>1.324E-2</v>
      </c>
      <c r="H214" s="50">
        <v>312.3</v>
      </c>
      <c r="I214" s="50">
        <v>308</v>
      </c>
      <c r="J214" s="49">
        <v>1.324E-2</v>
      </c>
      <c r="K214" s="50">
        <v>312</v>
      </c>
      <c r="L214" s="50">
        <v>308</v>
      </c>
    </row>
    <row r="215" spans="1:12" x14ac:dyDescent="0.25">
      <c r="A215" s="49">
        <v>1.1259999999999999E-2</v>
      </c>
      <c r="B215" s="50">
        <v>342</v>
      </c>
      <c r="C215" s="50">
        <v>250.5</v>
      </c>
      <c r="D215" s="49">
        <v>1.1259999999999999E-2</v>
      </c>
      <c r="E215" s="50">
        <v>341</v>
      </c>
      <c r="F215" s="50">
        <v>250</v>
      </c>
      <c r="G215" s="49">
        <v>1.3259999999999999E-2</v>
      </c>
      <c r="H215" s="50">
        <v>311.7</v>
      </c>
      <c r="I215" s="50">
        <v>307.39999999999998</v>
      </c>
      <c r="J215" s="49">
        <v>1.3259999999999999E-2</v>
      </c>
      <c r="K215" s="50">
        <v>311</v>
      </c>
      <c r="L215" s="50">
        <v>307</v>
      </c>
    </row>
    <row r="216" spans="1:12" x14ac:dyDescent="0.25">
      <c r="A216" s="49">
        <v>1.128E-2</v>
      </c>
      <c r="B216" s="50">
        <v>341.6</v>
      </c>
      <c r="C216" s="50">
        <v>250.1</v>
      </c>
      <c r="D216" s="49">
        <v>1.128E-2</v>
      </c>
      <c r="E216" s="50">
        <v>340.5</v>
      </c>
      <c r="F216" s="50">
        <v>249.5</v>
      </c>
      <c r="G216" s="49">
        <v>1.328E-2</v>
      </c>
      <c r="H216" s="50">
        <v>311.2</v>
      </c>
      <c r="I216" s="50">
        <v>306.89999999999998</v>
      </c>
      <c r="J216" s="49">
        <v>1.328E-2</v>
      </c>
      <c r="K216" s="50">
        <v>310.5</v>
      </c>
      <c r="L216" s="50">
        <v>306.5</v>
      </c>
    </row>
    <row r="217" spans="1:12" x14ac:dyDescent="0.25">
      <c r="A217" s="49">
        <v>1.1299999999999999E-2</v>
      </c>
      <c r="B217" s="50">
        <v>341.1</v>
      </c>
      <c r="C217" s="50">
        <v>249.6</v>
      </c>
      <c r="D217" s="49">
        <v>1.1299999999999999E-2</v>
      </c>
      <c r="E217" s="50">
        <v>340</v>
      </c>
      <c r="F217" s="50">
        <v>249</v>
      </c>
      <c r="G217" s="49">
        <v>1.3299999999999999E-2</v>
      </c>
      <c r="H217" s="50">
        <v>310.60000000000002</v>
      </c>
      <c r="I217" s="50">
        <v>306.3</v>
      </c>
      <c r="J217" s="49">
        <v>1.3299999999999999E-2</v>
      </c>
      <c r="K217" s="50">
        <v>310</v>
      </c>
      <c r="L217" s="50">
        <v>306</v>
      </c>
    </row>
    <row r="218" spans="1:12" x14ac:dyDescent="0.25">
      <c r="A218" s="49">
        <v>1.132E-2</v>
      </c>
      <c r="B218" s="50">
        <v>340.7</v>
      </c>
      <c r="C218" s="50">
        <v>249.2</v>
      </c>
      <c r="D218" s="49">
        <v>1.132E-2</v>
      </c>
      <c r="E218" s="50">
        <v>339.5</v>
      </c>
      <c r="F218" s="50">
        <v>248.5</v>
      </c>
      <c r="G218" s="49">
        <v>1.332E-2</v>
      </c>
      <c r="H218" s="50">
        <v>310</v>
      </c>
      <c r="I218" s="50">
        <v>305.7</v>
      </c>
      <c r="J218" s="49">
        <v>1.332E-2</v>
      </c>
      <c r="K218" s="50">
        <v>309.5</v>
      </c>
      <c r="L218" s="50">
        <v>305.5</v>
      </c>
    </row>
    <row r="219" spans="1:12" x14ac:dyDescent="0.25">
      <c r="A219" s="49">
        <v>1.1339999999999999E-2</v>
      </c>
      <c r="B219" s="50">
        <v>340.2</v>
      </c>
      <c r="C219" s="50">
        <v>248.7</v>
      </c>
      <c r="D219" s="49">
        <v>1.1339999999999999E-2</v>
      </c>
      <c r="E219" s="50">
        <v>339</v>
      </c>
      <c r="F219" s="50">
        <v>248</v>
      </c>
      <c r="G219" s="49">
        <v>1.3339999999999999E-2</v>
      </c>
      <c r="H219" s="50">
        <v>309.5</v>
      </c>
      <c r="I219" s="50">
        <v>305.2</v>
      </c>
      <c r="J219" s="49">
        <v>1.3339999999999999E-2</v>
      </c>
      <c r="K219" s="50">
        <v>309</v>
      </c>
      <c r="L219" s="50">
        <v>305</v>
      </c>
    </row>
    <row r="220" spans="1:12" x14ac:dyDescent="0.25">
      <c r="A220" s="49">
        <v>1.136E-2</v>
      </c>
      <c r="B220" s="50">
        <v>339.8</v>
      </c>
      <c r="C220" s="50">
        <v>248.3</v>
      </c>
      <c r="D220" s="49">
        <v>1.136E-2</v>
      </c>
      <c r="E220" s="50">
        <v>339</v>
      </c>
      <c r="F220" s="50">
        <v>248</v>
      </c>
      <c r="G220" s="49">
        <v>1.336E-2</v>
      </c>
      <c r="H220" s="50">
        <v>308.89999999999998</v>
      </c>
      <c r="I220" s="50">
        <v>304.60000000000002</v>
      </c>
      <c r="J220" s="49">
        <v>1.336E-2</v>
      </c>
      <c r="K220" s="50">
        <v>308.5</v>
      </c>
      <c r="L220" s="50">
        <v>304.5</v>
      </c>
    </row>
    <row r="221" spans="1:12" x14ac:dyDescent="0.25">
      <c r="A221" s="49">
        <v>1.1379999999999999E-2</v>
      </c>
      <c r="B221" s="50">
        <v>339.3</v>
      </c>
      <c r="C221" s="50">
        <v>247.8</v>
      </c>
      <c r="D221" s="49">
        <v>1.1379999999999999E-2</v>
      </c>
      <c r="E221" s="50">
        <v>338.5</v>
      </c>
      <c r="F221" s="50">
        <v>247.5</v>
      </c>
      <c r="G221" s="49">
        <v>1.338E-2</v>
      </c>
      <c r="H221" s="50">
        <v>308.39999999999998</v>
      </c>
      <c r="I221" s="50">
        <v>304.10000000000002</v>
      </c>
      <c r="J221" s="49">
        <v>1.338E-2</v>
      </c>
      <c r="K221" s="50">
        <v>308</v>
      </c>
      <c r="L221" s="50">
        <v>304</v>
      </c>
    </row>
    <row r="222" spans="1:12" x14ac:dyDescent="0.25">
      <c r="A222" s="49">
        <v>1.14E-2</v>
      </c>
      <c r="B222" s="50">
        <v>338.9</v>
      </c>
      <c r="C222" s="50">
        <v>247.4</v>
      </c>
      <c r="D222" s="49">
        <v>1.14E-2</v>
      </c>
      <c r="E222" s="50">
        <v>338</v>
      </c>
      <c r="F222" s="50">
        <v>247</v>
      </c>
      <c r="G222" s="49">
        <v>1.34E-2</v>
      </c>
      <c r="H222" s="50">
        <v>307.8</v>
      </c>
      <c r="I222" s="50">
        <v>303.5</v>
      </c>
      <c r="J222" s="49">
        <v>1.34E-2</v>
      </c>
      <c r="K222" s="50">
        <v>307.5</v>
      </c>
      <c r="L222" s="50">
        <v>303.5</v>
      </c>
    </row>
    <row r="223" spans="1:12" x14ac:dyDescent="0.25">
      <c r="A223" s="49">
        <v>1.142E-2</v>
      </c>
      <c r="B223" s="50">
        <v>338.4</v>
      </c>
      <c r="C223" s="50">
        <v>246.9</v>
      </c>
      <c r="D223" s="49">
        <v>1.142E-2</v>
      </c>
      <c r="E223" s="50">
        <v>337.5</v>
      </c>
      <c r="F223" s="50">
        <v>246.5</v>
      </c>
      <c r="G223" s="49">
        <v>1.342E-2</v>
      </c>
      <c r="H223" s="50">
        <v>307.3</v>
      </c>
      <c r="I223" s="50">
        <v>303</v>
      </c>
      <c r="J223" s="49">
        <v>1.342E-2</v>
      </c>
      <c r="K223" s="50">
        <v>306.5</v>
      </c>
      <c r="L223" s="50">
        <v>302.5</v>
      </c>
    </row>
    <row r="224" spans="1:12" x14ac:dyDescent="0.25">
      <c r="A224" s="49">
        <v>1.1440000000000001E-2</v>
      </c>
      <c r="B224" s="50">
        <v>338</v>
      </c>
      <c r="C224" s="50">
        <v>246.5</v>
      </c>
      <c r="D224" s="49">
        <v>1.1440000000000001E-2</v>
      </c>
      <c r="E224" s="50">
        <v>337</v>
      </c>
      <c r="F224" s="50">
        <v>246</v>
      </c>
      <c r="G224" s="49">
        <v>1.3440000000000001E-2</v>
      </c>
      <c r="H224" s="50">
        <v>306.7</v>
      </c>
      <c r="I224" s="50">
        <v>302.39999999999998</v>
      </c>
      <c r="J224" s="49">
        <v>1.3440000000000001E-2</v>
      </c>
      <c r="K224" s="50">
        <v>306</v>
      </c>
      <c r="L224" s="50">
        <v>302</v>
      </c>
    </row>
    <row r="225" spans="1:12" x14ac:dyDescent="0.25">
      <c r="A225" s="49">
        <v>1.146E-2</v>
      </c>
      <c r="B225" s="50">
        <v>337.5</v>
      </c>
      <c r="C225" s="50">
        <v>246</v>
      </c>
      <c r="D225" s="49">
        <v>1.146E-2</v>
      </c>
      <c r="E225" s="50">
        <v>336.5</v>
      </c>
      <c r="F225" s="50">
        <v>245.5</v>
      </c>
      <c r="G225" s="49">
        <v>1.346E-2</v>
      </c>
      <c r="H225" s="50">
        <v>306.2</v>
      </c>
      <c r="I225" s="50">
        <v>301.89999999999998</v>
      </c>
      <c r="J225" s="49">
        <v>1.346E-2</v>
      </c>
      <c r="K225" s="50">
        <v>305.5</v>
      </c>
      <c r="L225" s="50">
        <v>301.5</v>
      </c>
    </row>
    <row r="226" spans="1:12" x14ac:dyDescent="0.25">
      <c r="A226" s="49">
        <v>1.1480000000000001E-2</v>
      </c>
      <c r="B226" s="50">
        <v>337.1</v>
      </c>
      <c r="C226" s="50">
        <v>245.6</v>
      </c>
      <c r="D226" s="49">
        <v>1.1480000000000001E-2</v>
      </c>
      <c r="E226" s="50">
        <v>336</v>
      </c>
      <c r="F226" s="50">
        <v>245</v>
      </c>
      <c r="G226" s="49">
        <v>1.3480000000000001E-2</v>
      </c>
      <c r="H226" s="50">
        <v>305.60000000000002</v>
      </c>
      <c r="I226" s="50">
        <v>301.3</v>
      </c>
      <c r="J226" s="49">
        <v>1.3480000000000001E-2</v>
      </c>
      <c r="K226" s="50">
        <v>305</v>
      </c>
      <c r="L226" s="50">
        <v>301</v>
      </c>
    </row>
    <row r="227" spans="1:12" x14ac:dyDescent="0.25">
      <c r="A227" s="49">
        <v>1.15E-2</v>
      </c>
      <c r="B227" s="50">
        <v>336.6</v>
      </c>
      <c r="C227" s="50">
        <v>245.1</v>
      </c>
      <c r="D227" s="49">
        <v>1.15E-2</v>
      </c>
      <c r="E227" s="50">
        <v>335.5</v>
      </c>
      <c r="F227" s="50">
        <v>244.5</v>
      </c>
      <c r="G227" s="49">
        <v>1.35E-2</v>
      </c>
      <c r="H227" s="50">
        <v>305.10000000000002</v>
      </c>
      <c r="I227" s="50">
        <v>300.8</v>
      </c>
      <c r="J227" s="49">
        <v>1.35E-2</v>
      </c>
      <c r="K227" s="50">
        <v>304.5</v>
      </c>
      <c r="L227" s="50">
        <v>300.5</v>
      </c>
    </row>
    <row r="228" spans="1:12" x14ac:dyDescent="0.25">
      <c r="A228" s="49">
        <v>1.1520000000000001E-2</v>
      </c>
      <c r="B228" s="50">
        <v>336.2</v>
      </c>
      <c r="C228" s="50">
        <v>244.7</v>
      </c>
      <c r="D228" s="49">
        <v>1.1520000000000001E-2</v>
      </c>
      <c r="E228" s="50">
        <v>335</v>
      </c>
      <c r="F228" s="50">
        <v>244</v>
      </c>
      <c r="G228" s="49">
        <v>1.3520000000000001E-2</v>
      </c>
      <c r="H228" s="50">
        <v>304.5</v>
      </c>
      <c r="I228" s="50">
        <v>300.2</v>
      </c>
      <c r="J228" s="49">
        <v>1.3520000000000001E-2</v>
      </c>
      <c r="K228" s="50">
        <v>304</v>
      </c>
      <c r="L228" s="50">
        <v>300</v>
      </c>
    </row>
    <row r="229" spans="1:12" x14ac:dyDescent="0.25">
      <c r="A229" s="49">
        <v>1.154E-2</v>
      </c>
      <c r="B229" s="50">
        <v>335.7</v>
      </c>
      <c r="C229" s="50">
        <v>244.2</v>
      </c>
      <c r="D229" s="49">
        <v>1.154E-2</v>
      </c>
      <c r="E229" s="50">
        <v>335</v>
      </c>
      <c r="F229" s="50">
        <v>244</v>
      </c>
      <c r="G229" s="49">
        <v>1.354E-2</v>
      </c>
      <c r="H229" s="50">
        <v>304</v>
      </c>
      <c r="I229" s="50">
        <v>299.7</v>
      </c>
      <c r="J229" s="49">
        <v>1.354E-2</v>
      </c>
      <c r="K229" s="50">
        <v>303.5</v>
      </c>
      <c r="L229" s="50">
        <v>299.5</v>
      </c>
    </row>
    <row r="230" spans="1:12" x14ac:dyDescent="0.25">
      <c r="A230" s="49">
        <v>1.1560000000000001E-2</v>
      </c>
      <c r="B230" s="50">
        <v>335.3</v>
      </c>
      <c r="C230" s="50">
        <v>243.8</v>
      </c>
      <c r="D230" s="49">
        <v>1.1560000000000001E-2</v>
      </c>
      <c r="E230" s="50">
        <v>334.5</v>
      </c>
      <c r="F230" s="50">
        <v>243.5</v>
      </c>
      <c r="G230" s="49">
        <v>1.3559999999999999E-2</v>
      </c>
      <c r="H230" s="50">
        <v>303.5</v>
      </c>
      <c r="I230" s="50">
        <v>299.2</v>
      </c>
      <c r="J230" s="49">
        <v>1.3559999999999999E-2</v>
      </c>
      <c r="K230" s="50">
        <v>303</v>
      </c>
      <c r="L230" s="50">
        <v>299</v>
      </c>
    </row>
    <row r="231" spans="1:12" x14ac:dyDescent="0.25">
      <c r="A231" s="49">
        <v>1.158E-2</v>
      </c>
      <c r="B231" s="50">
        <v>334.8</v>
      </c>
      <c r="C231" s="50">
        <v>243.4</v>
      </c>
      <c r="D231" s="49">
        <v>1.158E-2</v>
      </c>
      <c r="E231" s="50">
        <v>334</v>
      </c>
      <c r="F231" s="50">
        <v>243</v>
      </c>
      <c r="G231" s="49">
        <v>1.358E-2</v>
      </c>
      <c r="H231" s="50">
        <v>302.89999999999998</v>
      </c>
      <c r="I231" s="50">
        <v>298.60000000000002</v>
      </c>
      <c r="J231" s="49">
        <v>1.358E-2</v>
      </c>
      <c r="K231" s="50">
        <v>302.5</v>
      </c>
      <c r="L231" s="50">
        <v>298.5</v>
      </c>
    </row>
    <row r="232" spans="1:12" x14ac:dyDescent="0.25">
      <c r="A232" s="49">
        <v>1.1599999999999999E-2</v>
      </c>
      <c r="B232" s="50">
        <v>334.3</v>
      </c>
      <c r="C232" s="50">
        <v>242.9</v>
      </c>
      <c r="D232" s="49">
        <v>1.1599999999999999E-2</v>
      </c>
      <c r="E232" s="50">
        <v>333.5</v>
      </c>
      <c r="F232" s="50">
        <v>242.5</v>
      </c>
      <c r="G232" s="49">
        <v>1.3599999999999999E-2</v>
      </c>
      <c r="H232" s="50">
        <v>302.39999999999998</v>
      </c>
      <c r="I232" s="50">
        <v>298.10000000000002</v>
      </c>
      <c r="J232" s="49">
        <v>1.3599999999999999E-2</v>
      </c>
      <c r="K232" s="50">
        <v>302</v>
      </c>
      <c r="L232" s="50">
        <v>298</v>
      </c>
    </row>
    <row r="233" spans="1:12" x14ac:dyDescent="0.25">
      <c r="A233" s="49">
        <v>1.162E-2</v>
      </c>
      <c r="B233" s="50">
        <v>333.9</v>
      </c>
      <c r="C233" s="50">
        <v>242.5</v>
      </c>
      <c r="D233" s="49">
        <v>1.162E-2</v>
      </c>
      <c r="E233" s="50">
        <v>333</v>
      </c>
      <c r="F233" s="50">
        <v>242</v>
      </c>
      <c r="G233" s="49">
        <v>1.362E-2</v>
      </c>
      <c r="H233" s="50">
        <v>301.89999999999998</v>
      </c>
      <c r="I233" s="50">
        <v>297.60000000000002</v>
      </c>
      <c r="J233" s="49">
        <v>1.362E-2</v>
      </c>
      <c r="K233" s="50">
        <v>301.5</v>
      </c>
      <c r="L233" s="50">
        <v>297.5</v>
      </c>
    </row>
    <row r="234" spans="1:12" x14ac:dyDescent="0.25">
      <c r="A234" s="49">
        <v>1.1639999999999999E-2</v>
      </c>
      <c r="B234" s="50">
        <v>333.5</v>
      </c>
      <c r="C234" s="50">
        <v>242.1</v>
      </c>
      <c r="D234" s="49">
        <v>1.1639999999999999E-2</v>
      </c>
      <c r="E234" s="50">
        <v>332.5</v>
      </c>
      <c r="F234" s="50">
        <v>241.5</v>
      </c>
      <c r="G234" s="49">
        <v>1.3639999999999999E-2</v>
      </c>
      <c r="H234" s="50">
        <v>301.3</v>
      </c>
      <c r="I234" s="50">
        <v>297</v>
      </c>
      <c r="J234" s="49">
        <v>1.3639999999999999E-2</v>
      </c>
      <c r="K234" s="50">
        <v>301</v>
      </c>
      <c r="L234" s="50">
        <v>297</v>
      </c>
    </row>
    <row r="235" spans="1:12" x14ac:dyDescent="0.25">
      <c r="A235" s="49">
        <v>1.166E-2</v>
      </c>
      <c r="B235" s="50">
        <v>333</v>
      </c>
      <c r="C235" s="50">
        <v>241.6</v>
      </c>
      <c r="D235" s="49">
        <v>1.166E-2</v>
      </c>
      <c r="E235" s="50">
        <v>332</v>
      </c>
      <c r="F235" s="50">
        <v>241</v>
      </c>
      <c r="G235" s="49">
        <v>1.366E-2</v>
      </c>
      <c r="H235" s="50">
        <v>300.8</v>
      </c>
      <c r="I235" s="50">
        <v>296.5</v>
      </c>
      <c r="J235" s="49">
        <v>1.366E-2</v>
      </c>
      <c r="K235" s="50">
        <v>300.5</v>
      </c>
      <c r="L235" s="50">
        <v>296.5</v>
      </c>
    </row>
    <row r="236" spans="1:12" x14ac:dyDescent="0.25">
      <c r="A236" s="49">
        <v>1.1679999999999999E-2</v>
      </c>
      <c r="B236" s="50">
        <v>332.6</v>
      </c>
      <c r="C236" s="50">
        <v>241.2</v>
      </c>
      <c r="D236" s="49">
        <v>1.1679999999999999E-2</v>
      </c>
      <c r="E236" s="50">
        <v>332</v>
      </c>
      <c r="F236" s="50">
        <v>241</v>
      </c>
      <c r="G236" s="49">
        <v>1.3679999999999999E-2</v>
      </c>
      <c r="H236" s="50">
        <v>300.3</v>
      </c>
      <c r="I236" s="50">
        <v>296</v>
      </c>
      <c r="J236" s="49">
        <v>1.3679999999999999E-2</v>
      </c>
      <c r="K236" s="50">
        <v>300</v>
      </c>
      <c r="L236" s="50">
        <v>296</v>
      </c>
    </row>
    <row r="237" spans="1:12" x14ac:dyDescent="0.25">
      <c r="A237" s="49">
        <v>1.17E-2</v>
      </c>
      <c r="B237" s="50">
        <v>332.2</v>
      </c>
      <c r="C237" s="50">
        <v>240.8</v>
      </c>
      <c r="D237" s="49">
        <v>1.17E-2</v>
      </c>
      <c r="E237" s="50">
        <v>331.5</v>
      </c>
      <c r="F237" s="50">
        <v>240.5</v>
      </c>
      <c r="G237" s="49">
        <v>1.37E-2</v>
      </c>
      <c r="H237" s="50">
        <v>299.8</v>
      </c>
      <c r="I237" s="50">
        <v>295.5</v>
      </c>
      <c r="J237" s="49">
        <v>1.37E-2</v>
      </c>
      <c r="K237" s="50">
        <v>299.5</v>
      </c>
      <c r="L237" s="50">
        <v>295.5</v>
      </c>
    </row>
    <row r="238" spans="1:12" x14ac:dyDescent="0.25">
      <c r="A238" s="49">
        <v>1.172E-2</v>
      </c>
      <c r="B238" s="50">
        <v>331.8</v>
      </c>
      <c r="C238" s="50">
        <v>240.4</v>
      </c>
      <c r="D238" s="49">
        <v>1.172E-2</v>
      </c>
      <c r="E238" s="50">
        <v>331</v>
      </c>
      <c r="F238" s="50">
        <v>240</v>
      </c>
      <c r="G238" s="49">
        <v>1.372E-2</v>
      </c>
      <c r="H238" s="50">
        <v>299.2</v>
      </c>
      <c r="I238" s="50">
        <v>294.89999999999998</v>
      </c>
      <c r="J238" s="49">
        <v>1.372E-2</v>
      </c>
      <c r="K238" s="50">
        <v>298.5</v>
      </c>
      <c r="L238" s="50">
        <v>294.5</v>
      </c>
    </row>
    <row r="239" spans="1:12" x14ac:dyDescent="0.25">
      <c r="A239" s="49">
        <v>1.174E-2</v>
      </c>
      <c r="B239" s="50">
        <v>331.3</v>
      </c>
      <c r="C239" s="50">
        <v>239.9</v>
      </c>
      <c r="D239" s="49">
        <v>1.174E-2</v>
      </c>
      <c r="E239" s="50">
        <v>330.5</v>
      </c>
      <c r="F239" s="50">
        <v>239.5</v>
      </c>
      <c r="G239" s="49">
        <v>1.374E-2</v>
      </c>
      <c r="H239" s="50">
        <v>298.7</v>
      </c>
      <c r="I239" s="50">
        <v>294.39999999999998</v>
      </c>
      <c r="J239" s="49">
        <v>1.374E-2</v>
      </c>
      <c r="K239" s="50">
        <v>298</v>
      </c>
      <c r="L239" s="50">
        <v>294</v>
      </c>
    </row>
    <row r="240" spans="1:12" x14ac:dyDescent="0.25">
      <c r="A240" s="49">
        <v>1.176E-2</v>
      </c>
      <c r="B240" s="50">
        <v>330.9</v>
      </c>
      <c r="C240" s="50">
        <v>239.5</v>
      </c>
      <c r="D240" s="49">
        <v>1.176E-2</v>
      </c>
      <c r="E240" s="50">
        <v>330</v>
      </c>
      <c r="F240" s="50">
        <v>239</v>
      </c>
      <c r="G240" s="49">
        <v>1.376E-2</v>
      </c>
      <c r="H240" s="50">
        <v>298.2</v>
      </c>
      <c r="I240" s="50">
        <v>293.89999999999998</v>
      </c>
      <c r="J240" s="49">
        <v>1.376E-2</v>
      </c>
      <c r="K240" s="50">
        <v>297.5</v>
      </c>
      <c r="L240" s="50">
        <v>293.5</v>
      </c>
    </row>
    <row r="241" spans="1:12" x14ac:dyDescent="0.25">
      <c r="A241" s="49">
        <v>1.1780000000000001E-2</v>
      </c>
      <c r="B241" s="50">
        <v>330.5</v>
      </c>
      <c r="C241" s="50">
        <v>239.1</v>
      </c>
      <c r="D241" s="49">
        <v>1.1780000000000001E-2</v>
      </c>
      <c r="E241" s="50">
        <v>329.5</v>
      </c>
      <c r="F241" s="50">
        <v>238.5</v>
      </c>
      <c r="G241" s="49">
        <v>1.3780000000000001E-2</v>
      </c>
      <c r="H241" s="50">
        <v>297.7</v>
      </c>
      <c r="I241" s="50">
        <v>293.39999999999998</v>
      </c>
      <c r="J241" s="49">
        <v>1.3780000000000001E-2</v>
      </c>
      <c r="K241" s="50">
        <v>297</v>
      </c>
      <c r="L241" s="50">
        <v>293</v>
      </c>
    </row>
    <row r="242" spans="1:12" x14ac:dyDescent="0.25">
      <c r="A242" s="49">
        <v>1.18E-2</v>
      </c>
      <c r="B242" s="50">
        <v>330.1</v>
      </c>
      <c r="C242" s="50">
        <v>238.7</v>
      </c>
      <c r="D242" s="49">
        <v>1.18E-2</v>
      </c>
      <c r="E242" s="50">
        <v>329.5</v>
      </c>
      <c r="F242" s="50">
        <v>238.5</v>
      </c>
      <c r="G242" s="49">
        <v>1.38E-2</v>
      </c>
      <c r="H242" s="50">
        <v>297.2</v>
      </c>
      <c r="I242" s="50">
        <v>292.89999999999998</v>
      </c>
      <c r="J242" s="49">
        <v>1.38E-2</v>
      </c>
      <c r="K242" s="50">
        <v>296.5</v>
      </c>
      <c r="L242" s="50">
        <v>292.5</v>
      </c>
    </row>
    <row r="243" spans="1:12" x14ac:dyDescent="0.25">
      <c r="A243" s="49">
        <v>1.1820000000000001E-2</v>
      </c>
      <c r="B243" s="50">
        <v>329.7</v>
      </c>
      <c r="C243" s="50">
        <v>238.3</v>
      </c>
      <c r="D243" s="49">
        <v>1.1820000000000001E-2</v>
      </c>
      <c r="E243" s="50">
        <v>329</v>
      </c>
      <c r="F243" s="50">
        <v>238</v>
      </c>
      <c r="G243" s="49">
        <v>1.3820000000000001E-2</v>
      </c>
      <c r="H243" s="50">
        <v>296.60000000000002</v>
      </c>
      <c r="I243" s="50">
        <v>292.3</v>
      </c>
      <c r="J243" s="49">
        <v>1.3820000000000001E-2</v>
      </c>
      <c r="K243" s="50">
        <v>296</v>
      </c>
      <c r="L243" s="50">
        <v>292</v>
      </c>
    </row>
    <row r="244" spans="1:12" x14ac:dyDescent="0.25">
      <c r="A244" s="49">
        <v>1.184E-2</v>
      </c>
      <c r="B244" s="50">
        <v>329.3</v>
      </c>
      <c r="C244" s="50">
        <v>237.9</v>
      </c>
      <c r="D244" s="49">
        <v>1.184E-2</v>
      </c>
      <c r="E244" s="50">
        <v>328.5</v>
      </c>
      <c r="F244" s="50">
        <v>237.5</v>
      </c>
      <c r="G244" s="49">
        <v>1.384E-2</v>
      </c>
      <c r="H244" s="50">
        <v>296.10000000000002</v>
      </c>
      <c r="I244" s="50">
        <v>291.8</v>
      </c>
      <c r="J244" s="49">
        <v>1.384E-2</v>
      </c>
      <c r="K244" s="50">
        <v>295.5</v>
      </c>
      <c r="L244" s="50">
        <v>291.5</v>
      </c>
    </row>
    <row r="245" spans="1:12" x14ac:dyDescent="0.25">
      <c r="A245" s="49">
        <v>1.1860000000000001E-2</v>
      </c>
      <c r="B245" s="50">
        <v>328.8</v>
      </c>
      <c r="C245" s="50">
        <v>237.4</v>
      </c>
      <c r="D245" s="49">
        <v>1.1860000000000001E-2</v>
      </c>
      <c r="E245" s="50">
        <v>328</v>
      </c>
      <c r="F245" s="50">
        <v>237</v>
      </c>
      <c r="G245" s="49">
        <v>1.3860000000000001E-2</v>
      </c>
      <c r="H245" s="50">
        <v>295.60000000000002</v>
      </c>
      <c r="I245" s="50">
        <v>291.3</v>
      </c>
      <c r="J245" s="49">
        <v>1.3860000000000001E-2</v>
      </c>
      <c r="K245" s="50">
        <v>295</v>
      </c>
      <c r="L245" s="50">
        <v>291</v>
      </c>
    </row>
    <row r="246" spans="1:12" x14ac:dyDescent="0.25">
      <c r="A246" s="49">
        <v>1.188E-2</v>
      </c>
      <c r="B246" s="50">
        <v>328.4</v>
      </c>
      <c r="C246" s="50">
        <v>237</v>
      </c>
      <c r="D246" s="49">
        <v>1.188E-2</v>
      </c>
      <c r="E246" s="50">
        <v>327.5</v>
      </c>
      <c r="F246" s="50">
        <v>236.5</v>
      </c>
      <c r="G246" s="49">
        <v>1.388E-2</v>
      </c>
      <c r="H246" s="50">
        <v>295.10000000000002</v>
      </c>
      <c r="I246" s="50">
        <v>290.8</v>
      </c>
      <c r="J246" s="49">
        <v>1.388E-2</v>
      </c>
      <c r="K246" s="50">
        <v>294.5</v>
      </c>
      <c r="L246" s="50">
        <v>290.5</v>
      </c>
    </row>
    <row r="247" spans="1:12" x14ac:dyDescent="0.25">
      <c r="A247" s="49">
        <v>1.1900000000000001E-2</v>
      </c>
      <c r="B247" s="50">
        <v>328</v>
      </c>
      <c r="C247" s="50">
        <v>236.6</v>
      </c>
      <c r="D247" s="49">
        <v>1.1900000000000001E-2</v>
      </c>
      <c r="E247" s="50">
        <v>327</v>
      </c>
      <c r="F247" s="50">
        <v>236</v>
      </c>
      <c r="G247" s="49">
        <v>1.3899999999999999E-2</v>
      </c>
      <c r="H247" s="50">
        <v>294.60000000000002</v>
      </c>
      <c r="I247" s="50">
        <v>290.3</v>
      </c>
      <c r="J247" s="49">
        <v>1.3899999999999999E-2</v>
      </c>
      <c r="K247" s="50">
        <v>294</v>
      </c>
      <c r="L247" s="50">
        <v>290</v>
      </c>
    </row>
    <row r="248" spans="1:12" x14ac:dyDescent="0.25">
      <c r="A248" s="49">
        <v>1.192E-2</v>
      </c>
      <c r="B248" s="50">
        <v>327.60000000000002</v>
      </c>
      <c r="C248" s="50">
        <v>236.2</v>
      </c>
      <c r="D248" s="49">
        <v>1.192E-2</v>
      </c>
      <c r="E248" s="50">
        <v>327</v>
      </c>
      <c r="F248" s="50">
        <v>236</v>
      </c>
      <c r="G248" s="49">
        <v>1.392E-2</v>
      </c>
      <c r="H248" s="50">
        <v>294.10000000000002</v>
      </c>
      <c r="I248" s="50">
        <v>289.8</v>
      </c>
      <c r="J248" s="49">
        <v>1.392E-2</v>
      </c>
      <c r="K248" s="50">
        <v>293.5</v>
      </c>
      <c r="L248" s="50">
        <v>289.5</v>
      </c>
    </row>
    <row r="249" spans="1:12" x14ac:dyDescent="0.25">
      <c r="A249" s="49">
        <v>1.1939999999999999E-2</v>
      </c>
      <c r="B249" s="50">
        <v>327.2</v>
      </c>
      <c r="C249" s="50">
        <v>235.8</v>
      </c>
      <c r="D249" s="49">
        <v>1.1939999999999999E-2</v>
      </c>
      <c r="E249" s="50">
        <v>326.5</v>
      </c>
      <c r="F249" s="50">
        <v>235.5</v>
      </c>
      <c r="G249" s="49">
        <v>1.3939999999999999E-2</v>
      </c>
      <c r="H249" s="50">
        <v>293.60000000000002</v>
      </c>
      <c r="I249" s="50">
        <v>289.3</v>
      </c>
      <c r="J249" s="49">
        <v>1.3939999999999999E-2</v>
      </c>
      <c r="K249" s="50">
        <v>293</v>
      </c>
      <c r="L249" s="50">
        <v>289</v>
      </c>
    </row>
    <row r="250" spans="1:12" x14ac:dyDescent="0.25">
      <c r="A250" s="49">
        <v>1.196E-2</v>
      </c>
      <c r="B250" s="50">
        <v>326.8</v>
      </c>
      <c r="C250" s="50">
        <v>235.4</v>
      </c>
      <c r="D250" s="49">
        <v>1.196E-2</v>
      </c>
      <c r="E250" s="50">
        <v>326</v>
      </c>
      <c r="F250" s="50">
        <v>235</v>
      </c>
      <c r="G250" s="49">
        <v>1.396E-2</v>
      </c>
      <c r="H250" s="50">
        <v>293.10000000000002</v>
      </c>
      <c r="I250" s="50">
        <v>288.8</v>
      </c>
      <c r="J250" s="49">
        <v>1.396E-2</v>
      </c>
      <c r="K250" s="50">
        <v>292.5</v>
      </c>
      <c r="L250" s="50">
        <v>288.5</v>
      </c>
    </row>
    <row r="251" spans="1:12" x14ac:dyDescent="0.25">
      <c r="A251" s="49">
        <v>1.1979999999999999E-2</v>
      </c>
      <c r="B251" s="50">
        <v>326.39999999999998</v>
      </c>
      <c r="C251" s="50">
        <v>235</v>
      </c>
      <c r="D251" s="49">
        <v>1.1979999999999999E-2</v>
      </c>
      <c r="E251" s="50">
        <v>325.5</v>
      </c>
      <c r="F251" s="50">
        <v>234.5</v>
      </c>
      <c r="G251" s="49">
        <v>1.3979999999999999E-2</v>
      </c>
      <c r="H251" s="50">
        <v>292.60000000000002</v>
      </c>
      <c r="I251" s="50">
        <v>288.3</v>
      </c>
      <c r="J251" s="49">
        <v>1.3979999999999999E-2</v>
      </c>
      <c r="K251" s="50">
        <v>292</v>
      </c>
      <c r="L251" s="50">
        <v>288</v>
      </c>
    </row>
    <row r="252" spans="1:12" x14ac:dyDescent="0.25">
      <c r="A252" s="49">
        <v>1.2E-2</v>
      </c>
      <c r="B252" s="50">
        <v>326</v>
      </c>
      <c r="C252" s="50">
        <v>234.6</v>
      </c>
      <c r="D252" s="49">
        <v>1.2E-2</v>
      </c>
      <c r="E252" s="50">
        <v>325</v>
      </c>
      <c r="F252" s="50">
        <v>234</v>
      </c>
      <c r="G252" s="49">
        <v>1.4E-2</v>
      </c>
      <c r="H252" s="50">
        <v>292.10000000000002</v>
      </c>
      <c r="I252" s="50">
        <v>287.8</v>
      </c>
      <c r="J252" s="49">
        <v>1.4E-2</v>
      </c>
      <c r="K252" s="50">
        <v>291.5</v>
      </c>
      <c r="L252" s="50">
        <v>287.5</v>
      </c>
    </row>
    <row r="253" spans="1:12" x14ac:dyDescent="0.25">
      <c r="A253" s="49">
        <v>1.2019999999999999E-2</v>
      </c>
      <c r="B253" s="50">
        <v>325.60000000000002</v>
      </c>
      <c r="C253" s="50">
        <v>234.2</v>
      </c>
      <c r="D253" s="49">
        <v>1.2019999999999999E-2</v>
      </c>
      <c r="E253" s="50">
        <v>325</v>
      </c>
      <c r="F253" s="50">
        <v>234</v>
      </c>
      <c r="G253" s="49">
        <v>1.4019999999999999E-2</v>
      </c>
      <c r="H253" s="50">
        <v>291.60000000000002</v>
      </c>
      <c r="I253" s="50">
        <v>287.3</v>
      </c>
      <c r="J253" s="49">
        <v>1.4019999999999999E-2</v>
      </c>
      <c r="K253" s="50">
        <v>291</v>
      </c>
      <c r="L253" s="50">
        <v>287</v>
      </c>
    </row>
    <row r="254" spans="1:12" x14ac:dyDescent="0.25">
      <c r="A254" s="49">
        <v>1.204E-2</v>
      </c>
      <c r="B254" s="50">
        <v>325.2</v>
      </c>
      <c r="C254" s="50">
        <v>233.8</v>
      </c>
      <c r="D254" s="49">
        <v>1.204E-2</v>
      </c>
      <c r="E254" s="50">
        <v>324.5</v>
      </c>
      <c r="F254" s="50">
        <v>233.5</v>
      </c>
      <c r="G254" s="49">
        <v>1.404E-2</v>
      </c>
      <c r="H254" s="50">
        <v>291.10000000000002</v>
      </c>
      <c r="I254" s="50">
        <v>286.8</v>
      </c>
      <c r="J254" s="49">
        <v>1.404E-2</v>
      </c>
      <c r="K254" s="50">
        <v>290.5</v>
      </c>
      <c r="L254" s="50">
        <v>286.5</v>
      </c>
    </row>
    <row r="255" spans="1:12" x14ac:dyDescent="0.25">
      <c r="A255" s="49">
        <v>1.206E-2</v>
      </c>
      <c r="B255" s="50">
        <v>324.8</v>
      </c>
      <c r="C255" s="50">
        <v>233.4</v>
      </c>
      <c r="D255" s="49">
        <v>1.206E-2</v>
      </c>
      <c r="E255" s="50">
        <v>324</v>
      </c>
      <c r="F255" s="50">
        <v>233</v>
      </c>
      <c r="G255" s="49">
        <v>1.406E-2</v>
      </c>
      <c r="H255" s="50">
        <v>290.60000000000002</v>
      </c>
      <c r="I255" s="50">
        <v>286.3</v>
      </c>
      <c r="J255" s="49">
        <v>1.406E-2</v>
      </c>
      <c r="K255" s="50">
        <v>290</v>
      </c>
      <c r="L255" s="50">
        <v>286</v>
      </c>
    </row>
    <row r="256" spans="1:12" x14ac:dyDescent="0.25">
      <c r="A256" s="49">
        <v>1.208E-2</v>
      </c>
      <c r="B256" s="50">
        <v>324.39999999999998</v>
      </c>
      <c r="C256" s="50">
        <v>233</v>
      </c>
      <c r="D256" s="49">
        <v>1.208E-2</v>
      </c>
      <c r="E256" s="50">
        <v>323.5</v>
      </c>
      <c r="F256" s="50">
        <v>232.5</v>
      </c>
      <c r="G256" s="49">
        <v>1.4080000000000001E-2</v>
      </c>
      <c r="H256" s="50">
        <v>290.10000000000002</v>
      </c>
      <c r="I256" s="50">
        <v>285.8</v>
      </c>
      <c r="J256" s="49">
        <v>1.4080000000000001E-2</v>
      </c>
      <c r="K256" s="50">
        <v>289.5</v>
      </c>
      <c r="L256" s="50">
        <v>285.5</v>
      </c>
    </row>
    <row r="257" spans="1:12" x14ac:dyDescent="0.25">
      <c r="A257" s="49">
        <v>1.21E-2</v>
      </c>
      <c r="B257" s="50">
        <v>323.89999999999998</v>
      </c>
      <c r="C257" s="50">
        <v>232.6</v>
      </c>
      <c r="D257" s="49">
        <v>1.21E-2</v>
      </c>
      <c r="E257" s="50">
        <v>323</v>
      </c>
      <c r="F257" s="50">
        <v>232</v>
      </c>
      <c r="G257" s="49">
        <v>1.41E-2</v>
      </c>
      <c r="H257" s="50">
        <v>289.60000000000002</v>
      </c>
      <c r="I257" s="50">
        <v>285.3</v>
      </c>
      <c r="J257" s="49">
        <v>1.41E-2</v>
      </c>
      <c r="K257" s="50">
        <v>289</v>
      </c>
      <c r="L257" s="50">
        <v>285</v>
      </c>
    </row>
    <row r="258" spans="1:12" x14ac:dyDescent="0.25">
      <c r="A258" s="49">
        <v>1.2120000000000001E-2</v>
      </c>
      <c r="B258" s="50">
        <v>323.5</v>
      </c>
      <c r="C258" s="50">
        <v>232.2</v>
      </c>
      <c r="D258" s="49">
        <v>1.2120000000000001E-2</v>
      </c>
      <c r="E258" s="50">
        <v>323</v>
      </c>
      <c r="F258" s="50">
        <v>232</v>
      </c>
      <c r="G258" s="49">
        <v>1.4120000000000001E-2</v>
      </c>
      <c r="H258" s="50">
        <v>289.10000000000002</v>
      </c>
      <c r="I258" s="50">
        <v>284.8</v>
      </c>
      <c r="J258" s="49">
        <v>1.4120000000000001E-2</v>
      </c>
      <c r="K258" s="50">
        <v>288.5</v>
      </c>
      <c r="L258" s="50">
        <v>284.5</v>
      </c>
    </row>
    <row r="259" spans="1:12" x14ac:dyDescent="0.25">
      <c r="A259" s="49">
        <v>1.214E-2</v>
      </c>
      <c r="B259" s="50">
        <v>323.10000000000002</v>
      </c>
      <c r="C259" s="50">
        <v>231.8</v>
      </c>
      <c r="D259" s="49">
        <v>1.214E-2</v>
      </c>
      <c r="E259" s="50">
        <v>322.5</v>
      </c>
      <c r="F259" s="50">
        <v>231.5</v>
      </c>
      <c r="G259" s="49">
        <v>1.414E-2</v>
      </c>
      <c r="H259" s="50">
        <v>288.7</v>
      </c>
      <c r="I259" s="50">
        <v>284.39999999999998</v>
      </c>
      <c r="J259" s="49">
        <v>1.414E-2</v>
      </c>
      <c r="K259" s="50">
        <v>288</v>
      </c>
      <c r="L259" s="50">
        <v>284</v>
      </c>
    </row>
    <row r="260" spans="1:12" x14ac:dyDescent="0.25">
      <c r="A260" s="49">
        <v>1.2160000000000001E-2</v>
      </c>
      <c r="B260" s="50">
        <v>322.7</v>
      </c>
      <c r="C260" s="50">
        <v>231.4</v>
      </c>
      <c r="D260" s="49">
        <v>1.2160000000000001E-2</v>
      </c>
      <c r="E260" s="50">
        <v>322</v>
      </c>
      <c r="F260" s="50">
        <v>231</v>
      </c>
      <c r="G260" s="49">
        <v>1.4160000000000001E-2</v>
      </c>
      <c r="H260" s="50">
        <v>288.2</v>
      </c>
      <c r="I260" s="50">
        <v>283.89999999999998</v>
      </c>
      <c r="J260" s="49">
        <v>1.4160000000000001E-2</v>
      </c>
      <c r="K260" s="50">
        <v>287.5</v>
      </c>
      <c r="L260" s="50">
        <v>283.5</v>
      </c>
    </row>
    <row r="261" spans="1:12" x14ac:dyDescent="0.25">
      <c r="A261" s="49">
        <v>1.218E-2</v>
      </c>
      <c r="B261" s="50">
        <v>322.3</v>
      </c>
      <c r="C261" s="50">
        <v>231</v>
      </c>
      <c r="D261" s="49">
        <v>1.218E-2</v>
      </c>
      <c r="E261" s="50">
        <v>321.5</v>
      </c>
      <c r="F261" s="50">
        <v>230.5</v>
      </c>
      <c r="G261" s="49">
        <v>1.418E-2</v>
      </c>
      <c r="H261" s="50">
        <v>287.7</v>
      </c>
      <c r="I261" s="50">
        <v>283.39999999999998</v>
      </c>
      <c r="J261" s="49">
        <v>1.418E-2</v>
      </c>
      <c r="K261" s="50">
        <v>287</v>
      </c>
      <c r="L261" s="50">
        <v>283</v>
      </c>
    </row>
    <row r="262" spans="1:12" x14ac:dyDescent="0.25">
      <c r="A262" s="49">
        <v>1.2200000000000001E-2</v>
      </c>
      <c r="B262" s="50">
        <v>321.89999999999998</v>
      </c>
      <c r="C262" s="50">
        <v>230.6</v>
      </c>
      <c r="D262" s="49">
        <v>1.2200000000000001E-2</v>
      </c>
      <c r="E262" s="50">
        <v>321</v>
      </c>
      <c r="F262" s="50">
        <v>230</v>
      </c>
      <c r="G262" s="49">
        <v>1.4200000000000001E-2</v>
      </c>
      <c r="H262" s="50">
        <v>287.2</v>
      </c>
      <c r="I262" s="50">
        <v>282.89999999999998</v>
      </c>
      <c r="J262" s="49">
        <v>1.4200000000000001E-2</v>
      </c>
      <c r="K262" s="50">
        <v>287</v>
      </c>
      <c r="L262" s="50">
        <v>283</v>
      </c>
    </row>
    <row r="263" spans="1:12" x14ac:dyDescent="0.25">
      <c r="A263" s="49">
        <v>1.222E-2</v>
      </c>
      <c r="B263" s="50">
        <v>321.5</v>
      </c>
      <c r="C263" s="50">
        <v>230.2</v>
      </c>
      <c r="D263" s="49">
        <v>1.222E-2</v>
      </c>
      <c r="E263" s="50">
        <v>321</v>
      </c>
      <c r="F263" s="50">
        <v>230</v>
      </c>
      <c r="G263" s="49">
        <v>1.422E-2</v>
      </c>
      <c r="H263" s="50">
        <v>286.7</v>
      </c>
      <c r="I263" s="50">
        <v>282.39999999999998</v>
      </c>
      <c r="J263" s="49">
        <v>1.422E-2</v>
      </c>
      <c r="K263" s="50">
        <v>286.5</v>
      </c>
      <c r="L263" s="50">
        <v>282.5</v>
      </c>
    </row>
    <row r="264" spans="1:12" x14ac:dyDescent="0.25">
      <c r="A264" s="49">
        <v>1.2239999999999999E-2</v>
      </c>
      <c r="B264" s="50">
        <v>321.10000000000002</v>
      </c>
      <c r="C264" s="50">
        <v>229.8</v>
      </c>
      <c r="D264" s="49">
        <v>1.2239999999999999E-2</v>
      </c>
      <c r="E264" s="50">
        <v>320.5</v>
      </c>
      <c r="F264" s="50">
        <v>229.5</v>
      </c>
      <c r="G264" s="49">
        <v>1.4239999999999999E-2</v>
      </c>
      <c r="H264" s="50">
        <v>286.2</v>
      </c>
      <c r="I264" s="50">
        <v>281.89999999999998</v>
      </c>
      <c r="J264" s="49">
        <v>1.4239999999999999E-2</v>
      </c>
      <c r="K264" s="50">
        <v>286</v>
      </c>
      <c r="L264" s="50">
        <v>282</v>
      </c>
    </row>
    <row r="265" spans="1:12" x14ac:dyDescent="0.25">
      <c r="A265" s="49">
        <v>1.226E-2</v>
      </c>
      <c r="B265" s="50">
        <v>320.7</v>
      </c>
      <c r="C265" s="50">
        <v>229.4</v>
      </c>
      <c r="D265" s="49">
        <v>1.226E-2</v>
      </c>
      <c r="E265" s="50">
        <v>320</v>
      </c>
      <c r="F265" s="50">
        <v>229</v>
      </c>
      <c r="G265" s="49">
        <v>1.426E-2</v>
      </c>
      <c r="H265" s="50">
        <v>285.8</v>
      </c>
      <c r="I265" s="50">
        <v>281.5</v>
      </c>
      <c r="J265" s="49">
        <v>1.426E-2</v>
      </c>
      <c r="K265" s="50">
        <v>285.5</v>
      </c>
      <c r="L265" s="50">
        <v>281.5</v>
      </c>
    </row>
    <row r="266" spans="1:12" x14ac:dyDescent="0.25">
      <c r="A266" s="49">
        <v>1.2279999999999999E-2</v>
      </c>
      <c r="B266" s="50">
        <v>320.39999999999998</v>
      </c>
      <c r="C266" s="50">
        <v>229.1</v>
      </c>
      <c r="D266" s="49">
        <v>1.2279999999999999E-2</v>
      </c>
      <c r="E266" s="50">
        <v>319.5</v>
      </c>
      <c r="F266" s="50">
        <v>228.5</v>
      </c>
      <c r="G266" s="49">
        <v>1.4279999999999999E-2</v>
      </c>
      <c r="H266" s="50">
        <v>285.3</v>
      </c>
      <c r="I266" s="50">
        <v>281</v>
      </c>
      <c r="J266" s="49">
        <v>1.4279999999999999E-2</v>
      </c>
      <c r="K266" s="50">
        <v>285</v>
      </c>
      <c r="L266" s="50">
        <v>281</v>
      </c>
    </row>
    <row r="267" spans="1:12" x14ac:dyDescent="0.25">
      <c r="A267" s="49">
        <v>1.23E-2</v>
      </c>
      <c r="B267" s="50">
        <v>320</v>
      </c>
      <c r="C267" s="50">
        <v>228.7</v>
      </c>
      <c r="D267" s="49">
        <v>1.23E-2</v>
      </c>
      <c r="E267" s="50">
        <v>319.5</v>
      </c>
      <c r="F267" s="50">
        <v>228.5</v>
      </c>
      <c r="G267" s="49">
        <v>1.43E-2</v>
      </c>
      <c r="H267" s="50">
        <v>284.8</v>
      </c>
      <c r="I267" s="50">
        <v>280.5</v>
      </c>
      <c r="J267" s="49">
        <v>1.43E-2</v>
      </c>
      <c r="K267" s="50">
        <v>284.5</v>
      </c>
      <c r="L267" s="50">
        <v>280.5</v>
      </c>
    </row>
    <row r="268" spans="1:12" x14ac:dyDescent="0.25">
      <c r="A268" s="49">
        <v>1.2319999999999999E-2</v>
      </c>
      <c r="B268" s="50">
        <v>319.60000000000002</v>
      </c>
      <c r="C268" s="50">
        <v>228.3</v>
      </c>
      <c r="D268" s="49">
        <v>1.2319999999999999E-2</v>
      </c>
      <c r="E268" s="50">
        <v>319</v>
      </c>
      <c r="F268" s="50">
        <v>228</v>
      </c>
      <c r="G268" s="49">
        <v>1.4319999999999999E-2</v>
      </c>
      <c r="H268" s="50">
        <v>284.39999999999998</v>
      </c>
      <c r="I268" s="50">
        <v>280.10000000000002</v>
      </c>
      <c r="J268" s="49">
        <v>1.4319999999999999E-2</v>
      </c>
      <c r="K268" s="50">
        <v>284</v>
      </c>
      <c r="L268" s="50">
        <v>280</v>
      </c>
    </row>
    <row r="269" spans="1:12" x14ac:dyDescent="0.25">
      <c r="A269" s="49">
        <v>1.234E-2</v>
      </c>
      <c r="B269" s="50">
        <v>319.2</v>
      </c>
      <c r="C269" s="50">
        <v>227.9</v>
      </c>
      <c r="D269" s="49">
        <v>1.234E-2</v>
      </c>
      <c r="E269" s="50">
        <v>318.5</v>
      </c>
      <c r="F269" s="50">
        <v>227.5</v>
      </c>
      <c r="G269" s="49">
        <v>1.434E-2</v>
      </c>
      <c r="H269" s="50">
        <v>283.89999999999998</v>
      </c>
      <c r="I269" s="50">
        <v>279.60000000000002</v>
      </c>
      <c r="J269" s="49">
        <v>1.434E-2</v>
      </c>
      <c r="K269" s="50">
        <v>283.5</v>
      </c>
      <c r="L269" s="50">
        <v>279.5</v>
      </c>
    </row>
    <row r="270" spans="1:12" x14ac:dyDescent="0.25">
      <c r="A270" s="49">
        <v>1.2359999999999999E-2</v>
      </c>
      <c r="B270" s="50">
        <v>318.8</v>
      </c>
      <c r="C270" s="50">
        <v>227.5</v>
      </c>
      <c r="D270" s="49">
        <v>1.2359999999999999E-2</v>
      </c>
      <c r="E270" s="50">
        <v>318</v>
      </c>
      <c r="F270" s="50">
        <v>227</v>
      </c>
      <c r="G270" s="49">
        <v>1.436E-2</v>
      </c>
      <c r="H270" s="50">
        <v>283.39999999999998</v>
      </c>
      <c r="I270" s="50">
        <v>279.10000000000002</v>
      </c>
      <c r="J270" s="49">
        <v>1.436E-2</v>
      </c>
      <c r="K270" s="50">
        <v>283</v>
      </c>
      <c r="L270" s="50">
        <v>279</v>
      </c>
    </row>
    <row r="271" spans="1:12" x14ac:dyDescent="0.25">
      <c r="A271" s="49">
        <v>1.238E-2</v>
      </c>
      <c r="B271" s="50">
        <v>318.39999999999998</v>
      </c>
      <c r="C271" s="50">
        <v>227.1</v>
      </c>
      <c r="D271" s="49">
        <v>1.238E-2</v>
      </c>
      <c r="E271" s="50">
        <v>318</v>
      </c>
      <c r="F271" s="50">
        <v>227</v>
      </c>
      <c r="G271" s="49">
        <v>1.438E-2</v>
      </c>
      <c r="H271" s="50">
        <v>282.89999999999998</v>
      </c>
      <c r="I271" s="50">
        <v>278.60000000000002</v>
      </c>
      <c r="J271" s="49">
        <v>1.438E-2</v>
      </c>
      <c r="K271" s="50">
        <v>282.5</v>
      </c>
      <c r="L271" s="50">
        <v>278.5</v>
      </c>
    </row>
    <row r="272" spans="1:12" x14ac:dyDescent="0.25">
      <c r="A272" s="49">
        <v>1.24E-2</v>
      </c>
      <c r="B272" s="50">
        <v>318.10000000000002</v>
      </c>
      <c r="C272" s="50">
        <v>226.8</v>
      </c>
      <c r="D272" s="49">
        <v>1.24E-2</v>
      </c>
      <c r="E272" s="50">
        <v>317.5</v>
      </c>
      <c r="F272" s="50">
        <v>226.5</v>
      </c>
      <c r="G272" s="49">
        <v>1.44E-2</v>
      </c>
      <c r="H272" s="50">
        <v>282.5</v>
      </c>
      <c r="I272" s="50">
        <v>278.2</v>
      </c>
      <c r="J272" s="49">
        <v>1.44E-2</v>
      </c>
      <c r="K272" s="50">
        <v>282</v>
      </c>
      <c r="L272" s="50">
        <v>278</v>
      </c>
    </row>
    <row r="273" spans="1:12" x14ac:dyDescent="0.25">
      <c r="A273" s="49">
        <v>1.242E-2</v>
      </c>
      <c r="B273" s="50">
        <v>317.7</v>
      </c>
      <c r="C273" s="50">
        <v>226.4</v>
      </c>
      <c r="D273" s="49">
        <v>1.242E-2</v>
      </c>
      <c r="E273" s="50">
        <v>317</v>
      </c>
      <c r="F273" s="50">
        <v>226</v>
      </c>
      <c r="G273" s="49">
        <v>1.4420000000000001E-2</v>
      </c>
      <c r="H273" s="50">
        <v>282</v>
      </c>
      <c r="I273" s="50">
        <v>277.7</v>
      </c>
      <c r="J273" s="49">
        <v>1.4420000000000001E-2</v>
      </c>
      <c r="K273" s="50">
        <v>281.5</v>
      </c>
      <c r="L273" s="50">
        <v>277.5</v>
      </c>
    </row>
    <row r="274" spans="1:12" x14ac:dyDescent="0.25">
      <c r="A274" s="49">
        <v>1.244E-2</v>
      </c>
      <c r="B274" s="50">
        <v>317.3</v>
      </c>
      <c r="C274" s="50">
        <v>226</v>
      </c>
      <c r="D274" s="49">
        <v>1.244E-2</v>
      </c>
      <c r="E274" s="50">
        <v>316.5</v>
      </c>
      <c r="F274" s="50">
        <v>225.5</v>
      </c>
      <c r="G274" s="49">
        <v>1.444E-2</v>
      </c>
      <c r="H274" s="50">
        <v>281.60000000000002</v>
      </c>
      <c r="I274" s="50">
        <v>277.3</v>
      </c>
      <c r="J274" s="49">
        <v>1.444E-2</v>
      </c>
      <c r="K274" s="50">
        <v>281</v>
      </c>
      <c r="L274" s="50">
        <v>277</v>
      </c>
    </row>
    <row r="275" spans="1:12" x14ac:dyDescent="0.25">
      <c r="A275" s="49">
        <v>1.2460000000000001E-2</v>
      </c>
      <c r="B275" s="50">
        <v>316.89999999999998</v>
      </c>
      <c r="C275" s="50">
        <v>225.6</v>
      </c>
      <c r="D275" s="49">
        <v>1.2460000000000001E-2</v>
      </c>
      <c r="E275" s="50">
        <v>316.5</v>
      </c>
      <c r="F275" s="50">
        <v>225.5</v>
      </c>
      <c r="G275" s="49">
        <v>1.4460000000000001E-2</v>
      </c>
      <c r="H275" s="50">
        <v>281.10000000000002</v>
      </c>
      <c r="I275" s="50">
        <v>276.8</v>
      </c>
      <c r="J275" s="49">
        <v>1.4460000000000001E-2</v>
      </c>
      <c r="K275" s="50">
        <v>280.5</v>
      </c>
      <c r="L275" s="50">
        <v>276.5</v>
      </c>
    </row>
    <row r="276" spans="1:12" x14ac:dyDescent="0.25">
      <c r="A276" s="49">
        <v>1.248E-2</v>
      </c>
      <c r="B276" s="50">
        <v>316.60000000000002</v>
      </c>
      <c r="C276" s="50">
        <v>225.3</v>
      </c>
      <c r="D276" s="49">
        <v>1.248E-2</v>
      </c>
      <c r="E276" s="50">
        <v>316</v>
      </c>
      <c r="F276" s="50">
        <v>225</v>
      </c>
      <c r="G276" s="49">
        <v>1.448E-2</v>
      </c>
      <c r="H276" s="50">
        <v>280.60000000000002</v>
      </c>
      <c r="I276" s="50">
        <v>276.3</v>
      </c>
      <c r="J276" s="49">
        <v>1.448E-2</v>
      </c>
      <c r="K276" s="50">
        <v>280</v>
      </c>
      <c r="L276" s="50">
        <v>276</v>
      </c>
    </row>
    <row r="277" spans="1:12" x14ac:dyDescent="0.25">
      <c r="A277" s="49">
        <v>1.2500000000000001E-2</v>
      </c>
      <c r="B277" s="50">
        <v>316.2</v>
      </c>
      <c r="C277" s="50">
        <v>224.9</v>
      </c>
      <c r="D277" s="49">
        <v>1.2500000000000001E-2</v>
      </c>
      <c r="E277" s="50">
        <v>315.5</v>
      </c>
      <c r="F277" s="50">
        <v>224.5</v>
      </c>
      <c r="G277" s="49">
        <v>1.4500000000000001E-2</v>
      </c>
      <c r="H277" s="50">
        <v>280.2</v>
      </c>
      <c r="I277" s="50">
        <v>275.89999999999998</v>
      </c>
      <c r="J277" s="49">
        <v>1.4500000000000001E-2</v>
      </c>
      <c r="K277" s="50">
        <v>279.5</v>
      </c>
      <c r="L277" s="50">
        <v>275.5</v>
      </c>
    </row>
    <row r="278" spans="1:12" x14ac:dyDescent="0.25">
      <c r="A278" s="49">
        <v>1.252E-2</v>
      </c>
      <c r="B278" s="50">
        <v>315.8</v>
      </c>
      <c r="C278" s="50">
        <v>224.5</v>
      </c>
      <c r="D278" s="49">
        <v>1.252E-2</v>
      </c>
      <c r="E278" s="50">
        <v>315</v>
      </c>
      <c r="F278" s="50">
        <v>224</v>
      </c>
      <c r="G278" s="49">
        <v>1.452E-2</v>
      </c>
      <c r="H278" s="50">
        <v>279.7</v>
      </c>
      <c r="I278" s="50">
        <v>275.39999999999998</v>
      </c>
      <c r="J278" s="49">
        <v>1.452E-2</v>
      </c>
      <c r="K278" s="50">
        <v>279.5</v>
      </c>
      <c r="L278" s="50">
        <v>275.5</v>
      </c>
    </row>
    <row r="279" spans="1:12" x14ac:dyDescent="0.25">
      <c r="A279" s="49">
        <v>1.2540000000000001E-2</v>
      </c>
      <c r="B279" s="50">
        <v>315.5</v>
      </c>
      <c r="C279" s="50">
        <v>224.2</v>
      </c>
      <c r="D279" s="49">
        <v>1.2540000000000001E-2</v>
      </c>
      <c r="E279" s="50">
        <v>315</v>
      </c>
      <c r="F279" s="50">
        <v>224</v>
      </c>
      <c r="G279" s="49">
        <v>1.4540000000000001E-2</v>
      </c>
      <c r="H279" s="50">
        <v>279.3</v>
      </c>
      <c r="I279" s="50">
        <v>275</v>
      </c>
      <c r="J279" s="49">
        <v>1.4540000000000001E-2</v>
      </c>
      <c r="K279" s="50">
        <v>279</v>
      </c>
      <c r="L279" s="50">
        <v>275</v>
      </c>
    </row>
    <row r="280" spans="1:12" x14ac:dyDescent="0.25">
      <c r="A280" s="49">
        <v>1.256E-2</v>
      </c>
      <c r="B280" s="50">
        <v>315.10000000000002</v>
      </c>
      <c r="C280" s="50">
        <v>223.8</v>
      </c>
      <c r="D280" s="49">
        <v>1.256E-2</v>
      </c>
      <c r="E280" s="50">
        <v>314.5</v>
      </c>
      <c r="F280" s="50">
        <v>223.5</v>
      </c>
      <c r="G280" s="49">
        <v>1.456E-2</v>
      </c>
      <c r="H280" s="50">
        <v>278.8</v>
      </c>
      <c r="I280" s="50">
        <v>274.5</v>
      </c>
      <c r="J280" s="49">
        <v>1.456E-2</v>
      </c>
      <c r="K280" s="50">
        <v>278.5</v>
      </c>
      <c r="L280" s="50">
        <v>274.5</v>
      </c>
    </row>
    <row r="281" spans="1:12" x14ac:dyDescent="0.25">
      <c r="A281" s="49">
        <v>1.2579999999999999E-2</v>
      </c>
      <c r="B281" s="50">
        <v>314.7</v>
      </c>
      <c r="C281" s="50">
        <v>223.4</v>
      </c>
      <c r="D281" s="49">
        <v>1.2579999999999999E-2</v>
      </c>
      <c r="E281" s="50">
        <v>314</v>
      </c>
      <c r="F281" s="50">
        <v>223</v>
      </c>
      <c r="G281" s="49">
        <v>1.4579999999999999E-2</v>
      </c>
      <c r="H281" s="50">
        <v>278.39999999999998</v>
      </c>
      <c r="I281" s="50">
        <v>274.10000000000002</v>
      </c>
      <c r="J281" s="49">
        <v>1.4579999999999999E-2</v>
      </c>
      <c r="K281" s="50">
        <v>278</v>
      </c>
      <c r="L281" s="50">
        <v>274</v>
      </c>
    </row>
    <row r="282" spans="1:12" x14ac:dyDescent="0.25">
      <c r="A282" s="49">
        <v>1.26E-2</v>
      </c>
      <c r="B282" s="50">
        <v>314.39999999999998</v>
      </c>
      <c r="C282" s="50">
        <v>223.1</v>
      </c>
      <c r="D282" s="49">
        <v>1.26E-2</v>
      </c>
      <c r="E282" s="50">
        <v>313.5</v>
      </c>
      <c r="F282" s="50">
        <v>222.5</v>
      </c>
      <c r="G282" s="49">
        <v>1.46E-2</v>
      </c>
      <c r="H282" s="50">
        <v>277.89999999999998</v>
      </c>
      <c r="I282" s="50">
        <v>273.60000000000002</v>
      </c>
      <c r="J282" s="49">
        <v>1.46E-2</v>
      </c>
      <c r="K282" s="50">
        <v>277.5</v>
      </c>
      <c r="L282" s="50">
        <v>273.5</v>
      </c>
    </row>
    <row r="283" spans="1:12" x14ac:dyDescent="0.25">
      <c r="A283" s="49">
        <v>1.2619999999999999E-2</v>
      </c>
      <c r="B283" s="50">
        <v>314</v>
      </c>
      <c r="C283" s="50">
        <v>222.7</v>
      </c>
      <c r="D283" s="49">
        <v>1.2619999999999999E-2</v>
      </c>
      <c r="E283" s="50">
        <v>313.5</v>
      </c>
      <c r="F283" s="50">
        <v>222.5</v>
      </c>
      <c r="G283" s="49">
        <v>1.4619999999999999E-2</v>
      </c>
      <c r="H283" s="50">
        <v>277.5</v>
      </c>
      <c r="I283" s="50">
        <v>273.2</v>
      </c>
      <c r="J283" s="49">
        <v>1.4619999999999999E-2</v>
      </c>
      <c r="K283" s="50">
        <v>277</v>
      </c>
      <c r="L283" s="50">
        <v>273</v>
      </c>
    </row>
    <row r="284" spans="1:12" x14ac:dyDescent="0.25">
      <c r="A284" s="49">
        <v>1.264E-2</v>
      </c>
      <c r="B284" s="50">
        <v>313.60000000000002</v>
      </c>
      <c r="C284" s="50">
        <v>222.3</v>
      </c>
      <c r="D284" s="49">
        <v>1.264E-2</v>
      </c>
      <c r="E284" s="50">
        <v>313</v>
      </c>
      <c r="F284" s="50">
        <v>222</v>
      </c>
      <c r="G284" s="49">
        <v>1.464E-2</v>
      </c>
      <c r="H284" s="50">
        <v>277</v>
      </c>
      <c r="I284" s="50">
        <v>272.7</v>
      </c>
      <c r="J284" s="49">
        <v>1.464E-2</v>
      </c>
      <c r="K284" s="50">
        <v>276.5</v>
      </c>
      <c r="L284" s="50">
        <v>272.5</v>
      </c>
    </row>
    <row r="285" spans="1:12" x14ac:dyDescent="0.25">
      <c r="A285" s="49">
        <v>1.2659999999999999E-2</v>
      </c>
      <c r="B285" s="50">
        <v>313.3</v>
      </c>
      <c r="C285" s="50">
        <v>222</v>
      </c>
      <c r="D285" s="49">
        <v>1.2659999999999999E-2</v>
      </c>
      <c r="E285" s="50">
        <v>312.5</v>
      </c>
      <c r="F285" s="50">
        <v>221.5</v>
      </c>
      <c r="G285" s="49">
        <v>1.4659999999999999E-2</v>
      </c>
      <c r="H285" s="50">
        <v>276.60000000000002</v>
      </c>
      <c r="I285" s="50">
        <v>272.3</v>
      </c>
      <c r="J285" s="49">
        <v>1.4659999999999999E-2</v>
      </c>
      <c r="K285" s="50">
        <v>276</v>
      </c>
      <c r="L285" s="50">
        <v>272</v>
      </c>
    </row>
    <row r="286" spans="1:12" x14ac:dyDescent="0.25">
      <c r="A286" s="49">
        <v>1.268E-2</v>
      </c>
      <c r="B286" s="50">
        <v>312.8</v>
      </c>
      <c r="C286" s="50">
        <v>221.6</v>
      </c>
      <c r="D286" s="49">
        <v>1.268E-2</v>
      </c>
      <c r="E286" s="50">
        <v>312.5</v>
      </c>
      <c r="F286" s="50">
        <v>221.5</v>
      </c>
      <c r="G286" s="49">
        <v>1.468E-2</v>
      </c>
      <c r="H286" s="50">
        <v>276.10000000000002</v>
      </c>
      <c r="I286" s="50">
        <v>271.8</v>
      </c>
      <c r="J286" s="49">
        <v>1.468E-2</v>
      </c>
      <c r="K286" s="50">
        <v>275.5</v>
      </c>
      <c r="L286" s="50">
        <v>271.5</v>
      </c>
    </row>
    <row r="287" spans="1:12" x14ac:dyDescent="0.25">
      <c r="A287" s="49">
        <v>1.2699999999999999E-2</v>
      </c>
      <c r="B287" s="50">
        <v>312.39999999999998</v>
      </c>
      <c r="C287" s="50">
        <v>221.2</v>
      </c>
      <c r="D287" s="49">
        <v>1.2699999999999999E-2</v>
      </c>
      <c r="E287" s="50">
        <v>312</v>
      </c>
      <c r="F287" s="50">
        <v>221</v>
      </c>
      <c r="G287" s="49">
        <v>1.47E-2</v>
      </c>
      <c r="H287" s="50">
        <v>275.7</v>
      </c>
      <c r="I287" s="50">
        <v>271.39999999999998</v>
      </c>
      <c r="J287" s="49">
        <v>1.47E-2</v>
      </c>
      <c r="K287" s="50">
        <v>275.5</v>
      </c>
      <c r="L287" s="50">
        <v>271.5</v>
      </c>
    </row>
    <row r="288" spans="1:12" x14ac:dyDescent="0.25">
      <c r="A288" s="49">
        <v>1.272E-2</v>
      </c>
      <c r="B288" s="50">
        <v>312.10000000000002</v>
      </c>
      <c r="C288" s="50">
        <v>220.9</v>
      </c>
      <c r="D288" s="49">
        <v>1.272E-2</v>
      </c>
      <c r="E288" s="50">
        <v>311.5</v>
      </c>
      <c r="F288" s="50">
        <v>220.5</v>
      </c>
      <c r="G288" s="49">
        <v>1.472E-2</v>
      </c>
      <c r="H288" s="50">
        <v>275.2</v>
      </c>
      <c r="I288" s="50">
        <v>270.89999999999998</v>
      </c>
      <c r="J288" s="49">
        <v>1.472E-2</v>
      </c>
      <c r="K288" s="50">
        <v>275</v>
      </c>
      <c r="L288" s="50">
        <v>271</v>
      </c>
    </row>
    <row r="289" spans="1:12" x14ac:dyDescent="0.25">
      <c r="A289" s="49">
        <v>1.274E-2</v>
      </c>
      <c r="B289" s="50">
        <v>311.7</v>
      </c>
      <c r="C289" s="50">
        <v>220.5</v>
      </c>
      <c r="D289" s="49">
        <v>1.274E-2</v>
      </c>
      <c r="E289" s="50">
        <v>311</v>
      </c>
      <c r="F289" s="50">
        <v>220</v>
      </c>
      <c r="G289" s="49">
        <v>1.474E-2</v>
      </c>
      <c r="H289" s="50">
        <v>274.8</v>
      </c>
      <c r="I289" s="50">
        <v>270.5</v>
      </c>
      <c r="J289" s="49">
        <v>1.474E-2</v>
      </c>
      <c r="K289" s="50">
        <v>274.5</v>
      </c>
      <c r="L289" s="50">
        <v>270.5</v>
      </c>
    </row>
    <row r="290" spans="1:12" x14ac:dyDescent="0.25">
      <c r="A290" s="49">
        <v>1.2760000000000001E-2</v>
      </c>
      <c r="B290" s="50">
        <v>311.39999999999998</v>
      </c>
      <c r="C290" s="50">
        <v>220.2</v>
      </c>
      <c r="D290" s="49">
        <v>1.2760000000000001E-2</v>
      </c>
      <c r="E290" s="50">
        <v>311</v>
      </c>
      <c r="F290" s="50">
        <v>220</v>
      </c>
      <c r="G290" s="49">
        <v>1.4760000000000001E-2</v>
      </c>
      <c r="H290" s="50">
        <v>274.39999999999998</v>
      </c>
      <c r="I290" s="50">
        <v>270.10000000000002</v>
      </c>
      <c r="J290" s="49">
        <v>1.4760000000000001E-2</v>
      </c>
      <c r="K290" s="50">
        <v>274</v>
      </c>
      <c r="L290" s="50">
        <v>270</v>
      </c>
    </row>
    <row r="291" spans="1:12" x14ac:dyDescent="0.25">
      <c r="A291" s="49">
        <v>1.278E-2</v>
      </c>
      <c r="B291" s="50">
        <v>311</v>
      </c>
      <c r="C291" s="50">
        <v>219.8</v>
      </c>
      <c r="D291" s="49">
        <v>1.278E-2</v>
      </c>
      <c r="E291" s="50">
        <v>310.5</v>
      </c>
      <c r="F291" s="50">
        <v>219.5</v>
      </c>
      <c r="G291" s="49">
        <v>1.478E-2</v>
      </c>
      <c r="H291" s="50">
        <v>273.89999999999998</v>
      </c>
      <c r="I291" s="50">
        <v>269.60000000000002</v>
      </c>
      <c r="J291" s="49">
        <v>1.478E-2</v>
      </c>
      <c r="K291" s="50">
        <v>273.5</v>
      </c>
      <c r="L291" s="50">
        <v>269.5</v>
      </c>
    </row>
    <row r="292" spans="1:12" x14ac:dyDescent="0.25">
      <c r="A292" s="49">
        <v>1.2800000000000001E-2</v>
      </c>
      <c r="B292" s="50">
        <v>310.7</v>
      </c>
      <c r="C292" s="50">
        <v>219.5</v>
      </c>
      <c r="D292" s="49">
        <v>1.2800000000000001E-2</v>
      </c>
      <c r="E292" s="50">
        <v>310</v>
      </c>
      <c r="F292" s="50">
        <v>219</v>
      </c>
      <c r="G292" s="49">
        <v>1.4800000000000001E-2</v>
      </c>
      <c r="H292" s="50">
        <v>273.5</v>
      </c>
      <c r="I292" s="50">
        <v>269.2</v>
      </c>
      <c r="J292" s="49">
        <v>1.4800000000000001E-2</v>
      </c>
      <c r="K292" s="50">
        <v>273</v>
      </c>
      <c r="L292" s="50">
        <v>269</v>
      </c>
    </row>
    <row r="293" spans="1:12" x14ac:dyDescent="0.25">
      <c r="A293" s="49">
        <v>1.282E-2</v>
      </c>
      <c r="B293" s="50">
        <v>310.3</v>
      </c>
      <c r="C293" s="50">
        <v>219.1</v>
      </c>
      <c r="D293" s="49">
        <v>1.282E-2</v>
      </c>
      <c r="E293" s="50">
        <v>310</v>
      </c>
      <c r="F293" s="50">
        <v>219</v>
      </c>
      <c r="G293" s="49">
        <v>1.482E-2</v>
      </c>
      <c r="H293" s="50">
        <v>273</v>
      </c>
      <c r="I293" s="50">
        <v>268.7</v>
      </c>
      <c r="J293" s="49">
        <v>1.482E-2</v>
      </c>
      <c r="K293" s="50">
        <v>272.5</v>
      </c>
      <c r="L293" s="50">
        <v>268.5</v>
      </c>
    </row>
    <row r="294" spans="1:12" x14ac:dyDescent="0.25">
      <c r="A294" s="49">
        <v>1.2840000000000001E-2</v>
      </c>
      <c r="B294" s="50">
        <v>310</v>
      </c>
      <c r="C294" s="50">
        <v>218.8</v>
      </c>
      <c r="D294" s="49">
        <v>1.2840000000000001E-2</v>
      </c>
      <c r="E294" s="50">
        <v>309.5</v>
      </c>
      <c r="F294" s="50">
        <v>218.5</v>
      </c>
      <c r="G294" s="49">
        <v>1.4840000000000001E-2</v>
      </c>
      <c r="H294" s="50">
        <v>272.60000000000002</v>
      </c>
      <c r="I294" s="50">
        <v>268.3</v>
      </c>
      <c r="J294" s="49">
        <v>1.4840000000000001E-2</v>
      </c>
      <c r="K294" s="50">
        <v>272</v>
      </c>
      <c r="L294" s="50">
        <v>268</v>
      </c>
    </row>
    <row r="295" spans="1:12" x14ac:dyDescent="0.25">
      <c r="A295" s="49">
        <v>1.286E-2</v>
      </c>
      <c r="B295" s="50">
        <v>309.60000000000002</v>
      </c>
      <c r="C295" s="50">
        <v>218.4</v>
      </c>
      <c r="D295" s="49">
        <v>1.286E-2</v>
      </c>
      <c r="E295" s="50">
        <v>309</v>
      </c>
      <c r="F295" s="50">
        <v>218</v>
      </c>
      <c r="G295" s="49">
        <v>1.486E-2</v>
      </c>
      <c r="H295" s="50">
        <v>272.2</v>
      </c>
      <c r="I295" s="50">
        <v>267.89999999999998</v>
      </c>
      <c r="J295" s="49">
        <v>1.486E-2</v>
      </c>
      <c r="K295" s="50">
        <v>272</v>
      </c>
      <c r="L295" s="50">
        <v>268</v>
      </c>
    </row>
    <row r="296" spans="1:12" x14ac:dyDescent="0.25">
      <c r="A296" s="49">
        <v>1.2880000000000001E-2</v>
      </c>
      <c r="B296" s="50">
        <v>309.3</v>
      </c>
      <c r="C296" s="50">
        <v>218.1</v>
      </c>
      <c r="D296" s="49">
        <v>1.2880000000000001E-2</v>
      </c>
      <c r="E296" s="50">
        <v>308.5</v>
      </c>
      <c r="F296" s="50">
        <v>217.5</v>
      </c>
      <c r="G296" s="49">
        <v>1.4880000000000001E-2</v>
      </c>
      <c r="H296" s="50">
        <v>271.7</v>
      </c>
      <c r="I296" s="50">
        <v>267.39999999999998</v>
      </c>
      <c r="J296" s="49">
        <v>1.4880000000000001E-2</v>
      </c>
      <c r="K296" s="50">
        <v>271.5</v>
      </c>
      <c r="L296" s="50">
        <v>267.5</v>
      </c>
    </row>
    <row r="297" spans="1:12" x14ac:dyDescent="0.25">
      <c r="A297" s="49">
        <v>1.29E-2</v>
      </c>
      <c r="B297" s="50">
        <v>308.89999999999998</v>
      </c>
      <c r="C297" s="50">
        <v>217.7</v>
      </c>
      <c r="D297" s="49">
        <v>1.29E-2</v>
      </c>
      <c r="E297" s="50">
        <v>308.5</v>
      </c>
      <c r="F297" s="50">
        <v>217.5</v>
      </c>
      <c r="G297" s="49">
        <v>1.49E-2</v>
      </c>
      <c r="H297" s="50">
        <v>271.3</v>
      </c>
      <c r="I297" s="50">
        <v>267</v>
      </c>
      <c r="J297" s="49">
        <v>1.49E-2</v>
      </c>
      <c r="K297" s="50">
        <v>271</v>
      </c>
      <c r="L297" s="50">
        <v>267</v>
      </c>
    </row>
    <row r="298" spans="1:12" x14ac:dyDescent="0.25">
      <c r="A298" s="49">
        <v>1.2919999999999999E-2</v>
      </c>
      <c r="B298" s="50">
        <v>308.60000000000002</v>
      </c>
      <c r="C298" s="50">
        <v>217.4</v>
      </c>
      <c r="D298" s="49">
        <v>1.2919999999999999E-2</v>
      </c>
      <c r="E298" s="50">
        <v>308</v>
      </c>
      <c r="F298" s="50">
        <v>217</v>
      </c>
      <c r="G298" s="49">
        <v>1.4919999999999999E-2</v>
      </c>
      <c r="H298" s="50">
        <v>270.89999999999998</v>
      </c>
      <c r="I298" s="50">
        <v>266.60000000000002</v>
      </c>
      <c r="J298" s="49">
        <v>1.4919999999999999E-2</v>
      </c>
      <c r="K298" s="50">
        <v>270.5</v>
      </c>
      <c r="L298" s="50">
        <v>266.5</v>
      </c>
    </row>
    <row r="299" spans="1:12" x14ac:dyDescent="0.25">
      <c r="A299" s="49">
        <v>1.294E-2</v>
      </c>
      <c r="B299" s="50">
        <v>308.2</v>
      </c>
      <c r="C299" s="50">
        <v>217</v>
      </c>
      <c r="D299" s="49">
        <v>1.294E-2</v>
      </c>
      <c r="E299" s="50">
        <v>307.5</v>
      </c>
      <c r="F299" s="50">
        <v>216.5</v>
      </c>
      <c r="G299" s="49">
        <v>1.494E-2</v>
      </c>
      <c r="H299" s="50">
        <v>270.5</v>
      </c>
      <c r="I299" s="50">
        <v>266.2</v>
      </c>
      <c r="J299" s="49">
        <v>1.494E-2</v>
      </c>
      <c r="K299" s="50">
        <v>270</v>
      </c>
      <c r="L299" s="50">
        <v>266</v>
      </c>
    </row>
    <row r="300" spans="1:12" x14ac:dyDescent="0.25">
      <c r="A300" s="49">
        <v>1.2959999999999999E-2</v>
      </c>
      <c r="B300" s="50">
        <v>307.89999999999998</v>
      </c>
      <c r="C300" s="50">
        <v>216.7</v>
      </c>
      <c r="D300" s="49">
        <v>1.2959999999999999E-2</v>
      </c>
      <c r="E300" s="50">
        <v>307.5</v>
      </c>
      <c r="F300" s="50">
        <v>216.5</v>
      </c>
      <c r="G300" s="49">
        <v>1.4959999999999999E-2</v>
      </c>
      <c r="H300" s="50">
        <v>270</v>
      </c>
      <c r="I300" s="50">
        <v>265.7</v>
      </c>
      <c r="J300" s="49">
        <v>1.4959999999999999E-2</v>
      </c>
      <c r="K300" s="50">
        <v>269.5</v>
      </c>
      <c r="L300" s="50">
        <v>265.5</v>
      </c>
    </row>
    <row r="301" spans="1:12" x14ac:dyDescent="0.25">
      <c r="A301" s="49">
        <v>1.298E-2</v>
      </c>
      <c r="B301" s="50">
        <v>307.5</v>
      </c>
      <c r="C301" s="50">
        <v>216.3</v>
      </c>
      <c r="D301" s="49">
        <v>1.298E-2</v>
      </c>
      <c r="E301" s="50">
        <v>307</v>
      </c>
      <c r="F301" s="50">
        <v>216</v>
      </c>
      <c r="G301" s="49">
        <v>1.498E-2</v>
      </c>
      <c r="H301" s="50">
        <v>269.60000000000002</v>
      </c>
      <c r="I301" s="50">
        <v>265.3</v>
      </c>
      <c r="J301" s="49">
        <v>1.498E-2</v>
      </c>
      <c r="K301" s="50">
        <v>269</v>
      </c>
      <c r="L301" s="50">
        <v>265</v>
      </c>
    </row>
    <row r="302" spans="1:12" x14ac:dyDescent="0.25">
      <c r="A302" s="49">
        <v>1.2999999999999999E-2</v>
      </c>
      <c r="B302" s="50">
        <v>307.2</v>
      </c>
      <c r="C302" s="50">
        <v>216</v>
      </c>
      <c r="D302" s="49">
        <v>1.2999999999999999E-2</v>
      </c>
      <c r="E302" s="50">
        <v>306.5</v>
      </c>
      <c r="F302" s="50">
        <v>215.5</v>
      </c>
      <c r="G302" s="49">
        <v>1.4999999999999999E-2</v>
      </c>
      <c r="H302" s="50">
        <v>269.2</v>
      </c>
      <c r="I302" s="50">
        <v>264.89999999999998</v>
      </c>
      <c r="J302" s="49">
        <v>1.4999999999999999E-2</v>
      </c>
      <c r="K302" s="50">
        <v>269</v>
      </c>
      <c r="L302" s="50">
        <v>265</v>
      </c>
    </row>
    <row r="303" spans="1:12" x14ac:dyDescent="0.25">
      <c r="A303" s="49">
        <v>1.302E-2</v>
      </c>
      <c r="B303" s="50">
        <v>306.8</v>
      </c>
      <c r="C303" s="50">
        <v>215.6</v>
      </c>
      <c r="D303" s="49">
        <v>1.302E-2</v>
      </c>
      <c r="E303" s="50">
        <v>306.5</v>
      </c>
      <c r="F303" s="50">
        <v>215.5</v>
      </c>
      <c r="G303" s="49">
        <v>1.502E-2</v>
      </c>
      <c r="H303" s="50">
        <v>268.8</v>
      </c>
      <c r="I303" s="50">
        <v>264.5</v>
      </c>
      <c r="J303" s="49">
        <v>1.502E-2</v>
      </c>
      <c r="K303" s="50">
        <v>268.5</v>
      </c>
      <c r="L303" s="50">
        <v>264.5</v>
      </c>
    </row>
    <row r="304" spans="1:12" x14ac:dyDescent="0.25">
      <c r="A304" s="49">
        <v>1.304E-2</v>
      </c>
      <c r="B304" s="50">
        <v>306.5</v>
      </c>
      <c r="C304" s="50">
        <v>215.3</v>
      </c>
      <c r="D304" s="49">
        <v>1.304E-2</v>
      </c>
      <c r="E304" s="50">
        <v>306</v>
      </c>
      <c r="F304" s="50">
        <v>215</v>
      </c>
      <c r="G304" s="49">
        <v>1.504E-2</v>
      </c>
      <c r="H304" s="50">
        <v>268.3</v>
      </c>
      <c r="I304" s="50">
        <v>264</v>
      </c>
      <c r="J304" s="49">
        <v>1.504E-2</v>
      </c>
      <c r="K304" s="50">
        <v>268</v>
      </c>
      <c r="L304" s="50">
        <v>264</v>
      </c>
    </row>
    <row r="305" spans="1:12" x14ac:dyDescent="0.25">
      <c r="A305" s="49">
        <v>1.306E-2</v>
      </c>
      <c r="B305" s="50">
        <v>306.2</v>
      </c>
      <c r="C305" s="50">
        <v>215</v>
      </c>
      <c r="D305" s="49">
        <v>1.306E-2</v>
      </c>
      <c r="E305" s="50">
        <v>305.5</v>
      </c>
      <c r="F305" s="50">
        <v>214.5</v>
      </c>
      <c r="G305" s="49">
        <v>1.506E-2</v>
      </c>
      <c r="H305" s="50">
        <v>267.89999999999998</v>
      </c>
      <c r="I305" s="50">
        <v>263.60000000000002</v>
      </c>
      <c r="J305" s="49">
        <v>1.506E-2</v>
      </c>
      <c r="K305" s="50">
        <v>267.5</v>
      </c>
      <c r="L305" s="50">
        <v>263.5</v>
      </c>
    </row>
    <row r="306" spans="1:12" x14ac:dyDescent="0.25">
      <c r="A306" s="49">
        <v>1.308E-2</v>
      </c>
      <c r="B306" s="50">
        <v>305.8</v>
      </c>
      <c r="C306" s="50">
        <v>214.6</v>
      </c>
      <c r="D306" s="49">
        <v>1.308E-2</v>
      </c>
      <c r="E306" s="50">
        <v>305.5</v>
      </c>
      <c r="F306" s="50">
        <v>214.5</v>
      </c>
      <c r="G306" s="49">
        <v>1.508E-2</v>
      </c>
      <c r="H306" s="50">
        <v>267.5</v>
      </c>
      <c r="I306" s="50">
        <v>263.2</v>
      </c>
      <c r="J306" s="49">
        <v>1.508E-2</v>
      </c>
      <c r="K306" s="50">
        <v>267</v>
      </c>
      <c r="L306" s="50">
        <v>263</v>
      </c>
    </row>
    <row r="307" spans="1:12" x14ac:dyDescent="0.25">
      <c r="A307" s="49">
        <v>1.3100000000000001E-2</v>
      </c>
      <c r="B307" s="50">
        <v>305.5</v>
      </c>
      <c r="C307" s="50">
        <v>214.3</v>
      </c>
      <c r="D307" s="49">
        <v>1.3100000000000001E-2</v>
      </c>
      <c r="E307" s="50">
        <v>304.5</v>
      </c>
      <c r="F307" s="50">
        <v>214</v>
      </c>
      <c r="G307" s="49">
        <v>1.5100000000000001E-2</v>
      </c>
      <c r="H307" s="50">
        <v>267.10000000000002</v>
      </c>
      <c r="I307" s="50">
        <v>262.8</v>
      </c>
      <c r="J307" s="49">
        <v>1.5100000000000001E-2</v>
      </c>
      <c r="K307" s="50">
        <v>266.5</v>
      </c>
      <c r="L307" s="50">
        <v>262.5</v>
      </c>
    </row>
    <row r="308" spans="1:12" x14ac:dyDescent="0.25">
      <c r="A308" s="49">
        <v>1.312E-2</v>
      </c>
      <c r="B308" s="50">
        <v>305.10000000000002</v>
      </c>
      <c r="C308" s="50">
        <v>213.9</v>
      </c>
      <c r="D308" s="49">
        <v>1.312E-2</v>
      </c>
      <c r="E308" s="50">
        <v>304</v>
      </c>
      <c r="F308" s="50">
        <v>213.5</v>
      </c>
      <c r="G308" s="49">
        <v>1.512E-2</v>
      </c>
      <c r="H308" s="50">
        <v>266.7</v>
      </c>
      <c r="I308" s="50">
        <v>262.39999999999998</v>
      </c>
      <c r="J308" s="49">
        <v>1.512E-2</v>
      </c>
      <c r="K308" s="50">
        <v>266.5</v>
      </c>
      <c r="L308" s="50">
        <v>262.5</v>
      </c>
    </row>
    <row r="309" spans="1:12" x14ac:dyDescent="0.25">
      <c r="A309" s="49">
        <v>1.3140000000000001E-2</v>
      </c>
      <c r="B309" s="50">
        <v>304.8</v>
      </c>
      <c r="C309" s="50">
        <v>213.6</v>
      </c>
      <c r="D309" s="49">
        <v>1.3140000000000001E-2</v>
      </c>
      <c r="E309" s="50">
        <v>304</v>
      </c>
      <c r="F309" s="50">
        <v>213.5</v>
      </c>
      <c r="G309" s="49">
        <v>1.5140000000000001E-2</v>
      </c>
      <c r="H309" s="50">
        <v>266.3</v>
      </c>
      <c r="I309" s="50">
        <v>262</v>
      </c>
      <c r="J309" s="49">
        <v>1.5140000000000001E-2</v>
      </c>
      <c r="K309" s="50">
        <v>266</v>
      </c>
      <c r="L309" s="50">
        <v>262</v>
      </c>
    </row>
    <row r="310" spans="1:12" x14ac:dyDescent="0.25">
      <c r="A310" s="49">
        <v>1.316E-2</v>
      </c>
      <c r="B310" s="50">
        <v>304.5</v>
      </c>
      <c r="C310" s="50">
        <v>213.3</v>
      </c>
      <c r="D310" s="49">
        <v>1.316E-2</v>
      </c>
      <c r="E310" s="50">
        <v>303.5</v>
      </c>
      <c r="F310" s="50">
        <v>213</v>
      </c>
      <c r="G310" s="49">
        <v>1.516E-2</v>
      </c>
      <c r="H310" s="50">
        <v>265.89999999999998</v>
      </c>
      <c r="I310" s="50">
        <v>261.60000000000002</v>
      </c>
      <c r="J310" s="49">
        <v>1.516E-2</v>
      </c>
      <c r="K310" s="50">
        <v>265.5</v>
      </c>
      <c r="L310" s="50">
        <v>261.5</v>
      </c>
    </row>
    <row r="311" spans="1:12" x14ac:dyDescent="0.25">
      <c r="A311" s="49">
        <v>1.3180000000000001E-2</v>
      </c>
      <c r="B311" s="50">
        <v>304.10000000000002</v>
      </c>
      <c r="C311" s="50">
        <v>212.9</v>
      </c>
      <c r="D311" s="49">
        <v>1.3180000000000001E-2</v>
      </c>
      <c r="E311" s="50">
        <v>303</v>
      </c>
      <c r="F311" s="50">
        <v>212.5</v>
      </c>
      <c r="G311" s="49">
        <v>1.5180000000000001E-2</v>
      </c>
      <c r="H311" s="50">
        <v>265.39999999999998</v>
      </c>
      <c r="I311" s="50">
        <v>261.10000000000002</v>
      </c>
      <c r="J311" s="49">
        <v>1.5180000000000001E-2</v>
      </c>
      <c r="K311" s="50">
        <v>265</v>
      </c>
      <c r="L311" s="50">
        <v>261</v>
      </c>
    </row>
    <row r="312" spans="1:12" x14ac:dyDescent="0.25">
      <c r="A312" s="49">
        <v>1.32E-2</v>
      </c>
      <c r="B312" s="50">
        <v>303.8</v>
      </c>
      <c r="C312" s="50">
        <v>212.6</v>
      </c>
      <c r="D312" s="49">
        <v>1.32E-2</v>
      </c>
      <c r="E312" s="50">
        <v>303</v>
      </c>
      <c r="F312" s="50">
        <v>212.5</v>
      </c>
      <c r="G312" s="49">
        <v>1.52E-2</v>
      </c>
      <c r="H312" s="50">
        <v>265</v>
      </c>
      <c r="I312" s="50">
        <v>260.7</v>
      </c>
      <c r="J312" s="49">
        <v>1.52E-2</v>
      </c>
      <c r="K312" s="50">
        <v>264.5</v>
      </c>
      <c r="L312" s="50">
        <v>260.5</v>
      </c>
    </row>
    <row r="313" spans="1:12" x14ac:dyDescent="0.25">
      <c r="A313" s="49">
        <v>1.3220000000000001E-2</v>
      </c>
      <c r="B313" s="50">
        <v>303.5</v>
      </c>
      <c r="C313" s="50">
        <v>212.3</v>
      </c>
      <c r="D313" s="49">
        <v>1.3220000000000001E-2</v>
      </c>
      <c r="E313" s="50">
        <v>302.5</v>
      </c>
      <c r="F313" s="50">
        <v>212</v>
      </c>
      <c r="G313" s="49">
        <v>1.5219999999999999E-2</v>
      </c>
      <c r="H313" s="50">
        <v>264.60000000000002</v>
      </c>
      <c r="I313" s="50">
        <v>260.3</v>
      </c>
      <c r="J313" s="49">
        <v>1.5219999999999999E-2</v>
      </c>
      <c r="K313" s="50">
        <v>264.5</v>
      </c>
      <c r="L313" s="50">
        <v>260.5</v>
      </c>
    </row>
    <row r="314" spans="1:12" x14ac:dyDescent="0.25">
      <c r="A314" s="49">
        <v>1.324E-2</v>
      </c>
      <c r="B314" s="50">
        <v>303.10000000000002</v>
      </c>
      <c r="C314" s="50">
        <v>211.9</v>
      </c>
      <c r="D314" s="49">
        <v>1.324E-2</v>
      </c>
      <c r="E314" s="50">
        <v>302</v>
      </c>
      <c r="F314" s="50">
        <v>211.5</v>
      </c>
      <c r="G314" s="49">
        <v>1.524E-2</v>
      </c>
      <c r="H314" s="50">
        <v>264.2</v>
      </c>
      <c r="I314" s="50">
        <v>259.89999999999998</v>
      </c>
      <c r="J314" s="49">
        <v>1.524E-2</v>
      </c>
      <c r="K314" s="50">
        <v>264</v>
      </c>
      <c r="L314" s="50">
        <v>260</v>
      </c>
    </row>
    <row r="315" spans="1:12" x14ac:dyDescent="0.25">
      <c r="A315" s="49">
        <v>1.3259999999999999E-2</v>
      </c>
      <c r="B315" s="50">
        <v>302.8</v>
      </c>
      <c r="C315" s="50">
        <v>211.6</v>
      </c>
      <c r="D315" s="49">
        <v>1.3259999999999999E-2</v>
      </c>
      <c r="E315" s="50">
        <v>302</v>
      </c>
      <c r="F315" s="50">
        <v>211.5</v>
      </c>
      <c r="G315" s="49">
        <v>1.5259999999999999E-2</v>
      </c>
      <c r="H315" s="50">
        <v>263.8</v>
      </c>
      <c r="I315" s="50">
        <v>259.5</v>
      </c>
      <c r="J315" s="49">
        <v>1.5259999999999999E-2</v>
      </c>
      <c r="K315" s="50">
        <v>263.5</v>
      </c>
      <c r="L315" s="50">
        <v>259.5</v>
      </c>
    </row>
    <row r="316" spans="1:12" x14ac:dyDescent="0.25">
      <c r="A316" s="49">
        <v>1.328E-2</v>
      </c>
      <c r="B316" s="50">
        <v>302.5</v>
      </c>
      <c r="C316" s="50">
        <v>211.3</v>
      </c>
      <c r="D316" s="49">
        <v>1.328E-2</v>
      </c>
      <c r="E316" s="50">
        <v>301.5</v>
      </c>
      <c r="F316" s="50">
        <v>211</v>
      </c>
      <c r="G316" s="49">
        <v>1.528E-2</v>
      </c>
      <c r="H316" s="50">
        <v>263.39999999999998</v>
      </c>
      <c r="I316" s="50">
        <v>259.10000000000002</v>
      </c>
      <c r="J316" s="49">
        <v>1.528E-2</v>
      </c>
      <c r="K316" s="50">
        <v>263</v>
      </c>
      <c r="L316" s="50">
        <v>259</v>
      </c>
    </row>
    <row r="317" spans="1:12" x14ac:dyDescent="0.25">
      <c r="A317" s="49">
        <v>1.3299999999999999E-2</v>
      </c>
      <c r="B317" s="50">
        <v>302.10000000000002</v>
      </c>
      <c r="C317" s="50">
        <v>211</v>
      </c>
      <c r="D317" s="49">
        <v>1.3299999999999999E-2</v>
      </c>
      <c r="E317" s="50">
        <v>301</v>
      </c>
      <c r="F317" s="50">
        <v>210.5</v>
      </c>
      <c r="G317" s="49">
        <v>1.5299999999999999E-2</v>
      </c>
      <c r="H317" s="50">
        <v>263</v>
      </c>
      <c r="I317" s="50">
        <v>258.7</v>
      </c>
      <c r="J317" s="49">
        <v>1.5299999999999999E-2</v>
      </c>
      <c r="K317" s="50">
        <v>262.5</v>
      </c>
      <c r="L317" s="50">
        <v>258.5</v>
      </c>
    </row>
    <row r="318" spans="1:12" x14ac:dyDescent="0.25">
      <c r="A318" s="49">
        <v>1.332E-2</v>
      </c>
      <c r="B318" s="50">
        <v>301.7</v>
      </c>
      <c r="C318" s="50">
        <v>210.6</v>
      </c>
      <c r="D318" s="49">
        <v>1.332E-2</v>
      </c>
      <c r="E318" s="50">
        <v>301</v>
      </c>
      <c r="F318" s="50">
        <v>210.5</v>
      </c>
      <c r="G318" s="49">
        <v>1.532E-2</v>
      </c>
      <c r="H318" s="50">
        <v>262.60000000000002</v>
      </c>
      <c r="I318" s="50">
        <v>258.3</v>
      </c>
      <c r="J318" s="49">
        <v>1.532E-2</v>
      </c>
      <c r="K318" s="50">
        <v>262</v>
      </c>
      <c r="L318" s="50">
        <v>258</v>
      </c>
    </row>
    <row r="319" spans="1:12" x14ac:dyDescent="0.25">
      <c r="A319" s="49">
        <v>1.3339999999999999E-2</v>
      </c>
      <c r="B319" s="50">
        <v>301.39999999999998</v>
      </c>
      <c r="C319" s="50">
        <v>210.3</v>
      </c>
      <c r="D319" s="49">
        <v>1.3339999999999999E-2</v>
      </c>
      <c r="E319" s="50">
        <v>300.5</v>
      </c>
      <c r="F319" s="50">
        <v>210</v>
      </c>
      <c r="G319" s="49">
        <v>1.5339999999999999E-2</v>
      </c>
      <c r="H319" s="50">
        <v>262.2</v>
      </c>
      <c r="I319" s="50">
        <v>257.89999999999998</v>
      </c>
      <c r="J319" s="49">
        <v>1.5339999999999999E-2</v>
      </c>
      <c r="K319" s="50">
        <v>262</v>
      </c>
      <c r="L319" s="50">
        <v>258</v>
      </c>
    </row>
    <row r="320" spans="1:12" x14ac:dyDescent="0.25">
      <c r="A320" s="49">
        <v>1.336E-2</v>
      </c>
      <c r="B320" s="50">
        <v>301.10000000000002</v>
      </c>
      <c r="C320" s="50">
        <v>210</v>
      </c>
      <c r="D320" s="49">
        <v>1.336E-2</v>
      </c>
      <c r="E320" s="50">
        <v>300</v>
      </c>
      <c r="F320" s="50">
        <v>209.5</v>
      </c>
      <c r="G320" s="49">
        <v>1.536E-2</v>
      </c>
      <c r="H320" s="50">
        <v>261.8</v>
      </c>
      <c r="I320" s="50">
        <v>257.5</v>
      </c>
      <c r="J320" s="49">
        <v>1.536E-2</v>
      </c>
      <c r="K320" s="50">
        <v>261.5</v>
      </c>
      <c r="L320" s="50">
        <v>257.5</v>
      </c>
    </row>
    <row r="321" spans="1:12" x14ac:dyDescent="0.25">
      <c r="A321" s="49">
        <v>1.338E-2</v>
      </c>
      <c r="B321" s="50">
        <v>300.8</v>
      </c>
      <c r="C321" s="50">
        <v>209.7</v>
      </c>
      <c r="D321" s="49">
        <v>1.338E-2</v>
      </c>
      <c r="E321" s="50">
        <v>300</v>
      </c>
      <c r="F321" s="50">
        <v>209.5</v>
      </c>
      <c r="G321" s="49">
        <v>1.538E-2</v>
      </c>
      <c r="H321" s="50">
        <v>261.39999999999998</v>
      </c>
      <c r="I321" s="50">
        <v>257.10000000000002</v>
      </c>
      <c r="J321" s="49">
        <v>1.538E-2</v>
      </c>
      <c r="K321" s="50">
        <v>261</v>
      </c>
      <c r="L321" s="50">
        <v>257</v>
      </c>
    </row>
    <row r="322" spans="1:12" x14ac:dyDescent="0.25">
      <c r="A322" s="49">
        <v>1.34E-2</v>
      </c>
      <c r="B322" s="50">
        <v>300.39999999999998</v>
      </c>
      <c r="C322" s="50">
        <v>209.3</v>
      </c>
      <c r="D322" s="49">
        <v>1.34E-2</v>
      </c>
      <c r="E322" s="50">
        <v>299.5</v>
      </c>
      <c r="F322" s="50">
        <v>209</v>
      </c>
      <c r="G322" s="49">
        <v>1.54E-2</v>
      </c>
      <c r="H322" s="50">
        <v>261</v>
      </c>
      <c r="I322" s="50">
        <v>256.7</v>
      </c>
      <c r="J322" s="49">
        <v>1.54E-2</v>
      </c>
      <c r="K322" s="50">
        <v>260.5</v>
      </c>
      <c r="L322" s="50">
        <v>256.5</v>
      </c>
    </row>
    <row r="323" spans="1:12" x14ac:dyDescent="0.25">
      <c r="A323" s="49">
        <v>1.342E-2</v>
      </c>
      <c r="B323" s="50">
        <v>300.10000000000002</v>
      </c>
      <c r="C323" s="50">
        <v>209</v>
      </c>
      <c r="D323" s="49">
        <v>1.342E-2</v>
      </c>
      <c r="E323" s="50">
        <v>299</v>
      </c>
      <c r="F323" s="50">
        <v>208.5</v>
      </c>
      <c r="G323" s="49">
        <v>1.542E-2</v>
      </c>
      <c r="H323" s="50">
        <v>260.60000000000002</v>
      </c>
      <c r="I323" s="50">
        <v>256.3</v>
      </c>
      <c r="J323" s="49">
        <v>1.542E-2</v>
      </c>
      <c r="K323" s="50">
        <v>260.5</v>
      </c>
      <c r="L323" s="50">
        <v>256.5</v>
      </c>
    </row>
    <row r="324" spans="1:12" x14ac:dyDescent="0.25">
      <c r="A324" s="49">
        <v>1.3440000000000001E-2</v>
      </c>
      <c r="B324" s="50">
        <v>299.8</v>
      </c>
      <c r="C324" s="50">
        <v>208.7</v>
      </c>
      <c r="D324" s="49">
        <v>1.3440000000000001E-2</v>
      </c>
      <c r="E324" s="50">
        <v>299</v>
      </c>
      <c r="F324" s="50">
        <v>208.5</v>
      </c>
      <c r="G324" s="49">
        <v>1.5440000000000001E-2</v>
      </c>
      <c r="H324" s="50">
        <v>260.2</v>
      </c>
      <c r="I324" s="50">
        <v>255.9</v>
      </c>
      <c r="J324" s="49">
        <v>1.5440000000000001E-2</v>
      </c>
      <c r="K324" s="50">
        <v>260</v>
      </c>
      <c r="L324" s="50">
        <v>256</v>
      </c>
    </row>
    <row r="325" spans="1:12" x14ac:dyDescent="0.25">
      <c r="A325" s="49">
        <v>1.346E-2</v>
      </c>
      <c r="B325" s="50">
        <v>299.5</v>
      </c>
      <c r="C325" s="50">
        <v>208.4</v>
      </c>
      <c r="D325" s="49">
        <v>1.346E-2</v>
      </c>
      <c r="E325" s="50">
        <v>298.5</v>
      </c>
      <c r="F325" s="50">
        <v>208</v>
      </c>
      <c r="G325" s="49">
        <v>1.546E-2</v>
      </c>
      <c r="H325" s="50">
        <v>259.8</v>
      </c>
      <c r="I325" s="50">
        <v>255.5</v>
      </c>
      <c r="J325" s="49">
        <v>1.546E-2</v>
      </c>
      <c r="K325" s="50">
        <v>259.5</v>
      </c>
      <c r="L325" s="50">
        <v>255.5</v>
      </c>
    </row>
    <row r="326" spans="1:12" x14ac:dyDescent="0.25">
      <c r="A326" s="49">
        <v>1.3480000000000001E-2</v>
      </c>
      <c r="B326" s="50">
        <v>299.2</v>
      </c>
      <c r="C326" s="50">
        <v>208.1</v>
      </c>
      <c r="D326" s="49">
        <v>1.3480000000000001E-2</v>
      </c>
      <c r="E326" s="50">
        <v>298.5</v>
      </c>
      <c r="F326" s="50">
        <v>208</v>
      </c>
      <c r="G326" s="49">
        <v>1.5480000000000001E-2</v>
      </c>
      <c r="H326" s="50">
        <v>259.39999999999998</v>
      </c>
      <c r="I326" s="50">
        <v>255.1</v>
      </c>
      <c r="J326" s="49">
        <v>1.5480000000000001E-2</v>
      </c>
      <c r="K326" s="50">
        <v>259</v>
      </c>
      <c r="L326" s="50">
        <v>255</v>
      </c>
    </row>
    <row r="327" spans="1:12" x14ac:dyDescent="0.25">
      <c r="A327" s="49">
        <v>1.35E-2</v>
      </c>
      <c r="B327" s="50">
        <v>298.8</v>
      </c>
      <c r="C327" s="50">
        <v>207.7</v>
      </c>
      <c r="D327" s="49">
        <v>1.35E-2</v>
      </c>
      <c r="E327" s="50">
        <v>298</v>
      </c>
      <c r="F327" s="50">
        <v>207.5</v>
      </c>
      <c r="G327" s="49">
        <v>1.55E-2</v>
      </c>
      <c r="H327" s="50">
        <v>259</v>
      </c>
      <c r="I327" s="50">
        <v>254.7</v>
      </c>
      <c r="J327" s="49">
        <v>1.55E-2</v>
      </c>
      <c r="K327" s="50">
        <v>258.5</v>
      </c>
      <c r="L327" s="50">
        <v>254.5</v>
      </c>
    </row>
    <row r="328" spans="1:12" x14ac:dyDescent="0.25">
      <c r="A328" s="49">
        <v>1.3520000000000001E-2</v>
      </c>
      <c r="B328" s="50">
        <v>298.5</v>
      </c>
      <c r="C328" s="50">
        <v>207.4</v>
      </c>
      <c r="D328" s="49">
        <v>1.3520000000000001E-2</v>
      </c>
      <c r="E328" s="50">
        <v>297.5</v>
      </c>
      <c r="F328" s="50">
        <v>207</v>
      </c>
      <c r="G328" s="49">
        <v>1.5520000000000001E-2</v>
      </c>
      <c r="H328" s="50">
        <v>258.60000000000002</v>
      </c>
      <c r="I328" s="50">
        <v>254.3</v>
      </c>
      <c r="J328" s="49">
        <v>1.5520000000000001E-2</v>
      </c>
      <c r="K328" s="50">
        <v>258.5</v>
      </c>
      <c r="L328" s="50">
        <v>254.5</v>
      </c>
    </row>
    <row r="329" spans="1:12" x14ac:dyDescent="0.25">
      <c r="A329" s="49">
        <v>1.354E-2</v>
      </c>
      <c r="B329" s="50">
        <v>298.2</v>
      </c>
      <c r="C329" s="50">
        <v>207.1</v>
      </c>
      <c r="D329" s="49">
        <v>1.354E-2</v>
      </c>
      <c r="E329" s="50">
        <v>297.5</v>
      </c>
      <c r="F329" s="50">
        <v>207</v>
      </c>
      <c r="G329" s="49">
        <v>1.554E-2</v>
      </c>
      <c r="H329" s="50">
        <v>258.3</v>
      </c>
      <c r="I329" s="50">
        <v>254</v>
      </c>
      <c r="J329" s="49">
        <v>1.554E-2</v>
      </c>
      <c r="K329" s="50">
        <v>258</v>
      </c>
      <c r="L329" s="50">
        <v>254</v>
      </c>
    </row>
    <row r="330" spans="1:12" x14ac:dyDescent="0.25">
      <c r="A330" s="49">
        <v>1.3559999999999999E-2</v>
      </c>
      <c r="B330" s="50">
        <v>297.89999999999998</v>
      </c>
      <c r="C330" s="50">
        <v>206.8</v>
      </c>
      <c r="D330" s="49">
        <v>1.3559999999999999E-2</v>
      </c>
      <c r="E330" s="50">
        <v>297</v>
      </c>
      <c r="F330" s="50">
        <v>206.5</v>
      </c>
      <c r="G330" s="49">
        <v>1.5559999999999999E-2</v>
      </c>
      <c r="H330" s="50">
        <v>257.89999999999998</v>
      </c>
      <c r="I330" s="50">
        <v>253.6</v>
      </c>
      <c r="J330" s="49">
        <v>1.5559999999999999E-2</v>
      </c>
      <c r="K330" s="50">
        <v>257.5</v>
      </c>
      <c r="L330" s="50">
        <v>253.5</v>
      </c>
    </row>
    <row r="331" spans="1:12" x14ac:dyDescent="0.25">
      <c r="A331" s="49">
        <v>1.358E-2</v>
      </c>
      <c r="B331" s="50">
        <v>297.60000000000002</v>
      </c>
      <c r="C331" s="50">
        <v>206.5</v>
      </c>
      <c r="D331" s="49">
        <v>1.358E-2</v>
      </c>
      <c r="E331" s="50">
        <v>296.5</v>
      </c>
      <c r="F331" s="50">
        <v>206</v>
      </c>
      <c r="G331" s="49">
        <v>1.558E-2</v>
      </c>
      <c r="H331" s="50">
        <v>257.5</v>
      </c>
      <c r="I331" s="50">
        <v>253.2</v>
      </c>
      <c r="J331" s="49">
        <v>1.558E-2</v>
      </c>
      <c r="K331" s="50">
        <v>257</v>
      </c>
      <c r="L331" s="50">
        <v>253</v>
      </c>
    </row>
    <row r="332" spans="1:12" x14ac:dyDescent="0.25">
      <c r="A332" s="49">
        <v>1.3599999999999999E-2</v>
      </c>
      <c r="B332" s="50">
        <v>297.3</v>
      </c>
      <c r="C332" s="50">
        <v>206.2</v>
      </c>
      <c r="D332" s="49">
        <v>1.3599999999999999E-2</v>
      </c>
      <c r="E332" s="50">
        <v>296.5</v>
      </c>
      <c r="F332" s="50">
        <v>206</v>
      </c>
      <c r="G332" s="49">
        <v>1.5599999999999999E-2</v>
      </c>
      <c r="H332" s="50">
        <v>257.10000000000002</v>
      </c>
      <c r="I332" s="50">
        <v>252.8</v>
      </c>
      <c r="J332" s="49">
        <v>1.5599999999999999E-2</v>
      </c>
      <c r="K332" s="50">
        <v>257</v>
      </c>
      <c r="L332" s="50">
        <v>253</v>
      </c>
    </row>
    <row r="333" spans="1:12" x14ac:dyDescent="0.25">
      <c r="A333" s="49">
        <v>1.362E-2</v>
      </c>
      <c r="B333" s="50">
        <v>297</v>
      </c>
      <c r="C333" s="50">
        <v>205.9</v>
      </c>
      <c r="D333" s="49">
        <v>1.362E-2</v>
      </c>
      <c r="E333" s="50">
        <v>296</v>
      </c>
      <c r="F333" s="50">
        <v>205.5</v>
      </c>
      <c r="G333" s="49">
        <v>1.562E-2</v>
      </c>
      <c r="H333" s="50">
        <v>256.7</v>
      </c>
      <c r="I333" s="50">
        <v>252.4</v>
      </c>
      <c r="J333" s="49">
        <v>1.562E-2</v>
      </c>
      <c r="K333" s="50">
        <v>256.5</v>
      </c>
      <c r="L333" s="50">
        <v>252.5</v>
      </c>
    </row>
    <row r="334" spans="1:12" x14ac:dyDescent="0.25">
      <c r="A334" s="49">
        <v>1.3639999999999999E-2</v>
      </c>
      <c r="B334" s="50">
        <v>296.7</v>
      </c>
      <c r="C334" s="50">
        <v>205.6</v>
      </c>
      <c r="D334" s="49">
        <v>1.3639999999999999E-2</v>
      </c>
      <c r="E334" s="50">
        <v>296</v>
      </c>
      <c r="F334" s="50">
        <v>205.5</v>
      </c>
      <c r="G334" s="49">
        <v>1.5640000000000001E-2</v>
      </c>
      <c r="H334" s="50">
        <v>256.3</v>
      </c>
      <c r="I334" s="50">
        <v>252</v>
      </c>
      <c r="J334" s="49">
        <v>1.5640000000000001E-2</v>
      </c>
      <c r="K334" s="50">
        <v>256</v>
      </c>
      <c r="L334" s="50">
        <v>252</v>
      </c>
    </row>
    <row r="335" spans="1:12" x14ac:dyDescent="0.25">
      <c r="A335" s="49">
        <v>1.366E-2</v>
      </c>
      <c r="B335" s="50">
        <v>296.3</v>
      </c>
      <c r="C335" s="50">
        <v>205.2</v>
      </c>
      <c r="D335" s="49">
        <v>1.366E-2</v>
      </c>
      <c r="E335" s="50">
        <v>295.5</v>
      </c>
      <c r="F335" s="50">
        <v>205</v>
      </c>
      <c r="G335" s="49">
        <v>1.566E-2</v>
      </c>
      <c r="H335" s="50">
        <v>256</v>
      </c>
      <c r="I335" s="50">
        <v>251.7</v>
      </c>
      <c r="J335" s="49">
        <v>1.566E-2</v>
      </c>
      <c r="K335" s="50">
        <v>255.5</v>
      </c>
      <c r="L335" s="50">
        <v>251.5</v>
      </c>
    </row>
    <row r="336" spans="1:12" x14ac:dyDescent="0.25">
      <c r="A336" s="49">
        <v>1.3679999999999999E-2</v>
      </c>
      <c r="B336" s="50">
        <v>296</v>
      </c>
      <c r="C336" s="50">
        <v>204.9</v>
      </c>
      <c r="D336" s="49">
        <v>1.3679999999999999E-2</v>
      </c>
      <c r="E336" s="50">
        <v>295</v>
      </c>
      <c r="F336" s="50">
        <v>204.5</v>
      </c>
      <c r="G336" s="49">
        <v>1.5679999999999999E-2</v>
      </c>
      <c r="H336" s="50">
        <v>255.6</v>
      </c>
      <c r="I336" s="50">
        <v>251.3</v>
      </c>
      <c r="J336" s="49">
        <v>1.5679999999999999E-2</v>
      </c>
      <c r="K336" s="50">
        <v>255</v>
      </c>
      <c r="L336" s="50">
        <v>251</v>
      </c>
    </row>
    <row r="337" spans="1:12" x14ac:dyDescent="0.25">
      <c r="A337" s="49">
        <v>1.37E-2</v>
      </c>
      <c r="B337" s="50">
        <v>295.7</v>
      </c>
      <c r="C337" s="50">
        <v>204.6</v>
      </c>
      <c r="D337" s="49">
        <v>1.37E-2</v>
      </c>
      <c r="E337" s="50">
        <v>295</v>
      </c>
      <c r="F337" s="50">
        <v>204.5</v>
      </c>
      <c r="G337" s="49">
        <v>1.5699999999999999E-2</v>
      </c>
      <c r="H337" s="50">
        <v>255.2</v>
      </c>
      <c r="I337" s="50">
        <v>250.9</v>
      </c>
      <c r="J337" s="49">
        <v>1.5699999999999999E-2</v>
      </c>
      <c r="K337" s="50">
        <v>255</v>
      </c>
      <c r="L337" s="50">
        <v>251</v>
      </c>
    </row>
    <row r="338" spans="1:12" x14ac:dyDescent="0.25">
      <c r="A338" s="49">
        <v>1.372E-2</v>
      </c>
      <c r="B338" s="50">
        <v>295.39999999999998</v>
      </c>
      <c r="C338" s="50">
        <v>204.3</v>
      </c>
      <c r="D338" s="49">
        <v>1.372E-2</v>
      </c>
      <c r="E338" s="50">
        <v>294.5</v>
      </c>
      <c r="F338" s="50">
        <v>204</v>
      </c>
      <c r="G338" s="49">
        <v>1.5720000000000001E-2</v>
      </c>
      <c r="H338" s="50">
        <v>254.8</v>
      </c>
      <c r="I338" s="50">
        <v>250.5</v>
      </c>
      <c r="J338" s="49">
        <v>1.5720000000000001E-2</v>
      </c>
      <c r="K338" s="50">
        <v>254.5</v>
      </c>
      <c r="L338" s="50">
        <v>250.5</v>
      </c>
    </row>
    <row r="339" spans="1:12" x14ac:dyDescent="0.25">
      <c r="A339" s="49">
        <v>1.374E-2</v>
      </c>
      <c r="B339" s="50">
        <v>295.10000000000002</v>
      </c>
      <c r="C339" s="50">
        <v>204</v>
      </c>
      <c r="D339" s="49">
        <v>1.374E-2</v>
      </c>
      <c r="E339" s="50">
        <v>294.5</v>
      </c>
      <c r="F339" s="50">
        <v>204</v>
      </c>
      <c r="G339" s="49">
        <v>1.5740000000000001E-2</v>
      </c>
      <c r="H339" s="50">
        <v>254.4</v>
      </c>
      <c r="I339" s="50">
        <v>250.1</v>
      </c>
      <c r="J339" s="49">
        <v>1.5740000000000001E-2</v>
      </c>
      <c r="K339" s="50">
        <v>254</v>
      </c>
      <c r="L339" s="50">
        <v>250</v>
      </c>
    </row>
    <row r="340" spans="1:12" x14ac:dyDescent="0.25">
      <c r="A340" s="49">
        <v>1.376E-2</v>
      </c>
      <c r="B340" s="50">
        <v>294.8</v>
      </c>
      <c r="C340" s="50">
        <v>203.7</v>
      </c>
      <c r="D340" s="49">
        <v>1.376E-2</v>
      </c>
      <c r="E340" s="50">
        <v>294</v>
      </c>
      <c r="F340" s="50">
        <v>203.5</v>
      </c>
      <c r="G340" s="49">
        <v>1.576E-2</v>
      </c>
      <c r="H340" s="50">
        <v>254.1</v>
      </c>
      <c r="I340" s="50">
        <v>249.8</v>
      </c>
      <c r="J340" s="49">
        <v>1.576E-2</v>
      </c>
      <c r="K340" s="50">
        <v>253.5</v>
      </c>
      <c r="L340" s="50">
        <v>249.5</v>
      </c>
    </row>
    <row r="341" spans="1:12" x14ac:dyDescent="0.25">
      <c r="A341" s="49">
        <v>1.3780000000000001E-2</v>
      </c>
      <c r="B341" s="50">
        <v>294.5</v>
      </c>
      <c r="C341" s="50">
        <v>203.4</v>
      </c>
      <c r="D341" s="49">
        <v>1.3780000000000001E-2</v>
      </c>
      <c r="E341" s="50">
        <v>293.5</v>
      </c>
      <c r="F341" s="50">
        <v>203</v>
      </c>
      <c r="G341" s="49">
        <v>1.5779999999999999E-2</v>
      </c>
      <c r="H341" s="50">
        <v>253.7</v>
      </c>
      <c r="I341" s="50">
        <v>249.4</v>
      </c>
      <c r="J341" s="49">
        <v>1.5779999999999999E-2</v>
      </c>
      <c r="K341" s="50">
        <v>253.5</v>
      </c>
      <c r="L341" s="50">
        <v>249.5</v>
      </c>
    </row>
    <row r="342" spans="1:12" x14ac:dyDescent="0.25">
      <c r="A342" s="49">
        <v>1.38E-2</v>
      </c>
      <c r="B342" s="50">
        <v>294.2</v>
      </c>
      <c r="C342" s="50">
        <v>203.1</v>
      </c>
      <c r="D342" s="49">
        <v>1.38E-2</v>
      </c>
      <c r="E342" s="50">
        <v>293.5</v>
      </c>
      <c r="F342" s="50">
        <v>203</v>
      </c>
      <c r="G342" s="49">
        <v>1.5800000000000002E-2</v>
      </c>
      <c r="H342" s="50">
        <v>253.3</v>
      </c>
      <c r="I342" s="50">
        <v>249</v>
      </c>
      <c r="J342" s="49">
        <v>1.5800000000000002E-2</v>
      </c>
      <c r="K342" s="50">
        <v>253</v>
      </c>
      <c r="L342" s="50">
        <v>249</v>
      </c>
    </row>
    <row r="343" spans="1:12" x14ac:dyDescent="0.25">
      <c r="A343" s="49">
        <v>1.3820000000000001E-2</v>
      </c>
      <c r="B343" s="50">
        <v>293.89999999999998</v>
      </c>
      <c r="C343" s="50">
        <v>202.8</v>
      </c>
      <c r="D343" s="49">
        <v>1.3820000000000001E-2</v>
      </c>
      <c r="E343" s="50">
        <v>293</v>
      </c>
      <c r="F343" s="50">
        <v>202.5</v>
      </c>
      <c r="G343" s="49">
        <v>1.5820000000000001E-2</v>
      </c>
      <c r="H343" s="50">
        <v>252.9</v>
      </c>
      <c r="I343" s="50">
        <v>248.6</v>
      </c>
      <c r="J343" s="49">
        <v>1.5820000000000001E-2</v>
      </c>
      <c r="K343" s="50">
        <v>252.5</v>
      </c>
      <c r="L343" s="50">
        <v>248.5</v>
      </c>
    </row>
    <row r="344" spans="1:12" x14ac:dyDescent="0.25">
      <c r="A344" s="49">
        <v>1.384E-2</v>
      </c>
      <c r="B344" s="50">
        <v>293.60000000000002</v>
      </c>
      <c r="C344" s="50">
        <v>202.5</v>
      </c>
      <c r="D344" s="49">
        <v>1.384E-2</v>
      </c>
      <c r="E344" s="50">
        <v>292.5</v>
      </c>
      <c r="F344" s="50">
        <v>202</v>
      </c>
      <c r="G344" s="49">
        <v>1.584E-2</v>
      </c>
      <c r="H344" s="50">
        <v>252.6</v>
      </c>
      <c r="I344" s="50">
        <v>248.3</v>
      </c>
      <c r="J344" s="49">
        <v>1.584E-2</v>
      </c>
      <c r="K344" s="50">
        <v>252</v>
      </c>
      <c r="L344" s="50">
        <v>248</v>
      </c>
    </row>
    <row r="345" spans="1:12" x14ac:dyDescent="0.25">
      <c r="A345" s="49">
        <v>1.3860000000000001E-2</v>
      </c>
      <c r="B345" s="50">
        <v>293.3</v>
      </c>
      <c r="C345" s="50">
        <v>202.2</v>
      </c>
      <c r="D345" s="49">
        <v>1.3860000000000001E-2</v>
      </c>
      <c r="E345" s="50">
        <v>292.5</v>
      </c>
      <c r="F345" s="50">
        <v>202</v>
      </c>
      <c r="G345" s="49">
        <v>1.5859999999999999E-2</v>
      </c>
      <c r="H345" s="50">
        <v>252.2</v>
      </c>
      <c r="I345" s="50">
        <v>247.9</v>
      </c>
      <c r="J345" s="49">
        <v>1.5859999999999999E-2</v>
      </c>
      <c r="K345" s="50">
        <v>252</v>
      </c>
      <c r="L345" s="50">
        <v>248</v>
      </c>
    </row>
    <row r="346" spans="1:12" x14ac:dyDescent="0.25">
      <c r="A346" s="49">
        <v>1.388E-2</v>
      </c>
      <c r="B346" s="50">
        <v>293</v>
      </c>
      <c r="C346" s="50">
        <v>201.9</v>
      </c>
      <c r="D346" s="49">
        <v>1.388E-2</v>
      </c>
      <c r="E346" s="50">
        <v>292</v>
      </c>
      <c r="F346" s="50">
        <v>201.5</v>
      </c>
      <c r="G346" s="49">
        <v>1.5879999999999998E-2</v>
      </c>
      <c r="H346" s="50">
        <v>251.8</v>
      </c>
      <c r="I346" s="50">
        <v>247.5</v>
      </c>
      <c r="J346" s="49">
        <v>1.5879999999999998E-2</v>
      </c>
      <c r="K346" s="50">
        <v>251.5</v>
      </c>
      <c r="L346" s="50">
        <v>247.5</v>
      </c>
    </row>
    <row r="347" spans="1:12" x14ac:dyDescent="0.25">
      <c r="A347" s="49">
        <v>1.3899999999999999E-2</v>
      </c>
      <c r="B347" s="50">
        <v>292.7</v>
      </c>
      <c r="C347" s="50">
        <v>201.6</v>
      </c>
      <c r="D347" s="49">
        <v>1.3899999999999999E-2</v>
      </c>
      <c r="E347" s="50">
        <v>292</v>
      </c>
      <c r="F347" s="50">
        <v>201.5</v>
      </c>
      <c r="G347" s="49">
        <v>1.5900000000000001E-2</v>
      </c>
      <c r="H347" s="50">
        <v>251.5</v>
      </c>
      <c r="I347" s="50">
        <v>247.2</v>
      </c>
      <c r="J347" s="49">
        <v>1.5900000000000001E-2</v>
      </c>
      <c r="K347" s="50">
        <v>251</v>
      </c>
      <c r="L347" s="50">
        <v>247</v>
      </c>
    </row>
    <row r="348" spans="1:12" x14ac:dyDescent="0.25">
      <c r="A348" s="49">
        <v>1.392E-2</v>
      </c>
      <c r="B348" s="50">
        <v>292.39999999999998</v>
      </c>
      <c r="C348" s="50">
        <v>201.3</v>
      </c>
      <c r="D348" s="49">
        <v>1.392E-2</v>
      </c>
      <c r="E348" s="50">
        <v>291.5</v>
      </c>
      <c r="F348" s="50">
        <v>201</v>
      </c>
      <c r="G348" s="49">
        <v>1.592E-2</v>
      </c>
      <c r="H348" s="50">
        <v>251.1</v>
      </c>
      <c r="I348" s="50">
        <v>246.8</v>
      </c>
      <c r="J348" s="49">
        <v>1.592E-2</v>
      </c>
      <c r="K348" s="50">
        <v>251</v>
      </c>
      <c r="L348" s="50">
        <v>247</v>
      </c>
    </row>
    <row r="349" spans="1:12" x14ac:dyDescent="0.25">
      <c r="A349" s="49">
        <v>1.3939999999999999E-2</v>
      </c>
      <c r="B349" s="50">
        <v>292.10000000000002</v>
      </c>
      <c r="C349" s="50">
        <v>201</v>
      </c>
      <c r="D349" s="49">
        <v>1.3939999999999999E-2</v>
      </c>
      <c r="E349" s="50">
        <v>291.5</v>
      </c>
      <c r="F349" s="50">
        <v>201</v>
      </c>
      <c r="G349" s="49">
        <v>1.5939999999999999E-2</v>
      </c>
      <c r="H349" s="50">
        <v>250.7</v>
      </c>
      <c r="I349" s="50">
        <v>246.4</v>
      </c>
      <c r="J349" s="49">
        <v>1.5939999999999999E-2</v>
      </c>
      <c r="K349" s="50">
        <v>250.5</v>
      </c>
      <c r="L349" s="50">
        <v>246.5</v>
      </c>
    </row>
    <row r="350" spans="1:12" x14ac:dyDescent="0.25">
      <c r="A350" s="49">
        <v>1.396E-2</v>
      </c>
      <c r="B350" s="50">
        <v>291.8</v>
      </c>
      <c r="C350" s="50">
        <v>200.7</v>
      </c>
      <c r="D350" s="49">
        <v>1.396E-2</v>
      </c>
      <c r="E350" s="50">
        <v>291</v>
      </c>
      <c r="F350" s="50">
        <v>200.5</v>
      </c>
      <c r="G350" s="49">
        <v>1.5959999999999998E-2</v>
      </c>
      <c r="H350" s="50">
        <v>250.4</v>
      </c>
      <c r="I350" s="50">
        <v>246.1</v>
      </c>
      <c r="J350" s="49">
        <v>1.5959999999999998E-2</v>
      </c>
      <c r="K350" s="50">
        <v>250</v>
      </c>
      <c r="L350" s="50">
        <v>246</v>
      </c>
    </row>
    <row r="351" spans="1:12" x14ac:dyDescent="0.25">
      <c r="A351" s="49">
        <v>1.3979999999999999E-2</v>
      </c>
      <c r="B351" s="50">
        <v>291.39999999999998</v>
      </c>
      <c r="C351" s="50">
        <v>200.4</v>
      </c>
      <c r="D351" s="49">
        <v>1.3979999999999999E-2</v>
      </c>
      <c r="E351" s="50">
        <v>290.5</v>
      </c>
      <c r="F351" s="50">
        <v>200</v>
      </c>
      <c r="G351" s="49">
        <v>1.5980000000000001E-2</v>
      </c>
      <c r="H351" s="50">
        <v>250</v>
      </c>
      <c r="I351" s="50">
        <v>245.7</v>
      </c>
      <c r="J351" s="49">
        <v>1.5980000000000001E-2</v>
      </c>
      <c r="K351" s="50">
        <v>249.5</v>
      </c>
      <c r="L351" s="50">
        <v>245.5</v>
      </c>
    </row>
    <row r="352" spans="1:12" x14ac:dyDescent="0.25">
      <c r="A352" s="49">
        <v>1.4E-2</v>
      </c>
      <c r="B352" s="50">
        <v>291.10000000000002</v>
      </c>
      <c r="C352" s="50">
        <v>200.1</v>
      </c>
      <c r="D352" s="49">
        <v>1.4E-2</v>
      </c>
      <c r="E352" s="50">
        <v>290.5</v>
      </c>
      <c r="F352" s="50">
        <v>200</v>
      </c>
      <c r="G352" s="49">
        <v>1.6E-2</v>
      </c>
      <c r="H352" s="50">
        <v>249.6</v>
      </c>
      <c r="I352" s="50">
        <v>245.3</v>
      </c>
      <c r="J352" s="49">
        <v>1.6E-2</v>
      </c>
      <c r="K352" s="50">
        <v>249.5</v>
      </c>
      <c r="L352" s="50">
        <v>245.5</v>
      </c>
    </row>
    <row r="353" spans="1:12" x14ac:dyDescent="0.25">
      <c r="A353" s="49">
        <v>1.4019999999999999E-2</v>
      </c>
      <c r="B353" s="50">
        <v>290.8</v>
      </c>
      <c r="C353" s="50">
        <v>199.8</v>
      </c>
      <c r="D353" s="49">
        <v>1.4019999999999999E-2</v>
      </c>
      <c r="E353" s="50">
        <v>290</v>
      </c>
      <c r="F353" s="50">
        <v>199.5</v>
      </c>
      <c r="G353" s="49">
        <v>1.602E-2</v>
      </c>
      <c r="H353" s="50">
        <v>249.3</v>
      </c>
      <c r="I353" s="50">
        <v>245</v>
      </c>
      <c r="J353" s="49">
        <v>1.602E-2</v>
      </c>
      <c r="K353" s="50">
        <v>249</v>
      </c>
      <c r="L353" s="50">
        <v>245</v>
      </c>
    </row>
    <row r="354" spans="1:12" x14ac:dyDescent="0.25">
      <c r="A354" s="49">
        <v>1.404E-2</v>
      </c>
      <c r="B354" s="50">
        <v>290.5</v>
      </c>
      <c r="C354" s="50">
        <v>199.5</v>
      </c>
      <c r="D354" s="49">
        <v>1.404E-2</v>
      </c>
      <c r="E354" s="50">
        <v>290</v>
      </c>
      <c r="F354" s="50">
        <v>199.5</v>
      </c>
      <c r="G354" s="49">
        <v>1.6039999999999999E-2</v>
      </c>
      <c r="H354" s="50">
        <v>248.9</v>
      </c>
      <c r="I354" s="50">
        <v>244.6</v>
      </c>
      <c r="J354" s="49">
        <v>1.6039999999999999E-2</v>
      </c>
      <c r="K354" s="50">
        <v>248.5</v>
      </c>
      <c r="L354" s="50">
        <v>244.5</v>
      </c>
    </row>
    <row r="355" spans="1:12" x14ac:dyDescent="0.25">
      <c r="A355" s="49">
        <v>1.406E-2</v>
      </c>
      <c r="B355" s="50">
        <v>290.2</v>
      </c>
      <c r="C355" s="50">
        <v>199.2</v>
      </c>
      <c r="D355" s="49">
        <v>1.406E-2</v>
      </c>
      <c r="E355" s="50">
        <v>289.5</v>
      </c>
      <c r="F355" s="50">
        <v>199</v>
      </c>
      <c r="G355" s="49">
        <v>1.6060000000000001E-2</v>
      </c>
      <c r="H355" s="50">
        <v>248.5</v>
      </c>
      <c r="I355" s="50">
        <v>244.2</v>
      </c>
      <c r="J355" s="49">
        <v>1.6060000000000001E-2</v>
      </c>
      <c r="K355" s="50">
        <v>248</v>
      </c>
      <c r="L355" s="50">
        <v>244</v>
      </c>
    </row>
    <row r="356" spans="1:12" x14ac:dyDescent="0.25">
      <c r="A356" s="49">
        <v>1.4080000000000001E-2</v>
      </c>
      <c r="B356" s="50">
        <v>289.89999999999998</v>
      </c>
      <c r="C356" s="50">
        <v>198.9</v>
      </c>
      <c r="D356" s="49">
        <v>1.4080000000000001E-2</v>
      </c>
      <c r="E356" s="50">
        <v>289</v>
      </c>
      <c r="F356" s="50">
        <v>198.5</v>
      </c>
      <c r="G356" s="49">
        <v>1.6080000000000001E-2</v>
      </c>
      <c r="H356" s="50">
        <v>248.2</v>
      </c>
      <c r="I356" s="50">
        <v>243.9</v>
      </c>
      <c r="J356" s="49">
        <v>1.6080000000000001E-2</v>
      </c>
      <c r="K356" s="50">
        <v>248</v>
      </c>
      <c r="L356" s="50">
        <v>244</v>
      </c>
    </row>
    <row r="357" spans="1:12" x14ac:dyDescent="0.25">
      <c r="A357" s="49">
        <v>1.41E-2</v>
      </c>
      <c r="B357" s="50">
        <v>289.7</v>
      </c>
      <c r="C357" s="50">
        <v>198.7</v>
      </c>
      <c r="D357" s="49">
        <v>1.41E-2</v>
      </c>
      <c r="E357" s="50">
        <v>289</v>
      </c>
      <c r="F357" s="50">
        <v>198.5</v>
      </c>
      <c r="G357" s="49">
        <v>1.61E-2</v>
      </c>
      <c r="H357" s="50">
        <v>247.8</v>
      </c>
      <c r="I357" s="50">
        <v>243.5</v>
      </c>
      <c r="J357" s="49">
        <v>1.61E-2</v>
      </c>
      <c r="K357" s="50">
        <v>247.5</v>
      </c>
      <c r="L357" s="50">
        <v>243.5</v>
      </c>
    </row>
    <row r="358" spans="1:12" x14ac:dyDescent="0.25">
      <c r="A358" s="49">
        <v>1.4120000000000001E-2</v>
      </c>
      <c r="B358" s="50">
        <v>289.39999999999998</v>
      </c>
      <c r="C358" s="50">
        <v>198.4</v>
      </c>
      <c r="D358" s="49">
        <v>1.4120000000000001E-2</v>
      </c>
      <c r="E358" s="50">
        <v>288.5</v>
      </c>
      <c r="F358" s="50">
        <v>198</v>
      </c>
      <c r="G358" s="49">
        <v>1.6119999999999999E-2</v>
      </c>
      <c r="H358" s="50">
        <v>247.5</v>
      </c>
      <c r="I358" s="50">
        <v>243.2</v>
      </c>
      <c r="J358" s="49">
        <v>1.6119999999999999E-2</v>
      </c>
      <c r="K358" s="50">
        <v>247</v>
      </c>
      <c r="L358" s="50">
        <v>243</v>
      </c>
    </row>
    <row r="359" spans="1:12" x14ac:dyDescent="0.25">
      <c r="A359" s="49">
        <v>1.414E-2</v>
      </c>
      <c r="B359" s="50">
        <v>289.10000000000002</v>
      </c>
      <c r="C359" s="50">
        <v>198.1</v>
      </c>
      <c r="D359" s="49">
        <v>1.414E-2</v>
      </c>
      <c r="E359" s="50">
        <v>288.5</v>
      </c>
      <c r="F359" s="50">
        <v>198</v>
      </c>
      <c r="G359" s="49">
        <v>1.6140000000000002E-2</v>
      </c>
      <c r="H359" s="50">
        <v>247.1</v>
      </c>
      <c r="I359" s="50">
        <v>242.8</v>
      </c>
      <c r="J359" s="49">
        <v>1.6140000000000002E-2</v>
      </c>
      <c r="K359" s="50">
        <v>247</v>
      </c>
      <c r="L359" s="50">
        <v>243</v>
      </c>
    </row>
    <row r="360" spans="1:12" x14ac:dyDescent="0.25">
      <c r="A360" s="49">
        <v>1.4160000000000001E-2</v>
      </c>
      <c r="B360" s="50">
        <v>288.8</v>
      </c>
      <c r="C360" s="50">
        <v>197.8</v>
      </c>
      <c r="D360" s="49">
        <v>1.4160000000000001E-2</v>
      </c>
      <c r="E360" s="50">
        <v>288</v>
      </c>
      <c r="F360" s="50">
        <v>197.5</v>
      </c>
      <c r="G360" s="49">
        <v>1.6160000000000001E-2</v>
      </c>
      <c r="H360" s="50">
        <v>246.8</v>
      </c>
      <c r="I360" s="50">
        <v>242.5</v>
      </c>
      <c r="J360" s="49">
        <v>1.6160000000000001E-2</v>
      </c>
      <c r="K360" s="50">
        <v>246.5</v>
      </c>
      <c r="L360" s="50">
        <v>242.5</v>
      </c>
    </row>
    <row r="361" spans="1:12" x14ac:dyDescent="0.25">
      <c r="A361" s="49">
        <v>1.418E-2</v>
      </c>
      <c r="B361" s="50">
        <v>288.5</v>
      </c>
      <c r="C361" s="50">
        <v>197.5</v>
      </c>
      <c r="D361" s="49">
        <v>1.418E-2</v>
      </c>
      <c r="E361" s="50">
        <v>288</v>
      </c>
      <c r="F361" s="50">
        <v>197.5</v>
      </c>
      <c r="G361" s="49">
        <v>1.618E-2</v>
      </c>
      <c r="H361" s="50">
        <v>246.4</v>
      </c>
      <c r="I361" s="50">
        <v>242.1</v>
      </c>
      <c r="J361" s="49">
        <v>1.618E-2</v>
      </c>
      <c r="K361" s="50">
        <v>246</v>
      </c>
      <c r="L361" s="50">
        <v>242</v>
      </c>
    </row>
    <row r="362" spans="1:12" x14ac:dyDescent="0.25">
      <c r="A362" s="49">
        <v>1.4200000000000001E-2</v>
      </c>
      <c r="B362" s="50">
        <v>288.2</v>
      </c>
      <c r="C362" s="50">
        <v>197.2</v>
      </c>
      <c r="D362" s="49">
        <v>1.4200000000000001E-2</v>
      </c>
      <c r="E362" s="50">
        <v>287.5</v>
      </c>
      <c r="F362" s="50">
        <v>197</v>
      </c>
      <c r="G362" s="49">
        <v>1.6199999999999999E-2</v>
      </c>
      <c r="H362" s="50">
        <v>246.1</v>
      </c>
      <c r="I362" s="50">
        <v>241.8</v>
      </c>
      <c r="J362" s="49">
        <v>1.6199999999999999E-2</v>
      </c>
      <c r="K362" s="50">
        <v>246</v>
      </c>
      <c r="L362" s="50">
        <v>242</v>
      </c>
    </row>
    <row r="363" spans="1:12" x14ac:dyDescent="0.25">
      <c r="A363" s="49">
        <v>1.422E-2</v>
      </c>
      <c r="B363" s="50">
        <v>287.89999999999998</v>
      </c>
      <c r="C363" s="50">
        <v>196.9</v>
      </c>
      <c r="D363" s="49">
        <v>1.422E-2</v>
      </c>
      <c r="E363" s="50">
        <v>287</v>
      </c>
      <c r="F363" s="50">
        <v>196.5</v>
      </c>
      <c r="G363" s="49">
        <v>1.6219999999999998E-2</v>
      </c>
      <c r="H363" s="50">
        <v>245.7</v>
      </c>
      <c r="I363" s="50">
        <v>241.4</v>
      </c>
      <c r="J363" s="49">
        <v>1.6219999999999998E-2</v>
      </c>
      <c r="K363" s="50">
        <v>245.5</v>
      </c>
      <c r="L363" s="50">
        <v>241.5</v>
      </c>
    </row>
    <row r="364" spans="1:12" x14ac:dyDescent="0.25">
      <c r="A364" s="49">
        <v>1.4239999999999999E-2</v>
      </c>
      <c r="B364" s="50">
        <v>287.7</v>
      </c>
      <c r="C364" s="50">
        <v>196.7</v>
      </c>
      <c r="D364" s="49">
        <v>1.4239999999999999E-2</v>
      </c>
      <c r="E364" s="50">
        <v>287</v>
      </c>
      <c r="F364" s="50">
        <v>196.5</v>
      </c>
      <c r="G364" s="49">
        <v>1.6240000000000001E-2</v>
      </c>
      <c r="H364" s="50">
        <v>245.4</v>
      </c>
      <c r="I364" s="50">
        <v>241.1</v>
      </c>
      <c r="J364" s="49">
        <v>1.6240000000000001E-2</v>
      </c>
      <c r="K364" s="50">
        <v>245</v>
      </c>
      <c r="L364" s="50">
        <v>241</v>
      </c>
    </row>
    <row r="365" spans="1:12" x14ac:dyDescent="0.25">
      <c r="A365" s="49">
        <v>1.426E-2</v>
      </c>
      <c r="B365" s="50">
        <v>287.39999999999998</v>
      </c>
      <c r="C365" s="50">
        <v>196.4</v>
      </c>
      <c r="D365" s="49">
        <v>1.426E-2</v>
      </c>
      <c r="E365" s="50">
        <v>286.5</v>
      </c>
      <c r="F365" s="50">
        <v>196</v>
      </c>
      <c r="G365" s="49">
        <v>1.626E-2</v>
      </c>
      <c r="H365" s="50">
        <v>245</v>
      </c>
      <c r="I365" s="50">
        <v>240.7</v>
      </c>
      <c r="J365" s="49">
        <v>1.626E-2</v>
      </c>
      <c r="K365" s="50">
        <v>244.5</v>
      </c>
      <c r="L365" s="50">
        <v>240.5</v>
      </c>
    </row>
    <row r="366" spans="1:12" x14ac:dyDescent="0.25">
      <c r="A366" s="49">
        <v>1.4279999999999999E-2</v>
      </c>
      <c r="B366" s="50">
        <v>287.10000000000002</v>
      </c>
      <c r="C366" s="50">
        <v>196.1</v>
      </c>
      <c r="D366" s="49">
        <v>1.4279999999999999E-2</v>
      </c>
      <c r="E366" s="50">
        <v>286.5</v>
      </c>
      <c r="F366" s="50">
        <v>196</v>
      </c>
      <c r="G366" s="49">
        <v>1.6279999999999999E-2</v>
      </c>
      <c r="H366" s="50">
        <v>244.7</v>
      </c>
      <c r="I366" s="50">
        <v>240.4</v>
      </c>
      <c r="J366" s="49">
        <v>1.6279999999999999E-2</v>
      </c>
      <c r="K366" s="50">
        <v>244.5</v>
      </c>
      <c r="L366" s="50">
        <v>240.5</v>
      </c>
    </row>
    <row r="367" spans="1:12" x14ac:dyDescent="0.25">
      <c r="A367" s="49">
        <v>1.43E-2</v>
      </c>
      <c r="B367" s="50">
        <v>286.8</v>
      </c>
      <c r="C367" s="50">
        <v>195.8</v>
      </c>
      <c r="D367" s="49">
        <v>1.43E-2</v>
      </c>
      <c r="E367" s="50">
        <v>286</v>
      </c>
      <c r="F367" s="50">
        <v>195.5</v>
      </c>
      <c r="G367" s="49">
        <v>1.6299999999999999E-2</v>
      </c>
      <c r="H367" s="50">
        <v>244.3</v>
      </c>
      <c r="I367" s="50">
        <v>240</v>
      </c>
      <c r="J367" s="49">
        <v>1.6299999999999999E-2</v>
      </c>
      <c r="K367" s="50">
        <v>244</v>
      </c>
      <c r="L367" s="50">
        <v>240</v>
      </c>
    </row>
    <row r="368" spans="1:12" x14ac:dyDescent="0.25">
      <c r="A368" s="49">
        <v>1.4319999999999999E-2</v>
      </c>
      <c r="B368" s="50">
        <v>286.5</v>
      </c>
      <c r="C368" s="50">
        <v>195.5</v>
      </c>
      <c r="D368" s="49">
        <v>1.4319999999999999E-2</v>
      </c>
      <c r="E368" s="50">
        <v>286</v>
      </c>
      <c r="F368" s="50">
        <v>195.5</v>
      </c>
      <c r="G368" s="49">
        <v>1.6320000000000001E-2</v>
      </c>
      <c r="H368" s="50">
        <v>244</v>
      </c>
      <c r="I368" s="50">
        <v>239.7</v>
      </c>
      <c r="J368" s="49">
        <v>1.6320000000000001E-2</v>
      </c>
      <c r="K368" s="50">
        <v>243.5</v>
      </c>
      <c r="L368" s="50">
        <v>239.5</v>
      </c>
    </row>
    <row r="369" spans="1:12" x14ac:dyDescent="0.25">
      <c r="A369" s="49">
        <v>1.434E-2</v>
      </c>
      <c r="B369" s="50">
        <v>286.2</v>
      </c>
      <c r="C369" s="50">
        <v>195.2</v>
      </c>
      <c r="D369" s="49">
        <v>1.434E-2</v>
      </c>
      <c r="E369" s="50">
        <v>285.5</v>
      </c>
      <c r="F369" s="50">
        <v>195</v>
      </c>
      <c r="G369" s="49">
        <v>1.634E-2</v>
      </c>
      <c r="H369" s="50">
        <v>243.6</v>
      </c>
      <c r="I369" s="50">
        <v>239.3</v>
      </c>
      <c r="J369" s="49">
        <v>1.634E-2</v>
      </c>
      <c r="K369" s="50">
        <v>243.5</v>
      </c>
      <c r="L369" s="50">
        <v>239.5</v>
      </c>
    </row>
    <row r="370" spans="1:12" x14ac:dyDescent="0.25">
      <c r="A370" s="49">
        <v>1.436E-2</v>
      </c>
      <c r="B370" s="50">
        <v>286</v>
      </c>
      <c r="C370" s="50">
        <v>195</v>
      </c>
      <c r="D370" s="49">
        <v>1.436E-2</v>
      </c>
      <c r="E370" s="50">
        <v>285.5</v>
      </c>
      <c r="F370" s="50">
        <v>195</v>
      </c>
      <c r="G370" s="49">
        <v>1.636E-2</v>
      </c>
      <c r="H370" s="50">
        <v>243.3</v>
      </c>
      <c r="I370" s="50">
        <v>239</v>
      </c>
      <c r="J370" s="49">
        <v>1.636E-2</v>
      </c>
      <c r="K370" s="50">
        <v>243</v>
      </c>
      <c r="L370" s="50">
        <v>239</v>
      </c>
    </row>
    <row r="371" spans="1:12" x14ac:dyDescent="0.25">
      <c r="A371" s="49">
        <v>1.438E-2</v>
      </c>
      <c r="B371" s="50">
        <v>285.7</v>
      </c>
      <c r="C371" s="50">
        <v>194.7</v>
      </c>
      <c r="D371" s="49">
        <v>1.438E-2</v>
      </c>
      <c r="E371" s="50">
        <v>285</v>
      </c>
      <c r="F371" s="50">
        <v>194.5</v>
      </c>
      <c r="G371" s="49">
        <v>1.6379999999999999E-2</v>
      </c>
      <c r="H371" s="50">
        <v>242.9</v>
      </c>
      <c r="I371" s="50">
        <v>238.6</v>
      </c>
      <c r="J371" s="49">
        <v>1.6379999999999999E-2</v>
      </c>
      <c r="K371" s="50">
        <v>242.5</v>
      </c>
      <c r="L371" s="50">
        <v>238.5</v>
      </c>
    </row>
    <row r="372" spans="1:12" x14ac:dyDescent="0.25">
      <c r="A372" s="49">
        <v>1.44E-2</v>
      </c>
      <c r="B372" s="50">
        <v>285.39999999999998</v>
      </c>
      <c r="C372" s="50">
        <v>194.4</v>
      </c>
      <c r="D372" s="49">
        <v>1.44E-2</v>
      </c>
      <c r="E372" s="50">
        <v>284.5</v>
      </c>
      <c r="F372" s="50">
        <v>194</v>
      </c>
      <c r="G372" s="49">
        <v>1.6400000000000001E-2</v>
      </c>
      <c r="H372" s="50">
        <v>242.6</v>
      </c>
      <c r="I372" s="50">
        <v>238.3</v>
      </c>
      <c r="J372" s="49">
        <v>1.6400000000000001E-2</v>
      </c>
      <c r="K372" s="50">
        <v>242.5</v>
      </c>
      <c r="L372" s="50">
        <v>238.5</v>
      </c>
    </row>
    <row r="373" spans="1:12" x14ac:dyDescent="0.25">
      <c r="A373" s="49">
        <v>1.4420000000000001E-2</v>
      </c>
      <c r="B373" s="50">
        <v>285.10000000000002</v>
      </c>
      <c r="C373" s="50">
        <v>194.1</v>
      </c>
      <c r="D373" s="49">
        <v>1.4420000000000001E-2</v>
      </c>
      <c r="E373" s="50">
        <v>284.5</v>
      </c>
      <c r="F373" s="50">
        <v>194</v>
      </c>
      <c r="G373" s="49">
        <v>1.6420000000000001E-2</v>
      </c>
      <c r="H373" s="50">
        <v>242.2</v>
      </c>
      <c r="I373" s="50">
        <v>237.9</v>
      </c>
      <c r="J373" s="49">
        <v>1.6420000000000001E-2</v>
      </c>
      <c r="K373" s="50">
        <v>242</v>
      </c>
      <c r="L373" s="50">
        <v>238</v>
      </c>
    </row>
    <row r="374" spans="1:12" x14ac:dyDescent="0.25">
      <c r="A374" s="49">
        <v>1.444E-2</v>
      </c>
      <c r="B374" s="50">
        <v>284.89999999999998</v>
      </c>
      <c r="C374" s="50">
        <v>193.9</v>
      </c>
      <c r="D374" s="49">
        <v>1.444E-2</v>
      </c>
      <c r="E374" s="50">
        <v>284</v>
      </c>
      <c r="F374" s="50">
        <v>193.5</v>
      </c>
      <c r="G374" s="49">
        <v>1.644E-2</v>
      </c>
      <c r="H374" s="50">
        <v>241.9</v>
      </c>
      <c r="I374" s="50">
        <v>237.6</v>
      </c>
      <c r="J374" s="49">
        <v>1.644E-2</v>
      </c>
      <c r="K374" s="50">
        <v>241.5</v>
      </c>
      <c r="L374" s="50">
        <v>237.5</v>
      </c>
    </row>
    <row r="375" spans="1:12" x14ac:dyDescent="0.25">
      <c r="A375" s="49">
        <v>1.4460000000000001E-2</v>
      </c>
      <c r="B375" s="50">
        <v>284.60000000000002</v>
      </c>
      <c r="C375" s="50">
        <v>193.6</v>
      </c>
      <c r="D375" s="49">
        <v>1.4460000000000001E-2</v>
      </c>
      <c r="E375" s="50">
        <v>284</v>
      </c>
      <c r="F375" s="50">
        <v>193.5</v>
      </c>
      <c r="G375" s="49">
        <v>1.6459999999999999E-2</v>
      </c>
      <c r="H375" s="50">
        <v>241.6</v>
      </c>
      <c r="I375" s="50">
        <v>237.3</v>
      </c>
      <c r="J375" s="49">
        <v>1.6459999999999999E-2</v>
      </c>
      <c r="K375" s="50">
        <v>241.5</v>
      </c>
      <c r="L375" s="50">
        <v>237.5</v>
      </c>
    </row>
    <row r="376" spans="1:12" x14ac:dyDescent="0.25">
      <c r="A376" s="49">
        <v>1.448E-2</v>
      </c>
      <c r="B376" s="50">
        <v>284.3</v>
      </c>
      <c r="C376" s="50">
        <v>193.3</v>
      </c>
      <c r="D376" s="49">
        <v>1.448E-2</v>
      </c>
      <c r="E376" s="50">
        <v>283.5</v>
      </c>
      <c r="F376" s="50">
        <v>193</v>
      </c>
      <c r="G376" s="49">
        <v>1.6480000000000002E-2</v>
      </c>
      <c r="H376" s="50">
        <v>241.2</v>
      </c>
      <c r="I376" s="50">
        <v>236.9</v>
      </c>
      <c r="J376" s="49">
        <v>1.6480000000000002E-2</v>
      </c>
      <c r="K376" s="50">
        <v>241</v>
      </c>
      <c r="L376" s="50">
        <v>237</v>
      </c>
    </row>
    <row r="377" spans="1:12" x14ac:dyDescent="0.25">
      <c r="A377" s="49">
        <v>1.4500000000000001E-2</v>
      </c>
      <c r="B377" s="50">
        <v>284</v>
      </c>
      <c r="C377" s="50">
        <v>193</v>
      </c>
      <c r="D377" s="49">
        <v>1.4500000000000001E-2</v>
      </c>
      <c r="E377" s="50">
        <v>283.5</v>
      </c>
      <c r="F377" s="50">
        <v>193</v>
      </c>
      <c r="G377" s="49">
        <v>1.6500000000000001E-2</v>
      </c>
      <c r="H377" s="50">
        <v>240.9</v>
      </c>
      <c r="I377" s="50">
        <v>236.6</v>
      </c>
      <c r="J377" s="49">
        <v>1.6500000000000001E-2</v>
      </c>
      <c r="K377" s="50">
        <v>240.5</v>
      </c>
      <c r="L377" s="50">
        <v>236.5</v>
      </c>
    </row>
    <row r="378" spans="1:12" x14ac:dyDescent="0.25">
      <c r="A378" s="49">
        <v>1.452E-2</v>
      </c>
      <c r="B378" s="50">
        <v>283.8</v>
      </c>
      <c r="C378" s="50">
        <v>192.8</v>
      </c>
      <c r="D378" s="49">
        <v>1.452E-2</v>
      </c>
      <c r="E378" s="50">
        <v>283</v>
      </c>
      <c r="F378" s="50">
        <v>192.5</v>
      </c>
      <c r="G378" s="49">
        <v>1.652E-2</v>
      </c>
      <c r="H378" s="50">
        <v>240.6</v>
      </c>
      <c r="I378" s="50">
        <v>236.3</v>
      </c>
      <c r="J378" s="49">
        <v>1.652E-2</v>
      </c>
      <c r="K378" s="50">
        <v>240.5</v>
      </c>
      <c r="L378" s="50">
        <v>236.5</v>
      </c>
    </row>
    <row r="379" spans="1:12" x14ac:dyDescent="0.25">
      <c r="A379" s="49">
        <v>1.4540000000000001E-2</v>
      </c>
      <c r="B379" s="50">
        <v>283.5</v>
      </c>
      <c r="C379" s="50">
        <v>192.5</v>
      </c>
      <c r="D379" s="49">
        <v>1.4540000000000001E-2</v>
      </c>
      <c r="E379" s="50">
        <v>283</v>
      </c>
      <c r="F379" s="50">
        <v>192.5</v>
      </c>
      <c r="G379" s="49">
        <v>1.6539999999999999E-2</v>
      </c>
      <c r="H379" s="50">
        <v>240.2</v>
      </c>
      <c r="I379" s="50">
        <v>235.9</v>
      </c>
      <c r="J379" s="49">
        <v>1.6539999999999999E-2</v>
      </c>
      <c r="K379" s="50">
        <v>240</v>
      </c>
      <c r="L379" s="50">
        <v>236</v>
      </c>
    </row>
    <row r="380" spans="1:12" x14ac:dyDescent="0.25">
      <c r="A380" s="49">
        <v>1.456E-2</v>
      </c>
      <c r="B380" s="50">
        <v>283.2</v>
      </c>
      <c r="C380" s="50">
        <v>192.2</v>
      </c>
      <c r="D380" s="49">
        <v>1.456E-2</v>
      </c>
      <c r="E380" s="50">
        <v>282.5</v>
      </c>
      <c r="F380" s="50">
        <v>192</v>
      </c>
      <c r="G380" s="49">
        <v>1.6559999999999998E-2</v>
      </c>
      <c r="H380" s="50">
        <v>239.9</v>
      </c>
      <c r="I380" s="50">
        <v>235.6</v>
      </c>
      <c r="J380" s="49">
        <v>1.6559999999999998E-2</v>
      </c>
      <c r="K380" s="50">
        <v>239.5</v>
      </c>
      <c r="L380" s="50">
        <v>235.5</v>
      </c>
    </row>
    <row r="381" spans="1:12" x14ac:dyDescent="0.25">
      <c r="A381" s="49">
        <v>1.4579999999999999E-2</v>
      </c>
      <c r="B381" s="50">
        <v>282.89999999999998</v>
      </c>
      <c r="C381" s="50">
        <v>191.9</v>
      </c>
      <c r="D381" s="49">
        <v>1.4579999999999999E-2</v>
      </c>
      <c r="E381" s="50">
        <v>282</v>
      </c>
      <c r="F381" s="50">
        <v>191.5</v>
      </c>
      <c r="G381" s="49">
        <v>1.6580000000000001E-2</v>
      </c>
      <c r="H381" s="50">
        <v>239.5</v>
      </c>
      <c r="I381" s="50">
        <v>235.2</v>
      </c>
      <c r="J381" s="49">
        <v>1.6580000000000001E-2</v>
      </c>
      <c r="K381" s="50">
        <v>239.5</v>
      </c>
      <c r="L381" s="50">
        <v>235.5</v>
      </c>
    </row>
    <row r="382" spans="1:12" x14ac:dyDescent="0.25">
      <c r="A382" s="49">
        <v>1.46E-2</v>
      </c>
      <c r="B382" s="50">
        <v>282.7</v>
      </c>
      <c r="C382" s="50">
        <v>191.7</v>
      </c>
      <c r="D382" s="49">
        <v>1.46E-2</v>
      </c>
      <c r="E382" s="50">
        <v>282</v>
      </c>
      <c r="F382" s="50">
        <v>191.5</v>
      </c>
      <c r="G382" s="49">
        <v>1.66E-2</v>
      </c>
      <c r="H382" s="50">
        <v>239.2</v>
      </c>
      <c r="I382" s="50">
        <v>234.9</v>
      </c>
      <c r="J382" s="49">
        <v>1.66E-2</v>
      </c>
      <c r="K382" s="50">
        <v>239</v>
      </c>
      <c r="L382" s="50">
        <v>235</v>
      </c>
    </row>
    <row r="383" spans="1:12" x14ac:dyDescent="0.25">
      <c r="A383" s="49">
        <v>1.4619999999999999E-2</v>
      </c>
      <c r="B383" s="50">
        <v>282.39999999999998</v>
      </c>
      <c r="C383" s="50">
        <v>191.4</v>
      </c>
      <c r="D383" s="49">
        <v>1.4619999999999999E-2</v>
      </c>
      <c r="E383" s="50">
        <v>281.5</v>
      </c>
      <c r="F383" s="50">
        <v>191</v>
      </c>
      <c r="G383" s="49">
        <v>1.6619999999999999E-2</v>
      </c>
      <c r="H383" s="50">
        <v>238.9</v>
      </c>
      <c r="I383" s="50">
        <v>234.6</v>
      </c>
      <c r="J383" s="49">
        <v>1.6619999999999999E-2</v>
      </c>
      <c r="K383" s="50">
        <v>238.5</v>
      </c>
      <c r="L383" s="50">
        <v>234.5</v>
      </c>
    </row>
    <row r="384" spans="1:12" x14ac:dyDescent="0.25">
      <c r="A384" s="49">
        <v>1.464E-2</v>
      </c>
      <c r="B384" s="50">
        <v>282.10000000000002</v>
      </c>
      <c r="C384" s="50">
        <v>191.1</v>
      </c>
      <c r="D384" s="49">
        <v>1.464E-2</v>
      </c>
      <c r="E384" s="50">
        <v>281.5</v>
      </c>
      <c r="F384" s="50">
        <v>191</v>
      </c>
      <c r="G384" s="49">
        <v>1.6639999999999999E-2</v>
      </c>
      <c r="H384" s="50">
        <v>238.5</v>
      </c>
      <c r="I384" s="50">
        <v>234.2</v>
      </c>
      <c r="J384" s="49">
        <v>1.6639999999999999E-2</v>
      </c>
      <c r="K384" s="50">
        <v>238.5</v>
      </c>
      <c r="L384" s="50">
        <v>234.5</v>
      </c>
    </row>
    <row r="385" spans="1:12" x14ac:dyDescent="0.25">
      <c r="A385" s="49">
        <v>1.4659999999999999E-2</v>
      </c>
      <c r="B385" s="50">
        <v>281.89999999999998</v>
      </c>
      <c r="C385" s="50">
        <v>190.9</v>
      </c>
      <c r="D385" s="49">
        <v>1.4659999999999999E-2</v>
      </c>
      <c r="E385" s="50">
        <v>281</v>
      </c>
      <c r="F385" s="50">
        <v>190.5</v>
      </c>
      <c r="G385" s="49">
        <v>1.6660000000000001E-2</v>
      </c>
      <c r="H385" s="50">
        <v>238.2</v>
      </c>
      <c r="I385" s="50">
        <v>233.9</v>
      </c>
      <c r="J385" s="49">
        <v>1.6660000000000001E-2</v>
      </c>
      <c r="K385" s="50">
        <v>238</v>
      </c>
      <c r="L385" s="50">
        <v>234</v>
      </c>
    </row>
    <row r="386" spans="1:12" x14ac:dyDescent="0.25">
      <c r="A386" s="49">
        <v>1.468E-2</v>
      </c>
      <c r="B386" s="50">
        <v>281.60000000000002</v>
      </c>
      <c r="C386" s="50">
        <v>190.6</v>
      </c>
      <c r="D386" s="49">
        <v>1.468E-2</v>
      </c>
      <c r="E386" s="50">
        <v>281</v>
      </c>
      <c r="F386" s="50">
        <v>190.5</v>
      </c>
      <c r="G386" s="49">
        <v>1.668E-2</v>
      </c>
      <c r="H386" s="50">
        <v>237.9</v>
      </c>
      <c r="I386" s="50">
        <v>233.6</v>
      </c>
      <c r="J386" s="49">
        <v>1.668E-2</v>
      </c>
      <c r="K386" s="50">
        <v>237.5</v>
      </c>
      <c r="L386" s="50">
        <v>233.5</v>
      </c>
    </row>
    <row r="387" spans="1:12" x14ac:dyDescent="0.25">
      <c r="A387" s="49">
        <v>1.47E-2</v>
      </c>
      <c r="B387" s="50">
        <v>281.3</v>
      </c>
      <c r="C387" s="50">
        <v>190.3</v>
      </c>
      <c r="D387" s="49">
        <v>1.47E-2</v>
      </c>
      <c r="E387" s="50">
        <v>280.5</v>
      </c>
      <c r="F387" s="50">
        <v>190</v>
      </c>
      <c r="G387" s="49">
        <v>1.67E-2</v>
      </c>
      <c r="H387" s="50">
        <v>237.6</v>
      </c>
      <c r="I387" s="50">
        <v>233.3</v>
      </c>
      <c r="J387" s="49">
        <v>1.67E-2</v>
      </c>
      <c r="K387" s="50">
        <v>237.5</v>
      </c>
      <c r="L387" s="50">
        <v>233.5</v>
      </c>
    </row>
    <row r="388" spans="1:12" x14ac:dyDescent="0.25">
      <c r="A388" s="49">
        <v>1.472E-2</v>
      </c>
      <c r="B388" s="50">
        <v>281.10000000000002</v>
      </c>
      <c r="C388" s="50">
        <v>190.1</v>
      </c>
      <c r="D388" s="49">
        <v>1.472E-2</v>
      </c>
      <c r="E388" s="50">
        <v>280.5</v>
      </c>
      <c r="F388" s="50">
        <v>190</v>
      </c>
      <c r="G388" s="49">
        <v>1.6719999999999999E-2</v>
      </c>
      <c r="H388" s="50">
        <v>237.2</v>
      </c>
      <c r="I388" s="50">
        <v>232.9</v>
      </c>
      <c r="J388" s="49">
        <v>1.6719999999999999E-2</v>
      </c>
      <c r="K388" s="50">
        <v>237</v>
      </c>
      <c r="L388" s="50">
        <v>233</v>
      </c>
    </row>
    <row r="389" spans="1:12" x14ac:dyDescent="0.25">
      <c r="A389" s="49">
        <v>1.474E-2</v>
      </c>
      <c r="B389" s="50">
        <v>280.8</v>
      </c>
      <c r="C389" s="50">
        <v>189.8</v>
      </c>
      <c r="D389" s="49">
        <v>1.474E-2</v>
      </c>
      <c r="E389" s="50">
        <v>280</v>
      </c>
      <c r="F389" s="50">
        <v>189.5</v>
      </c>
      <c r="G389" s="49">
        <v>1.6740000000000001E-2</v>
      </c>
      <c r="H389" s="50">
        <v>236.9</v>
      </c>
      <c r="I389" s="50">
        <v>232.6</v>
      </c>
      <c r="J389" s="49">
        <v>1.6740000000000001E-2</v>
      </c>
      <c r="K389" s="50">
        <v>236.5</v>
      </c>
      <c r="L389" s="50">
        <v>232.5</v>
      </c>
    </row>
    <row r="390" spans="1:12" x14ac:dyDescent="0.25">
      <c r="A390" s="49">
        <v>1.4760000000000001E-2</v>
      </c>
      <c r="B390" s="50">
        <v>280.39999999999998</v>
      </c>
      <c r="C390" s="50">
        <v>189.5</v>
      </c>
      <c r="D390" s="49">
        <v>1.4760000000000001E-2</v>
      </c>
      <c r="E390" s="50">
        <v>280</v>
      </c>
      <c r="F390" s="50">
        <v>189.5</v>
      </c>
      <c r="G390" s="49">
        <v>1.6760000000000001E-2</v>
      </c>
      <c r="H390" s="50">
        <v>236.6</v>
      </c>
      <c r="I390" s="50">
        <v>232.3</v>
      </c>
      <c r="J390" s="49">
        <v>1.6760000000000001E-2</v>
      </c>
      <c r="K390" s="50">
        <v>236.5</v>
      </c>
      <c r="L390" s="50">
        <v>232.5</v>
      </c>
    </row>
    <row r="391" spans="1:12" x14ac:dyDescent="0.25">
      <c r="A391" s="49">
        <v>1.478E-2</v>
      </c>
      <c r="B391" s="50">
        <v>280.2</v>
      </c>
      <c r="C391" s="50">
        <v>189.3</v>
      </c>
      <c r="D391" s="49">
        <v>1.478E-2</v>
      </c>
      <c r="E391" s="50">
        <v>279.5</v>
      </c>
      <c r="F391" s="50">
        <v>189</v>
      </c>
      <c r="G391" s="49">
        <v>1.678E-2</v>
      </c>
      <c r="H391" s="50">
        <v>236.3</v>
      </c>
      <c r="I391" s="50">
        <v>232</v>
      </c>
      <c r="J391" s="49">
        <v>1.678E-2</v>
      </c>
      <c r="K391" s="50">
        <v>236</v>
      </c>
      <c r="L391" s="50">
        <v>232</v>
      </c>
    </row>
    <row r="392" spans="1:12" x14ac:dyDescent="0.25">
      <c r="A392" s="49">
        <v>1.4800000000000001E-2</v>
      </c>
      <c r="B392" s="50">
        <v>279.89999999999998</v>
      </c>
      <c r="C392" s="50">
        <v>189</v>
      </c>
      <c r="D392" s="49">
        <v>1.4800000000000001E-2</v>
      </c>
      <c r="E392" s="50">
        <v>279.5</v>
      </c>
      <c r="F392" s="50">
        <v>189</v>
      </c>
      <c r="G392" s="49">
        <v>1.6799999999999999E-2</v>
      </c>
      <c r="H392" s="50">
        <v>235.9</v>
      </c>
      <c r="I392" s="50">
        <v>231.6</v>
      </c>
      <c r="J392" s="49">
        <v>1.6799999999999999E-2</v>
      </c>
      <c r="K392" s="50">
        <v>235.5</v>
      </c>
      <c r="L392" s="50">
        <v>231.5</v>
      </c>
    </row>
    <row r="393" spans="1:12" x14ac:dyDescent="0.25">
      <c r="A393" s="49">
        <v>1.482E-2</v>
      </c>
      <c r="B393" s="50">
        <v>279.7</v>
      </c>
      <c r="C393" s="50">
        <v>188.8</v>
      </c>
      <c r="D393" s="49">
        <v>1.482E-2</v>
      </c>
      <c r="E393" s="50">
        <v>279</v>
      </c>
      <c r="F393" s="50">
        <v>188.5</v>
      </c>
      <c r="G393" s="49">
        <v>1.6820000000000002E-2</v>
      </c>
      <c r="H393" s="50">
        <v>235.6</v>
      </c>
      <c r="I393" s="50">
        <v>231.3</v>
      </c>
      <c r="J393" s="49">
        <v>1.6820000000000002E-2</v>
      </c>
      <c r="K393" s="50">
        <v>235.5</v>
      </c>
      <c r="L393" s="50">
        <v>231.5</v>
      </c>
    </row>
    <row r="394" spans="1:12" x14ac:dyDescent="0.25">
      <c r="A394" s="49">
        <v>1.4840000000000001E-2</v>
      </c>
      <c r="B394" s="50">
        <v>279.39999999999998</v>
      </c>
      <c r="C394" s="50">
        <v>188.5</v>
      </c>
      <c r="D394" s="49">
        <v>1.4840000000000001E-2</v>
      </c>
      <c r="E394" s="50">
        <v>279</v>
      </c>
      <c r="F394" s="50">
        <v>188.5</v>
      </c>
      <c r="G394" s="49">
        <v>1.6840000000000001E-2</v>
      </c>
      <c r="H394" s="50">
        <v>235.3</v>
      </c>
      <c r="I394" s="50">
        <v>231</v>
      </c>
      <c r="J394" s="49">
        <v>1.6840000000000001E-2</v>
      </c>
      <c r="K394" s="50">
        <v>235</v>
      </c>
      <c r="L394" s="50">
        <v>231</v>
      </c>
    </row>
    <row r="395" spans="1:12" x14ac:dyDescent="0.25">
      <c r="A395" s="49">
        <v>1.486E-2</v>
      </c>
      <c r="B395" s="50">
        <v>279.10000000000002</v>
      </c>
      <c r="C395" s="50">
        <v>188.2</v>
      </c>
      <c r="D395" s="49">
        <v>1.486E-2</v>
      </c>
      <c r="E395" s="50">
        <v>278.5</v>
      </c>
      <c r="F395" s="50">
        <v>188</v>
      </c>
      <c r="G395" s="49">
        <v>1.686E-2</v>
      </c>
      <c r="H395" s="50">
        <v>235</v>
      </c>
      <c r="I395" s="50">
        <v>230.7</v>
      </c>
      <c r="J395" s="49">
        <v>1.686E-2</v>
      </c>
      <c r="K395" s="50">
        <v>234.5</v>
      </c>
      <c r="L395" s="50">
        <v>230.5</v>
      </c>
    </row>
    <row r="396" spans="1:12" x14ac:dyDescent="0.25">
      <c r="A396" s="49">
        <v>1.4880000000000001E-2</v>
      </c>
      <c r="B396" s="50">
        <v>278.89999999999998</v>
      </c>
      <c r="C396" s="50">
        <v>188</v>
      </c>
      <c r="D396" s="49">
        <v>1.4880000000000001E-2</v>
      </c>
      <c r="E396" s="50">
        <v>278.5</v>
      </c>
      <c r="F396" s="50">
        <v>188</v>
      </c>
      <c r="G396" s="49">
        <v>1.6879999999999999E-2</v>
      </c>
      <c r="H396" s="50">
        <v>234.6</v>
      </c>
      <c r="I396" s="50">
        <v>230.3</v>
      </c>
      <c r="J396" s="49">
        <v>1.6879999999999999E-2</v>
      </c>
      <c r="K396" s="50">
        <v>234.5</v>
      </c>
      <c r="L396" s="50">
        <v>230.5</v>
      </c>
    </row>
    <row r="397" spans="1:12" x14ac:dyDescent="0.25">
      <c r="A397" s="49">
        <v>1.49E-2</v>
      </c>
      <c r="B397" s="50">
        <v>278.60000000000002</v>
      </c>
      <c r="C397" s="50">
        <v>187.7</v>
      </c>
      <c r="D397" s="49">
        <v>1.49E-2</v>
      </c>
      <c r="E397" s="50">
        <v>278</v>
      </c>
      <c r="F397" s="50">
        <v>187.5</v>
      </c>
      <c r="G397" s="49">
        <v>1.6899999999999998E-2</v>
      </c>
      <c r="H397" s="50">
        <v>234.3</v>
      </c>
      <c r="I397" s="50">
        <v>230</v>
      </c>
      <c r="J397" s="49">
        <v>1.6899999999999998E-2</v>
      </c>
      <c r="K397" s="50">
        <v>234</v>
      </c>
      <c r="L397" s="50">
        <v>230</v>
      </c>
    </row>
    <row r="398" spans="1:12" x14ac:dyDescent="0.25">
      <c r="A398" s="49">
        <v>1.4919999999999999E-2</v>
      </c>
      <c r="B398" s="50">
        <v>278.39999999999998</v>
      </c>
      <c r="C398" s="50">
        <v>187.5</v>
      </c>
      <c r="D398" s="49">
        <v>1.4919999999999999E-2</v>
      </c>
      <c r="E398" s="50">
        <v>278</v>
      </c>
      <c r="F398" s="50">
        <v>187.5</v>
      </c>
      <c r="G398" s="49">
        <v>1.6920000000000001E-2</v>
      </c>
      <c r="H398" s="50">
        <v>234</v>
      </c>
      <c r="I398" s="50">
        <v>229.7</v>
      </c>
      <c r="J398" s="49">
        <v>1.6920000000000001E-2</v>
      </c>
      <c r="K398" s="50">
        <v>233.5</v>
      </c>
      <c r="L398" s="50">
        <v>229.5</v>
      </c>
    </row>
    <row r="399" spans="1:12" x14ac:dyDescent="0.25">
      <c r="A399" s="49">
        <v>1.494E-2</v>
      </c>
      <c r="B399" s="50">
        <v>278.10000000000002</v>
      </c>
      <c r="C399" s="50">
        <v>187.2</v>
      </c>
      <c r="D399" s="49">
        <v>1.494E-2</v>
      </c>
      <c r="E399" s="50">
        <v>277.5</v>
      </c>
      <c r="F399" s="50">
        <v>187</v>
      </c>
      <c r="G399" s="49">
        <v>1.694E-2</v>
      </c>
      <c r="H399" s="50">
        <v>233.7</v>
      </c>
      <c r="I399" s="50">
        <v>229.4</v>
      </c>
      <c r="J399" s="49">
        <v>1.694E-2</v>
      </c>
      <c r="K399" s="50">
        <v>233.5</v>
      </c>
      <c r="L399" s="50">
        <v>229.5</v>
      </c>
    </row>
    <row r="400" spans="1:12" x14ac:dyDescent="0.25">
      <c r="A400" s="49">
        <v>1.4959999999999999E-2</v>
      </c>
      <c r="B400" s="50">
        <v>277.8</v>
      </c>
      <c r="C400" s="50">
        <v>186.9</v>
      </c>
      <c r="D400" s="49">
        <v>1.4959999999999999E-2</v>
      </c>
      <c r="E400" s="50">
        <v>277.5</v>
      </c>
      <c r="F400" s="50">
        <v>187</v>
      </c>
      <c r="G400" s="49">
        <v>1.6959999999999999E-2</v>
      </c>
      <c r="H400" s="50">
        <v>233.4</v>
      </c>
      <c r="I400" s="50">
        <v>229.1</v>
      </c>
      <c r="J400" s="49">
        <v>1.6959999999999999E-2</v>
      </c>
      <c r="K400" s="50">
        <v>233</v>
      </c>
      <c r="L400" s="50">
        <v>229</v>
      </c>
    </row>
    <row r="401" spans="1:12" x14ac:dyDescent="0.25">
      <c r="A401" s="49">
        <v>1.498E-2</v>
      </c>
      <c r="B401" s="50">
        <v>277.60000000000002</v>
      </c>
      <c r="C401" s="50">
        <v>186.7</v>
      </c>
      <c r="D401" s="49">
        <v>1.498E-2</v>
      </c>
      <c r="E401" s="50">
        <v>277</v>
      </c>
      <c r="F401" s="50">
        <v>186.5</v>
      </c>
      <c r="G401" s="49">
        <v>1.6979999999999999E-2</v>
      </c>
      <c r="H401" s="50">
        <v>233.1</v>
      </c>
      <c r="I401" s="50">
        <v>228.8</v>
      </c>
      <c r="J401" s="49">
        <v>1.6979999999999999E-2</v>
      </c>
      <c r="K401" s="50">
        <v>233</v>
      </c>
      <c r="L401" s="50">
        <v>229</v>
      </c>
    </row>
    <row r="402" spans="1:12" x14ac:dyDescent="0.25">
      <c r="A402" s="49">
        <v>1.4999999999999999E-2</v>
      </c>
      <c r="B402" s="50">
        <v>277.3</v>
      </c>
      <c r="C402" s="50">
        <v>186.4</v>
      </c>
      <c r="D402" s="49">
        <v>1.4999999999999999E-2</v>
      </c>
      <c r="E402" s="50">
        <v>277</v>
      </c>
      <c r="F402" s="50">
        <v>186.5</v>
      </c>
      <c r="G402" s="49">
        <v>1.7000000000000001E-2</v>
      </c>
      <c r="H402" s="50">
        <v>232.7</v>
      </c>
      <c r="I402" s="50">
        <v>228.4</v>
      </c>
      <c r="J402" s="49">
        <v>1.7000000000000001E-2</v>
      </c>
      <c r="K402" s="50">
        <v>232.5</v>
      </c>
      <c r="L402" s="50">
        <v>228.5</v>
      </c>
    </row>
    <row r="403" spans="1:12" x14ac:dyDescent="0.25">
      <c r="A403" s="49">
        <v>1.502E-2</v>
      </c>
      <c r="B403" s="50">
        <v>277.10000000000002</v>
      </c>
      <c r="C403" s="50">
        <v>186.2</v>
      </c>
      <c r="D403" s="49">
        <v>1.502E-2</v>
      </c>
      <c r="E403" s="50">
        <v>276.5</v>
      </c>
      <c r="F403" s="50">
        <v>186</v>
      </c>
      <c r="G403" s="49">
        <v>1.7600000000000001E-2</v>
      </c>
      <c r="H403" s="50">
        <v>223.7</v>
      </c>
      <c r="I403" s="50">
        <v>219.4</v>
      </c>
      <c r="J403" s="49">
        <v>1.7600000000000001E-2</v>
      </c>
      <c r="K403" s="50">
        <v>223.5</v>
      </c>
      <c r="L403" s="50">
        <v>219.5</v>
      </c>
    </row>
    <row r="404" spans="1:12" x14ac:dyDescent="0.25">
      <c r="A404" s="49">
        <v>1.504E-2</v>
      </c>
      <c r="B404" s="50">
        <v>276.8</v>
      </c>
      <c r="C404" s="50">
        <v>185.9</v>
      </c>
      <c r="D404" s="49">
        <v>1.504E-2</v>
      </c>
      <c r="E404" s="50">
        <v>276</v>
      </c>
      <c r="F404" s="50">
        <v>185.5</v>
      </c>
      <c r="G404" s="49">
        <v>1.77E-2</v>
      </c>
      <c r="H404" s="50">
        <v>222.2</v>
      </c>
      <c r="I404" s="50">
        <v>217.9</v>
      </c>
      <c r="J404" s="49">
        <v>1.77E-2</v>
      </c>
      <c r="K404" s="50">
        <v>222</v>
      </c>
      <c r="L404" s="50">
        <v>218</v>
      </c>
    </row>
    <row r="405" spans="1:12" x14ac:dyDescent="0.25">
      <c r="A405" s="49">
        <v>1.506E-2</v>
      </c>
      <c r="B405" s="50">
        <v>276.60000000000002</v>
      </c>
      <c r="C405" s="50">
        <v>185.7</v>
      </c>
      <c r="D405" s="49">
        <v>1.506E-2</v>
      </c>
      <c r="E405" s="50">
        <v>276</v>
      </c>
      <c r="F405" s="50">
        <v>185.5</v>
      </c>
      <c r="G405" s="49">
        <v>1.78E-2</v>
      </c>
      <c r="H405" s="50">
        <v>220.8</v>
      </c>
      <c r="I405" s="50">
        <v>216.5</v>
      </c>
      <c r="J405" s="49">
        <v>1.78E-2</v>
      </c>
      <c r="K405" s="50">
        <v>220.5</v>
      </c>
      <c r="L405" s="50">
        <v>216.5</v>
      </c>
    </row>
    <row r="406" spans="1:12" x14ac:dyDescent="0.25">
      <c r="A406" s="49">
        <v>1.508E-2</v>
      </c>
      <c r="B406" s="50">
        <v>276.3</v>
      </c>
      <c r="C406" s="50">
        <v>185.4</v>
      </c>
      <c r="D406" s="49">
        <v>1.508E-2</v>
      </c>
      <c r="E406" s="50">
        <v>275.5</v>
      </c>
      <c r="F406" s="50">
        <v>185</v>
      </c>
      <c r="G406" s="49">
        <v>1.7899999999999999E-2</v>
      </c>
      <c r="H406" s="50">
        <v>219.4</v>
      </c>
      <c r="I406" s="50">
        <v>215.1</v>
      </c>
      <c r="J406" s="49">
        <v>1.7899999999999999E-2</v>
      </c>
      <c r="K406" s="50">
        <v>219</v>
      </c>
      <c r="L406" s="50">
        <v>215</v>
      </c>
    </row>
    <row r="407" spans="1:12" x14ac:dyDescent="0.25">
      <c r="A407" s="49">
        <v>1.5100000000000001E-2</v>
      </c>
      <c r="B407" s="50">
        <v>276.10000000000002</v>
      </c>
      <c r="C407" s="50">
        <v>185.2</v>
      </c>
      <c r="D407" s="49">
        <v>1.5100000000000001E-2</v>
      </c>
      <c r="E407" s="50">
        <v>275.5</v>
      </c>
      <c r="F407" s="50">
        <v>185</v>
      </c>
      <c r="G407" s="49">
        <v>1.7999999999999999E-2</v>
      </c>
      <c r="H407" s="50">
        <v>218</v>
      </c>
      <c r="I407" s="50">
        <v>213.7</v>
      </c>
      <c r="J407" s="49">
        <v>1.7999999999999999E-2</v>
      </c>
      <c r="K407" s="50">
        <v>218</v>
      </c>
      <c r="L407" s="50">
        <v>214</v>
      </c>
    </row>
    <row r="408" spans="1:12" x14ac:dyDescent="0.25">
      <c r="A408" s="49">
        <v>1.512E-2</v>
      </c>
      <c r="B408" s="50">
        <v>275.8</v>
      </c>
      <c r="C408" s="50">
        <v>184.9</v>
      </c>
      <c r="D408" s="49">
        <v>1.512E-2</v>
      </c>
      <c r="E408" s="50">
        <v>275</v>
      </c>
      <c r="F408" s="50">
        <v>184.5</v>
      </c>
      <c r="G408" s="49">
        <v>1.8100000000000002E-2</v>
      </c>
      <c r="H408" s="50">
        <v>216.6</v>
      </c>
      <c r="I408" s="50">
        <v>212.3</v>
      </c>
      <c r="J408" s="49">
        <v>1.8100000000000002E-2</v>
      </c>
      <c r="K408" s="50">
        <v>216.5</v>
      </c>
      <c r="L408" s="50">
        <v>212.5</v>
      </c>
    </row>
    <row r="409" spans="1:12" x14ac:dyDescent="0.25">
      <c r="A409" s="49">
        <v>1.5140000000000001E-2</v>
      </c>
      <c r="B409" s="50">
        <v>275.60000000000002</v>
      </c>
      <c r="C409" s="50">
        <v>184.7</v>
      </c>
      <c r="D409" s="49">
        <v>1.5140000000000001E-2</v>
      </c>
      <c r="E409" s="50">
        <v>275</v>
      </c>
      <c r="F409" s="50">
        <v>184.5</v>
      </c>
      <c r="G409" s="49">
        <v>1.8200000000000001E-2</v>
      </c>
      <c r="H409" s="50">
        <v>215.3</v>
      </c>
      <c r="I409" s="50">
        <v>211</v>
      </c>
      <c r="J409" s="49">
        <v>1.8200000000000001E-2</v>
      </c>
      <c r="K409" s="50">
        <v>215</v>
      </c>
      <c r="L409" s="50">
        <v>211</v>
      </c>
    </row>
    <row r="410" spans="1:12" x14ac:dyDescent="0.25">
      <c r="A410" s="49">
        <v>1.516E-2</v>
      </c>
      <c r="B410" s="50">
        <v>275.3</v>
      </c>
      <c r="C410" s="50">
        <v>184.4</v>
      </c>
      <c r="D410" s="49">
        <v>1.516E-2</v>
      </c>
      <c r="E410" s="50">
        <v>274.5</v>
      </c>
      <c r="F410" s="50">
        <v>184</v>
      </c>
      <c r="G410" s="49">
        <v>1.83E-2</v>
      </c>
      <c r="H410" s="50">
        <v>214</v>
      </c>
      <c r="I410" s="50">
        <v>209.7</v>
      </c>
      <c r="J410" s="49">
        <v>1.83E-2</v>
      </c>
      <c r="K410" s="50">
        <v>214</v>
      </c>
      <c r="L410" s="50">
        <v>210</v>
      </c>
    </row>
    <row r="411" spans="1:12" x14ac:dyDescent="0.25">
      <c r="A411" s="49">
        <v>1.5180000000000001E-2</v>
      </c>
      <c r="B411" s="50">
        <v>275.10000000000002</v>
      </c>
      <c r="C411" s="50">
        <v>184.2</v>
      </c>
      <c r="D411" s="49">
        <v>1.5180000000000001E-2</v>
      </c>
      <c r="E411" s="50">
        <v>274.5</v>
      </c>
      <c r="F411" s="50">
        <v>184</v>
      </c>
      <c r="G411" s="49">
        <v>1.84E-2</v>
      </c>
      <c r="H411" s="50">
        <v>212.6</v>
      </c>
      <c r="I411" s="50">
        <v>208.3</v>
      </c>
      <c r="J411" s="49">
        <v>1.84E-2</v>
      </c>
      <c r="K411" s="50">
        <v>212.5</v>
      </c>
      <c r="L411" s="50">
        <v>208.5</v>
      </c>
    </row>
    <row r="412" spans="1:12" x14ac:dyDescent="0.25">
      <c r="A412" s="49">
        <v>1.52E-2</v>
      </c>
      <c r="B412" s="50">
        <v>274.8</v>
      </c>
      <c r="C412" s="50">
        <v>183.9</v>
      </c>
      <c r="D412" s="49">
        <v>1.52E-2</v>
      </c>
      <c r="E412" s="50">
        <v>274.5</v>
      </c>
      <c r="F412" s="50">
        <v>184</v>
      </c>
      <c r="G412" s="49">
        <v>1.8499999999999999E-2</v>
      </c>
      <c r="H412" s="50">
        <v>211.3</v>
      </c>
      <c r="I412" s="50">
        <v>207</v>
      </c>
      <c r="J412" s="49">
        <v>1.8499999999999999E-2</v>
      </c>
      <c r="K412" s="50">
        <v>211</v>
      </c>
      <c r="L412" s="50">
        <v>207</v>
      </c>
    </row>
    <row r="413" spans="1:12" x14ac:dyDescent="0.25">
      <c r="A413" s="49">
        <v>1.5219999999999999E-2</v>
      </c>
      <c r="B413" s="50">
        <v>274.60000000000002</v>
      </c>
      <c r="C413" s="50">
        <v>183.7</v>
      </c>
      <c r="D413" s="49">
        <v>1.5219999999999999E-2</v>
      </c>
      <c r="E413" s="50">
        <v>274</v>
      </c>
      <c r="F413" s="50">
        <v>183.5</v>
      </c>
      <c r="G413" s="49">
        <v>1.8599999999999998E-2</v>
      </c>
      <c r="H413" s="50">
        <v>210.1</v>
      </c>
      <c r="I413" s="50">
        <v>205.8</v>
      </c>
      <c r="J413" s="49">
        <v>1.8599999999999998E-2</v>
      </c>
      <c r="K413" s="50">
        <v>210</v>
      </c>
      <c r="L413" s="50">
        <v>206</v>
      </c>
    </row>
    <row r="414" spans="1:12" x14ac:dyDescent="0.25">
      <c r="A414" s="49">
        <v>1.524E-2</v>
      </c>
      <c r="B414" s="50">
        <v>274.3</v>
      </c>
      <c r="C414" s="50">
        <v>183.4</v>
      </c>
      <c r="D414" s="49">
        <v>1.524E-2</v>
      </c>
      <c r="E414" s="50">
        <v>274</v>
      </c>
      <c r="F414" s="50">
        <v>183.5</v>
      </c>
      <c r="G414" s="49">
        <v>1.8700000000000001E-2</v>
      </c>
      <c r="H414" s="50">
        <v>208.8</v>
      </c>
      <c r="I414" s="50">
        <v>204.5</v>
      </c>
      <c r="J414" s="49">
        <v>1.8700000000000001E-2</v>
      </c>
      <c r="K414" s="50">
        <v>208.5</v>
      </c>
      <c r="L414" s="50">
        <v>204.5</v>
      </c>
    </row>
    <row r="415" spans="1:12" x14ac:dyDescent="0.25">
      <c r="A415" s="49">
        <v>1.5259999999999999E-2</v>
      </c>
      <c r="B415" s="50">
        <v>274.10000000000002</v>
      </c>
      <c r="C415" s="50">
        <v>183.2</v>
      </c>
      <c r="D415" s="49">
        <v>1.5259999999999999E-2</v>
      </c>
      <c r="E415" s="50">
        <v>273.5</v>
      </c>
      <c r="F415" s="50">
        <v>183</v>
      </c>
      <c r="G415" s="49">
        <v>1.8800000000000001E-2</v>
      </c>
      <c r="H415" s="50">
        <v>207.5</v>
      </c>
      <c r="I415" s="50">
        <v>203.2</v>
      </c>
      <c r="J415" s="49">
        <v>1.8800000000000001E-2</v>
      </c>
      <c r="K415" s="50">
        <v>207.5</v>
      </c>
      <c r="L415" s="50">
        <v>203.5</v>
      </c>
    </row>
    <row r="416" spans="1:12" x14ac:dyDescent="0.25">
      <c r="A416" s="49">
        <v>1.528E-2</v>
      </c>
      <c r="B416" s="50">
        <v>273.8</v>
      </c>
      <c r="C416" s="50">
        <v>182.9</v>
      </c>
      <c r="D416" s="49">
        <v>1.528E-2</v>
      </c>
      <c r="E416" s="50">
        <v>273.5</v>
      </c>
      <c r="F416" s="50">
        <v>183</v>
      </c>
      <c r="G416" s="49">
        <v>1.89E-2</v>
      </c>
      <c r="H416" s="50">
        <v>206.3</v>
      </c>
      <c r="I416" s="50">
        <v>202</v>
      </c>
      <c r="J416" s="49">
        <v>1.89E-2</v>
      </c>
      <c r="K416" s="50">
        <v>206</v>
      </c>
      <c r="L416" s="50">
        <v>202</v>
      </c>
    </row>
    <row r="417" spans="1:12" x14ac:dyDescent="0.25">
      <c r="A417" s="49">
        <v>1.5299999999999999E-2</v>
      </c>
      <c r="B417" s="50">
        <v>273.60000000000002</v>
      </c>
      <c r="C417" s="50">
        <v>182.7</v>
      </c>
      <c r="D417" s="49">
        <v>1.5299999999999999E-2</v>
      </c>
      <c r="E417" s="50">
        <v>273</v>
      </c>
      <c r="F417" s="50">
        <v>182.5</v>
      </c>
      <c r="G417" s="49">
        <v>1.9E-2</v>
      </c>
      <c r="H417" s="50">
        <v>205.1</v>
      </c>
      <c r="I417" s="50">
        <v>200.8</v>
      </c>
      <c r="J417" s="49">
        <v>1.9E-2</v>
      </c>
      <c r="K417" s="50">
        <v>205</v>
      </c>
      <c r="L417" s="50">
        <v>201</v>
      </c>
    </row>
    <row r="418" spans="1:12" x14ac:dyDescent="0.25">
      <c r="A418" s="49">
        <v>1.532E-2</v>
      </c>
      <c r="B418" s="50">
        <v>273.3</v>
      </c>
      <c r="C418" s="50">
        <v>182.4</v>
      </c>
      <c r="D418" s="49">
        <v>1.532E-2</v>
      </c>
      <c r="E418" s="50">
        <v>273</v>
      </c>
      <c r="F418" s="50">
        <v>182.5</v>
      </c>
      <c r="G418" s="49">
        <v>1.9099999999999999E-2</v>
      </c>
      <c r="H418" s="50">
        <v>203.9</v>
      </c>
      <c r="I418" s="50">
        <v>199.6</v>
      </c>
      <c r="J418" s="49">
        <v>1.9099999999999999E-2</v>
      </c>
      <c r="K418" s="50">
        <v>203.5</v>
      </c>
      <c r="L418" s="50">
        <v>199.5</v>
      </c>
    </row>
    <row r="419" spans="1:12" x14ac:dyDescent="0.25">
      <c r="A419" s="49">
        <v>1.5339999999999999E-2</v>
      </c>
      <c r="B419" s="50">
        <v>273.10000000000002</v>
      </c>
      <c r="C419" s="50">
        <v>182.2</v>
      </c>
      <c r="D419" s="49">
        <v>1.5339999999999999E-2</v>
      </c>
      <c r="E419" s="50">
        <v>272.5</v>
      </c>
      <c r="F419" s="50">
        <v>182</v>
      </c>
      <c r="G419" s="49">
        <v>1.9199999999999998E-2</v>
      </c>
      <c r="H419" s="50">
        <v>202.7</v>
      </c>
      <c r="I419" s="50">
        <v>198.4</v>
      </c>
      <c r="J419" s="49">
        <v>1.9199999999999998E-2</v>
      </c>
      <c r="K419" s="50">
        <v>202.5</v>
      </c>
      <c r="L419" s="50">
        <v>198.5</v>
      </c>
    </row>
    <row r="420" spans="1:12" x14ac:dyDescent="0.25">
      <c r="A420" s="49">
        <v>1.536E-2</v>
      </c>
      <c r="B420" s="50">
        <v>272.8</v>
      </c>
      <c r="C420" s="50">
        <v>181.9</v>
      </c>
      <c r="D420" s="49">
        <v>1.536E-2</v>
      </c>
      <c r="E420" s="50">
        <v>272.5</v>
      </c>
      <c r="F420" s="50">
        <v>182</v>
      </c>
      <c r="G420" s="49">
        <v>1.9300000000000001E-2</v>
      </c>
      <c r="H420" s="50">
        <v>201.5</v>
      </c>
      <c r="I420" s="50">
        <v>197.2</v>
      </c>
      <c r="J420" s="49">
        <v>1.9300000000000001E-2</v>
      </c>
      <c r="K420" s="50">
        <v>201.5</v>
      </c>
      <c r="L420" s="50">
        <v>197.5</v>
      </c>
    </row>
    <row r="421" spans="1:12" x14ac:dyDescent="0.25">
      <c r="A421" s="49">
        <v>1.538E-2</v>
      </c>
      <c r="B421" s="50">
        <v>272.60000000000002</v>
      </c>
      <c r="C421" s="50">
        <v>181.7</v>
      </c>
      <c r="D421" s="49">
        <v>1.538E-2</v>
      </c>
      <c r="E421" s="50">
        <v>272</v>
      </c>
      <c r="F421" s="50">
        <v>181.5</v>
      </c>
      <c r="G421" s="49">
        <v>1.9400000000000001E-2</v>
      </c>
      <c r="H421" s="50">
        <v>200.3</v>
      </c>
      <c r="I421" s="50">
        <v>196</v>
      </c>
      <c r="J421" s="49">
        <v>1.9400000000000001E-2</v>
      </c>
      <c r="K421" s="50">
        <v>200</v>
      </c>
      <c r="L421" s="50">
        <v>196</v>
      </c>
    </row>
    <row r="422" spans="1:12" x14ac:dyDescent="0.25">
      <c r="A422" s="49">
        <v>1.54E-2</v>
      </c>
      <c r="B422" s="50">
        <v>272.39999999999998</v>
      </c>
      <c r="C422" s="50">
        <v>181.5</v>
      </c>
      <c r="D422" s="49">
        <v>1.54E-2</v>
      </c>
      <c r="E422" s="50">
        <v>272</v>
      </c>
      <c r="F422" s="50">
        <v>181.5</v>
      </c>
      <c r="G422" s="49">
        <v>1.95E-2</v>
      </c>
      <c r="H422" s="50">
        <v>199.2</v>
      </c>
      <c r="I422" s="50">
        <v>194.9</v>
      </c>
      <c r="J422" s="49">
        <v>1.95E-2</v>
      </c>
      <c r="K422" s="50">
        <v>199</v>
      </c>
      <c r="L422" s="50">
        <v>195</v>
      </c>
    </row>
    <row r="423" spans="1:12" x14ac:dyDescent="0.25">
      <c r="A423" s="49">
        <v>1.542E-2</v>
      </c>
      <c r="B423" s="50">
        <v>272.10000000000002</v>
      </c>
      <c r="C423" s="50">
        <v>181.2</v>
      </c>
      <c r="D423" s="49">
        <v>1.542E-2</v>
      </c>
      <c r="E423" s="50">
        <v>271.5</v>
      </c>
      <c r="F423" s="50">
        <v>181</v>
      </c>
      <c r="G423" s="49">
        <v>1.9599999999999999E-2</v>
      </c>
      <c r="H423" s="50">
        <v>198</v>
      </c>
      <c r="I423" s="50">
        <v>193.7</v>
      </c>
      <c r="J423" s="49">
        <v>1.9599999999999999E-2</v>
      </c>
      <c r="K423" s="50">
        <v>198</v>
      </c>
      <c r="L423" s="50">
        <v>194</v>
      </c>
    </row>
    <row r="424" spans="1:12" x14ac:dyDescent="0.25">
      <c r="A424" s="49">
        <v>1.5440000000000001E-2</v>
      </c>
      <c r="B424" s="50">
        <v>271.89999999999998</v>
      </c>
      <c r="C424" s="50">
        <v>181</v>
      </c>
      <c r="D424" s="49">
        <v>1.5440000000000001E-2</v>
      </c>
      <c r="E424" s="50">
        <v>271.5</v>
      </c>
      <c r="F424" s="50">
        <v>181</v>
      </c>
      <c r="G424" s="49">
        <v>1.9699999999999999E-2</v>
      </c>
      <c r="H424" s="50">
        <v>196.9</v>
      </c>
      <c r="I424" s="50">
        <v>192.6</v>
      </c>
      <c r="J424" s="49">
        <v>1.9699999999999999E-2</v>
      </c>
      <c r="K424" s="50">
        <v>197</v>
      </c>
      <c r="L424" s="50">
        <v>193</v>
      </c>
    </row>
    <row r="425" spans="1:12" x14ac:dyDescent="0.25">
      <c r="A425" s="49">
        <v>1.546E-2</v>
      </c>
      <c r="B425" s="50">
        <v>271.60000000000002</v>
      </c>
      <c r="C425" s="50">
        <v>180.7</v>
      </c>
      <c r="D425" s="49">
        <v>1.546E-2</v>
      </c>
      <c r="E425" s="50">
        <v>271</v>
      </c>
      <c r="F425" s="50">
        <v>180.5</v>
      </c>
      <c r="G425" s="49">
        <v>1.9800000000000002E-2</v>
      </c>
      <c r="H425" s="50">
        <v>195.8</v>
      </c>
      <c r="I425" s="50">
        <v>191.5</v>
      </c>
      <c r="J425" s="49">
        <v>1.9800000000000002E-2</v>
      </c>
      <c r="K425" s="50">
        <v>195.5</v>
      </c>
      <c r="L425" s="50">
        <v>191.5</v>
      </c>
    </row>
    <row r="426" spans="1:12" x14ac:dyDescent="0.25">
      <c r="A426" s="49">
        <v>1.5480000000000001E-2</v>
      </c>
      <c r="B426" s="50">
        <v>271.39999999999998</v>
      </c>
      <c r="C426" s="50">
        <v>180.5</v>
      </c>
      <c r="D426" s="49">
        <v>1.5480000000000001E-2</v>
      </c>
      <c r="E426" s="50">
        <v>271</v>
      </c>
      <c r="F426" s="50">
        <v>180.5</v>
      </c>
      <c r="G426" s="49">
        <v>1.9900000000000001E-2</v>
      </c>
      <c r="H426" s="50">
        <v>194.7</v>
      </c>
      <c r="I426" s="50">
        <v>190.4</v>
      </c>
      <c r="J426" s="49">
        <v>1.9900000000000001E-2</v>
      </c>
      <c r="K426" s="50">
        <v>194.5</v>
      </c>
      <c r="L426" s="50">
        <v>190.5</v>
      </c>
    </row>
    <row r="427" spans="1:12" x14ac:dyDescent="0.25">
      <c r="A427" s="49">
        <v>1.55E-2</v>
      </c>
      <c r="B427" s="50">
        <v>271.2</v>
      </c>
      <c r="C427" s="50">
        <v>180.3</v>
      </c>
      <c r="D427" s="49">
        <v>1.55E-2</v>
      </c>
      <c r="E427" s="50">
        <v>270.5</v>
      </c>
      <c r="F427" s="50">
        <v>180</v>
      </c>
      <c r="G427" s="49">
        <v>0.02</v>
      </c>
      <c r="H427" s="50">
        <v>193.6</v>
      </c>
      <c r="I427" s="50">
        <v>189.3</v>
      </c>
      <c r="J427" s="49">
        <v>0.02</v>
      </c>
      <c r="K427" s="50">
        <v>193.5</v>
      </c>
      <c r="L427" s="50">
        <v>189.5</v>
      </c>
    </row>
    <row r="428" spans="1:12" x14ac:dyDescent="0.25">
      <c r="A428" s="49">
        <v>1.5520000000000001E-2</v>
      </c>
      <c r="B428" s="50">
        <v>270.89999999999998</v>
      </c>
      <c r="C428" s="50">
        <v>180</v>
      </c>
      <c r="D428" s="49">
        <v>1.5520000000000001E-2</v>
      </c>
      <c r="E428" s="50">
        <v>270.5</v>
      </c>
      <c r="F428" s="50">
        <v>180</v>
      </c>
      <c r="G428" s="49">
        <v>2.01E-2</v>
      </c>
      <c r="H428" s="50">
        <v>192.5</v>
      </c>
      <c r="I428" s="50">
        <v>188.2</v>
      </c>
      <c r="J428" s="49">
        <v>2.01E-2</v>
      </c>
      <c r="K428" s="50">
        <v>192.5</v>
      </c>
      <c r="L428" s="50">
        <v>188.5</v>
      </c>
    </row>
    <row r="429" spans="1:12" x14ac:dyDescent="0.25">
      <c r="A429" s="49">
        <v>1.554E-2</v>
      </c>
      <c r="B429" s="50">
        <v>270.7</v>
      </c>
      <c r="C429" s="50">
        <v>179.8</v>
      </c>
      <c r="D429" s="49">
        <v>1.554E-2</v>
      </c>
      <c r="E429" s="50">
        <v>270</v>
      </c>
      <c r="F429" s="50">
        <v>179.5</v>
      </c>
      <c r="G429" s="49">
        <v>2.0199999999999999E-2</v>
      </c>
      <c r="H429" s="50">
        <v>191.4</v>
      </c>
      <c r="I429" s="50">
        <v>187.1</v>
      </c>
      <c r="J429" s="49">
        <v>2.0199999999999999E-2</v>
      </c>
      <c r="K429" s="50">
        <v>191.5</v>
      </c>
      <c r="L429" s="50">
        <v>187.5</v>
      </c>
    </row>
    <row r="430" spans="1:12" x14ac:dyDescent="0.25">
      <c r="A430" s="49">
        <v>1.5559999999999999E-2</v>
      </c>
      <c r="B430" s="50">
        <v>270.39999999999998</v>
      </c>
      <c r="C430" s="50">
        <v>179.5</v>
      </c>
      <c r="D430" s="49">
        <v>1.5559999999999999E-2</v>
      </c>
      <c r="E430" s="50">
        <v>270</v>
      </c>
      <c r="F430" s="50">
        <v>179.5</v>
      </c>
      <c r="G430" s="49">
        <v>2.0299999999999999E-2</v>
      </c>
      <c r="H430" s="50">
        <v>190.4</v>
      </c>
      <c r="I430" s="50">
        <v>186.1</v>
      </c>
      <c r="J430" s="49">
        <v>2.0299999999999999E-2</v>
      </c>
      <c r="K430" s="50">
        <v>190.5</v>
      </c>
      <c r="L430" s="50">
        <v>186.5</v>
      </c>
    </row>
    <row r="431" spans="1:12" x14ac:dyDescent="0.25">
      <c r="A431" s="49">
        <v>1.558E-2</v>
      </c>
      <c r="B431" s="50">
        <v>270.2</v>
      </c>
      <c r="C431" s="50">
        <v>179.3</v>
      </c>
      <c r="D431" s="49">
        <v>1.558E-2</v>
      </c>
      <c r="E431" s="50">
        <v>269.5</v>
      </c>
      <c r="F431" s="50">
        <v>179</v>
      </c>
      <c r="G431" s="49">
        <v>2.0400000000000001E-2</v>
      </c>
      <c r="H431" s="50">
        <v>189.4</v>
      </c>
      <c r="I431" s="50">
        <v>185.1</v>
      </c>
      <c r="J431" s="49">
        <v>2.0400000000000001E-2</v>
      </c>
      <c r="K431" s="50">
        <v>189.5</v>
      </c>
      <c r="L431" s="50">
        <v>185.5</v>
      </c>
    </row>
    <row r="432" spans="1:12" x14ac:dyDescent="0.25">
      <c r="A432" s="49">
        <v>1.5599999999999999E-2</v>
      </c>
      <c r="B432" s="50">
        <v>270</v>
      </c>
      <c r="C432" s="50">
        <v>179.1</v>
      </c>
      <c r="D432" s="49">
        <v>1.5599999999999999E-2</v>
      </c>
      <c r="E432" s="50">
        <v>269.5</v>
      </c>
      <c r="F432" s="50">
        <v>179</v>
      </c>
      <c r="G432" s="49">
        <v>2.0500000000000001E-2</v>
      </c>
      <c r="H432" s="50">
        <v>188.3</v>
      </c>
      <c r="I432" s="50">
        <v>184</v>
      </c>
      <c r="J432" s="49">
        <v>2.0500000000000001E-2</v>
      </c>
      <c r="K432" s="50">
        <v>188</v>
      </c>
      <c r="L432" s="50">
        <v>184</v>
      </c>
    </row>
    <row r="433" spans="1:12" x14ac:dyDescent="0.25">
      <c r="A433" s="49">
        <v>1.562E-2</v>
      </c>
      <c r="B433" s="50">
        <v>269.60000000000002</v>
      </c>
      <c r="C433" s="50">
        <v>178.8</v>
      </c>
      <c r="D433" s="49">
        <v>1.562E-2</v>
      </c>
      <c r="E433" s="50">
        <v>269</v>
      </c>
      <c r="F433" s="50">
        <v>178.5</v>
      </c>
      <c r="G433" s="49">
        <v>2.06E-2</v>
      </c>
      <c r="H433" s="50">
        <v>187.3</v>
      </c>
      <c r="I433" s="50">
        <v>183</v>
      </c>
      <c r="J433" s="49">
        <v>2.06E-2</v>
      </c>
      <c r="K433" s="50">
        <v>187</v>
      </c>
      <c r="L433" s="50">
        <v>183</v>
      </c>
    </row>
    <row r="434" spans="1:12" x14ac:dyDescent="0.25">
      <c r="A434" s="49">
        <v>1.5640000000000001E-2</v>
      </c>
      <c r="B434" s="50">
        <v>269.39999999999998</v>
      </c>
      <c r="C434" s="50">
        <v>178.6</v>
      </c>
      <c r="D434" s="49">
        <v>1.5640000000000001E-2</v>
      </c>
      <c r="E434" s="50">
        <v>269</v>
      </c>
      <c r="F434" s="50">
        <v>178.5</v>
      </c>
      <c r="G434" s="49">
        <v>2.07E-2</v>
      </c>
      <c r="H434" s="50">
        <v>186.3</v>
      </c>
      <c r="I434" s="50">
        <v>182</v>
      </c>
      <c r="J434" s="49">
        <v>2.07E-2</v>
      </c>
      <c r="K434" s="50">
        <v>186</v>
      </c>
      <c r="L434" s="50">
        <v>182</v>
      </c>
    </row>
    <row r="435" spans="1:12" x14ac:dyDescent="0.25">
      <c r="A435" s="49">
        <v>1.566E-2</v>
      </c>
      <c r="B435" s="50">
        <v>269.2</v>
      </c>
      <c r="C435" s="50">
        <v>178.4</v>
      </c>
      <c r="D435" s="49">
        <v>1.566E-2</v>
      </c>
      <c r="E435" s="50">
        <v>268.5</v>
      </c>
      <c r="F435" s="50">
        <v>178</v>
      </c>
      <c r="G435" s="49">
        <v>2.0799999999999999E-2</v>
      </c>
      <c r="H435" s="50">
        <v>185.3</v>
      </c>
      <c r="I435" s="50">
        <v>181</v>
      </c>
      <c r="J435" s="49">
        <v>2.0799999999999999E-2</v>
      </c>
      <c r="K435" s="50">
        <v>185</v>
      </c>
      <c r="L435" s="50">
        <v>181</v>
      </c>
    </row>
    <row r="436" spans="1:12" x14ac:dyDescent="0.25">
      <c r="A436" s="49">
        <v>1.5679999999999999E-2</v>
      </c>
      <c r="B436" s="50">
        <v>268.89999999999998</v>
      </c>
      <c r="C436" s="50">
        <v>178.1</v>
      </c>
      <c r="D436" s="49">
        <v>1.5679999999999999E-2</v>
      </c>
      <c r="E436" s="50">
        <v>268.5</v>
      </c>
      <c r="F436" s="50">
        <v>178</v>
      </c>
      <c r="G436" s="49">
        <v>2.0899999999999998E-2</v>
      </c>
      <c r="H436" s="50">
        <v>184.3</v>
      </c>
      <c r="I436" s="50">
        <v>180</v>
      </c>
      <c r="J436" s="49">
        <v>2.0899999999999998E-2</v>
      </c>
      <c r="K436" s="50">
        <v>184</v>
      </c>
      <c r="L436" s="50">
        <v>180</v>
      </c>
    </row>
    <row r="437" spans="1:12" x14ac:dyDescent="0.25">
      <c r="A437" s="49">
        <v>1.5699999999999999E-2</v>
      </c>
      <c r="B437" s="50">
        <v>268.7</v>
      </c>
      <c r="C437" s="50">
        <v>177.9</v>
      </c>
      <c r="D437" s="49">
        <v>1.5699999999999999E-2</v>
      </c>
      <c r="E437" s="50">
        <v>268.5</v>
      </c>
      <c r="F437" s="50">
        <v>178</v>
      </c>
      <c r="G437" s="49">
        <v>2.1000000000000001E-2</v>
      </c>
      <c r="H437" s="50">
        <v>183.4</v>
      </c>
      <c r="I437" s="50">
        <v>179.1</v>
      </c>
      <c r="J437" s="49">
        <v>2.1000000000000001E-2</v>
      </c>
      <c r="K437" s="50">
        <v>183.5</v>
      </c>
      <c r="L437" s="50">
        <v>179.5</v>
      </c>
    </row>
    <row r="438" spans="1:12" x14ac:dyDescent="0.25">
      <c r="A438" s="49">
        <v>1.5720000000000001E-2</v>
      </c>
      <c r="B438" s="50">
        <v>268.5</v>
      </c>
      <c r="C438" s="50">
        <v>177.7</v>
      </c>
      <c r="D438" s="49">
        <v>1.5720000000000001E-2</v>
      </c>
      <c r="E438" s="50">
        <v>268</v>
      </c>
      <c r="F438" s="50">
        <v>177.5</v>
      </c>
      <c r="G438" s="49">
        <v>2.1100000000000001E-2</v>
      </c>
      <c r="H438" s="50">
        <v>182.4</v>
      </c>
      <c r="I438" s="50">
        <v>178.1</v>
      </c>
      <c r="J438" s="49">
        <v>2.1100000000000001E-2</v>
      </c>
      <c r="K438" s="50">
        <v>182.5</v>
      </c>
      <c r="L438" s="50">
        <v>178.5</v>
      </c>
    </row>
    <row r="439" spans="1:12" x14ac:dyDescent="0.25">
      <c r="A439" s="49">
        <v>1.5740000000000001E-2</v>
      </c>
      <c r="B439" s="50">
        <v>268.2</v>
      </c>
      <c r="C439" s="50">
        <v>177.4</v>
      </c>
      <c r="D439" s="49">
        <v>1.5740000000000001E-2</v>
      </c>
      <c r="E439" s="50">
        <v>268</v>
      </c>
      <c r="F439" s="50">
        <v>177.5</v>
      </c>
      <c r="G439" s="49">
        <v>2.12E-2</v>
      </c>
      <c r="H439" s="50">
        <v>181.4</v>
      </c>
      <c r="I439" s="50">
        <v>177.1</v>
      </c>
      <c r="J439" s="49">
        <v>2.12E-2</v>
      </c>
      <c r="K439" s="50">
        <v>181.5</v>
      </c>
      <c r="L439" s="50">
        <v>177.5</v>
      </c>
    </row>
    <row r="440" spans="1:12" x14ac:dyDescent="0.25">
      <c r="A440" s="49">
        <v>1.576E-2</v>
      </c>
      <c r="B440" s="50">
        <v>268</v>
      </c>
      <c r="C440" s="50">
        <v>177.2</v>
      </c>
      <c r="D440" s="49">
        <v>1.576E-2</v>
      </c>
      <c r="E440" s="50">
        <v>267.5</v>
      </c>
      <c r="F440" s="50">
        <v>177</v>
      </c>
      <c r="G440" s="49">
        <v>2.1299999999999999E-2</v>
      </c>
      <c r="H440" s="50">
        <v>180.5</v>
      </c>
      <c r="I440" s="50">
        <v>176.2</v>
      </c>
      <c r="J440" s="49">
        <v>2.1299999999999999E-2</v>
      </c>
      <c r="K440" s="50">
        <v>180.5</v>
      </c>
      <c r="L440" s="50">
        <v>176.5</v>
      </c>
    </row>
    <row r="441" spans="1:12" x14ac:dyDescent="0.25">
      <c r="A441" s="49">
        <v>1.5779999999999999E-2</v>
      </c>
      <c r="B441" s="50">
        <v>267.8</v>
      </c>
      <c r="C441" s="50">
        <v>177</v>
      </c>
      <c r="D441" s="49">
        <v>1.5779999999999999E-2</v>
      </c>
      <c r="E441" s="50">
        <v>267.5</v>
      </c>
      <c r="F441" s="50">
        <v>177</v>
      </c>
      <c r="G441" s="49">
        <v>2.1399999999999999E-2</v>
      </c>
      <c r="H441" s="50">
        <v>179.6</v>
      </c>
      <c r="I441" s="50">
        <v>175.3</v>
      </c>
      <c r="J441" s="49">
        <v>2.1399999999999999E-2</v>
      </c>
      <c r="K441" s="50">
        <v>179.5</v>
      </c>
      <c r="L441" s="50">
        <v>175.5</v>
      </c>
    </row>
    <row r="442" spans="1:12" x14ac:dyDescent="0.25">
      <c r="A442" s="49">
        <v>1.5800000000000002E-2</v>
      </c>
      <c r="B442" s="50">
        <v>267.60000000000002</v>
      </c>
      <c r="C442" s="50">
        <v>176.8</v>
      </c>
      <c r="D442" s="49">
        <v>1.5800000000000002E-2</v>
      </c>
      <c r="E442" s="50">
        <v>267</v>
      </c>
      <c r="F442" s="50">
        <v>176.5</v>
      </c>
      <c r="G442" s="49">
        <v>2.1499999999999998E-2</v>
      </c>
      <c r="H442" s="50">
        <v>178.6</v>
      </c>
      <c r="I442" s="50">
        <v>174.3</v>
      </c>
      <c r="J442" s="49">
        <v>2.1499999999999998E-2</v>
      </c>
      <c r="K442" s="50">
        <v>178.5</v>
      </c>
      <c r="L442" s="50">
        <v>174.5</v>
      </c>
    </row>
    <row r="443" spans="1:12" x14ac:dyDescent="0.25">
      <c r="A443" s="49">
        <v>1.5820000000000001E-2</v>
      </c>
      <c r="B443" s="50">
        <v>267.3</v>
      </c>
      <c r="C443" s="50">
        <v>176.5</v>
      </c>
      <c r="D443" s="49">
        <v>1.5820000000000001E-2</v>
      </c>
      <c r="E443" s="50">
        <v>267</v>
      </c>
      <c r="F443" s="50">
        <v>176.5</v>
      </c>
      <c r="G443" s="49">
        <v>2.1600000000000001E-2</v>
      </c>
      <c r="H443" s="50">
        <v>177.7</v>
      </c>
      <c r="I443" s="50">
        <v>173.4</v>
      </c>
      <c r="J443" s="49">
        <v>2.1600000000000001E-2</v>
      </c>
      <c r="K443" s="50">
        <v>177.5</v>
      </c>
      <c r="L443" s="50">
        <v>173.5</v>
      </c>
    </row>
    <row r="444" spans="1:12" x14ac:dyDescent="0.25">
      <c r="A444" s="49">
        <v>1.584E-2</v>
      </c>
      <c r="B444" s="50">
        <v>267.10000000000002</v>
      </c>
      <c r="C444" s="50">
        <v>176.3</v>
      </c>
      <c r="D444" s="49">
        <v>1.584E-2</v>
      </c>
      <c r="E444" s="50">
        <v>266.5</v>
      </c>
      <c r="F444" s="50">
        <v>176</v>
      </c>
      <c r="G444" s="49">
        <v>2.1700000000000001E-2</v>
      </c>
      <c r="H444" s="50">
        <v>176.8</v>
      </c>
      <c r="I444" s="50">
        <v>172.5</v>
      </c>
      <c r="J444" s="49">
        <v>2.1700000000000001E-2</v>
      </c>
      <c r="K444" s="50">
        <v>177</v>
      </c>
      <c r="L444" s="50">
        <v>173</v>
      </c>
    </row>
    <row r="445" spans="1:12" x14ac:dyDescent="0.25">
      <c r="A445" s="49">
        <v>1.5859999999999999E-2</v>
      </c>
      <c r="B445" s="50">
        <v>266.89999999999998</v>
      </c>
      <c r="C445" s="50">
        <v>176.1</v>
      </c>
      <c r="D445" s="49">
        <v>1.5859999999999999E-2</v>
      </c>
      <c r="E445" s="50">
        <v>266.5</v>
      </c>
      <c r="F445" s="50">
        <v>176</v>
      </c>
      <c r="G445" s="49">
        <v>2.18E-2</v>
      </c>
      <c r="H445" s="50">
        <v>175.9</v>
      </c>
      <c r="I445" s="50">
        <v>171.6</v>
      </c>
      <c r="J445" s="49">
        <v>2.18E-2</v>
      </c>
      <c r="K445" s="50">
        <v>176</v>
      </c>
      <c r="L445" s="50">
        <v>172</v>
      </c>
    </row>
    <row r="446" spans="1:12" x14ac:dyDescent="0.25">
      <c r="A446" s="49">
        <v>1.5879999999999998E-2</v>
      </c>
      <c r="B446" s="50">
        <v>266.60000000000002</v>
      </c>
      <c r="C446" s="50">
        <v>175.8</v>
      </c>
      <c r="D446" s="49">
        <v>1.5879999999999998E-2</v>
      </c>
      <c r="E446" s="50">
        <v>266</v>
      </c>
      <c r="F446" s="50">
        <v>175.5</v>
      </c>
      <c r="G446" s="49">
        <v>2.1899999999999999E-2</v>
      </c>
      <c r="H446" s="50">
        <v>175</v>
      </c>
      <c r="I446" s="50">
        <v>170.7</v>
      </c>
      <c r="J446" s="49">
        <v>2.1899999999999999E-2</v>
      </c>
      <c r="K446" s="50">
        <v>175</v>
      </c>
      <c r="L446" s="50">
        <v>171</v>
      </c>
    </row>
    <row r="447" spans="1:12" x14ac:dyDescent="0.25">
      <c r="A447" s="49">
        <v>1.5900000000000001E-2</v>
      </c>
      <c r="B447" s="50">
        <v>266.39999999999998</v>
      </c>
      <c r="C447" s="50">
        <v>175.6</v>
      </c>
      <c r="D447" s="49">
        <v>1.5900000000000001E-2</v>
      </c>
      <c r="E447" s="50">
        <v>266</v>
      </c>
      <c r="F447" s="50">
        <v>175.5</v>
      </c>
      <c r="G447" s="49">
        <v>2.1999999999999999E-2</v>
      </c>
      <c r="H447" s="50">
        <v>174.2</v>
      </c>
      <c r="I447" s="50">
        <v>169.9</v>
      </c>
      <c r="J447" s="49">
        <v>2.1999999999999999E-2</v>
      </c>
      <c r="K447" s="50">
        <v>174</v>
      </c>
      <c r="L447" s="50">
        <v>170</v>
      </c>
    </row>
    <row r="448" spans="1:12" x14ac:dyDescent="0.25">
      <c r="A448" s="49">
        <v>1.592E-2</v>
      </c>
      <c r="B448" s="50">
        <v>266.2</v>
      </c>
      <c r="C448" s="50">
        <v>175.4</v>
      </c>
      <c r="D448" s="49">
        <v>1.592E-2</v>
      </c>
      <c r="E448" s="50">
        <v>266</v>
      </c>
      <c r="F448" s="50">
        <v>175.5</v>
      </c>
      <c r="G448" s="49">
        <v>2.2100000000000002E-2</v>
      </c>
      <c r="H448" s="50">
        <v>173.3</v>
      </c>
      <c r="I448" s="50">
        <v>169</v>
      </c>
      <c r="J448" s="49">
        <v>2.2100000000000002E-2</v>
      </c>
      <c r="K448" s="50">
        <v>173.5</v>
      </c>
      <c r="L448" s="50">
        <v>169.5</v>
      </c>
    </row>
    <row r="449" spans="1:12" x14ac:dyDescent="0.25">
      <c r="A449" s="49">
        <v>1.5939999999999999E-2</v>
      </c>
      <c r="B449" s="50">
        <v>266</v>
      </c>
      <c r="C449" s="50">
        <v>175.2</v>
      </c>
      <c r="D449" s="49">
        <v>1.5939999999999999E-2</v>
      </c>
      <c r="E449" s="50">
        <v>265.5</v>
      </c>
      <c r="F449" s="50">
        <v>175</v>
      </c>
      <c r="G449" s="49">
        <v>2.2200000000000001E-2</v>
      </c>
      <c r="H449" s="50">
        <v>172.4</v>
      </c>
      <c r="I449" s="50">
        <v>168.1</v>
      </c>
      <c r="J449" s="49">
        <v>2.2200000000000001E-2</v>
      </c>
      <c r="K449" s="50">
        <v>172.5</v>
      </c>
      <c r="L449" s="50">
        <v>168.5</v>
      </c>
    </row>
    <row r="450" spans="1:12" x14ac:dyDescent="0.25">
      <c r="A450" s="49">
        <v>1.5959999999999998E-2</v>
      </c>
      <c r="B450" s="50">
        <v>265.7</v>
      </c>
      <c r="C450" s="50">
        <v>174.9</v>
      </c>
      <c r="D450" s="49">
        <v>1.5959999999999998E-2</v>
      </c>
      <c r="E450" s="50">
        <v>265.5</v>
      </c>
      <c r="F450" s="50">
        <v>175</v>
      </c>
      <c r="G450" s="49">
        <v>2.23E-2</v>
      </c>
      <c r="H450" s="50">
        <v>171.6</v>
      </c>
      <c r="I450" s="50">
        <v>167.3</v>
      </c>
      <c r="J450" s="49">
        <v>2.23E-2</v>
      </c>
      <c r="K450" s="50">
        <v>171.5</v>
      </c>
      <c r="L450" s="50">
        <v>167.5</v>
      </c>
    </row>
    <row r="451" spans="1:12" x14ac:dyDescent="0.25">
      <c r="A451" s="49">
        <v>1.5980000000000001E-2</v>
      </c>
      <c r="B451" s="50">
        <v>265.5</v>
      </c>
      <c r="C451" s="50">
        <v>174.7</v>
      </c>
      <c r="D451" s="49">
        <v>1.5980000000000001E-2</v>
      </c>
      <c r="E451" s="50">
        <v>265</v>
      </c>
      <c r="F451" s="50">
        <v>174.5</v>
      </c>
      <c r="G451" s="49">
        <v>2.24E-2</v>
      </c>
      <c r="H451" s="50">
        <v>170.7</v>
      </c>
      <c r="I451" s="50">
        <v>166.4</v>
      </c>
      <c r="J451" s="49">
        <v>2.24E-2</v>
      </c>
      <c r="K451" s="50">
        <v>170.5</v>
      </c>
      <c r="L451" s="50">
        <v>166.5</v>
      </c>
    </row>
    <row r="452" spans="1:12" x14ac:dyDescent="0.25">
      <c r="A452" s="49">
        <v>1.6E-2</v>
      </c>
      <c r="B452" s="50">
        <v>265.3</v>
      </c>
      <c r="C452" s="50">
        <v>174.5</v>
      </c>
      <c r="D452" s="49">
        <v>1.6E-2</v>
      </c>
      <c r="E452" s="50">
        <v>265</v>
      </c>
      <c r="F452" s="50">
        <v>174.5</v>
      </c>
      <c r="G452" s="49">
        <v>2.2499999999999999E-2</v>
      </c>
      <c r="H452" s="50">
        <v>169.9</v>
      </c>
      <c r="I452" s="50">
        <v>165.6</v>
      </c>
      <c r="J452" s="49">
        <v>2.2499999999999999E-2</v>
      </c>
      <c r="K452" s="50">
        <v>170</v>
      </c>
      <c r="L452" s="50">
        <v>166</v>
      </c>
    </row>
    <row r="453" spans="1:12" x14ac:dyDescent="0.25">
      <c r="A453" s="49">
        <v>1.602E-2</v>
      </c>
      <c r="B453" s="50">
        <v>265.10000000000002</v>
      </c>
      <c r="C453" s="50">
        <v>174.3</v>
      </c>
      <c r="D453" s="49">
        <v>1.602E-2</v>
      </c>
      <c r="E453" s="50">
        <v>264.5</v>
      </c>
      <c r="F453" s="50">
        <v>174</v>
      </c>
      <c r="G453" s="49">
        <v>2.2599999999999999E-2</v>
      </c>
      <c r="H453" s="50">
        <v>169.1</v>
      </c>
      <c r="I453" s="50">
        <v>164.8</v>
      </c>
      <c r="J453" s="49">
        <v>2.2599999999999999E-2</v>
      </c>
      <c r="K453" s="50">
        <v>169</v>
      </c>
      <c r="L453" s="50">
        <v>165</v>
      </c>
    </row>
    <row r="454" spans="1:12" x14ac:dyDescent="0.25">
      <c r="A454" s="49">
        <v>1.6039999999999999E-2</v>
      </c>
      <c r="B454" s="50">
        <v>264.8</v>
      </c>
      <c r="C454" s="50">
        <v>174</v>
      </c>
      <c r="D454" s="49">
        <v>1.6039999999999999E-2</v>
      </c>
      <c r="E454" s="50">
        <v>264.5</v>
      </c>
      <c r="F454" s="50">
        <v>174</v>
      </c>
      <c r="G454" s="49">
        <v>2.2700000000000001E-2</v>
      </c>
      <c r="H454" s="50">
        <v>168.3</v>
      </c>
      <c r="I454" s="50">
        <v>164</v>
      </c>
      <c r="J454" s="49">
        <v>2.2700000000000001E-2</v>
      </c>
      <c r="K454" s="50">
        <v>168</v>
      </c>
      <c r="L454" s="50">
        <v>164</v>
      </c>
    </row>
    <row r="455" spans="1:12" x14ac:dyDescent="0.25">
      <c r="A455" s="49">
        <v>1.6060000000000001E-2</v>
      </c>
      <c r="B455" s="50">
        <v>264.60000000000002</v>
      </c>
      <c r="C455" s="50">
        <v>173.8</v>
      </c>
      <c r="D455" s="49">
        <v>1.6060000000000001E-2</v>
      </c>
      <c r="E455" s="50">
        <v>264</v>
      </c>
      <c r="F455" s="50">
        <v>173.5</v>
      </c>
      <c r="G455" s="49">
        <v>2.2800000000000001E-2</v>
      </c>
      <c r="H455" s="50">
        <v>167.5</v>
      </c>
      <c r="I455" s="50">
        <v>163.19999999999999</v>
      </c>
      <c r="J455" s="49">
        <v>2.2800000000000001E-2</v>
      </c>
      <c r="K455" s="50">
        <v>167.5</v>
      </c>
      <c r="L455" s="50">
        <v>163.5</v>
      </c>
    </row>
    <row r="456" spans="1:12" x14ac:dyDescent="0.25">
      <c r="A456" s="49">
        <v>1.6080000000000001E-2</v>
      </c>
      <c r="B456" s="50">
        <v>264.39999999999998</v>
      </c>
      <c r="C456" s="50">
        <v>173.6</v>
      </c>
      <c r="D456" s="49">
        <v>1.6080000000000001E-2</v>
      </c>
      <c r="E456" s="50">
        <v>264</v>
      </c>
      <c r="F456" s="50">
        <v>173.5</v>
      </c>
      <c r="G456" s="49">
        <v>2.29E-2</v>
      </c>
      <c r="H456" s="50">
        <v>166.7</v>
      </c>
      <c r="I456" s="50">
        <v>162.4</v>
      </c>
      <c r="J456" s="49">
        <v>2.29E-2</v>
      </c>
      <c r="K456" s="50">
        <v>166.5</v>
      </c>
      <c r="L456" s="50">
        <v>162.5</v>
      </c>
    </row>
    <row r="457" spans="1:12" x14ac:dyDescent="0.25">
      <c r="A457" s="49">
        <v>1.61E-2</v>
      </c>
      <c r="B457" s="50">
        <v>264.2</v>
      </c>
      <c r="C457" s="50">
        <v>173.4</v>
      </c>
      <c r="D457" s="49">
        <v>1.61E-2</v>
      </c>
      <c r="E457" s="50">
        <v>264</v>
      </c>
      <c r="F457" s="50">
        <v>173.5</v>
      </c>
      <c r="G457" s="49">
        <v>2.3E-2</v>
      </c>
      <c r="H457" s="50">
        <v>165.9</v>
      </c>
      <c r="I457" s="50">
        <v>161.6</v>
      </c>
      <c r="J457" s="49">
        <v>2.3E-2</v>
      </c>
      <c r="K457" s="50">
        <v>166</v>
      </c>
      <c r="L457" s="50">
        <v>162</v>
      </c>
    </row>
    <row r="458" spans="1:12" x14ac:dyDescent="0.25">
      <c r="A458" s="49">
        <v>1.6119999999999999E-2</v>
      </c>
      <c r="B458" s="50">
        <v>264</v>
      </c>
      <c r="C458" s="50">
        <v>173.2</v>
      </c>
      <c r="D458" s="49">
        <v>1.6119999999999999E-2</v>
      </c>
      <c r="E458" s="50">
        <v>263.5</v>
      </c>
      <c r="F458" s="50">
        <v>173</v>
      </c>
      <c r="G458" s="49">
        <v>2.3099999999999999E-2</v>
      </c>
      <c r="H458" s="50">
        <v>165.1</v>
      </c>
      <c r="I458" s="50">
        <v>160.80000000000001</v>
      </c>
      <c r="J458" s="49">
        <v>2.3099999999999999E-2</v>
      </c>
      <c r="K458" s="50">
        <v>165</v>
      </c>
      <c r="L458" s="50">
        <v>161</v>
      </c>
    </row>
    <row r="459" spans="1:12" x14ac:dyDescent="0.25">
      <c r="A459" s="49">
        <v>1.6140000000000002E-2</v>
      </c>
      <c r="B459" s="50">
        <v>263.7</v>
      </c>
      <c r="C459" s="50">
        <v>172.9</v>
      </c>
      <c r="D459" s="49">
        <v>1.6140000000000002E-2</v>
      </c>
      <c r="E459" s="50">
        <v>263.5</v>
      </c>
      <c r="F459" s="50">
        <v>173</v>
      </c>
      <c r="G459" s="49">
        <v>2.3199999999999998E-2</v>
      </c>
      <c r="H459" s="50">
        <v>164.3</v>
      </c>
      <c r="I459" s="50">
        <v>160</v>
      </c>
      <c r="J459" s="49">
        <v>2.3199999999999998E-2</v>
      </c>
      <c r="K459" s="50">
        <v>164.5</v>
      </c>
      <c r="L459" s="50">
        <v>160.5</v>
      </c>
    </row>
    <row r="460" spans="1:12" x14ac:dyDescent="0.25">
      <c r="A460" s="49">
        <v>1.6160000000000001E-2</v>
      </c>
      <c r="B460" s="50">
        <v>263.5</v>
      </c>
      <c r="C460" s="50">
        <v>172.7</v>
      </c>
      <c r="D460" s="49">
        <v>1.6160000000000001E-2</v>
      </c>
      <c r="E460" s="50">
        <v>263</v>
      </c>
      <c r="F460" s="50">
        <v>172.5</v>
      </c>
      <c r="G460" s="49">
        <v>2.3300000000000001E-2</v>
      </c>
      <c r="H460" s="50">
        <v>163.5</v>
      </c>
      <c r="I460" s="50">
        <v>159.19999999999999</v>
      </c>
      <c r="J460" s="49">
        <v>2.3300000000000001E-2</v>
      </c>
      <c r="K460" s="50">
        <v>163.5</v>
      </c>
      <c r="L460" s="50">
        <v>159.5</v>
      </c>
    </row>
    <row r="461" spans="1:12" x14ac:dyDescent="0.25">
      <c r="A461" s="49">
        <v>1.618E-2</v>
      </c>
      <c r="B461" s="50">
        <v>263.3</v>
      </c>
      <c r="C461" s="50">
        <v>172.5</v>
      </c>
      <c r="D461" s="49">
        <v>1.618E-2</v>
      </c>
      <c r="E461" s="50">
        <v>263</v>
      </c>
      <c r="F461" s="50">
        <v>172.5</v>
      </c>
      <c r="G461" s="49">
        <v>2.3400000000000001E-2</v>
      </c>
      <c r="H461" s="50">
        <v>162.80000000000001</v>
      </c>
      <c r="I461" s="50">
        <v>158.5</v>
      </c>
      <c r="J461" s="49">
        <v>2.3400000000000001E-2</v>
      </c>
      <c r="K461" s="50">
        <v>163</v>
      </c>
      <c r="L461" s="50">
        <v>159</v>
      </c>
    </row>
    <row r="462" spans="1:12" x14ac:dyDescent="0.25">
      <c r="A462" s="49">
        <v>1.6199999999999999E-2</v>
      </c>
      <c r="B462" s="50">
        <v>263.10000000000002</v>
      </c>
      <c r="C462" s="50">
        <v>172.3</v>
      </c>
      <c r="D462" s="49">
        <v>1.6199999999999999E-2</v>
      </c>
      <c r="E462" s="50">
        <v>262.5</v>
      </c>
      <c r="F462" s="50">
        <v>172</v>
      </c>
      <c r="G462" s="49">
        <v>2.35E-2</v>
      </c>
      <c r="H462" s="50">
        <v>162</v>
      </c>
      <c r="I462" s="50">
        <v>157.69999999999999</v>
      </c>
      <c r="J462" s="49">
        <v>2.35E-2</v>
      </c>
      <c r="K462" s="50">
        <v>162</v>
      </c>
      <c r="L462" s="50">
        <v>158</v>
      </c>
    </row>
    <row r="463" spans="1:12" x14ac:dyDescent="0.25">
      <c r="A463" s="49">
        <v>1.6219999999999998E-2</v>
      </c>
      <c r="B463" s="50">
        <v>262.89999999999998</v>
      </c>
      <c r="C463" s="50">
        <v>172.1</v>
      </c>
      <c r="D463" s="49">
        <v>1.6219999999999998E-2</v>
      </c>
      <c r="E463" s="50">
        <v>262.5</v>
      </c>
      <c r="F463" s="50">
        <v>172</v>
      </c>
      <c r="G463" s="49">
        <v>2.3599999999999999E-2</v>
      </c>
      <c r="H463" s="50">
        <v>161.30000000000001</v>
      </c>
      <c r="I463" s="50">
        <v>157</v>
      </c>
      <c r="J463" s="49">
        <v>2.3599999999999999E-2</v>
      </c>
      <c r="K463" s="50">
        <v>161.5</v>
      </c>
      <c r="L463" s="50">
        <v>157.5</v>
      </c>
    </row>
    <row r="464" spans="1:12" x14ac:dyDescent="0.25">
      <c r="A464" s="49">
        <v>1.6240000000000001E-2</v>
      </c>
      <c r="B464" s="50">
        <v>262.60000000000002</v>
      </c>
      <c r="C464" s="50">
        <v>171.8</v>
      </c>
      <c r="D464" s="49">
        <v>1.6240000000000001E-2</v>
      </c>
      <c r="E464" s="50">
        <v>262</v>
      </c>
      <c r="F464" s="50">
        <v>171.5</v>
      </c>
      <c r="G464" s="49">
        <v>2.3699999999999999E-2</v>
      </c>
      <c r="H464" s="50">
        <v>160.5</v>
      </c>
      <c r="I464" s="50">
        <v>156.19999999999999</v>
      </c>
      <c r="J464" s="49">
        <v>2.3699999999999999E-2</v>
      </c>
      <c r="K464" s="50">
        <v>160.5</v>
      </c>
      <c r="L464" s="50">
        <v>156.5</v>
      </c>
    </row>
    <row r="465" spans="1:12" x14ac:dyDescent="0.25">
      <c r="A465" s="49">
        <v>1.626E-2</v>
      </c>
      <c r="B465" s="50">
        <v>262.39999999999998</v>
      </c>
      <c r="C465" s="50">
        <v>171.6</v>
      </c>
      <c r="D465" s="49">
        <v>1.626E-2</v>
      </c>
      <c r="E465" s="50">
        <v>262</v>
      </c>
      <c r="F465" s="50">
        <v>171.5</v>
      </c>
      <c r="G465" s="49">
        <v>2.3800000000000002E-2</v>
      </c>
      <c r="H465" s="50">
        <v>159.80000000000001</v>
      </c>
      <c r="I465" s="50">
        <v>155.5</v>
      </c>
      <c r="J465" s="49">
        <v>2.3800000000000002E-2</v>
      </c>
      <c r="K465" s="50">
        <v>160</v>
      </c>
      <c r="L465" s="50">
        <v>156</v>
      </c>
    </row>
    <row r="466" spans="1:12" x14ac:dyDescent="0.25">
      <c r="A466" s="49">
        <v>1.6279999999999999E-2</v>
      </c>
      <c r="B466" s="50">
        <v>262.2</v>
      </c>
      <c r="C466" s="50">
        <v>171.4</v>
      </c>
      <c r="D466" s="49">
        <v>1.6279999999999999E-2</v>
      </c>
      <c r="E466" s="50">
        <v>262</v>
      </c>
      <c r="F466" s="50">
        <v>171.5</v>
      </c>
      <c r="G466" s="49">
        <v>2.3900000000000001E-2</v>
      </c>
      <c r="H466" s="50">
        <v>159.1</v>
      </c>
      <c r="I466" s="50">
        <v>154.80000000000001</v>
      </c>
      <c r="J466" s="49">
        <v>2.3900000000000001E-2</v>
      </c>
      <c r="K466" s="50">
        <v>159</v>
      </c>
      <c r="L466" s="50">
        <v>155</v>
      </c>
    </row>
    <row r="467" spans="1:12" x14ac:dyDescent="0.25">
      <c r="A467" s="49">
        <v>1.6299999999999999E-2</v>
      </c>
      <c r="B467" s="50">
        <v>262</v>
      </c>
      <c r="C467" s="50">
        <v>171.2</v>
      </c>
      <c r="D467" s="49">
        <v>1.6299999999999999E-2</v>
      </c>
      <c r="E467" s="50">
        <v>261.5</v>
      </c>
      <c r="F467" s="50">
        <v>171</v>
      </c>
      <c r="G467" s="49">
        <v>2.4E-2</v>
      </c>
      <c r="H467" s="50">
        <v>158.4</v>
      </c>
      <c r="I467" s="50">
        <v>154.1</v>
      </c>
      <c r="J467" s="49">
        <v>2.4E-2</v>
      </c>
      <c r="K467" s="50">
        <v>158.5</v>
      </c>
      <c r="L467" s="50">
        <v>154.5</v>
      </c>
    </row>
    <row r="468" spans="1:12" x14ac:dyDescent="0.25">
      <c r="A468" s="51">
        <v>1.6320000000000001E-2</v>
      </c>
      <c r="B468" s="51">
        <v>261.8</v>
      </c>
      <c r="C468" s="51">
        <v>171</v>
      </c>
      <c r="D468" s="51">
        <v>1.6320000000000001E-2</v>
      </c>
      <c r="E468" s="51">
        <v>261.5</v>
      </c>
      <c r="F468" s="51">
        <v>171</v>
      </c>
      <c r="G468" s="51"/>
      <c r="H468" s="51"/>
      <c r="I468" s="51"/>
      <c r="J468" s="51"/>
      <c r="K468" s="51"/>
      <c r="L468" s="51"/>
    </row>
    <row r="469" spans="1:12" x14ac:dyDescent="0.25">
      <c r="A469" s="51">
        <v>1.634E-2</v>
      </c>
      <c r="B469" s="51">
        <v>261.60000000000002</v>
      </c>
      <c r="C469" s="51">
        <v>170.8</v>
      </c>
      <c r="D469" s="51">
        <v>1.634E-2</v>
      </c>
      <c r="E469" s="51">
        <v>261</v>
      </c>
      <c r="F469" s="51">
        <v>170.5</v>
      </c>
      <c r="G469" s="51"/>
      <c r="H469" s="51"/>
      <c r="I469" s="51"/>
      <c r="J469" s="51"/>
      <c r="K469" s="51"/>
      <c r="L469" s="51"/>
    </row>
    <row r="470" spans="1:12" x14ac:dyDescent="0.25">
      <c r="A470" s="51">
        <v>1.636E-2</v>
      </c>
      <c r="B470" s="51">
        <v>261.39999999999998</v>
      </c>
      <c r="C470" s="51">
        <v>170.6</v>
      </c>
      <c r="D470" s="51">
        <v>1.636E-2</v>
      </c>
      <c r="E470" s="51">
        <v>261</v>
      </c>
      <c r="F470" s="51">
        <v>170.5</v>
      </c>
      <c r="G470" s="51"/>
      <c r="H470" s="51"/>
      <c r="I470" s="51"/>
      <c r="J470" s="51"/>
      <c r="K470" s="51"/>
      <c r="L470" s="51"/>
    </row>
    <row r="471" spans="1:12" x14ac:dyDescent="0.25">
      <c r="A471" s="51">
        <v>1.6379999999999999E-2</v>
      </c>
      <c r="B471" s="51">
        <v>261.10000000000002</v>
      </c>
      <c r="C471" s="51">
        <v>170.3</v>
      </c>
      <c r="D471" s="51">
        <v>1.6379999999999999E-2</v>
      </c>
      <c r="E471" s="51">
        <v>261</v>
      </c>
      <c r="F471" s="51">
        <v>170.5</v>
      </c>
      <c r="G471" s="51"/>
      <c r="H471" s="51"/>
      <c r="I471" s="51"/>
      <c r="J471" s="51"/>
      <c r="K471" s="51"/>
      <c r="L471" s="51"/>
    </row>
    <row r="472" spans="1:12" x14ac:dyDescent="0.25">
      <c r="A472" s="51">
        <v>1.6400000000000001E-2</v>
      </c>
      <c r="B472" s="51">
        <v>260.89999999999998</v>
      </c>
      <c r="C472" s="51">
        <v>170.1</v>
      </c>
      <c r="D472" s="51">
        <v>1.6400000000000001E-2</v>
      </c>
      <c r="E472" s="51">
        <v>260.5</v>
      </c>
      <c r="F472" s="51">
        <v>170</v>
      </c>
      <c r="G472" s="51"/>
      <c r="H472" s="51"/>
      <c r="I472" s="51"/>
      <c r="J472" s="51"/>
      <c r="K472" s="51"/>
      <c r="L472" s="51"/>
    </row>
    <row r="473" spans="1:12" x14ac:dyDescent="0.25">
      <c r="A473" s="51">
        <v>1.6420000000000001E-2</v>
      </c>
      <c r="B473" s="51">
        <v>260.7</v>
      </c>
      <c r="C473" s="51">
        <v>169.9</v>
      </c>
      <c r="D473" s="51">
        <v>1.6420000000000001E-2</v>
      </c>
      <c r="E473" s="51">
        <v>260.5</v>
      </c>
      <c r="F473" s="51">
        <v>170</v>
      </c>
      <c r="G473" s="51"/>
      <c r="H473" s="51"/>
      <c r="I473" s="51"/>
      <c r="J473" s="51"/>
      <c r="K473" s="51"/>
      <c r="L473" s="51"/>
    </row>
    <row r="474" spans="1:12" x14ac:dyDescent="0.25">
      <c r="A474" s="51">
        <v>1.644E-2</v>
      </c>
      <c r="B474" s="51">
        <v>260.5</v>
      </c>
      <c r="C474" s="51">
        <v>169.7</v>
      </c>
      <c r="D474" s="51">
        <v>1.644E-2</v>
      </c>
      <c r="E474" s="51">
        <v>260</v>
      </c>
      <c r="F474" s="51">
        <v>169.5</v>
      </c>
      <c r="G474" s="51"/>
      <c r="H474" s="51"/>
      <c r="I474" s="51"/>
      <c r="J474" s="51"/>
      <c r="K474" s="51"/>
      <c r="L474" s="51"/>
    </row>
    <row r="475" spans="1:12" x14ac:dyDescent="0.25">
      <c r="A475" s="51">
        <v>1.6459999999999999E-2</v>
      </c>
      <c r="B475" s="51">
        <v>260.3</v>
      </c>
      <c r="C475" s="51">
        <v>169.5</v>
      </c>
      <c r="D475" s="51">
        <v>1.6459999999999999E-2</v>
      </c>
      <c r="E475" s="51">
        <v>260</v>
      </c>
      <c r="F475" s="51">
        <v>169.5</v>
      </c>
      <c r="G475" s="51"/>
      <c r="H475" s="51"/>
      <c r="I475" s="51"/>
      <c r="J475" s="51"/>
      <c r="K475" s="51"/>
      <c r="L475" s="51"/>
    </row>
    <row r="476" spans="1:12" x14ac:dyDescent="0.25">
      <c r="A476" s="51">
        <v>1.6480000000000002E-2</v>
      </c>
      <c r="B476" s="51">
        <v>260.10000000000002</v>
      </c>
      <c r="C476" s="51">
        <v>169.3</v>
      </c>
      <c r="D476" s="51">
        <v>1.6480000000000002E-2</v>
      </c>
      <c r="E476" s="51">
        <v>259.5</v>
      </c>
      <c r="F476" s="51">
        <v>169</v>
      </c>
      <c r="G476" s="51"/>
      <c r="H476" s="51"/>
      <c r="I476" s="51"/>
      <c r="J476" s="51"/>
      <c r="K476" s="51"/>
      <c r="L476" s="51"/>
    </row>
    <row r="477" spans="1:12" x14ac:dyDescent="0.25">
      <c r="A477" s="51">
        <v>1.6500000000000001E-2</v>
      </c>
      <c r="B477" s="51">
        <v>259.89999999999998</v>
      </c>
      <c r="C477" s="51">
        <v>169.1</v>
      </c>
      <c r="D477" s="51">
        <v>1.6500000000000001E-2</v>
      </c>
      <c r="E477" s="51">
        <v>259.5</v>
      </c>
      <c r="F477" s="51">
        <v>169</v>
      </c>
      <c r="G477" s="51"/>
      <c r="H477" s="51"/>
      <c r="I477" s="51"/>
      <c r="J477" s="51"/>
      <c r="K477" s="51"/>
      <c r="L477" s="51"/>
    </row>
    <row r="478" spans="1:12" x14ac:dyDescent="0.25">
      <c r="A478" s="51">
        <v>1.652E-2</v>
      </c>
      <c r="B478" s="51">
        <v>259.7</v>
      </c>
      <c r="C478" s="51">
        <v>168.9</v>
      </c>
      <c r="D478" s="51">
        <v>1.652E-2</v>
      </c>
      <c r="E478" s="51">
        <v>259.5</v>
      </c>
      <c r="F478" s="51">
        <v>169</v>
      </c>
      <c r="G478" s="51"/>
      <c r="H478" s="51"/>
      <c r="I478" s="51"/>
      <c r="J478" s="51"/>
      <c r="K478" s="51"/>
      <c r="L478" s="51"/>
    </row>
    <row r="479" spans="1:12" x14ac:dyDescent="0.25">
      <c r="A479" s="51">
        <v>1.6539999999999999E-2</v>
      </c>
      <c r="B479" s="51">
        <v>259.5</v>
      </c>
      <c r="C479" s="51">
        <v>168.7</v>
      </c>
      <c r="D479" s="51">
        <v>1.6539999999999999E-2</v>
      </c>
      <c r="E479" s="51">
        <v>259</v>
      </c>
      <c r="F479" s="51">
        <v>168.5</v>
      </c>
      <c r="G479" s="51"/>
      <c r="H479" s="51"/>
      <c r="I479" s="51"/>
      <c r="J479" s="51"/>
      <c r="K479" s="51"/>
      <c r="L479" s="51"/>
    </row>
    <row r="480" spans="1:12" x14ac:dyDescent="0.25">
      <c r="A480" s="51">
        <v>1.6559999999999998E-2</v>
      </c>
      <c r="B480" s="51">
        <v>259.2</v>
      </c>
      <c r="C480" s="51">
        <v>168.4</v>
      </c>
      <c r="D480" s="51">
        <v>1.6559999999999998E-2</v>
      </c>
      <c r="E480" s="51">
        <v>259</v>
      </c>
      <c r="F480" s="51">
        <v>168.5</v>
      </c>
      <c r="G480" s="51"/>
      <c r="H480" s="51"/>
      <c r="I480" s="51"/>
      <c r="J480" s="51"/>
      <c r="K480" s="51"/>
      <c r="L480" s="51"/>
    </row>
    <row r="481" spans="1:12" x14ac:dyDescent="0.25">
      <c r="A481" s="51">
        <v>1.6580000000000001E-2</v>
      </c>
      <c r="B481" s="51">
        <v>259</v>
      </c>
      <c r="C481" s="51">
        <v>168.2</v>
      </c>
      <c r="D481" s="51">
        <v>1.6580000000000001E-2</v>
      </c>
      <c r="E481" s="51">
        <v>258.5</v>
      </c>
      <c r="F481" s="51">
        <v>168</v>
      </c>
      <c r="G481" s="51"/>
      <c r="H481" s="51"/>
      <c r="I481" s="51"/>
      <c r="J481" s="51"/>
      <c r="K481" s="51"/>
      <c r="L481" s="51"/>
    </row>
    <row r="482" spans="1:12" x14ac:dyDescent="0.25">
      <c r="A482" s="51">
        <v>1.66E-2</v>
      </c>
      <c r="B482" s="51">
        <v>258.7</v>
      </c>
      <c r="C482" s="51">
        <v>168</v>
      </c>
      <c r="D482" s="51">
        <v>1.66E-2</v>
      </c>
      <c r="E482" s="51">
        <v>258.5</v>
      </c>
      <c r="F482" s="51">
        <v>168</v>
      </c>
      <c r="G482" s="51"/>
      <c r="H482" s="51"/>
      <c r="I482" s="51"/>
      <c r="J482" s="51"/>
      <c r="K482" s="51"/>
      <c r="L482" s="51"/>
    </row>
    <row r="483" spans="1:12" x14ac:dyDescent="0.25">
      <c r="A483" s="51">
        <v>1.6619999999999999E-2</v>
      </c>
      <c r="B483" s="51">
        <v>258.5</v>
      </c>
      <c r="C483" s="51">
        <v>167.8</v>
      </c>
      <c r="D483" s="51">
        <v>1.6619999999999999E-2</v>
      </c>
      <c r="E483" s="51">
        <v>258</v>
      </c>
      <c r="F483" s="51">
        <v>167.5</v>
      </c>
      <c r="G483" s="51"/>
      <c r="H483" s="51"/>
      <c r="I483" s="51"/>
      <c r="J483" s="51"/>
      <c r="K483" s="51"/>
      <c r="L483" s="51"/>
    </row>
    <row r="484" spans="1:12" x14ac:dyDescent="0.25">
      <c r="A484" s="51">
        <v>1.6639999999999999E-2</v>
      </c>
      <c r="B484" s="51">
        <v>258.3</v>
      </c>
      <c r="C484" s="51">
        <v>167.6</v>
      </c>
      <c r="D484" s="51">
        <v>1.6639999999999999E-2</v>
      </c>
      <c r="E484" s="51">
        <v>258</v>
      </c>
      <c r="F484" s="51">
        <v>167.5</v>
      </c>
      <c r="G484" s="51"/>
      <c r="H484" s="51"/>
      <c r="I484" s="51"/>
      <c r="J484" s="51"/>
      <c r="K484" s="51"/>
      <c r="L484" s="51"/>
    </row>
    <row r="485" spans="1:12" x14ac:dyDescent="0.25">
      <c r="A485" s="51">
        <v>1.6660000000000001E-2</v>
      </c>
      <c r="B485" s="51">
        <v>258.10000000000002</v>
      </c>
      <c r="C485" s="51">
        <v>167.4</v>
      </c>
      <c r="D485" s="51">
        <v>1.6660000000000001E-2</v>
      </c>
      <c r="E485" s="51">
        <v>258</v>
      </c>
      <c r="F485" s="51">
        <v>167.5</v>
      </c>
      <c r="G485" s="51"/>
      <c r="H485" s="51"/>
      <c r="I485" s="51"/>
      <c r="J485" s="51"/>
      <c r="K485" s="51"/>
      <c r="L485" s="51"/>
    </row>
    <row r="486" spans="1:12" x14ac:dyDescent="0.25">
      <c r="A486" s="51">
        <v>1.668E-2</v>
      </c>
      <c r="B486" s="51">
        <v>257.89999999999998</v>
      </c>
      <c r="C486" s="51">
        <v>167.2</v>
      </c>
      <c r="D486" s="51">
        <v>1.668E-2</v>
      </c>
      <c r="E486" s="51">
        <v>257.5</v>
      </c>
      <c r="F486" s="51">
        <v>167</v>
      </c>
      <c r="G486" s="51"/>
      <c r="H486" s="51"/>
      <c r="I486" s="51"/>
      <c r="J486" s="51"/>
      <c r="K486" s="51"/>
      <c r="L486" s="51"/>
    </row>
    <row r="487" spans="1:12" x14ac:dyDescent="0.25">
      <c r="A487" s="51">
        <v>1.67E-2</v>
      </c>
      <c r="B487" s="51">
        <v>257.7</v>
      </c>
      <c r="C487" s="51">
        <v>167</v>
      </c>
      <c r="D487" s="51">
        <v>1.67E-2</v>
      </c>
      <c r="E487" s="51">
        <v>257.5</v>
      </c>
      <c r="F487" s="51">
        <v>167</v>
      </c>
      <c r="G487" s="51"/>
      <c r="H487" s="51"/>
      <c r="I487" s="51"/>
      <c r="J487" s="51"/>
      <c r="K487" s="51"/>
      <c r="L487" s="51"/>
    </row>
    <row r="488" spans="1:12" x14ac:dyDescent="0.25">
      <c r="A488" s="51">
        <v>1.6719999999999999E-2</v>
      </c>
      <c r="B488" s="51">
        <v>257.5</v>
      </c>
      <c r="C488" s="51">
        <v>166.8</v>
      </c>
      <c r="D488" s="51">
        <v>1.6719999999999999E-2</v>
      </c>
      <c r="E488" s="51">
        <v>257</v>
      </c>
      <c r="F488" s="51">
        <v>166.5</v>
      </c>
      <c r="G488" s="51"/>
      <c r="H488" s="51"/>
      <c r="I488" s="51"/>
      <c r="J488" s="51"/>
      <c r="K488" s="51"/>
      <c r="L488" s="51"/>
    </row>
    <row r="489" spans="1:12" x14ac:dyDescent="0.25">
      <c r="A489" s="51">
        <v>1.6740000000000001E-2</v>
      </c>
      <c r="B489" s="51">
        <v>257.3</v>
      </c>
      <c r="C489" s="51">
        <v>166.6</v>
      </c>
      <c r="D489" s="51">
        <v>1.6740000000000001E-2</v>
      </c>
      <c r="E489" s="51">
        <v>257</v>
      </c>
      <c r="F489" s="51">
        <v>166.5</v>
      </c>
      <c r="G489" s="51"/>
      <c r="H489" s="51"/>
      <c r="I489" s="51"/>
      <c r="J489" s="51"/>
      <c r="K489" s="51"/>
      <c r="L489" s="51"/>
    </row>
    <row r="490" spans="1:12" x14ac:dyDescent="0.25">
      <c r="A490" s="51">
        <v>1.6760000000000001E-2</v>
      </c>
      <c r="B490" s="51">
        <v>257.10000000000002</v>
      </c>
      <c r="C490" s="51">
        <v>166.4</v>
      </c>
      <c r="D490" s="51">
        <v>1.6760000000000001E-2</v>
      </c>
      <c r="E490" s="51">
        <v>257</v>
      </c>
      <c r="F490" s="51">
        <v>166.5</v>
      </c>
      <c r="G490" s="51"/>
      <c r="H490" s="51"/>
      <c r="I490" s="51"/>
      <c r="J490" s="51"/>
      <c r="K490" s="51"/>
      <c r="L490" s="51"/>
    </row>
    <row r="491" spans="1:12" x14ac:dyDescent="0.25">
      <c r="A491" s="51">
        <v>1.678E-2</v>
      </c>
      <c r="B491" s="51">
        <v>256.89999999999998</v>
      </c>
      <c r="C491" s="51">
        <v>166.2</v>
      </c>
      <c r="D491" s="51">
        <v>1.678E-2</v>
      </c>
      <c r="E491" s="51">
        <v>256.5</v>
      </c>
      <c r="F491" s="51">
        <v>166</v>
      </c>
      <c r="G491" s="51"/>
      <c r="H491" s="51"/>
      <c r="I491" s="51"/>
      <c r="J491" s="51"/>
      <c r="K491" s="51"/>
      <c r="L491" s="51"/>
    </row>
    <row r="492" spans="1:12" x14ac:dyDescent="0.25">
      <c r="A492" s="51">
        <v>1.6799999999999999E-2</v>
      </c>
      <c r="B492" s="51">
        <v>256.7</v>
      </c>
      <c r="C492" s="51">
        <v>166</v>
      </c>
      <c r="D492" s="51">
        <v>1.6799999999999999E-2</v>
      </c>
      <c r="E492" s="51">
        <v>256.5</v>
      </c>
      <c r="F492" s="51">
        <v>166</v>
      </c>
      <c r="G492" s="51"/>
      <c r="H492" s="51"/>
      <c r="I492" s="51"/>
      <c r="J492" s="51"/>
      <c r="K492" s="51"/>
      <c r="L492" s="51"/>
    </row>
    <row r="493" spans="1:12" x14ac:dyDescent="0.25">
      <c r="A493" s="51">
        <v>1.6820000000000002E-2</v>
      </c>
      <c r="B493" s="51">
        <v>256.5</v>
      </c>
      <c r="C493" s="51">
        <v>165.8</v>
      </c>
      <c r="D493" s="51">
        <v>1.6820000000000002E-2</v>
      </c>
      <c r="E493" s="51">
        <v>256</v>
      </c>
      <c r="F493" s="51">
        <v>165.5</v>
      </c>
      <c r="G493" s="51"/>
      <c r="H493" s="51"/>
      <c r="I493" s="51"/>
      <c r="J493" s="51"/>
      <c r="K493" s="51"/>
      <c r="L493" s="51"/>
    </row>
    <row r="494" spans="1:12" x14ac:dyDescent="0.25">
      <c r="A494" s="51">
        <v>1.6840000000000001E-2</v>
      </c>
      <c r="B494" s="51">
        <v>256.3</v>
      </c>
      <c r="C494" s="51">
        <v>165.6</v>
      </c>
      <c r="D494" s="51">
        <v>1.6840000000000001E-2</v>
      </c>
      <c r="E494" s="51">
        <v>256</v>
      </c>
      <c r="F494" s="51">
        <v>165.5</v>
      </c>
      <c r="G494" s="51"/>
      <c r="H494" s="51"/>
      <c r="I494" s="51"/>
      <c r="J494" s="51"/>
      <c r="K494" s="51"/>
      <c r="L494" s="51"/>
    </row>
    <row r="495" spans="1:12" x14ac:dyDescent="0.25">
      <c r="A495" s="51">
        <v>1.686E-2</v>
      </c>
      <c r="B495" s="51">
        <v>256.10000000000002</v>
      </c>
      <c r="C495" s="51">
        <v>165.4</v>
      </c>
      <c r="D495" s="51">
        <v>1.686E-2</v>
      </c>
      <c r="E495" s="51">
        <v>256</v>
      </c>
      <c r="F495" s="51">
        <v>165.5</v>
      </c>
      <c r="G495" s="51"/>
      <c r="H495" s="51"/>
      <c r="I495" s="51"/>
      <c r="J495" s="51"/>
      <c r="K495" s="51"/>
      <c r="L495" s="51"/>
    </row>
    <row r="496" spans="1:12" x14ac:dyDescent="0.25">
      <c r="A496" s="51">
        <v>1.6879999999999999E-2</v>
      </c>
      <c r="B496" s="51">
        <v>255.9</v>
      </c>
      <c r="C496" s="51">
        <v>165.2</v>
      </c>
      <c r="D496" s="51">
        <v>1.6879999999999999E-2</v>
      </c>
      <c r="E496" s="51">
        <v>255.5</v>
      </c>
      <c r="F496" s="51">
        <v>165</v>
      </c>
      <c r="G496" s="51"/>
      <c r="H496" s="51"/>
      <c r="I496" s="51"/>
      <c r="J496" s="51"/>
      <c r="K496" s="51"/>
      <c r="L496" s="51"/>
    </row>
    <row r="497" spans="1:12" x14ac:dyDescent="0.25">
      <c r="A497" s="51">
        <v>1.6899999999999998E-2</v>
      </c>
      <c r="B497" s="51">
        <v>255.7</v>
      </c>
      <c r="C497" s="51">
        <v>165</v>
      </c>
      <c r="D497" s="51">
        <v>1.6899999999999998E-2</v>
      </c>
      <c r="E497" s="51">
        <v>255.5</v>
      </c>
      <c r="F497" s="51">
        <v>165</v>
      </c>
      <c r="G497" s="51"/>
      <c r="H497" s="51"/>
      <c r="I497" s="51"/>
      <c r="J497" s="51"/>
      <c r="K497" s="51"/>
      <c r="L497" s="51"/>
    </row>
    <row r="498" spans="1:12" x14ac:dyDescent="0.25">
      <c r="A498" s="51">
        <v>1.6920000000000001E-2</v>
      </c>
      <c r="B498" s="51">
        <v>255.5</v>
      </c>
      <c r="C498" s="51">
        <v>164.8</v>
      </c>
      <c r="D498" s="51">
        <v>1.6920000000000001E-2</v>
      </c>
      <c r="E498" s="51">
        <v>255</v>
      </c>
      <c r="F498" s="51">
        <v>164.5</v>
      </c>
      <c r="G498" s="51"/>
      <c r="H498" s="51"/>
      <c r="I498" s="51"/>
      <c r="J498" s="51"/>
      <c r="K498" s="51"/>
      <c r="L498" s="51"/>
    </row>
    <row r="499" spans="1:12" x14ac:dyDescent="0.25">
      <c r="A499" s="51">
        <v>1.694E-2</v>
      </c>
      <c r="B499" s="51">
        <v>255.3</v>
      </c>
      <c r="C499" s="51">
        <v>164.6</v>
      </c>
      <c r="D499" s="51">
        <v>1.694E-2</v>
      </c>
      <c r="E499" s="51">
        <v>255</v>
      </c>
      <c r="F499" s="51">
        <v>164.5</v>
      </c>
      <c r="G499" s="51"/>
      <c r="H499" s="51"/>
      <c r="I499" s="51"/>
      <c r="J499" s="51"/>
      <c r="K499" s="51"/>
      <c r="L499" s="51"/>
    </row>
    <row r="500" spans="1:12" x14ac:dyDescent="0.25">
      <c r="A500" s="51">
        <v>1.6959999999999999E-2</v>
      </c>
      <c r="B500" s="51">
        <v>255.1</v>
      </c>
      <c r="C500" s="51">
        <v>164.4</v>
      </c>
      <c r="D500" s="51">
        <v>1.6959999999999999E-2</v>
      </c>
      <c r="E500" s="51">
        <v>255</v>
      </c>
      <c r="F500" s="51">
        <v>164.5</v>
      </c>
      <c r="G500" s="51"/>
      <c r="H500" s="51"/>
      <c r="I500" s="51"/>
      <c r="J500" s="51"/>
      <c r="K500" s="51"/>
      <c r="L500" s="51"/>
    </row>
    <row r="501" spans="1:12" x14ac:dyDescent="0.25">
      <c r="A501" s="51">
        <v>1.6979999999999999E-2</v>
      </c>
      <c r="B501" s="51">
        <v>254.9</v>
      </c>
      <c r="C501" s="51">
        <v>164.2</v>
      </c>
      <c r="D501" s="51">
        <v>1.6979999999999999E-2</v>
      </c>
      <c r="E501" s="51">
        <v>254.5</v>
      </c>
      <c r="F501" s="51">
        <v>164</v>
      </c>
      <c r="G501" s="51"/>
      <c r="H501" s="51"/>
      <c r="I501" s="51"/>
      <c r="J501" s="51"/>
      <c r="K501" s="51"/>
      <c r="L501" s="51"/>
    </row>
    <row r="502" spans="1:12" x14ac:dyDescent="0.25">
      <c r="A502" s="51">
        <v>1.7000000000000001E-2</v>
      </c>
      <c r="B502" s="51">
        <v>254.7</v>
      </c>
      <c r="C502" s="51">
        <v>164</v>
      </c>
      <c r="D502" s="51">
        <v>1.7000000000000001E-2</v>
      </c>
      <c r="E502" s="51">
        <v>254.5</v>
      </c>
      <c r="F502" s="51">
        <v>164</v>
      </c>
      <c r="G502" s="51"/>
      <c r="H502" s="51"/>
      <c r="I502" s="51"/>
      <c r="J502" s="51"/>
      <c r="K502" s="51"/>
      <c r="L502" s="51"/>
    </row>
    <row r="503" spans="1:12" x14ac:dyDescent="0.25">
      <c r="A503" s="51">
        <v>1.7600000000000001E-2</v>
      </c>
      <c r="B503" s="51">
        <v>249</v>
      </c>
      <c r="C503" s="51">
        <v>158.30000000000001</v>
      </c>
      <c r="D503" s="51">
        <v>1.7600000000000001E-2</v>
      </c>
      <c r="E503" s="51">
        <v>248</v>
      </c>
      <c r="F503" s="51">
        <v>158</v>
      </c>
      <c r="G503" s="51"/>
      <c r="H503" s="51"/>
      <c r="I503" s="51"/>
      <c r="J503" s="51"/>
      <c r="K503" s="51"/>
      <c r="L503" s="51"/>
    </row>
    <row r="504" spans="1:12" x14ac:dyDescent="0.25">
      <c r="A504" s="51">
        <v>1.77E-2</v>
      </c>
      <c r="B504" s="51">
        <v>248.1</v>
      </c>
      <c r="C504" s="51">
        <v>157.4</v>
      </c>
      <c r="D504" s="51">
        <v>1.77E-2</v>
      </c>
      <c r="E504" s="51">
        <v>247.5</v>
      </c>
      <c r="F504" s="51">
        <v>157.5</v>
      </c>
      <c r="G504" s="51"/>
      <c r="H504" s="51"/>
      <c r="I504" s="51"/>
      <c r="J504" s="51"/>
      <c r="K504" s="51"/>
      <c r="L504" s="51"/>
    </row>
    <row r="505" spans="1:12" x14ac:dyDescent="0.25">
      <c r="A505" s="51">
        <v>1.78E-2</v>
      </c>
      <c r="B505" s="51">
        <v>247.1</v>
      </c>
      <c r="C505" s="51">
        <v>156.5</v>
      </c>
      <c r="D505" s="51">
        <v>1.78E-2</v>
      </c>
      <c r="E505" s="51">
        <v>246.5</v>
      </c>
      <c r="F505" s="51">
        <v>156.5</v>
      </c>
      <c r="G505" s="51"/>
      <c r="H505" s="51"/>
      <c r="I505" s="51"/>
      <c r="J505" s="51"/>
      <c r="K505" s="51"/>
      <c r="L505" s="51"/>
    </row>
    <row r="506" spans="1:12" x14ac:dyDescent="0.25">
      <c r="A506" s="51">
        <v>1.7899999999999999E-2</v>
      </c>
      <c r="B506" s="51">
        <v>246.2</v>
      </c>
      <c r="C506" s="51">
        <v>155.6</v>
      </c>
      <c r="D506" s="51">
        <v>1.7899999999999999E-2</v>
      </c>
      <c r="E506" s="51">
        <v>245.5</v>
      </c>
      <c r="F506" s="51">
        <v>155.5</v>
      </c>
      <c r="G506" s="51"/>
      <c r="H506" s="51"/>
      <c r="I506" s="51"/>
      <c r="J506" s="51"/>
      <c r="K506" s="51"/>
      <c r="L506" s="51"/>
    </row>
    <row r="507" spans="1:12" x14ac:dyDescent="0.25">
      <c r="A507" s="51">
        <v>1.7999999999999999E-2</v>
      </c>
      <c r="B507" s="51">
        <v>245.3</v>
      </c>
      <c r="C507" s="51">
        <v>154.69999999999999</v>
      </c>
      <c r="D507" s="51">
        <v>1.7999999999999999E-2</v>
      </c>
      <c r="E507" s="51">
        <v>244.5</v>
      </c>
      <c r="F507" s="51">
        <v>154.5</v>
      </c>
      <c r="G507" s="51"/>
      <c r="H507" s="51"/>
      <c r="I507" s="51"/>
      <c r="J507" s="51"/>
      <c r="K507" s="51"/>
      <c r="L507" s="51"/>
    </row>
    <row r="508" spans="1:12" x14ac:dyDescent="0.25">
      <c r="A508" s="51">
        <v>1.8100000000000002E-2</v>
      </c>
      <c r="B508" s="51">
        <v>244.4</v>
      </c>
      <c r="C508" s="51">
        <v>153.80000000000001</v>
      </c>
      <c r="D508" s="51">
        <v>1.8100000000000002E-2</v>
      </c>
      <c r="E508" s="51">
        <v>244</v>
      </c>
      <c r="F508" s="51">
        <v>154</v>
      </c>
      <c r="G508" s="51"/>
      <c r="H508" s="51"/>
      <c r="I508" s="51"/>
      <c r="J508" s="51"/>
      <c r="K508" s="51"/>
      <c r="L508" s="51"/>
    </row>
    <row r="509" spans="1:12" x14ac:dyDescent="0.25">
      <c r="A509" s="51">
        <v>1.8200000000000001E-2</v>
      </c>
      <c r="B509" s="51">
        <v>243.5</v>
      </c>
      <c r="C509" s="51">
        <v>152.9</v>
      </c>
      <c r="D509" s="51">
        <v>1.8200000000000001E-2</v>
      </c>
      <c r="E509" s="51">
        <v>243</v>
      </c>
      <c r="F509" s="51">
        <v>153</v>
      </c>
      <c r="G509" s="51"/>
      <c r="H509" s="51"/>
      <c r="I509" s="51"/>
      <c r="J509" s="51"/>
      <c r="K509" s="51"/>
      <c r="L509" s="51"/>
    </row>
    <row r="510" spans="1:12" x14ac:dyDescent="0.25">
      <c r="A510" s="51">
        <v>1.83E-2</v>
      </c>
      <c r="B510" s="51">
        <v>242.7</v>
      </c>
      <c r="C510" s="51">
        <v>152.1</v>
      </c>
      <c r="D510" s="51">
        <v>1.83E-2</v>
      </c>
      <c r="E510" s="51">
        <v>242</v>
      </c>
      <c r="F510" s="51">
        <v>152</v>
      </c>
      <c r="G510" s="51"/>
      <c r="H510" s="51"/>
      <c r="I510" s="51"/>
      <c r="J510" s="51"/>
      <c r="K510" s="51"/>
      <c r="L510" s="51"/>
    </row>
    <row r="511" spans="1:12" x14ac:dyDescent="0.25">
      <c r="A511" s="51">
        <v>1.84E-2</v>
      </c>
      <c r="B511" s="51">
        <v>241.8</v>
      </c>
      <c r="C511" s="51">
        <v>151.19999999999999</v>
      </c>
      <c r="D511" s="51">
        <v>1.84E-2</v>
      </c>
      <c r="E511" s="51">
        <v>241.5</v>
      </c>
      <c r="F511" s="51">
        <v>151.5</v>
      </c>
      <c r="G511" s="51"/>
      <c r="H511" s="51"/>
      <c r="I511" s="51"/>
      <c r="J511" s="51"/>
      <c r="K511" s="51"/>
      <c r="L511" s="51"/>
    </row>
    <row r="512" spans="1:12" x14ac:dyDescent="0.25">
      <c r="A512" s="51">
        <v>1.8499999999999999E-2</v>
      </c>
      <c r="B512" s="51">
        <v>241</v>
      </c>
      <c r="C512" s="51">
        <v>150.4</v>
      </c>
      <c r="D512" s="51">
        <v>1.8499999999999999E-2</v>
      </c>
      <c r="E512" s="51">
        <v>240.5</v>
      </c>
      <c r="F512" s="51">
        <v>150.5</v>
      </c>
      <c r="G512" s="51"/>
      <c r="H512" s="51"/>
      <c r="I512" s="51"/>
      <c r="J512" s="51"/>
      <c r="K512" s="51"/>
      <c r="L512" s="51"/>
    </row>
    <row r="513" spans="1:12" x14ac:dyDescent="0.25">
      <c r="A513" s="51">
        <v>1.8599999999999998E-2</v>
      </c>
      <c r="B513" s="51">
        <v>240.2</v>
      </c>
      <c r="C513" s="51">
        <v>149.6</v>
      </c>
      <c r="D513" s="51">
        <v>1.8599999999999998E-2</v>
      </c>
      <c r="E513" s="51">
        <v>239.5</v>
      </c>
      <c r="F513" s="51">
        <v>149.5</v>
      </c>
      <c r="G513" s="51"/>
      <c r="H513" s="51"/>
      <c r="I513" s="51"/>
      <c r="J513" s="51"/>
      <c r="K513" s="51"/>
      <c r="L513" s="51"/>
    </row>
    <row r="514" spans="1:12" x14ac:dyDescent="0.25">
      <c r="A514" s="51">
        <v>1.8700000000000001E-2</v>
      </c>
      <c r="B514" s="51">
        <v>239.4</v>
      </c>
      <c r="C514" s="51">
        <v>148.80000000000001</v>
      </c>
      <c r="D514" s="51">
        <v>1.8700000000000001E-2</v>
      </c>
      <c r="E514" s="51">
        <v>239</v>
      </c>
      <c r="F514" s="51">
        <v>149</v>
      </c>
      <c r="G514" s="51"/>
      <c r="H514" s="51"/>
      <c r="I514" s="51"/>
      <c r="J514" s="51"/>
      <c r="K514" s="51"/>
      <c r="L514" s="51"/>
    </row>
    <row r="515" spans="1:12" x14ac:dyDescent="0.25">
      <c r="A515" s="51">
        <v>1.8800000000000001E-2</v>
      </c>
      <c r="B515" s="51">
        <v>238.6</v>
      </c>
      <c r="C515" s="51">
        <v>148</v>
      </c>
      <c r="D515" s="51">
        <v>1.8800000000000001E-2</v>
      </c>
      <c r="E515" s="51">
        <v>238</v>
      </c>
      <c r="F515" s="51">
        <v>148</v>
      </c>
      <c r="G515" s="51"/>
      <c r="H515" s="51"/>
      <c r="I515" s="51"/>
      <c r="J515" s="51"/>
      <c r="K515" s="51"/>
      <c r="L515" s="51"/>
    </row>
    <row r="516" spans="1:12" x14ac:dyDescent="0.25">
      <c r="A516" s="51">
        <v>1.89E-2</v>
      </c>
      <c r="B516" s="51">
        <v>237.8</v>
      </c>
      <c r="C516" s="51">
        <v>147.19999999999999</v>
      </c>
      <c r="D516" s="51">
        <v>1.89E-2</v>
      </c>
      <c r="E516" s="51">
        <v>237</v>
      </c>
      <c r="F516" s="51">
        <v>147</v>
      </c>
      <c r="G516" s="51"/>
      <c r="H516" s="51"/>
      <c r="I516" s="51"/>
      <c r="J516" s="51"/>
      <c r="K516" s="51"/>
      <c r="L516" s="51"/>
    </row>
    <row r="517" spans="1:12" x14ac:dyDescent="0.25">
      <c r="A517" s="51">
        <v>1.9E-2</v>
      </c>
      <c r="B517" s="51">
        <v>236.9</v>
      </c>
      <c r="C517" s="51">
        <v>146.4</v>
      </c>
      <c r="D517" s="51">
        <v>1.9E-2</v>
      </c>
      <c r="E517" s="51">
        <v>236.5</v>
      </c>
      <c r="F517" s="51">
        <v>146.5</v>
      </c>
      <c r="G517" s="51"/>
      <c r="H517" s="51"/>
      <c r="I517" s="51"/>
      <c r="J517" s="51"/>
      <c r="K517" s="51"/>
      <c r="L517" s="51"/>
    </row>
    <row r="518" spans="1:12" x14ac:dyDescent="0.25">
      <c r="A518" s="51">
        <v>1.9099999999999999E-2</v>
      </c>
      <c r="B518" s="51">
        <v>236.1</v>
      </c>
      <c r="C518" s="51">
        <v>145.6</v>
      </c>
      <c r="D518" s="51">
        <v>1.9099999999999999E-2</v>
      </c>
      <c r="E518" s="51">
        <v>235.5</v>
      </c>
      <c r="F518" s="51">
        <v>145.5</v>
      </c>
      <c r="G518" s="51"/>
      <c r="H518" s="51"/>
      <c r="I518" s="51"/>
      <c r="J518" s="51"/>
      <c r="K518" s="51"/>
      <c r="L518" s="51"/>
    </row>
    <row r="519" spans="1:12" x14ac:dyDescent="0.25">
      <c r="A519" s="51">
        <v>1.9199999999999998E-2</v>
      </c>
      <c r="B519" s="51">
        <v>235.3</v>
      </c>
      <c r="C519" s="51">
        <v>144.80000000000001</v>
      </c>
      <c r="D519" s="51">
        <v>1.9199999999999998E-2</v>
      </c>
      <c r="E519" s="51">
        <v>235</v>
      </c>
      <c r="F519" s="51">
        <v>145</v>
      </c>
      <c r="G519" s="51"/>
      <c r="H519" s="51"/>
      <c r="I519" s="51"/>
      <c r="J519" s="51"/>
      <c r="K519" s="51"/>
      <c r="L519" s="51"/>
    </row>
    <row r="520" spans="1:12" x14ac:dyDescent="0.25">
      <c r="A520" s="51">
        <v>1.9300000000000001E-2</v>
      </c>
      <c r="B520" s="51">
        <v>234.6</v>
      </c>
      <c r="C520" s="51">
        <v>144.1</v>
      </c>
      <c r="D520" s="51">
        <v>1.9300000000000001E-2</v>
      </c>
      <c r="E520" s="51">
        <v>234</v>
      </c>
      <c r="F520" s="51">
        <v>144</v>
      </c>
      <c r="G520" s="51"/>
      <c r="H520" s="51"/>
      <c r="I520" s="51"/>
      <c r="J520" s="51"/>
      <c r="K520" s="51"/>
      <c r="L520" s="51"/>
    </row>
    <row r="521" spans="1:12" x14ac:dyDescent="0.25">
      <c r="A521" s="51">
        <v>1.9400000000000001E-2</v>
      </c>
      <c r="B521" s="51">
        <v>233.8</v>
      </c>
      <c r="C521" s="51">
        <v>143.30000000000001</v>
      </c>
      <c r="D521" s="51">
        <v>1.9400000000000001E-2</v>
      </c>
      <c r="E521" s="51">
        <v>233.5</v>
      </c>
      <c r="F521" s="51">
        <v>143.5</v>
      </c>
      <c r="G521" s="51"/>
      <c r="H521" s="51"/>
      <c r="I521" s="51"/>
      <c r="J521" s="51"/>
      <c r="K521" s="51"/>
      <c r="L521" s="51"/>
    </row>
    <row r="522" spans="1:12" x14ac:dyDescent="0.25">
      <c r="A522" s="51">
        <v>1.95E-2</v>
      </c>
      <c r="B522" s="51">
        <v>233</v>
      </c>
      <c r="C522" s="51">
        <v>142.5</v>
      </c>
      <c r="D522" s="51">
        <v>1.95E-2</v>
      </c>
      <c r="E522" s="51">
        <v>232.5</v>
      </c>
      <c r="F522" s="51">
        <v>142.5</v>
      </c>
      <c r="G522" s="51"/>
      <c r="H522" s="51"/>
      <c r="I522" s="51"/>
      <c r="J522" s="51"/>
      <c r="K522" s="51"/>
      <c r="L522" s="51"/>
    </row>
    <row r="523" spans="1:12" x14ac:dyDescent="0.25">
      <c r="A523" s="51">
        <v>1.9599999999999999E-2</v>
      </c>
      <c r="B523" s="51">
        <v>232.3</v>
      </c>
      <c r="C523" s="51">
        <v>141.80000000000001</v>
      </c>
      <c r="D523" s="51">
        <v>1.9599999999999999E-2</v>
      </c>
      <c r="E523" s="51">
        <v>232</v>
      </c>
      <c r="F523" s="51">
        <v>142</v>
      </c>
      <c r="G523" s="51"/>
      <c r="H523" s="51"/>
      <c r="I523" s="51"/>
      <c r="J523" s="51"/>
      <c r="K523" s="51"/>
      <c r="L523" s="51"/>
    </row>
    <row r="524" spans="1:12" x14ac:dyDescent="0.25">
      <c r="A524" s="51">
        <v>1.9699999999999999E-2</v>
      </c>
      <c r="B524" s="51">
        <v>231.6</v>
      </c>
      <c r="C524" s="51">
        <v>141.1</v>
      </c>
      <c r="D524" s="51">
        <v>1.9699999999999999E-2</v>
      </c>
      <c r="E524" s="51">
        <v>231</v>
      </c>
      <c r="F524" s="51">
        <v>141</v>
      </c>
      <c r="G524" s="51"/>
      <c r="H524" s="51"/>
      <c r="I524" s="51"/>
      <c r="J524" s="51"/>
      <c r="K524" s="51"/>
      <c r="L524" s="51"/>
    </row>
    <row r="525" spans="1:12" x14ac:dyDescent="0.25">
      <c r="A525" s="51">
        <v>1.9800000000000002E-2</v>
      </c>
      <c r="B525" s="51">
        <v>230.8</v>
      </c>
      <c r="C525" s="51">
        <v>140.30000000000001</v>
      </c>
      <c r="D525" s="51">
        <v>1.9800000000000002E-2</v>
      </c>
      <c r="E525" s="51">
        <v>230.5</v>
      </c>
      <c r="F525" s="51">
        <v>140.5</v>
      </c>
      <c r="G525" s="51"/>
      <c r="H525" s="51"/>
      <c r="I525" s="51"/>
      <c r="J525" s="51"/>
      <c r="K525" s="51"/>
      <c r="L525" s="51"/>
    </row>
    <row r="526" spans="1:12" x14ac:dyDescent="0.25">
      <c r="A526" s="51">
        <v>1.9900000000000001E-2</v>
      </c>
      <c r="B526" s="51">
        <v>230.1</v>
      </c>
      <c r="C526" s="51">
        <v>139.6</v>
      </c>
      <c r="D526" s="51">
        <v>1.9900000000000001E-2</v>
      </c>
      <c r="E526" s="51">
        <v>229.5</v>
      </c>
      <c r="F526" s="51">
        <v>139.5</v>
      </c>
      <c r="G526" s="51"/>
      <c r="H526" s="51"/>
      <c r="I526" s="51"/>
      <c r="J526" s="51"/>
      <c r="K526" s="51"/>
      <c r="L526" s="51"/>
    </row>
    <row r="527" spans="1:12" x14ac:dyDescent="0.25">
      <c r="A527" s="51">
        <v>0.02</v>
      </c>
      <c r="B527" s="51">
        <v>229.4</v>
      </c>
      <c r="C527" s="51">
        <v>138.9</v>
      </c>
      <c r="D527" s="51">
        <v>0.02</v>
      </c>
      <c r="E527" s="51">
        <v>229</v>
      </c>
      <c r="F527" s="51">
        <v>139</v>
      </c>
      <c r="G527" s="51"/>
      <c r="H527" s="51"/>
      <c r="I527" s="51"/>
      <c r="J527" s="51"/>
      <c r="K527" s="51"/>
      <c r="L527" s="51"/>
    </row>
    <row r="528" spans="1:12" x14ac:dyDescent="0.25">
      <c r="A528" s="51">
        <v>2.01E-2</v>
      </c>
      <c r="B528" s="51">
        <v>228.7</v>
      </c>
      <c r="C528" s="51">
        <v>138.19999999999999</v>
      </c>
      <c r="D528" s="51">
        <v>2.01E-2</v>
      </c>
      <c r="E528" s="51">
        <v>228.5</v>
      </c>
      <c r="F528" s="51">
        <v>138.5</v>
      </c>
      <c r="G528" s="51"/>
      <c r="H528" s="51"/>
      <c r="I528" s="51"/>
      <c r="J528" s="51"/>
      <c r="K528" s="51"/>
      <c r="L528" s="51"/>
    </row>
    <row r="529" spans="1:12" x14ac:dyDescent="0.25">
      <c r="A529" s="51">
        <v>2.0199999999999999E-2</v>
      </c>
      <c r="B529" s="51">
        <v>228</v>
      </c>
      <c r="C529" s="51">
        <v>137.5</v>
      </c>
      <c r="D529" s="51">
        <v>2.0199999999999999E-2</v>
      </c>
      <c r="E529" s="51">
        <v>227.5</v>
      </c>
      <c r="F529" s="51">
        <v>137.5</v>
      </c>
      <c r="G529" s="51"/>
      <c r="H529" s="51"/>
      <c r="I529" s="51"/>
      <c r="J529" s="51"/>
      <c r="K529" s="51"/>
      <c r="L529" s="51"/>
    </row>
    <row r="530" spans="1:12" x14ac:dyDescent="0.25">
      <c r="A530" s="51">
        <v>2.0299999999999999E-2</v>
      </c>
      <c r="B530" s="51">
        <v>227.3</v>
      </c>
      <c r="C530" s="51">
        <v>136.80000000000001</v>
      </c>
      <c r="D530" s="51">
        <v>2.0299999999999999E-2</v>
      </c>
      <c r="E530" s="51">
        <v>227</v>
      </c>
      <c r="F530" s="51">
        <v>137</v>
      </c>
      <c r="G530" s="51"/>
      <c r="H530" s="51"/>
      <c r="I530" s="51"/>
      <c r="J530" s="51"/>
      <c r="K530" s="51"/>
      <c r="L530" s="51"/>
    </row>
    <row r="531" spans="1:12" x14ac:dyDescent="0.25">
      <c r="A531" s="51">
        <v>2.0400000000000001E-2</v>
      </c>
      <c r="B531" s="51">
        <v>226.6</v>
      </c>
      <c r="C531" s="51">
        <v>136.1</v>
      </c>
      <c r="D531" s="51">
        <v>2.0400000000000001E-2</v>
      </c>
      <c r="E531" s="51">
        <v>226</v>
      </c>
      <c r="F531" s="51">
        <v>136</v>
      </c>
      <c r="G531" s="51"/>
      <c r="H531" s="51"/>
      <c r="I531" s="51"/>
      <c r="J531" s="51"/>
      <c r="K531" s="51"/>
      <c r="L531" s="51"/>
    </row>
    <row r="532" spans="1:12" x14ac:dyDescent="0.25">
      <c r="A532" s="51">
        <v>2.0500000000000001E-2</v>
      </c>
      <c r="B532" s="51">
        <v>225.9</v>
      </c>
      <c r="C532" s="51">
        <v>135.5</v>
      </c>
      <c r="D532" s="51">
        <v>2.0500000000000001E-2</v>
      </c>
      <c r="E532" s="51">
        <v>225.5</v>
      </c>
      <c r="F532" s="51">
        <v>135.5</v>
      </c>
      <c r="G532" s="51"/>
      <c r="H532" s="51"/>
      <c r="I532" s="51"/>
      <c r="J532" s="51"/>
      <c r="K532" s="51"/>
      <c r="L532" s="51"/>
    </row>
    <row r="533" spans="1:12" x14ac:dyDescent="0.25">
      <c r="A533" s="51">
        <v>2.06E-2</v>
      </c>
      <c r="B533" s="51">
        <v>225.2</v>
      </c>
      <c r="C533" s="51">
        <v>134.80000000000001</v>
      </c>
      <c r="D533" s="51">
        <v>2.06E-2</v>
      </c>
      <c r="E533" s="51">
        <v>225</v>
      </c>
      <c r="F533" s="51">
        <v>135</v>
      </c>
      <c r="G533" s="51"/>
      <c r="H533" s="51"/>
      <c r="I533" s="51"/>
      <c r="J533" s="51"/>
      <c r="K533" s="51"/>
      <c r="L533" s="51"/>
    </row>
    <row r="534" spans="1:12" x14ac:dyDescent="0.25">
      <c r="A534" s="51">
        <v>2.07E-2</v>
      </c>
      <c r="B534" s="51">
        <v>224.5</v>
      </c>
      <c r="C534" s="51">
        <v>134.1</v>
      </c>
      <c r="D534" s="51">
        <v>2.07E-2</v>
      </c>
      <c r="E534" s="51">
        <v>224</v>
      </c>
      <c r="F534" s="51">
        <v>134</v>
      </c>
      <c r="G534" s="51"/>
      <c r="H534" s="51"/>
      <c r="I534" s="51"/>
      <c r="J534" s="51"/>
      <c r="K534" s="51"/>
      <c r="L534" s="51"/>
    </row>
    <row r="535" spans="1:12" x14ac:dyDescent="0.25">
      <c r="A535" s="51">
        <v>2.0799999999999999E-2</v>
      </c>
      <c r="B535" s="51">
        <v>223.9</v>
      </c>
      <c r="C535" s="51">
        <v>133.5</v>
      </c>
      <c r="D535" s="51">
        <v>2.0799999999999999E-2</v>
      </c>
      <c r="E535" s="51">
        <v>223.5</v>
      </c>
      <c r="F535" s="51">
        <v>133.5</v>
      </c>
      <c r="G535" s="51"/>
      <c r="H535" s="51"/>
      <c r="I535" s="51"/>
      <c r="J535" s="51"/>
      <c r="K535" s="51"/>
      <c r="L535" s="51"/>
    </row>
    <row r="536" spans="1:12" x14ac:dyDescent="0.25">
      <c r="A536" s="51">
        <v>2.0899999999999998E-2</v>
      </c>
      <c r="B536" s="51">
        <v>223.2</v>
      </c>
      <c r="C536" s="51">
        <v>132.80000000000001</v>
      </c>
      <c r="D536" s="51">
        <v>2.0899999999999998E-2</v>
      </c>
      <c r="E536" s="51">
        <v>223</v>
      </c>
      <c r="F536" s="51">
        <v>133</v>
      </c>
      <c r="G536" s="51"/>
      <c r="H536" s="51"/>
      <c r="I536" s="51"/>
      <c r="J536" s="51"/>
      <c r="K536" s="51"/>
      <c r="L536" s="51"/>
    </row>
    <row r="537" spans="1:12" x14ac:dyDescent="0.25">
      <c r="A537" s="51">
        <v>2.1000000000000001E-2</v>
      </c>
      <c r="B537" s="51">
        <v>222.6</v>
      </c>
      <c r="C537" s="51">
        <v>132.19999999999999</v>
      </c>
      <c r="D537" s="51">
        <v>2.1000000000000001E-2</v>
      </c>
      <c r="E537" s="51">
        <v>222.5</v>
      </c>
      <c r="F537" s="51">
        <v>132.5</v>
      </c>
      <c r="G537" s="51"/>
      <c r="H537" s="51"/>
      <c r="I537" s="51"/>
      <c r="J537" s="51"/>
      <c r="K537" s="51"/>
      <c r="L537" s="51"/>
    </row>
    <row r="538" spans="1:12" x14ac:dyDescent="0.25">
      <c r="A538" s="51">
        <v>2.1100000000000001E-2</v>
      </c>
      <c r="B538" s="51">
        <v>221.9</v>
      </c>
      <c r="C538" s="51">
        <v>131.5</v>
      </c>
      <c r="D538" s="51">
        <v>2.1100000000000001E-2</v>
      </c>
      <c r="E538" s="51">
        <v>221.5</v>
      </c>
      <c r="F538" s="51">
        <v>131.5</v>
      </c>
      <c r="G538" s="51"/>
      <c r="H538" s="51"/>
      <c r="I538" s="51"/>
      <c r="J538" s="51"/>
      <c r="K538" s="51"/>
      <c r="L538" s="51"/>
    </row>
    <row r="539" spans="1:12" x14ac:dyDescent="0.25">
      <c r="A539" s="51">
        <v>2.12E-2</v>
      </c>
      <c r="B539" s="51">
        <v>221.3</v>
      </c>
      <c r="C539" s="51">
        <v>130.9</v>
      </c>
      <c r="D539" s="51">
        <v>2.12E-2</v>
      </c>
      <c r="E539" s="51">
        <v>221</v>
      </c>
      <c r="F539" s="51">
        <v>131</v>
      </c>
      <c r="G539" s="51"/>
      <c r="H539" s="51"/>
      <c r="I539" s="51"/>
      <c r="J539" s="51"/>
      <c r="K539" s="51"/>
      <c r="L539" s="51"/>
    </row>
    <row r="540" spans="1:12" x14ac:dyDescent="0.25">
      <c r="A540" s="51">
        <v>2.1299999999999999E-2</v>
      </c>
      <c r="B540" s="51">
        <v>220.7</v>
      </c>
      <c r="C540" s="51">
        <v>130.30000000000001</v>
      </c>
      <c r="D540" s="51">
        <v>2.1299999999999999E-2</v>
      </c>
      <c r="E540" s="51">
        <v>220.5</v>
      </c>
      <c r="F540" s="51">
        <v>130.5</v>
      </c>
      <c r="G540" s="51"/>
      <c r="H540" s="51"/>
      <c r="I540" s="51"/>
      <c r="J540" s="51"/>
      <c r="K540" s="51"/>
      <c r="L540" s="51"/>
    </row>
    <row r="541" spans="1:12" x14ac:dyDescent="0.25">
      <c r="A541" s="51">
        <v>2.1399999999999999E-2</v>
      </c>
      <c r="B541" s="51">
        <v>220.1</v>
      </c>
      <c r="C541" s="51">
        <v>129.69999999999999</v>
      </c>
      <c r="D541" s="51">
        <v>2.1399999999999999E-2</v>
      </c>
      <c r="E541" s="51">
        <v>220</v>
      </c>
      <c r="F541" s="51">
        <v>130</v>
      </c>
      <c r="G541" s="51"/>
      <c r="H541" s="51"/>
      <c r="I541" s="51"/>
      <c r="J541" s="51"/>
      <c r="K541" s="51"/>
      <c r="L541" s="51"/>
    </row>
    <row r="542" spans="1:12" x14ac:dyDescent="0.25">
      <c r="A542" s="51">
        <v>2.1499999999999998E-2</v>
      </c>
      <c r="B542" s="51">
        <v>219.5</v>
      </c>
      <c r="C542" s="51">
        <v>129.1</v>
      </c>
      <c r="D542" s="51">
        <v>2.1499999999999998E-2</v>
      </c>
      <c r="E542" s="51">
        <v>219</v>
      </c>
      <c r="F542" s="51">
        <v>129</v>
      </c>
      <c r="G542" s="51"/>
      <c r="H542" s="51"/>
      <c r="I542" s="51"/>
      <c r="J542" s="51"/>
      <c r="K542" s="51"/>
      <c r="L542" s="51"/>
    </row>
    <row r="543" spans="1:12" x14ac:dyDescent="0.25">
      <c r="A543" s="51">
        <v>2.1600000000000001E-2</v>
      </c>
      <c r="B543" s="51">
        <v>218.8</v>
      </c>
      <c r="C543" s="51">
        <v>128.4</v>
      </c>
      <c r="D543" s="51">
        <v>2.1600000000000001E-2</v>
      </c>
      <c r="E543" s="51">
        <v>218.5</v>
      </c>
      <c r="F543" s="51">
        <v>128.5</v>
      </c>
      <c r="G543" s="51"/>
      <c r="H543" s="51"/>
      <c r="I543" s="51"/>
      <c r="J543" s="51"/>
      <c r="K543" s="51"/>
      <c r="L543" s="51"/>
    </row>
    <row r="544" spans="1:12" x14ac:dyDescent="0.25">
      <c r="A544" s="51">
        <v>2.1700000000000001E-2</v>
      </c>
      <c r="B544" s="51">
        <v>218.2</v>
      </c>
      <c r="C544" s="51">
        <v>127.8</v>
      </c>
      <c r="D544" s="51">
        <v>2.1700000000000001E-2</v>
      </c>
      <c r="E544" s="51">
        <v>218</v>
      </c>
      <c r="F544" s="51">
        <v>128</v>
      </c>
      <c r="G544" s="51"/>
      <c r="H544" s="51"/>
      <c r="I544" s="51"/>
      <c r="J544" s="51"/>
      <c r="K544" s="51"/>
      <c r="L544" s="51"/>
    </row>
    <row r="545" spans="1:12" x14ac:dyDescent="0.25">
      <c r="A545" s="51">
        <v>2.18E-2</v>
      </c>
      <c r="B545" s="51">
        <v>217.6</v>
      </c>
      <c r="C545" s="51">
        <v>127.2</v>
      </c>
      <c r="D545" s="51">
        <v>2.18E-2</v>
      </c>
      <c r="E545" s="51">
        <v>217.5</v>
      </c>
      <c r="F545" s="51">
        <v>127.5</v>
      </c>
      <c r="G545" s="51"/>
      <c r="H545" s="51"/>
      <c r="I545" s="51"/>
      <c r="J545" s="51"/>
      <c r="K545" s="51"/>
      <c r="L545" s="51"/>
    </row>
    <row r="546" spans="1:12" x14ac:dyDescent="0.25">
      <c r="A546" s="51">
        <v>2.1899999999999999E-2</v>
      </c>
      <c r="B546" s="51">
        <v>217.1</v>
      </c>
      <c r="C546" s="51">
        <v>126.7</v>
      </c>
      <c r="D546" s="51">
        <v>2.1899999999999999E-2</v>
      </c>
      <c r="E546" s="51">
        <v>217</v>
      </c>
      <c r="F546" s="51">
        <v>127</v>
      </c>
      <c r="G546" s="51"/>
      <c r="H546" s="51"/>
      <c r="I546" s="51"/>
      <c r="J546" s="51"/>
      <c r="K546" s="51"/>
      <c r="L546" s="51"/>
    </row>
    <row r="547" spans="1:12" x14ac:dyDescent="0.25">
      <c r="A547" s="51">
        <v>2.1999999999999999E-2</v>
      </c>
      <c r="B547" s="51">
        <v>216.5</v>
      </c>
      <c r="C547" s="51">
        <v>126.1</v>
      </c>
      <c r="D547" s="51">
        <v>2.1999999999999999E-2</v>
      </c>
      <c r="E547" s="51">
        <v>216</v>
      </c>
      <c r="F547" s="51">
        <v>126</v>
      </c>
      <c r="G547" s="51"/>
      <c r="H547" s="51"/>
      <c r="I547" s="51"/>
      <c r="J547" s="51"/>
      <c r="K547" s="51"/>
      <c r="L547" s="51"/>
    </row>
    <row r="548" spans="1:12" x14ac:dyDescent="0.25">
      <c r="A548" s="51">
        <v>2.2100000000000002E-2</v>
      </c>
      <c r="B548" s="51">
        <v>215.9</v>
      </c>
      <c r="C548" s="51">
        <v>125.5</v>
      </c>
      <c r="D548" s="51">
        <v>2.2100000000000002E-2</v>
      </c>
      <c r="E548" s="51">
        <v>215.5</v>
      </c>
      <c r="F548" s="51">
        <v>125.5</v>
      </c>
      <c r="G548" s="51"/>
      <c r="H548" s="51"/>
      <c r="I548" s="51"/>
      <c r="J548" s="51"/>
      <c r="K548" s="51"/>
      <c r="L548" s="51"/>
    </row>
    <row r="549" spans="1:12" x14ac:dyDescent="0.25">
      <c r="A549" s="51">
        <v>2.2200000000000001E-2</v>
      </c>
      <c r="B549" s="51">
        <v>215.3</v>
      </c>
      <c r="C549" s="51">
        <v>124.9</v>
      </c>
      <c r="D549" s="51">
        <v>2.2200000000000001E-2</v>
      </c>
      <c r="E549" s="51">
        <v>215</v>
      </c>
      <c r="F549" s="51">
        <v>125</v>
      </c>
      <c r="G549" s="51"/>
      <c r="H549" s="51"/>
      <c r="I549" s="51"/>
      <c r="J549" s="51"/>
      <c r="K549" s="51"/>
      <c r="L549" s="51"/>
    </row>
    <row r="550" spans="1:12" x14ac:dyDescent="0.25">
      <c r="A550" s="51">
        <v>2.23E-2</v>
      </c>
      <c r="B550" s="51">
        <v>214.6</v>
      </c>
      <c r="C550" s="51">
        <v>124.3</v>
      </c>
      <c r="D550" s="51">
        <v>2.23E-2</v>
      </c>
      <c r="E550" s="51">
        <v>214.5</v>
      </c>
      <c r="F550" s="51">
        <v>124.5</v>
      </c>
      <c r="G550" s="51"/>
      <c r="H550" s="51"/>
      <c r="I550" s="51"/>
      <c r="J550" s="51"/>
      <c r="K550" s="51"/>
      <c r="L550" s="51"/>
    </row>
    <row r="551" spans="1:12" x14ac:dyDescent="0.25">
      <c r="A551" s="51">
        <v>2.24E-2</v>
      </c>
      <c r="B551" s="51">
        <v>214.1</v>
      </c>
      <c r="C551" s="51">
        <v>123.8</v>
      </c>
      <c r="D551" s="51">
        <v>2.24E-2</v>
      </c>
      <c r="E551" s="51">
        <v>214</v>
      </c>
      <c r="F551" s="51">
        <v>124</v>
      </c>
      <c r="G551" s="51"/>
      <c r="H551" s="51"/>
      <c r="I551" s="51"/>
      <c r="J551" s="51"/>
      <c r="K551" s="51"/>
      <c r="L551" s="51"/>
    </row>
    <row r="552" spans="1:12" x14ac:dyDescent="0.25">
      <c r="A552" s="51">
        <v>2.2499999999999999E-2</v>
      </c>
      <c r="B552" s="51">
        <v>213.5</v>
      </c>
      <c r="C552" s="51">
        <v>123.2</v>
      </c>
      <c r="D552" s="51">
        <v>2.2499999999999999E-2</v>
      </c>
      <c r="E552" s="51">
        <v>213.5</v>
      </c>
      <c r="F552" s="51">
        <v>123.5</v>
      </c>
      <c r="G552" s="51"/>
      <c r="H552" s="51"/>
      <c r="I552" s="51"/>
      <c r="J552" s="51"/>
      <c r="K552" s="51"/>
      <c r="L552" s="51"/>
    </row>
    <row r="553" spans="1:12" x14ac:dyDescent="0.25">
      <c r="A553" s="51">
        <v>2.2599999999999999E-2</v>
      </c>
      <c r="B553" s="51">
        <v>213</v>
      </c>
      <c r="C553" s="51">
        <v>122.7</v>
      </c>
      <c r="D553" s="51">
        <v>2.2599999999999999E-2</v>
      </c>
      <c r="E553" s="51">
        <v>213</v>
      </c>
      <c r="F553" s="51">
        <v>123</v>
      </c>
      <c r="G553" s="51"/>
      <c r="H553" s="51"/>
      <c r="I553" s="51"/>
      <c r="J553" s="51"/>
      <c r="K553" s="51"/>
      <c r="L553" s="51"/>
    </row>
    <row r="554" spans="1:12" x14ac:dyDescent="0.25">
      <c r="A554" s="51">
        <v>2.2700000000000001E-2</v>
      </c>
      <c r="B554" s="51">
        <v>212.4</v>
      </c>
      <c r="C554" s="51">
        <v>122.1</v>
      </c>
      <c r="D554" s="51">
        <v>2.2700000000000001E-2</v>
      </c>
      <c r="E554" s="51">
        <v>212.5</v>
      </c>
      <c r="F554" s="51">
        <v>122.5</v>
      </c>
      <c r="G554" s="51"/>
      <c r="H554" s="51"/>
      <c r="I554" s="51"/>
      <c r="J554" s="51"/>
      <c r="K554" s="51"/>
      <c r="L554" s="51"/>
    </row>
    <row r="555" spans="1:12" x14ac:dyDescent="0.25">
      <c r="A555" s="51">
        <v>2.2800000000000001E-2</v>
      </c>
      <c r="B555" s="51">
        <v>211.9</v>
      </c>
      <c r="C555" s="51">
        <v>121.6</v>
      </c>
      <c r="D555" s="51">
        <v>2.2800000000000001E-2</v>
      </c>
      <c r="E555" s="51">
        <v>211.5</v>
      </c>
      <c r="F555" s="51">
        <v>121.5</v>
      </c>
      <c r="G555" s="51"/>
      <c r="H555" s="51"/>
      <c r="I555" s="51"/>
      <c r="J555" s="51"/>
      <c r="K555" s="51"/>
      <c r="L555" s="51"/>
    </row>
    <row r="556" spans="1:12" x14ac:dyDescent="0.25">
      <c r="A556" s="51">
        <v>2.29E-2</v>
      </c>
      <c r="B556" s="51">
        <v>211.3</v>
      </c>
      <c r="C556" s="51">
        <v>121</v>
      </c>
      <c r="D556" s="51">
        <v>2.29E-2</v>
      </c>
      <c r="E556" s="51">
        <v>211</v>
      </c>
      <c r="F556" s="51">
        <v>121</v>
      </c>
      <c r="G556" s="51"/>
      <c r="H556" s="51"/>
      <c r="I556" s="51"/>
      <c r="J556" s="51"/>
      <c r="K556" s="51"/>
      <c r="L556" s="51"/>
    </row>
    <row r="557" spans="1:12" x14ac:dyDescent="0.25">
      <c r="A557" s="51">
        <v>2.3E-2</v>
      </c>
      <c r="B557" s="51">
        <v>210.8</v>
      </c>
      <c r="C557" s="51">
        <v>120.5</v>
      </c>
      <c r="D557" s="51">
        <v>2.3E-2</v>
      </c>
      <c r="E557" s="51">
        <v>210.5</v>
      </c>
      <c r="F557" s="51">
        <v>120.5</v>
      </c>
      <c r="G557" s="51"/>
      <c r="H557" s="51"/>
      <c r="I557" s="51"/>
      <c r="J557" s="51"/>
      <c r="K557" s="51"/>
      <c r="L557" s="51"/>
    </row>
    <row r="558" spans="1:12" x14ac:dyDescent="0.25">
      <c r="A558" s="51">
        <v>2.3099999999999999E-2</v>
      </c>
      <c r="B558" s="51">
        <v>210.3</v>
      </c>
      <c r="C558" s="51">
        <v>120</v>
      </c>
      <c r="D558" s="51">
        <v>2.3099999999999999E-2</v>
      </c>
      <c r="E558" s="51">
        <v>210</v>
      </c>
      <c r="F558" s="51">
        <v>120</v>
      </c>
      <c r="G558" s="51"/>
      <c r="H558" s="51"/>
      <c r="I558" s="51"/>
      <c r="J558" s="51"/>
      <c r="K558" s="51"/>
      <c r="L558" s="51"/>
    </row>
    <row r="559" spans="1:12" x14ac:dyDescent="0.25">
      <c r="A559" s="51">
        <v>2.3199999999999998E-2</v>
      </c>
      <c r="B559" s="51">
        <v>209.7</v>
      </c>
      <c r="C559" s="51">
        <v>119.4</v>
      </c>
      <c r="D559" s="51">
        <v>2.3199999999999998E-2</v>
      </c>
      <c r="E559" s="51">
        <v>209.5</v>
      </c>
      <c r="F559" s="51">
        <v>119.5</v>
      </c>
      <c r="G559" s="51"/>
      <c r="H559" s="51"/>
      <c r="I559" s="51"/>
      <c r="J559" s="51"/>
      <c r="K559" s="51"/>
      <c r="L559" s="51"/>
    </row>
    <row r="560" spans="1:12" x14ac:dyDescent="0.25">
      <c r="A560" s="51">
        <v>2.3300000000000001E-2</v>
      </c>
      <c r="B560" s="51">
        <v>209.2</v>
      </c>
      <c r="C560" s="51">
        <v>118.9</v>
      </c>
      <c r="D560" s="51">
        <v>2.3300000000000001E-2</v>
      </c>
      <c r="E560" s="51">
        <v>209</v>
      </c>
      <c r="F560" s="51">
        <v>119</v>
      </c>
      <c r="G560" s="51"/>
      <c r="H560" s="51"/>
      <c r="I560" s="51"/>
      <c r="J560" s="51"/>
      <c r="K560" s="51"/>
      <c r="L560" s="51"/>
    </row>
    <row r="561" spans="1:12" x14ac:dyDescent="0.25">
      <c r="A561" s="51">
        <v>2.3400000000000001E-2</v>
      </c>
      <c r="B561" s="51">
        <v>208.7</v>
      </c>
      <c r="C561" s="51">
        <v>118.4</v>
      </c>
      <c r="D561" s="51">
        <v>2.3400000000000001E-2</v>
      </c>
      <c r="E561" s="51">
        <v>208.5</v>
      </c>
      <c r="F561" s="51">
        <v>118.5</v>
      </c>
      <c r="G561" s="51"/>
      <c r="H561" s="51"/>
      <c r="I561" s="51"/>
      <c r="J561" s="51"/>
      <c r="K561" s="51"/>
      <c r="L561" s="51"/>
    </row>
    <row r="562" spans="1:12" x14ac:dyDescent="0.25">
      <c r="A562" s="51">
        <v>2.35E-2</v>
      </c>
      <c r="B562" s="51">
        <v>208.2</v>
      </c>
      <c r="C562" s="51">
        <v>117.9</v>
      </c>
      <c r="D562" s="51">
        <v>2.35E-2</v>
      </c>
      <c r="E562" s="51">
        <v>208</v>
      </c>
      <c r="F562" s="51">
        <v>118</v>
      </c>
      <c r="G562" s="51"/>
      <c r="H562" s="51"/>
      <c r="I562" s="51"/>
      <c r="J562" s="51"/>
      <c r="K562" s="51"/>
      <c r="L562" s="51"/>
    </row>
    <row r="563" spans="1:12" x14ac:dyDescent="0.25">
      <c r="A563" s="51">
        <v>2.3599999999999999E-2</v>
      </c>
      <c r="B563" s="51">
        <v>207.7</v>
      </c>
      <c r="C563" s="51">
        <v>117.4</v>
      </c>
      <c r="D563" s="51">
        <v>2.3599999999999999E-2</v>
      </c>
      <c r="E563" s="51">
        <v>207.5</v>
      </c>
      <c r="F563" s="51">
        <v>117.5</v>
      </c>
      <c r="G563" s="51"/>
      <c r="H563" s="51"/>
      <c r="I563" s="51"/>
      <c r="J563" s="51"/>
      <c r="K563" s="51"/>
      <c r="L563" s="51"/>
    </row>
    <row r="564" spans="1:12" x14ac:dyDescent="0.25">
      <c r="A564" s="51">
        <v>2.3699999999999999E-2</v>
      </c>
      <c r="B564" s="51">
        <v>207.2</v>
      </c>
      <c r="C564" s="51">
        <v>116.9</v>
      </c>
      <c r="D564" s="51">
        <v>2.3699999999999999E-2</v>
      </c>
      <c r="E564" s="51">
        <v>207</v>
      </c>
      <c r="F564" s="51">
        <v>117</v>
      </c>
      <c r="G564" s="51"/>
      <c r="H564" s="51"/>
      <c r="I564" s="51"/>
      <c r="J564" s="51"/>
      <c r="K564" s="51"/>
      <c r="L564" s="51"/>
    </row>
    <row r="565" spans="1:12" x14ac:dyDescent="0.25">
      <c r="A565" s="51">
        <v>2.3800000000000002E-2</v>
      </c>
      <c r="B565" s="51">
        <v>206.7</v>
      </c>
      <c r="C565" s="51">
        <v>116.4</v>
      </c>
      <c r="D565" s="51">
        <v>2.3800000000000002E-2</v>
      </c>
      <c r="E565" s="51">
        <v>206.5</v>
      </c>
      <c r="F565" s="51">
        <v>116.5</v>
      </c>
      <c r="G565" s="51"/>
      <c r="H565" s="51"/>
      <c r="I565" s="51"/>
      <c r="J565" s="51"/>
      <c r="K565" s="51"/>
      <c r="L565" s="51"/>
    </row>
    <row r="566" spans="1:12" x14ac:dyDescent="0.25">
      <c r="A566" s="51">
        <v>2.3900000000000001E-2</v>
      </c>
      <c r="B566" s="51">
        <v>206.2</v>
      </c>
      <c r="C566" s="51">
        <v>115.9</v>
      </c>
      <c r="D566" s="51">
        <v>2.3900000000000001E-2</v>
      </c>
      <c r="E566" s="51">
        <v>206</v>
      </c>
      <c r="F566" s="51">
        <v>116</v>
      </c>
      <c r="G566" s="51"/>
      <c r="H566" s="51"/>
      <c r="I566" s="51"/>
      <c r="J566" s="51"/>
      <c r="K566" s="51"/>
      <c r="L566" s="51"/>
    </row>
    <row r="567" spans="1:12" x14ac:dyDescent="0.25">
      <c r="A567" s="51">
        <v>2.4E-2</v>
      </c>
      <c r="B567" s="51">
        <v>205.7</v>
      </c>
      <c r="C567" s="51">
        <v>115.4</v>
      </c>
      <c r="D567" s="51">
        <v>2.4E-2</v>
      </c>
      <c r="E567" s="51">
        <v>205.5</v>
      </c>
      <c r="F567" s="51">
        <v>115.5</v>
      </c>
      <c r="G567" s="51"/>
      <c r="H567" s="51"/>
      <c r="I567" s="51"/>
      <c r="J567" s="51"/>
      <c r="K567" s="51"/>
      <c r="L567" s="5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Node</vt:lpstr>
      <vt:lpstr>Path</vt:lpstr>
      <vt:lpstr>Probe</vt:lpstr>
      <vt:lpstr>Upenn</vt:lpstr>
      <vt:lpstr>node_position</vt:lpstr>
      <vt:lpstr>ERP</vt:lpstr>
      <vt:lpstr>Path!Print_Area</vt:lpstr>
      <vt:lpstr>Node!Print_Titles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2018-08-19T04:37:23Z</dcterms:modified>
</cp:coreProperties>
</file>