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njamzino/upenn/Projects/Project1/"/>
    </mc:Choice>
  </mc:AlternateContent>
  <xr:revisionPtr revIDLastSave="0" documentId="13_ncr:1_{AB30208D-440C-8449-BC12-0B1B86A64AFF}" xr6:coauthVersionLast="36" xr6:coauthVersionMax="36" xr10:uidLastSave="{00000000-0000-0000-0000-000000000000}"/>
  <bookViews>
    <workbookView xWindow="380" yWindow="460" windowWidth="28040" windowHeight="16480" xr2:uid="{ADAF1DAA-1E8B-B148-BB34-F0E835D49DE3}"/>
  </bookViews>
  <sheets>
    <sheet name="Sheet1" sheetId="1" r:id="rId1"/>
  </sheets>
  <definedNames>
    <definedName name="_xlnm._FilterDatabase" localSheetId="0" hidden="1">Sheet1!$A$1:$O$29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1" i="1" l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J8" i="1"/>
  <c r="J7" i="1"/>
  <c r="J6" i="1"/>
  <c r="P2" i="1"/>
  <c r="J2" i="1"/>
  <c r="M2" i="1"/>
  <c r="K2" i="1" l="1"/>
  <c r="C27" i="1"/>
  <c r="L18" i="1" s="1"/>
  <c r="C26" i="1"/>
  <c r="O21" i="1" s="1"/>
  <c r="C25" i="1"/>
  <c r="M21" i="1"/>
  <c r="M20" i="1"/>
  <c r="N20" i="1" s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J21" i="1"/>
  <c r="K21" i="1" s="1"/>
  <c r="J20" i="1"/>
  <c r="K20" i="1" s="1"/>
  <c r="J19" i="1"/>
  <c r="K19" i="1" s="1"/>
  <c r="J18" i="1"/>
  <c r="K18" i="1" s="1"/>
  <c r="J17" i="1"/>
  <c r="K17" i="1" s="1"/>
  <c r="J16" i="1"/>
  <c r="K16" i="1" s="1"/>
  <c r="J15" i="1"/>
  <c r="K15" i="1" s="1"/>
  <c r="J14" i="1"/>
  <c r="K14" i="1" s="1"/>
  <c r="J13" i="1"/>
  <c r="K13" i="1" s="1"/>
  <c r="J12" i="1"/>
  <c r="K12" i="1" s="1"/>
  <c r="J11" i="1"/>
  <c r="K11" i="1" s="1"/>
  <c r="J10" i="1"/>
  <c r="K10" i="1" s="1"/>
  <c r="J9" i="1"/>
  <c r="K9" i="1" s="1"/>
  <c r="K8" i="1"/>
  <c r="K7" i="1"/>
  <c r="K6" i="1"/>
  <c r="J5" i="1"/>
  <c r="K5" i="1" s="1"/>
  <c r="J4" i="1"/>
  <c r="K4" i="1" s="1"/>
  <c r="J3" i="1"/>
  <c r="K3" i="1" s="1"/>
  <c r="E21" i="1"/>
  <c r="F21" i="1" s="1"/>
  <c r="E20" i="1"/>
  <c r="F20" i="1" s="1"/>
  <c r="E19" i="1"/>
  <c r="F19" i="1" s="1"/>
  <c r="E18" i="1"/>
  <c r="F18" i="1" s="1"/>
  <c r="E17" i="1"/>
  <c r="F17" i="1" s="1"/>
  <c r="E16" i="1"/>
  <c r="F16" i="1" s="1"/>
  <c r="E15" i="1"/>
  <c r="F15" i="1" s="1"/>
  <c r="E14" i="1"/>
  <c r="F14" i="1" s="1"/>
  <c r="E13" i="1"/>
  <c r="F13" i="1" s="1"/>
  <c r="E12" i="1"/>
  <c r="F12" i="1" s="1"/>
  <c r="E11" i="1"/>
  <c r="F11" i="1" s="1"/>
  <c r="E10" i="1"/>
  <c r="F10" i="1" s="1"/>
  <c r="E9" i="1"/>
  <c r="F9" i="1" s="1"/>
  <c r="E8" i="1"/>
  <c r="F8" i="1" s="1"/>
  <c r="E7" i="1"/>
  <c r="F7" i="1" s="1"/>
  <c r="E6" i="1"/>
  <c r="F6" i="1" s="1"/>
  <c r="E4" i="1"/>
  <c r="F4" i="1" s="1"/>
  <c r="E3" i="1"/>
  <c r="F3" i="1" s="1"/>
  <c r="E2" i="1"/>
  <c r="E5" i="1"/>
  <c r="F5" i="1" s="1"/>
  <c r="O3" i="1" l="1"/>
  <c r="O10" i="1"/>
  <c r="O18" i="1"/>
  <c r="O7" i="1"/>
  <c r="O14" i="1"/>
  <c r="O20" i="1"/>
  <c r="O4" i="1"/>
  <c r="O12" i="1"/>
  <c r="O19" i="1"/>
  <c r="O2" i="1"/>
  <c r="O8" i="1"/>
  <c r="O15" i="1"/>
  <c r="L7" i="1"/>
  <c r="L15" i="1"/>
  <c r="L8" i="1"/>
  <c r="L16" i="1"/>
  <c r="L3" i="1"/>
  <c r="L11" i="1"/>
  <c r="L19" i="1"/>
  <c r="L4" i="1"/>
  <c r="L12" i="1"/>
  <c r="L20" i="1"/>
  <c r="O6" i="1"/>
  <c r="O11" i="1"/>
  <c r="O16" i="1"/>
  <c r="L5" i="1"/>
  <c r="L9" i="1"/>
  <c r="L13" i="1"/>
  <c r="L17" i="1"/>
  <c r="L21" i="1"/>
  <c r="O5" i="1"/>
  <c r="O9" i="1"/>
  <c r="O13" i="1"/>
  <c r="O17" i="1"/>
  <c r="L2" i="1"/>
  <c r="L6" i="1"/>
  <c r="L10" i="1"/>
  <c r="L14" i="1"/>
  <c r="N4" i="1"/>
  <c r="N21" i="1"/>
  <c r="N16" i="1"/>
  <c r="N19" i="1"/>
  <c r="N7" i="1"/>
  <c r="N10" i="1"/>
  <c r="N12" i="1"/>
  <c r="N14" i="1"/>
  <c r="N18" i="1"/>
  <c r="N3" i="1"/>
  <c r="N5" i="1"/>
  <c r="N9" i="1"/>
  <c r="N11" i="1"/>
  <c r="N13" i="1"/>
  <c r="N15" i="1"/>
  <c r="N17" i="1"/>
  <c r="N2" i="1"/>
  <c r="N6" i="1"/>
  <c r="N8" i="1"/>
  <c r="C24" i="1"/>
  <c r="G13" i="1" s="1"/>
  <c r="F2" i="1"/>
  <c r="G10" i="1" l="1"/>
  <c r="G12" i="1"/>
  <c r="G14" i="1"/>
  <c r="G20" i="1"/>
  <c r="G11" i="1"/>
  <c r="G17" i="1"/>
  <c r="G15" i="1"/>
  <c r="G21" i="1"/>
  <c r="G18" i="1"/>
  <c r="G4" i="1"/>
  <c r="G5" i="1"/>
  <c r="G2" i="1"/>
  <c r="G7" i="1"/>
  <c r="G8" i="1"/>
  <c r="G9" i="1"/>
  <c r="G6" i="1"/>
  <c r="G3" i="1"/>
  <c r="G19" i="1"/>
  <c r="G16" i="1"/>
</calcChain>
</file>

<file path=xl/sharedStrings.xml><?xml version="1.0" encoding="utf-8"?>
<sst xmlns="http://schemas.openxmlformats.org/spreadsheetml/2006/main" count="42" uniqueCount="42">
  <si>
    <t>seg_votes</t>
  </si>
  <si>
    <t>segment</t>
  </si>
  <si>
    <t>votes</t>
  </si>
  <si>
    <t>seg_share</t>
  </si>
  <si>
    <t>total_share</t>
  </si>
  <si>
    <t>agg_rating</t>
  </si>
  <si>
    <t>restaurant</t>
  </si>
  <si>
    <t>dummy_xyz</t>
  </si>
  <si>
    <t>dummy_abc</t>
  </si>
  <si>
    <t>dummy_cde</t>
  </si>
  <si>
    <t>dummy_fgh</t>
  </si>
  <si>
    <t>dummy_ijk</t>
  </si>
  <si>
    <t>dummy_lmo</t>
  </si>
  <si>
    <t>dummy_pqr</t>
  </si>
  <si>
    <t>dummy_stu</t>
  </si>
  <si>
    <t>dummy_vw</t>
  </si>
  <si>
    <t>dummy123</t>
  </si>
  <si>
    <t>dummy000</t>
  </si>
  <si>
    <t>dummy456</t>
  </si>
  <si>
    <t>dummy789</t>
  </si>
  <si>
    <t>dummy_c3</t>
  </si>
  <si>
    <t>dummy_b2</t>
  </si>
  <si>
    <t>dummy_a1</t>
  </si>
  <si>
    <t>dummy_2x</t>
  </si>
  <si>
    <t>dummy_3y</t>
  </si>
  <si>
    <t>dummy_4z</t>
  </si>
  <si>
    <t>dummy999</t>
  </si>
  <si>
    <t>total votes</t>
  </si>
  <si>
    <t>segment_avg_price</t>
  </si>
  <si>
    <t>segment_avg_rating</t>
  </si>
  <si>
    <t>avg_price_couple</t>
  </si>
  <si>
    <t>segment_index_rating</t>
  </si>
  <si>
    <t>total_index_rating</t>
  </si>
  <si>
    <t>segment_index_price</t>
  </si>
  <si>
    <t>total_index_price</t>
  </si>
  <si>
    <t>average price</t>
  </si>
  <si>
    <t>average votes</t>
  </si>
  <si>
    <t>average rating</t>
  </si>
  <si>
    <t>row</t>
  </si>
  <si>
    <t>seg_index_votes</t>
  </si>
  <si>
    <t>segment_avg_votes</t>
  </si>
  <si>
    <t>total_index_votes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</si>
</sst>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%"/>
    <numFmt numFmtId="165" formatCode="_(* #,##0_);_(* \(#,##0\);_(* &quot;-&quot;??_);_(@_)"/>
    <numFmt numFmtId="166" formatCode="0.0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/>
    </xf>
    <xf numFmtId="164" fontId="0" fillId="0" borderId="0" xfId="2" applyNumberFormat="1" applyFont="1"/>
    <xf numFmtId="0" fontId="2" fillId="0" borderId="0" xfId="0" applyFont="1"/>
    <xf numFmtId="165" fontId="2" fillId="0" borderId="0" xfId="1" applyNumberFormat="1" applyFont="1"/>
    <xf numFmtId="2" fontId="0" fillId="0" borderId="0" xfId="0" applyNumberFormat="1"/>
    <xf numFmtId="166" fontId="0" fillId="0" borderId="0" xfId="0" applyNumberFormat="1"/>
    <xf numFmtId="1" fontId="0" fillId="0" borderId="0" xfId="0" applyNumberFormat="1"/>
    <xf numFmtId="0" fontId="3" fillId="0" borderId="0" xfId="0" applyFont="1"/>
    <xf numFmtId="1" fontId="3" fillId="0" borderId="0" xfId="0" applyNumberFormat="1" applyFont="1"/>
    <xf numFmtId="165" fontId="3" fillId="0" borderId="0" xfId="1" applyNumberFormat="1" applyFont="1"/>
    <xf numFmtId="166" fontId="3" fillId="0" borderId="0" xfId="0" applyNumberFormat="1" applyFont="1"/>
    <xf numFmtId="0" fontId="0" fillId="2" borderId="0" xfId="0" applyFill="1" applyAlignment="1">
      <alignment horizontal="center"/>
    </xf>
    <xf numFmtId="164" fontId="0" fillId="2" borderId="0" xfId="2" applyNumberFormat="1" applyFont="1" applyFill="1"/>
    <xf numFmtId="0" fontId="0" fillId="2" borderId="0" xfId="0" applyFill="1"/>
    <xf numFmtId="2" fontId="0" fillId="2" borderId="0" xfId="0" applyNumberForma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C3C06-17E5-2440-A34E-DC48590D6337}">
  <dimension ref="A1:R29"/>
  <sheetViews>
    <sheetView tabSelected="1" zoomScale="83" zoomScaleNormal="83" workbookViewId="0">
      <selection activeCell="K24" sqref="K24"/>
    </sheetView>
  </sheetViews>
  <sheetFormatPr baseColWidth="10" defaultRowHeight="16" x14ac:dyDescent="0.2"/>
  <cols>
    <col min="1" max="1" width="4.33203125" bestFit="1" customWidth="1"/>
    <col min="2" max="2" width="12.83203125" bestFit="1" customWidth="1"/>
    <col min="3" max="3" width="13.33203125" bestFit="1" customWidth="1"/>
    <col min="4" max="4" width="10.5" bestFit="1" customWidth="1"/>
    <col min="5" max="5" width="14.33203125" bestFit="1" customWidth="1"/>
    <col min="6" max="6" width="14.5" bestFit="1" customWidth="1"/>
    <col min="7" max="7" width="15.5" style="14" bestFit="1" customWidth="1"/>
    <col min="8" max="8" width="15" bestFit="1" customWidth="1"/>
    <col min="9" max="9" width="20.33203125" bestFit="1" customWidth="1"/>
    <col min="10" max="10" width="23.1640625" bestFit="1" customWidth="1"/>
    <col min="11" max="11" width="25.5" bestFit="1" customWidth="1"/>
    <col min="12" max="12" width="21.33203125" style="14" bestFit="1" customWidth="1"/>
    <col min="13" max="13" width="22.33203125" bestFit="1" customWidth="1"/>
    <col min="14" max="14" width="23.83203125" bestFit="1" customWidth="1"/>
    <col min="15" max="15" width="20.33203125" style="14" bestFit="1" customWidth="1"/>
    <col min="16" max="16" width="18" bestFit="1" customWidth="1"/>
    <col min="17" max="17" width="14.83203125" bestFit="1" customWidth="1"/>
    <col min="18" max="18" width="15.6640625" style="14" bestFit="1" customWidth="1"/>
  </cols>
  <sheetData>
    <row r="1" spans="1:18" x14ac:dyDescent="0.2">
      <c r="A1" t="s">
        <v>38</v>
      </c>
      <c r="B1" s="1" t="s">
        <v>6</v>
      </c>
      <c r="C1" s="1" t="s">
        <v>1</v>
      </c>
      <c r="D1" s="1" t="s">
        <v>2</v>
      </c>
      <c r="E1" s="1" t="s">
        <v>0</v>
      </c>
      <c r="F1" s="1" t="s">
        <v>3</v>
      </c>
      <c r="G1" s="12" t="s">
        <v>4</v>
      </c>
      <c r="H1" s="1" t="s">
        <v>5</v>
      </c>
      <c r="I1" s="1" t="s">
        <v>30</v>
      </c>
      <c r="J1" s="1" t="s">
        <v>29</v>
      </c>
      <c r="K1" s="1" t="s">
        <v>31</v>
      </c>
      <c r="L1" s="12" t="s">
        <v>32</v>
      </c>
      <c r="M1" s="1" t="s">
        <v>28</v>
      </c>
      <c r="N1" s="1" t="s">
        <v>33</v>
      </c>
      <c r="O1" s="12" t="s">
        <v>34</v>
      </c>
      <c r="P1" s="1" t="s">
        <v>40</v>
      </c>
      <c r="Q1" s="1" t="s">
        <v>39</v>
      </c>
      <c r="R1" s="12" t="s">
        <v>41</v>
      </c>
    </row>
    <row r="2" spans="1:18" x14ac:dyDescent="0.2">
      <c r="A2">
        <v>1</v>
      </c>
      <c r="B2" t="s">
        <v>7</v>
      </c>
      <c r="C2">
        <v>4</v>
      </c>
      <c r="D2">
        <v>401</v>
      </c>
      <c r="E2">
        <f t="shared" ref="E2:E4" si="0">IF($C2=4,SUMIFS($D$2:$D$21,$C$2:$C$21,4),IF($C2=1,SUMIFS($D$2:$D$21,$C$2:$C$21,1),SUMIFS($D$2:$D$21,$C$2:$C$21,3)+SUMIFS($D$2:$D$21,$C$2:$C$21,2)))</f>
        <v>2074</v>
      </c>
      <c r="F2" s="2">
        <f>D2/E2</f>
        <v>0.19334619093539054</v>
      </c>
      <c r="G2" s="13">
        <f>D2/$C$24</f>
        <v>3.9317580154917146E-2</v>
      </c>
      <c r="H2" s="6">
        <v>1.7755970812498716</v>
      </c>
      <c r="I2" s="7">
        <v>96</v>
      </c>
      <c r="J2" s="5">
        <f>IF($C2=4,AVERAGEIFS($D$2:$D$21,$C$2:$C$21,4),IF($C2=3,AVERAGEIFS($D$2:$D$21,$C$2:$C$21,3),IF($C2=2,AVERAGEIFS($D$2:$D$21,$C$2:$C$21,2),IF($C2=1,AVERAGEIFS($D$2:$D$21,$C$2:$C$21,1)))))</f>
        <v>518.5</v>
      </c>
      <c r="K2" s="5">
        <f>((H2-J2)/H2)*100</f>
        <v>-29101.444712615739</v>
      </c>
      <c r="L2" s="15">
        <f>((H2-$C$27)/H2)*100</f>
        <v>-62.657842844467893</v>
      </c>
      <c r="M2" s="7">
        <f>IF($C2=4,AVERAGEIFS($I$2:$I$21,$C$2:$C$21,4),IF($C2=3,AVERAGEIFS($I$2:$I$21,$C$2:$C$21,3),IF($C2=2,AVERAGEIFS($I$2:$I$21,$C$2:$C$21,2),IF($C2=1,AVERAGEIFS($I$2:$I$21,$C$2:$C$21,1)))))</f>
        <v>112.75</v>
      </c>
      <c r="N2" s="5">
        <f t="shared" ref="N2:N21" si="1">((I2-M2)/M2)*100</f>
        <v>-14.855875831485587</v>
      </c>
      <c r="O2" s="15">
        <f>((I2-$C$26)/I2)*100</f>
        <v>34.114583333333329</v>
      </c>
      <c r="P2" s="7">
        <f>IF($C2=4,AVERAGEIFS($D$2:$D$21,$C$2:$C$21,4),IF($C2=3,AVERAGEIFS($D$2:$D$21,$C$2:$C$21,3),IF($C2=2,AVERAGEIFS($D$2:$D$21,$C$2:$C$21,2),IF($C2=1,AVERAGEIFS($D$2:$D$21,$C$2:$C$21,1)))))</f>
        <v>518.5</v>
      </c>
      <c r="Q2" s="5">
        <f>((D2-P2)/D2)*100</f>
        <v>-29.301745635910226</v>
      </c>
      <c r="R2" s="15">
        <f>((D2-$C$25)/D2)*100</f>
        <v>-27.169576059850371</v>
      </c>
    </row>
    <row r="3" spans="1:18" x14ac:dyDescent="0.2">
      <c r="A3">
        <v>2</v>
      </c>
      <c r="B3" t="s">
        <v>8</v>
      </c>
      <c r="C3">
        <v>2</v>
      </c>
      <c r="D3">
        <v>875</v>
      </c>
      <c r="E3">
        <f t="shared" si="0"/>
        <v>5091</v>
      </c>
      <c r="F3" s="2">
        <f t="shared" ref="F3:F21" si="2">D3/E3</f>
        <v>0.17187193085837754</v>
      </c>
      <c r="G3" s="13">
        <f t="shared" ref="G3:G21" si="3">D3/$C$24</f>
        <v>8.5792724776938917E-2</v>
      </c>
      <c r="H3" s="6">
        <v>4.5522374414238289</v>
      </c>
      <c r="I3" s="7">
        <v>59</v>
      </c>
      <c r="J3" s="5">
        <f t="shared" ref="J2:J21" si="4">IF($C3=4,AVERAGEIFS($H$2:$H$21,$C$2:$C$21,4),IF($C3=3,AVERAGEIFS($H$2:$H$21,$C$2:$C$21,3),IF($C3=2,AVERAGEIFS($H$2:$H$21,$C$2:$C$21,2),IF($C3=1,AVERAGEIFS($H$2:$H$21,$C$2:$C$21,1)))))</f>
        <v>2.5633451054715097</v>
      </c>
      <c r="K3" s="5">
        <f t="shared" ref="K3:K21" si="5">((H3-J3)/H3)*100</f>
        <v>43.690434902495817</v>
      </c>
      <c r="L3" s="15">
        <f t="shared" ref="L3:L21" si="6">((H3-$C$27)/H3)*100</f>
        <v>36.555420337058855</v>
      </c>
      <c r="M3" s="7">
        <f t="shared" ref="M2:M21" si="7">IF($C3=4,AVERAGEIFS($I$2:$I$21,$C$2:$C$21,4),IF($C3=3,AVERAGEIFS($I$2:$I$21,$C$2:$C$21,3),IF($C3=2,AVERAGEIFS($I$2:$I$21,$C$2:$C$21,2),IF($C3=1,AVERAGEIFS($I$2:$I$21,$C$2:$C$21,1)))))</f>
        <v>49.333333333333336</v>
      </c>
      <c r="N3" s="5">
        <f t="shared" si="1"/>
        <v>19.594594594594589</v>
      </c>
      <c r="O3" s="15">
        <f t="shared" ref="O3:O21" si="8">((I3-$C$26)/I3)*100</f>
        <v>-7.2033898305084749</v>
      </c>
      <c r="P3" s="7">
        <f t="shared" ref="P3:P21" si="9">IF($C3=4,AVERAGEIFS($D$2:$D$21,$C$2:$C$21,4),IF($C3=3,AVERAGEIFS($D$2:$D$21,$C$2:$C$21,3),IF($C3=2,AVERAGEIFS($D$2:$D$21,$C$2:$C$21,2),IF($C3=1,AVERAGEIFS($D$2:$D$21,$C$2:$C$21,1)))))</f>
        <v>380.66666666666669</v>
      </c>
      <c r="Q3" s="5">
        <f t="shared" ref="Q3:Q21" si="10">((D3-P3)/D3)*100</f>
        <v>56.495238095238101</v>
      </c>
      <c r="R3" s="15">
        <f t="shared" ref="R3:R21" si="11">((D3-$C$25)/D3)*100</f>
        <v>41.72</v>
      </c>
    </row>
    <row r="4" spans="1:18" x14ac:dyDescent="0.2">
      <c r="A4">
        <v>3</v>
      </c>
      <c r="B4" t="s">
        <v>9</v>
      </c>
      <c r="C4">
        <v>3</v>
      </c>
      <c r="D4">
        <v>849</v>
      </c>
      <c r="E4">
        <f t="shared" si="0"/>
        <v>5091</v>
      </c>
      <c r="F4" s="2">
        <f t="shared" si="2"/>
        <v>0.16676487919858574</v>
      </c>
      <c r="G4" s="13">
        <f t="shared" si="3"/>
        <v>8.3243455240709877E-2</v>
      </c>
      <c r="H4" s="6">
        <v>2.1726263991295083</v>
      </c>
      <c r="I4" s="7">
        <v>79</v>
      </c>
      <c r="J4" s="5">
        <f t="shared" si="4"/>
        <v>3.1071562357549962</v>
      </c>
      <c r="K4" s="5">
        <f t="shared" si="5"/>
        <v>-43.013830495658148</v>
      </c>
      <c r="L4" s="15">
        <f t="shared" si="6"/>
        <v>-32.933481390429115</v>
      </c>
      <c r="M4" s="7">
        <f t="shared" si="7"/>
        <v>81</v>
      </c>
      <c r="N4" s="5">
        <f t="shared" si="1"/>
        <v>-2.4691358024691357</v>
      </c>
      <c r="O4" s="15">
        <f t="shared" si="8"/>
        <v>19.936708860759495</v>
      </c>
      <c r="P4" s="7">
        <f t="shared" si="9"/>
        <v>561.4</v>
      </c>
      <c r="Q4" s="5">
        <f t="shared" si="10"/>
        <v>33.875147232037698</v>
      </c>
      <c r="R4" s="15">
        <f t="shared" si="11"/>
        <v>39.93521790341579</v>
      </c>
    </row>
    <row r="5" spans="1:18" x14ac:dyDescent="0.2">
      <c r="A5">
        <v>4</v>
      </c>
      <c r="B5" t="s">
        <v>10</v>
      </c>
      <c r="C5">
        <v>1</v>
      </c>
      <c r="D5">
        <v>769</v>
      </c>
      <c r="E5">
        <f>IF($C5=4,SUMIFS($D$2:$D$21,$C$2:$C$21,4),IF($C5=1,SUMIFS($D$2:$D$21,$C$2:$C$21,1),SUMIFS($D$2:$D$21,$C$2:$C$21,3)+SUMIFS($D$2:$D$21,$C$2:$C$21,2)))</f>
        <v>3034</v>
      </c>
      <c r="F5" s="2">
        <f t="shared" si="2"/>
        <v>0.25346077785102178</v>
      </c>
      <c r="G5" s="13">
        <f t="shared" si="3"/>
        <v>7.5399548975389738E-2</v>
      </c>
      <c r="H5" s="6">
        <v>4.2314834119637954</v>
      </c>
      <c r="I5" s="7">
        <v>24</v>
      </c>
      <c r="J5" s="5">
        <f t="shared" si="4"/>
        <v>3.1186377076608958</v>
      </c>
      <c r="K5" s="5">
        <f t="shared" si="5"/>
        <v>26.299186265424527</v>
      </c>
      <c r="L5" s="15">
        <f t="shared" si="6"/>
        <v>31.746207445723858</v>
      </c>
      <c r="M5" s="7">
        <f t="shared" si="7"/>
        <v>22.6</v>
      </c>
      <c r="N5" s="5">
        <f t="shared" si="1"/>
        <v>6.1946902654867193</v>
      </c>
      <c r="O5" s="15">
        <f t="shared" si="8"/>
        <v>-163.54166666666669</v>
      </c>
      <c r="P5" s="7">
        <f t="shared" si="9"/>
        <v>606.79999999999995</v>
      </c>
      <c r="Q5" s="5">
        <f t="shared" si="10"/>
        <v>21.0923276983095</v>
      </c>
      <c r="R5" s="15">
        <f t="shared" si="11"/>
        <v>33.686605981794536</v>
      </c>
    </row>
    <row r="6" spans="1:18" x14ac:dyDescent="0.2">
      <c r="A6">
        <v>5</v>
      </c>
      <c r="B6" t="s">
        <v>11</v>
      </c>
      <c r="C6">
        <v>4</v>
      </c>
      <c r="D6">
        <v>521</v>
      </c>
      <c r="E6">
        <f t="shared" ref="E6:E21" si="12">IF($C6=4,SUMIFS($D$2:$D$21,$C$2:$C$21,4),IF($C6=1,SUMIFS($D$2:$D$21,$C$2:$C$21,1),SUMIFS($D$2:$D$21,$C$2:$C$21,3)+SUMIFS($D$2:$D$21,$C$2:$C$21,2)))</f>
        <v>2074</v>
      </c>
      <c r="F6" s="2">
        <f t="shared" si="2"/>
        <v>0.25120540019286403</v>
      </c>
      <c r="G6" s="13">
        <f t="shared" si="3"/>
        <v>5.108343955289734E-2</v>
      </c>
      <c r="H6" s="6">
        <v>3.17282992583243</v>
      </c>
      <c r="I6" s="7">
        <v>131</v>
      </c>
      <c r="J6" s="5">
        <f>IF($C6=4,AVERAGEIFS($D$2:$D$21,$C$2:$C$21,4),IF($C6=3,AVERAGEIFS($D$2:$D$21,$C$2:$C$21,3),IF($C6=2,AVERAGEIFS($D$2:$D$21,$C$2:$C$21,2),IF($C6=1,AVERAGEIFS($D$2:$D$21,$C$2:$C$21,1)))))</f>
        <v>518.5</v>
      </c>
      <c r="K6" s="5">
        <f t="shared" si="5"/>
        <v>-16241.878137825663</v>
      </c>
      <c r="L6" s="15">
        <f t="shared" si="6"/>
        <v>8.9724952965250786</v>
      </c>
      <c r="M6" s="7">
        <f t="shared" si="7"/>
        <v>112.75</v>
      </c>
      <c r="N6" s="5">
        <f t="shared" si="1"/>
        <v>16.186252771618626</v>
      </c>
      <c r="O6" s="15">
        <f t="shared" si="8"/>
        <v>51.717557251908396</v>
      </c>
      <c r="P6" s="7">
        <f t="shared" si="9"/>
        <v>518.5</v>
      </c>
      <c r="Q6" s="5">
        <f t="shared" si="10"/>
        <v>0.47984644913627633</v>
      </c>
      <c r="R6" s="15">
        <f t="shared" si="11"/>
        <v>2.1209213051823439</v>
      </c>
    </row>
    <row r="7" spans="1:18" x14ac:dyDescent="0.2">
      <c r="A7">
        <v>6</v>
      </c>
      <c r="B7" t="s">
        <v>12</v>
      </c>
      <c r="C7">
        <v>4</v>
      </c>
      <c r="D7">
        <v>570</v>
      </c>
      <c r="E7">
        <f t="shared" si="12"/>
        <v>2074</v>
      </c>
      <c r="F7" s="2">
        <f t="shared" si="2"/>
        <v>0.27483124397299902</v>
      </c>
      <c r="G7" s="13">
        <f t="shared" si="3"/>
        <v>5.5887832140405921E-2</v>
      </c>
      <c r="H7" s="6">
        <v>3.152782474941854</v>
      </c>
      <c r="I7" s="7">
        <v>117</v>
      </c>
      <c r="J7" s="5">
        <f>IF($C7=4,AVERAGEIFS($D$2:$D$21,$C$2:$C$21,4),IF($C7=3,AVERAGEIFS($D$2:$D$21,$C$2:$C$21,3),IF($C7=2,AVERAGEIFS($D$2:$D$21,$C$2:$C$21,2),IF($C7=1,AVERAGEIFS($D$2:$D$21,$C$2:$C$21,1)))))</f>
        <v>518.5</v>
      </c>
      <c r="K7" s="5">
        <f t="shared" si="5"/>
        <v>-16345.790476222515</v>
      </c>
      <c r="L7" s="15">
        <f t="shared" si="6"/>
        <v>8.3936829475163712</v>
      </c>
      <c r="M7" s="7">
        <f t="shared" si="7"/>
        <v>112.75</v>
      </c>
      <c r="N7" s="5">
        <f t="shared" si="1"/>
        <v>3.7694013303769403</v>
      </c>
      <c r="O7" s="15">
        <f t="shared" si="8"/>
        <v>45.940170940170937</v>
      </c>
      <c r="P7" s="7">
        <f t="shared" si="9"/>
        <v>518.5</v>
      </c>
      <c r="Q7" s="5">
        <f t="shared" si="10"/>
        <v>9.0350877192982466</v>
      </c>
      <c r="R7" s="15">
        <f t="shared" si="11"/>
        <v>10.535087719298247</v>
      </c>
    </row>
    <row r="8" spans="1:18" x14ac:dyDescent="0.2">
      <c r="A8">
        <v>7</v>
      </c>
      <c r="B8" t="s">
        <v>13</v>
      </c>
      <c r="C8">
        <v>4</v>
      </c>
      <c r="D8">
        <v>582</v>
      </c>
      <c r="E8">
        <f t="shared" si="12"/>
        <v>2074</v>
      </c>
      <c r="F8" s="2">
        <f t="shared" si="2"/>
        <v>0.28061716489874639</v>
      </c>
      <c r="G8" s="13">
        <f t="shared" si="3"/>
        <v>5.7064418080203939E-2</v>
      </c>
      <c r="H8" s="6">
        <v>3.1527083674748275</v>
      </c>
      <c r="I8" s="7">
        <v>107</v>
      </c>
      <c r="J8" s="5">
        <f>IF($C8=4,AVERAGEIFS($D$2:$D$21,$C$2:$C$21,4),IF($C8=3,AVERAGEIFS($D$2:$D$21,$C$2:$C$21,3),IF($C8=2,AVERAGEIFS($D$2:$D$21,$C$2:$C$21,2),IF($C8=1,AVERAGEIFS($D$2:$D$21,$C$2:$C$21,1)))))</f>
        <v>518.5</v>
      </c>
      <c r="K8" s="5">
        <f t="shared" si="5"/>
        <v>-16346.177050473412</v>
      </c>
      <c r="L8" s="15">
        <f t="shared" si="6"/>
        <v>8.3915296522130607</v>
      </c>
      <c r="M8" s="7">
        <f t="shared" si="7"/>
        <v>112.75</v>
      </c>
      <c r="N8" s="5">
        <f t="shared" si="1"/>
        <v>-5.0997782705099777</v>
      </c>
      <c r="O8" s="15">
        <f t="shared" si="8"/>
        <v>40.887850467289724</v>
      </c>
      <c r="P8" s="7">
        <f t="shared" si="9"/>
        <v>518.5</v>
      </c>
      <c r="Q8" s="5">
        <f t="shared" si="10"/>
        <v>10.9106529209622</v>
      </c>
      <c r="R8" s="15">
        <f t="shared" si="11"/>
        <v>12.379725085910655</v>
      </c>
    </row>
    <row r="9" spans="1:18" x14ac:dyDescent="0.2">
      <c r="A9">
        <v>8</v>
      </c>
      <c r="B9" t="s">
        <v>14</v>
      </c>
      <c r="C9">
        <v>3</v>
      </c>
      <c r="D9">
        <v>99</v>
      </c>
      <c r="E9">
        <f t="shared" si="12"/>
        <v>5091</v>
      </c>
      <c r="F9" s="2">
        <f t="shared" si="2"/>
        <v>1.9446081319976428E-2</v>
      </c>
      <c r="G9" s="13">
        <f t="shared" si="3"/>
        <v>9.7068340033336607E-3</v>
      </c>
      <c r="H9" s="6">
        <v>4.873631814816763</v>
      </c>
      <c r="I9" s="7">
        <v>82</v>
      </c>
      <c r="J9" s="5">
        <f t="shared" si="4"/>
        <v>3.1071562357549962</v>
      </c>
      <c r="K9" s="5">
        <f t="shared" si="5"/>
        <v>36.245568934677145</v>
      </c>
      <c r="L9" s="15">
        <f t="shared" si="6"/>
        <v>40.739308595494251</v>
      </c>
      <c r="M9" s="7">
        <f t="shared" si="7"/>
        <v>81</v>
      </c>
      <c r="N9" s="5">
        <f t="shared" si="1"/>
        <v>1.2345679012345678</v>
      </c>
      <c r="O9" s="15">
        <f t="shared" si="8"/>
        <v>22.865853658536587</v>
      </c>
      <c r="P9" s="7">
        <f t="shared" si="9"/>
        <v>561.4</v>
      </c>
      <c r="Q9" s="5">
        <f t="shared" si="10"/>
        <v>-467.07070707070704</v>
      </c>
      <c r="R9" s="15">
        <f t="shared" si="11"/>
        <v>-415.1010101010101</v>
      </c>
    </row>
    <row r="10" spans="1:18" x14ac:dyDescent="0.2">
      <c r="A10">
        <v>9</v>
      </c>
      <c r="B10" t="s">
        <v>15</v>
      </c>
      <c r="C10">
        <v>3</v>
      </c>
      <c r="D10">
        <v>288</v>
      </c>
      <c r="E10">
        <f t="shared" si="12"/>
        <v>5091</v>
      </c>
      <c r="F10" s="2">
        <f t="shared" si="2"/>
        <v>5.6570418385385977E-2</v>
      </c>
      <c r="G10" s="13">
        <f t="shared" si="3"/>
        <v>2.8238062555152467E-2</v>
      </c>
      <c r="H10" s="6">
        <v>3.529749359759434</v>
      </c>
      <c r="I10" s="7">
        <v>82</v>
      </c>
      <c r="J10" s="5">
        <f t="shared" si="4"/>
        <v>3.1071562357549962</v>
      </c>
      <c r="K10" s="5">
        <f t="shared" si="5"/>
        <v>11.972326670617745</v>
      </c>
      <c r="L10" s="15">
        <f t="shared" si="6"/>
        <v>18.17696908181567</v>
      </c>
      <c r="M10" s="7">
        <f t="shared" si="7"/>
        <v>81</v>
      </c>
      <c r="N10" s="5">
        <f t="shared" si="1"/>
        <v>1.2345679012345678</v>
      </c>
      <c r="O10" s="15">
        <f t="shared" si="8"/>
        <v>22.865853658536587</v>
      </c>
      <c r="P10" s="7">
        <f t="shared" si="9"/>
        <v>561.4</v>
      </c>
      <c r="Q10" s="5">
        <f t="shared" si="10"/>
        <v>-94.930555555555557</v>
      </c>
      <c r="R10" s="15">
        <f t="shared" si="11"/>
        <v>-77.065972222222229</v>
      </c>
    </row>
    <row r="11" spans="1:18" x14ac:dyDescent="0.2">
      <c r="A11">
        <v>10</v>
      </c>
      <c r="B11" t="s">
        <v>16</v>
      </c>
      <c r="C11">
        <v>3</v>
      </c>
      <c r="D11">
        <v>933</v>
      </c>
      <c r="E11">
        <f t="shared" si="12"/>
        <v>5091</v>
      </c>
      <c r="F11" s="2">
        <f t="shared" si="2"/>
        <v>0.18326458456098998</v>
      </c>
      <c r="G11" s="13">
        <f t="shared" si="3"/>
        <v>9.147955681929601E-2</v>
      </c>
      <c r="H11" s="6">
        <v>2.5081774563495625</v>
      </c>
      <c r="I11" s="7">
        <v>85</v>
      </c>
      <c r="J11" s="5">
        <f t="shared" si="4"/>
        <v>3.1071562357549962</v>
      </c>
      <c r="K11" s="5">
        <f t="shared" si="5"/>
        <v>-23.88103672206655</v>
      </c>
      <c r="L11" s="15">
        <f t="shared" si="6"/>
        <v>-15.149265162993174</v>
      </c>
      <c r="M11" s="7">
        <f t="shared" si="7"/>
        <v>81</v>
      </c>
      <c r="N11" s="5">
        <f t="shared" si="1"/>
        <v>4.9382716049382713</v>
      </c>
      <c r="O11" s="15">
        <f t="shared" si="8"/>
        <v>25.588235294117645</v>
      </c>
      <c r="P11" s="7">
        <f t="shared" si="9"/>
        <v>561.4</v>
      </c>
      <c r="Q11" s="5">
        <f t="shared" si="10"/>
        <v>39.828510182207935</v>
      </c>
      <c r="R11" s="15">
        <f t="shared" si="11"/>
        <v>45.342979635584143</v>
      </c>
    </row>
    <row r="12" spans="1:18" x14ac:dyDescent="0.2">
      <c r="A12">
        <v>11</v>
      </c>
      <c r="B12" t="s">
        <v>17</v>
      </c>
      <c r="C12">
        <v>2</v>
      </c>
      <c r="D12">
        <v>322</v>
      </c>
      <c r="E12">
        <f t="shared" si="12"/>
        <v>5091</v>
      </c>
      <c r="F12" s="2">
        <f t="shared" si="2"/>
        <v>6.3248870555882936E-2</v>
      </c>
      <c r="G12" s="13">
        <f t="shared" si="3"/>
        <v>3.1571722717913524E-2</v>
      </c>
      <c r="H12" s="6">
        <v>1.6224304587513796</v>
      </c>
      <c r="I12" s="7">
        <v>50</v>
      </c>
      <c r="J12" s="5">
        <f t="shared" si="4"/>
        <v>2.5633451054715097</v>
      </c>
      <c r="K12" s="5">
        <f t="shared" si="5"/>
        <v>-57.994143394241803</v>
      </c>
      <c r="L12" s="15">
        <f t="shared" si="6"/>
        <v>-78.013664277055668</v>
      </c>
      <c r="M12" s="7">
        <f t="shared" si="7"/>
        <v>49.333333333333336</v>
      </c>
      <c r="N12" s="5">
        <f t="shared" si="1"/>
        <v>1.3513513513513467</v>
      </c>
      <c r="O12" s="15">
        <f t="shared" si="8"/>
        <v>-26.5</v>
      </c>
      <c r="P12" s="7">
        <f t="shared" si="9"/>
        <v>380.66666666666669</v>
      </c>
      <c r="Q12" s="5">
        <f t="shared" si="10"/>
        <v>-18.219461697722572</v>
      </c>
      <c r="R12" s="15">
        <f t="shared" si="11"/>
        <v>-58.369565217391305</v>
      </c>
    </row>
    <row r="13" spans="1:18" x14ac:dyDescent="0.2">
      <c r="A13">
        <v>12</v>
      </c>
      <c r="B13" t="s">
        <v>18</v>
      </c>
      <c r="C13">
        <v>2</v>
      </c>
      <c r="D13">
        <v>497</v>
      </c>
      <c r="E13">
        <f t="shared" si="12"/>
        <v>5091</v>
      </c>
      <c r="F13" s="2">
        <f t="shared" si="2"/>
        <v>9.7623256727558436E-2</v>
      </c>
      <c r="G13" s="13">
        <f t="shared" si="3"/>
        <v>4.8730267673301304E-2</v>
      </c>
      <c r="H13" s="6">
        <v>3.7159749207846264</v>
      </c>
      <c r="I13" s="7">
        <v>53</v>
      </c>
      <c r="J13" s="5">
        <f t="shared" si="4"/>
        <v>2.5633451054715097</v>
      </c>
      <c r="K13" s="5">
        <f t="shared" si="5"/>
        <v>31.018234511381991</v>
      </c>
      <c r="L13" s="15">
        <f t="shared" si="6"/>
        <v>22.277518779363991</v>
      </c>
      <c r="M13" s="7">
        <f t="shared" si="7"/>
        <v>49.333333333333336</v>
      </c>
      <c r="N13" s="5">
        <f t="shared" si="1"/>
        <v>7.4324324324324271</v>
      </c>
      <c r="O13" s="15">
        <f t="shared" si="8"/>
        <v>-19.339622641509436</v>
      </c>
      <c r="P13" s="7">
        <f t="shared" si="9"/>
        <v>380.66666666666669</v>
      </c>
      <c r="Q13" s="5">
        <f t="shared" si="10"/>
        <v>23.407109322602278</v>
      </c>
      <c r="R13" s="15">
        <f t="shared" si="11"/>
        <v>-2.6056338028168988</v>
      </c>
    </row>
    <row r="14" spans="1:18" x14ac:dyDescent="0.2">
      <c r="A14">
        <v>13</v>
      </c>
      <c r="B14" t="s">
        <v>19</v>
      </c>
      <c r="C14">
        <v>2</v>
      </c>
      <c r="D14">
        <v>463</v>
      </c>
      <c r="E14">
        <f t="shared" si="12"/>
        <v>5091</v>
      </c>
      <c r="F14" s="2">
        <f t="shared" si="2"/>
        <v>9.0944804557061484E-2</v>
      </c>
      <c r="G14" s="13">
        <f t="shared" si="3"/>
        <v>4.5396607510540248E-2</v>
      </c>
      <c r="H14" s="6">
        <v>2.3177750217110398</v>
      </c>
      <c r="I14" s="7">
        <v>35</v>
      </c>
      <c r="J14" s="5">
        <f t="shared" si="4"/>
        <v>2.5633451054715097</v>
      </c>
      <c r="K14" s="5">
        <f t="shared" si="5"/>
        <v>-10.595078532651714</v>
      </c>
      <c r="L14" s="15">
        <f t="shared" si="6"/>
        <v>-24.608639014423055</v>
      </c>
      <c r="M14" s="7">
        <f t="shared" si="7"/>
        <v>49.333333333333336</v>
      </c>
      <c r="N14" s="5">
        <f t="shared" si="1"/>
        <v>-29.054054054054056</v>
      </c>
      <c r="O14" s="15">
        <f t="shared" si="8"/>
        <v>-80.714285714285722</v>
      </c>
      <c r="P14" s="7">
        <f t="shared" si="9"/>
        <v>380.66666666666669</v>
      </c>
      <c r="Q14" s="5">
        <f t="shared" si="10"/>
        <v>17.782577393808491</v>
      </c>
      <c r="R14" s="15">
        <f t="shared" si="11"/>
        <v>-10.140388768898486</v>
      </c>
    </row>
    <row r="15" spans="1:18" x14ac:dyDescent="0.2">
      <c r="A15">
        <v>14</v>
      </c>
      <c r="B15" t="s">
        <v>22</v>
      </c>
      <c r="C15">
        <v>1</v>
      </c>
      <c r="D15">
        <v>941</v>
      </c>
      <c r="E15">
        <f t="shared" si="12"/>
        <v>3034</v>
      </c>
      <c r="F15" s="2">
        <f t="shared" si="2"/>
        <v>0.31015161502966382</v>
      </c>
      <c r="G15" s="13">
        <f t="shared" si="3"/>
        <v>9.2263947445828026E-2</v>
      </c>
      <c r="H15" s="6">
        <v>1.1372420849892766</v>
      </c>
      <c r="I15" s="7">
        <v>16</v>
      </c>
      <c r="J15" s="5">
        <f t="shared" si="4"/>
        <v>3.1186377076608958</v>
      </c>
      <c r="K15" s="5">
        <f t="shared" si="5"/>
        <v>-174.22813038881711</v>
      </c>
      <c r="L15" s="15">
        <f t="shared" si="6"/>
        <v>-153.9606956242398</v>
      </c>
      <c r="M15" s="7">
        <f t="shared" si="7"/>
        <v>22.6</v>
      </c>
      <c r="N15" s="5">
        <f t="shared" si="1"/>
        <v>-29.203539823008857</v>
      </c>
      <c r="O15" s="15">
        <f t="shared" si="8"/>
        <v>-295.3125</v>
      </c>
      <c r="P15" s="7">
        <f t="shared" si="9"/>
        <v>606.79999999999995</v>
      </c>
      <c r="Q15" s="5">
        <f t="shared" si="10"/>
        <v>35.515409139213602</v>
      </c>
      <c r="R15" s="15">
        <f t="shared" si="11"/>
        <v>45.807651434644001</v>
      </c>
    </row>
    <row r="16" spans="1:18" x14ac:dyDescent="0.2">
      <c r="A16">
        <v>15</v>
      </c>
      <c r="B16" t="s">
        <v>21</v>
      </c>
      <c r="C16">
        <v>1</v>
      </c>
      <c r="D16">
        <v>346</v>
      </c>
      <c r="E16">
        <f t="shared" si="12"/>
        <v>3034</v>
      </c>
      <c r="F16" s="2">
        <f t="shared" si="2"/>
        <v>0.11404087013843112</v>
      </c>
      <c r="G16" s="13">
        <f t="shared" si="3"/>
        <v>3.392489459750956E-2</v>
      </c>
      <c r="H16" s="6">
        <v>3.1414585849407013</v>
      </c>
      <c r="I16" s="7">
        <v>27</v>
      </c>
      <c r="J16" s="5">
        <f t="shared" si="4"/>
        <v>3.1186377076608958</v>
      </c>
      <c r="K16" s="5">
        <f t="shared" si="5"/>
        <v>0.72644208614439842</v>
      </c>
      <c r="L16" s="15">
        <f t="shared" si="6"/>
        <v>8.0634733236538185</v>
      </c>
      <c r="M16" s="7">
        <f t="shared" si="7"/>
        <v>22.6</v>
      </c>
      <c r="N16" s="5">
        <f t="shared" si="1"/>
        <v>19.469026548672559</v>
      </c>
      <c r="O16" s="15">
        <f t="shared" si="8"/>
        <v>-134.25925925925927</v>
      </c>
      <c r="P16" s="7">
        <f t="shared" si="9"/>
        <v>606.79999999999995</v>
      </c>
      <c r="Q16" s="5">
        <f t="shared" si="10"/>
        <v>-75.37572254335258</v>
      </c>
      <c r="R16" s="15">
        <f t="shared" si="11"/>
        <v>-47.384393063583815</v>
      </c>
    </row>
    <row r="17" spans="1:18" x14ac:dyDescent="0.2">
      <c r="A17">
        <v>16</v>
      </c>
      <c r="B17" t="s">
        <v>20</v>
      </c>
      <c r="C17">
        <v>1</v>
      </c>
      <c r="D17">
        <v>537</v>
      </c>
      <c r="E17">
        <f t="shared" si="12"/>
        <v>3034</v>
      </c>
      <c r="F17" s="2">
        <f t="shared" si="2"/>
        <v>0.17699406723796968</v>
      </c>
      <c r="G17" s="13">
        <f t="shared" si="3"/>
        <v>5.2652220805961367E-2</v>
      </c>
      <c r="H17" s="6">
        <v>2.8218070140850111</v>
      </c>
      <c r="I17" s="7">
        <v>28</v>
      </c>
      <c r="J17" s="5">
        <f t="shared" si="4"/>
        <v>3.1186377076608958</v>
      </c>
      <c r="K17" s="5">
        <f t="shared" si="5"/>
        <v>-10.519170591548548</v>
      </c>
      <c r="L17" s="15">
        <f t="shared" si="6"/>
        <v>-2.3510075477955894</v>
      </c>
      <c r="M17" s="7">
        <f t="shared" si="7"/>
        <v>22.6</v>
      </c>
      <c r="N17" s="5">
        <f t="shared" si="1"/>
        <v>23.893805309734507</v>
      </c>
      <c r="O17" s="15">
        <f t="shared" si="8"/>
        <v>-125.89285714285714</v>
      </c>
      <c r="P17" s="7">
        <f t="shared" si="9"/>
        <v>606.79999999999995</v>
      </c>
      <c r="Q17" s="5">
        <f t="shared" si="10"/>
        <v>-12.998137802607069</v>
      </c>
      <c r="R17" s="15">
        <f t="shared" si="11"/>
        <v>5.0372439478584754</v>
      </c>
    </row>
    <row r="18" spans="1:18" x14ac:dyDescent="0.2">
      <c r="A18">
        <v>17</v>
      </c>
      <c r="B18" t="s">
        <v>23</v>
      </c>
      <c r="C18">
        <v>3</v>
      </c>
      <c r="D18">
        <v>638</v>
      </c>
      <c r="E18">
        <f t="shared" si="12"/>
        <v>5091</v>
      </c>
      <c r="F18" s="2">
        <f t="shared" si="2"/>
        <v>0.12531919072873698</v>
      </c>
      <c r="G18" s="13">
        <f t="shared" si="3"/>
        <v>6.2555152465928035E-2</v>
      </c>
      <c r="H18" s="6">
        <v>2.451596148719712</v>
      </c>
      <c r="I18" s="7">
        <v>77</v>
      </c>
      <c r="J18" s="5">
        <f t="shared" si="4"/>
        <v>3.1071562357549962</v>
      </c>
      <c r="K18" s="5">
        <f t="shared" si="5"/>
        <v>-26.740133662619552</v>
      </c>
      <c r="L18" s="15">
        <f t="shared" si="6"/>
        <v>-17.806838270595339</v>
      </c>
      <c r="M18" s="7">
        <f t="shared" si="7"/>
        <v>81</v>
      </c>
      <c r="N18" s="5">
        <f t="shared" si="1"/>
        <v>-4.9382716049382713</v>
      </c>
      <c r="O18" s="15">
        <f t="shared" si="8"/>
        <v>17.857142857142858</v>
      </c>
      <c r="P18" s="7">
        <f t="shared" si="9"/>
        <v>561.4</v>
      </c>
      <c r="Q18" s="5">
        <f t="shared" si="10"/>
        <v>12.006269592476492</v>
      </c>
      <c r="R18" s="15">
        <f t="shared" si="11"/>
        <v>20.070532915360502</v>
      </c>
    </row>
    <row r="19" spans="1:18" x14ac:dyDescent="0.2">
      <c r="A19">
        <v>18</v>
      </c>
      <c r="B19" t="s">
        <v>24</v>
      </c>
      <c r="C19">
        <v>1</v>
      </c>
      <c r="D19">
        <v>441</v>
      </c>
      <c r="E19">
        <f t="shared" si="12"/>
        <v>3034</v>
      </c>
      <c r="F19" s="2">
        <f t="shared" si="2"/>
        <v>0.14535266974291364</v>
      </c>
      <c r="G19" s="13">
        <f t="shared" si="3"/>
        <v>4.3239533287577216E-2</v>
      </c>
      <c r="H19" s="6">
        <v>4.2611974423256953</v>
      </c>
      <c r="I19" s="7">
        <v>18</v>
      </c>
      <c r="J19" s="5">
        <f t="shared" si="4"/>
        <v>3.1186377076608958</v>
      </c>
      <c r="K19" s="5">
        <f t="shared" si="5"/>
        <v>26.813114156972933</v>
      </c>
      <c r="L19" s="15">
        <f t="shared" si="6"/>
        <v>32.222152363020548</v>
      </c>
      <c r="M19" s="7">
        <f t="shared" si="7"/>
        <v>22.6</v>
      </c>
      <c r="N19" s="5">
        <f t="shared" si="1"/>
        <v>-20.353982300884958</v>
      </c>
      <c r="O19" s="15">
        <f t="shared" si="8"/>
        <v>-251.38888888888889</v>
      </c>
      <c r="P19" s="7">
        <f t="shared" si="9"/>
        <v>606.79999999999995</v>
      </c>
      <c r="Q19" s="5">
        <f t="shared" si="10"/>
        <v>-37.596371882086153</v>
      </c>
      <c r="R19" s="15">
        <f t="shared" si="11"/>
        <v>-15.634920634920633</v>
      </c>
    </row>
    <row r="20" spans="1:18" x14ac:dyDescent="0.2">
      <c r="A20">
        <v>19</v>
      </c>
      <c r="B20" t="s">
        <v>25</v>
      </c>
      <c r="C20">
        <v>2</v>
      </c>
      <c r="D20">
        <v>34</v>
      </c>
      <c r="E20">
        <f t="shared" si="12"/>
        <v>5091</v>
      </c>
      <c r="F20" s="2">
        <f t="shared" si="2"/>
        <v>6.6784521704969556E-3</v>
      </c>
      <c r="G20" s="13">
        <f t="shared" si="3"/>
        <v>3.3336601627610551E-3</v>
      </c>
      <c r="H20" s="6">
        <v>1.3671934185660692</v>
      </c>
      <c r="I20" s="7">
        <v>62</v>
      </c>
      <c r="J20" s="5">
        <f t="shared" si="4"/>
        <v>2.5633451054715097</v>
      </c>
      <c r="K20" s="5">
        <f t="shared" si="5"/>
        <v>-87.489573213421437</v>
      </c>
      <c r="L20" s="15">
        <f t="shared" si="6"/>
        <v>-111.24647549865354</v>
      </c>
      <c r="M20" s="7">
        <f t="shared" si="7"/>
        <v>49.333333333333336</v>
      </c>
      <c r="N20" s="5">
        <f t="shared" si="1"/>
        <v>25.67567567567567</v>
      </c>
      <c r="O20" s="15">
        <f t="shared" si="8"/>
        <v>-2.0161290322580645</v>
      </c>
      <c r="P20" s="7">
        <f t="shared" si="9"/>
        <v>380.66666666666669</v>
      </c>
      <c r="Q20" s="5">
        <f t="shared" si="10"/>
        <v>-1019.607843137255</v>
      </c>
      <c r="R20" s="15">
        <f t="shared" si="11"/>
        <v>-1399.8529411764705</v>
      </c>
    </row>
    <row r="21" spans="1:18" x14ac:dyDescent="0.2">
      <c r="A21">
        <v>20</v>
      </c>
      <c r="B21" t="s">
        <v>26</v>
      </c>
      <c r="C21">
        <v>2</v>
      </c>
      <c r="D21">
        <v>93</v>
      </c>
      <c r="E21">
        <f t="shared" si="12"/>
        <v>5091</v>
      </c>
      <c r="F21" s="2">
        <f t="shared" si="2"/>
        <v>1.8267530936947555E-2</v>
      </c>
      <c r="G21" s="13">
        <f t="shared" si="3"/>
        <v>9.11854103343465E-3</v>
      </c>
      <c r="H21" s="6">
        <v>1.8044593715921153</v>
      </c>
      <c r="I21" s="7">
        <v>37</v>
      </c>
      <c r="J21" s="5">
        <f t="shared" si="4"/>
        <v>2.5633451054715097</v>
      </c>
      <c r="K21" s="5">
        <f t="shared" si="5"/>
        <v>-42.056127493178877</v>
      </c>
      <c r="L21" s="15">
        <f t="shared" si="6"/>
        <v>-60.056134011047135</v>
      </c>
      <c r="M21" s="7">
        <f t="shared" si="7"/>
        <v>49.333333333333336</v>
      </c>
      <c r="N21" s="5">
        <f t="shared" si="1"/>
        <v>-25.000000000000007</v>
      </c>
      <c r="O21" s="15">
        <f t="shared" si="8"/>
        <v>-70.945945945945937</v>
      </c>
      <c r="P21" s="7">
        <f t="shared" si="9"/>
        <v>380.66666666666669</v>
      </c>
      <c r="Q21" s="5">
        <f t="shared" si="10"/>
        <v>-309.31899641577064</v>
      </c>
      <c r="R21" s="15">
        <f t="shared" si="11"/>
        <v>-448.33333333333331</v>
      </c>
    </row>
    <row r="24" spans="1:18" x14ac:dyDescent="0.2">
      <c r="B24" s="3" t="s">
        <v>27</v>
      </c>
      <c r="C24" s="4">
        <f>E2+E3+E5</f>
        <v>10199</v>
      </c>
    </row>
    <row r="25" spans="1:18" x14ac:dyDescent="0.2">
      <c r="B25" s="8" t="s">
        <v>36</v>
      </c>
      <c r="C25" s="10">
        <f>AVERAGE(D2:D21)</f>
        <v>509.95</v>
      </c>
    </row>
    <row r="26" spans="1:18" x14ac:dyDescent="0.2">
      <c r="B26" s="8" t="s">
        <v>35</v>
      </c>
      <c r="C26" s="9">
        <f>AVERAGE(I2:I21)</f>
        <v>63.25</v>
      </c>
    </row>
    <row r="27" spans="1:18" x14ac:dyDescent="0.2">
      <c r="B27" s="8" t="s">
        <v>37</v>
      </c>
      <c r="C27" s="11">
        <f>AVERAGE(H2:H21)</f>
        <v>2.8881479099703751</v>
      </c>
    </row>
    <row r="29" spans="1:18" x14ac:dyDescent="0.2">
      <c r="I29" s="7"/>
    </row>
  </sheetData>
  <autoFilter ref="A1:O29" xr:uid="{7F25F33C-E5C3-944A-8FA2-F526FEA67BB2}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2019-03-24T14:37:16Z</dcterms:created>
  <dcterms:modified xsi:type="dcterms:W3CDTF">2019-03-28T20:33:30Z</dcterms:modified>
</cp:coreProperties>
</file>