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á nhân\Tự học đại cương\Kỳ 1 năm nhất\Tin 1\Slide + tài liệu\File ảnh một số bài tập ôn Excel cuối kì\"/>
    </mc:Choice>
  </mc:AlternateContent>
  <bookViews>
    <workbookView xWindow="0" yWindow="0" windowWidth="23040" windowHeight="9072" activeTab="3"/>
  </bookViews>
  <sheets>
    <sheet name="1" sheetId="2" r:id="rId1"/>
    <sheet name="2" sheetId="1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E5" i="4"/>
  <c r="E6" i="4"/>
  <c r="E7" i="4"/>
  <c r="E8" i="4"/>
  <c r="E9" i="4"/>
  <c r="E10" i="4"/>
  <c r="E11" i="4"/>
  <c r="E12" i="4"/>
  <c r="E4" i="4"/>
  <c r="G10" i="3"/>
  <c r="G9" i="3"/>
  <c r="G8" i="3"/>
  <c r="G7" i="3"/>
  <c r="G6" i="3"/>
  <c r="G5" i="3"/>
  <c r="E4" i="3"/>
  <c r="F4" i="3" s="1"/>
  <c r="G4" i="3" s="1"/>
  <c r="F5" i="3"/>
  <c r="E5" i="3"/>
  <c r="E6" i="3"/>
  <c r="F6" i="3"/>
  <c r="F7" i="3"/>
  <c r="E7" i="3"/>
  <c r="E8" i="3"/>
  <c r="F8" i="3"/>
  <c r="F9" i="3"/>
  <c r="E9" i="3"/>
  <c r="E10" i="3"/>
  <c r="F10" i="3"/>
  <c r="J4" i="1" l="1"/>
  <c r="J5" i="1"/>
  <c r="J6" i="1"/>
  <c r="J7" i="1"/>
  <c r="J8" i="1"/>
  <c r="J9" i="1"/>
  <c r="J10" i="1"/>
  <c r="J11" i="1"/>
  <c r="J12" i="1"/>
  <c r="J3" i="1"/>
  <c r="I10" i="1"/>
  <c r="I4" i="1"/>
  <c r="I5" i="1"/>
  <c r="I6" i="1"/>
  <c r="I7" i="1"/>
  <c r="I8" i="1"/>
  <c r="I9" i="1"/>
  <c r="I11" i="1"/>
  <c r="I12" i="1"/>
  <c r="I3" i="1"/>
  <c r="H4" i="1" l="1"/>
  <c r="H5" i="1"/>
  <c r="H6" i="1"/>
  <c r="H7" i="1"/>
  <c r="H8" i="1"/>
  <c r="H9" i="1"/>
  <c r="H10" i="1"/>
  <c r="H11" i="1"/>
  <c r="H12" i="1"/>
  <c r="H3" i="1"/>
  <c r="C4" i="1" l="1"/>
  <c r="C5" i="1"/>
  <c r="C6" i="1"/>
  <c r="C7" i="1"/>
  <c r="C8" i="1"/>
  <c r="C9" i="1"/>
  <c r="C10" i="1"/>
  <c r="C11" i="1"/>
  <c r="C12" i="1"/>
  <c r="C3" i="1"/>
  <c r="G5" i="2" l="1"/>
  <c r="G6" i="2"/>
  <c r="G7" i="2"/>
  <c r="G8" i="2"/>
  <c r="G9" i="2"/>
  <c r="G10" i="2"/>
  <c r="G4" i="2"/>
  <c r="F5" i="2"/>
  <c r="F6" i="2"/>
  <c r="F7" i="2"/>
  <c r="F8" i="2"/>
  <c r="F9" i="2"/>
  <c r="F10" i="2"/>
  <c r="F4" i="2"/>
  <c r="E5" i="2"/>
  <c r="E6" i="2"/>
  <c r="E7" i="2"/>
  <c r="E8" i="2"/>
  <c r="E9" i="2"/>
  <c r="E10" i="2"/>
  <c r="E4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<sst xmlns="http://schemas.openxmlformats.org/spreadsheetml/2006/main" count="170" uniqueCount="119">
  <si>
    <t>BẢNG XUẤT NHẬP HÀNG</t>
  </si>
  <si>
    <t>STT</t>
  </si>
  <si>
    <t>MÃ
HÀNG</t>
  </si>
  <si>
    <t>TÊN
HÀNG</t>
  </si>
  <si>
    <t>NGÀY SX</t>
  </si>
  <si>
    <t>NHẬP</t>
  </si>
  <si>
    <t>XUẤT</t>
  </si>
  <si>
    <t>SỐ
LƯỢNG</t>
  </si>
  <si>
    <t>ĐƠN GIÁ
(USD)</t>
  </si>
  <si>
    <t>TRỊ GIÁ
(VNĐ)</t>
  </si>
  <si>
    <t>KHUYẾN
MÃI</t>
  </si>
  <si>
    <t>AIR</t>
  </si>
  <si>
    <t>FRI</t>
  </si>
  <si>
    <t>PHO</t>
  </si>
  <si>
    <t>SPH</t>
  </si>
  <si>
    <t>STV</t>
  </si>
  <si>
    <t>Tổng cộng:</t>
  </si>
  <si>
    <t>Mô tả: Cột Nhập và cột Xuất: Tùy theo cột nào có đánh dấu x để biết được là hàng Nhập hay Xuất</t>
  </si>
  <si>
    <t>BẢNG HÀNG HÓA:</t>
  </si>
  <si>
    <t>Đơn giá (USD)</t>
  </si>
  <si>
    <t>BẢNG THỐNG KÊ:+H21:J27H21:J26M7H21:J26H21:J27H21:J26H21:J25H21:J24</t>
  </si>
  <si>
    <t>Mã
hàng</t>
  </si>
  <si>
    <t>Tên hàng</t>
  </si>
  <si>
    <t>Nhập</t>
  </si>
  <si>
    <t>Xuất</t>
  </si>
  <si>
    <t>Tổng SL
nhập</t>
  </si>
  <si>
    <t>Tổng SL
xuất</t>
  </si>
  <si>
    <t>Smart Tivi</t>
  </si>
  <si>
    <t>Điều hòa</t>
  </si>
  <si>
    <t>Máy photo</t>
  </si>
  <si>
    <t>Tủ lạnh</t>
  </si>
  <si>
    <t>Smartphone</t>
  </si>
  <si>
    <t>D</t>
  </si>
  <si>
    <t>C</t>
  </si>
  <si>
    <t>B</t>
  </si>
  <si>
    <t>A</t>
  </si>
  <si>
    <t>GIÁ
CƯỚC</t>
  </si>
  <si>
    <t>ĐỊNH
MỨC</t>
  </si>
  <si>
    <t>LOẠI
HÀNG</t>
  </si>
  <si>
    <t>BẢNG ĐỊNH MỨC VÀ GIÁ CƯỚC</t>
  </si>
  <si>
    <t>XN F</t>
  </si>
  <si>
    <t>XN B</t>
  </si>
  <si>
    <t>Cty A</t>
  </si>
  <si>
    <t>Tổ hợp C</t>
  </si>
  <si>
    <t>Cty G</t>
  </si>
  <si>
    <t>DNTN D</t>
  </si>
  <si>
    <t>Cty E</t>
  </si>
  <si>
    <t>THÀNH
TIỀN (VND)</t>
  </si>
  <si>
    <t>TIỀN
PHẠT</t>
  </si>
  <si>
    <t>TRỌNG
LƯỢNG</t>
  </si>
  <si>
    <t>CHỦ
HÀNG</t>
  </si>
  <si>
    <t>BẢNG CHI PHÍ VẬN CHUYỂN</t>
  </si>
  <si>
    <t>Tỷ giá USD</t>
  </si>
  <si>
    <t>BẢNG LƯƠNG CÔNG TY TNHH X</t>
  </si>
  <si>
    <t>Họ đệm</t>
  </si>
  <si>
    <t>Đơn vị</t>
  </si>
  <si>
    <t>Số sản phẩm</t>
  </si>
  <si>
    <t>Xếp loại</t>
  </si>
  <si>
    <t>Tiền công</t>
  </si>
  <si>
    <t>Tiền thưởng</t>
  </si>
  <si>
    <t>Cộng lĩnh</t>
  </si>
  <si>
    <t>Lê Thị Kim Anh</t>
  </si>
  <si>
    <t>Đội 1</t>
  </si>
  <si>
    <t>Phạm Thị Thu Hà</t>
  </si>
  <si>
    <t>Đội 2</t>
  </si>
  <si>
    <t>Nguyễn Thu Hiền</t>
  </si>
  <si>
    <t xml:space="preserve">Loại </t>
  </si>
  <si>
    <t>Tiền công/1 sp</t>
  </si>
  <si>
    <t>Thưởng</t>
  </si>
  <si>
    <t>Nguyễn Văn Hồng</t>
  </si>
  <si>
    <t>Đội 3</t>
  </si>
  <si>
    <t>&gt;=58</t>
  </si>
  <si>
    <t>Đặng Thị Hồng</t>
  </si>
  <si>
    <t>52-57</t>
  </si>
  <si>
    <t>Trương Thị Thu Huyền</t>
  </si>
  <si>
    <t>&lt;=51</t>
  </si>
  <si>
    <t>Nguyễn Quang Hưng</t>
  </si>
  <si>
    <t>Điểm</t>
  </si>
  <si>
    <t>Linh</t>
  </si>
  <si>
    <t xml:space="preserve">Hoàng Thúy </t>
  </si>
  <si>
    <t>CN103401009B</t>
  </si>
  <si>
    <t>S</t>
  </si>
  <si>
    <t>Mã</t>
  </si>
  <si>
    <t>Hường</t>
  </si>
  <si>
    <t xml:space="preserve">Hoàng Thị Thu </t>
  </si>
  <si>
    <t>CN103401008B</t>
  </si>
  <si>
    <t>Hưng</t>
  </si>
  <si>
    <t xml:space="preserve">Nguyễn Quang </t>
  </si>
  <si>
    <t>QT103401007S</t>
  </si>
  <si>
    <t>Huyền</t>
  </si>
  <si>
    <t>Trương Thị Thu</t>
  </si>
  <si>
    <t>VT103401006S</t>
  </si>
  <si>
    <t>Hồng</t>
  </si>
  <si>
    <t>Đặng Thị</t>
  </si>
  <si>
    <t>VT103401005A</t>
  </si>
  <si>
    <t>Quản trị</t>
  </si>
  <si>
    <t>QT</t>
  </si>
  <si>
    <t xml:space="preserve">Nguyễn Văn </t>
  </si>
  <si>
    <t>CN103401004D</t>
  </si>
  <si>
    <t>Viễn thông</t>
  </si>
  <si>
    <t>VT</t>
  </si>
  <si>
    <t>Hiền</t>
  </si>
  <si>
    <t xml:space="preserve">Nguyễn Thu </t>
  </si>
  <si>
    <t>QT103401003S</t>
  </si>
  <si>
    <t>Công nghệ</t>
  </si>
  <si>
    <t>CN</t>
  </si>
  <si>
    <t>Hà</t>
  </si>
  <si>
    <t>Phạm Thị Thu</t>
  </si>
  <si>
    <t>VT103401002B</t>
  </si>
  <si>
    <t>Ngành</t>
  </si>
  <si>
    <t>Anh</t>
  </si>
  <si>
    <t xml:space="preserve">Lê Thị Kim </t>
  </si>
  <si>
    <t>CN103401001A</t>
  </si>
  <si>
    <t>Điểm thưởng</t>
  </si>
  <si>
    <t>Tên</t>
  </si>
  <si>
    <t xml:space="preserve">Họ đệm </t>
  </si>
  <si>
    <t>Mã SV</t>
  </si>
  <si>
    <t>Hồ sơ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</si>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</sst>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\ [$₫-42A]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1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/>
    <xf numFmtId="0" fontId="8" fillId="0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6" fillId="6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Border="1"/>
    <xf numFmtId="0" fontId="9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4" sqref="G4:G10"/>
    </sheetView>
  </sheetViews>
  <sheetFormatPr defaultRowHeight="14.4" x14ac:dyDescent="0.3"/>
  <cols>
    <col min="1" max="1" width="10.6640625" customWidth="1"/>
    <col min="7" max="7" width="13.77734375" bestFit="1" customWidth="1"/>
  </cols>
  <sheetData>
    <row r="1" spans="1:7" x14ac:dyDescent="0.3">
      <c r="A1" s="17"/>
      <c r="B1" s="17"/>
      <c r="C1" s="17"/>
      <c r="D1" s="17"/>
      <c r="E1" s="44" t="s">
        <v>52</v>
      </c>
      <c r="F1" s="44"/>
      <c r="G1" s="43">
        <v>23000</v>
      </c>
    </row>
    <row r="2" spans="1:7" ht="17.399999999999999" x14ac:dyDescent="0.3">
      <c r="A2" s="42" t="s">
        <v>51</v>
      </c>
      <c r="B2" s="42"/>
      <c r="C2" s="42"/>
      <c r="D2" s="42"/>
      <c r="E2" s="42"/>
      <c r="F2" s="42"/>
      <c r="G2" s="42"/>
    </row>
    <row r="3" spans="1:7" ht="62.4" x14ac:dyDescent="0.3">
      <c r="A3" s="2" t="s">
        <v>50</v>
      </c>
      <c r="B3" s="2" t="s">
        <v>38</v>
      </c>
      <c r="C3" s="2" t="s">
        <v>37</v>
      </c>
      <c r="D3" s="2" t="s">
        <v>49</v>
      </c>
      <c r="E3" s="2" t="s">
        <v>36</v>
      </c>
      <c r="F3" s="2" t="s">
        <v>48</v>
      </c>
      <c r="G3" s="2" t="s">
        <v>47</v>
      </c>
    </row>
    <row r="4" spans="1:7" ht="15.6" x14ac:dyDescent="0.3">
      <c r="A4" s="41" t="s">
        <v>46</v>
      </c>
      <c r="B4" s="40" t="s">
        <v>35</v>
      </c>
      <c r="C4" s="34">
        <f>VLOOKUP(B4,$A$13:$C$18,2,0)</f>
        <v>200</v>
      </c>
      <c r="D4" s="33">
        <v>1900</v>
      </c>
      <c r="E4" s="31">
        <f>VLOOKUP(B4,$A$13:$C$18,3,0)</f>
        <v>3</v>
      </c>
      <c r="F4" s="32">
        <f>IF((D4-C4)&gt;0,(D4-C4)*20%*E4,0)</f>
        <v>1020</v>
      </c>
      <c r="G4" s="31">
        <f>(E4+F4)*$G$1</f>
        <v>23529000</v>
      </c>
    </row>
    <row r="5" spans="1:7" ht="15.6" x14ac:dyDescent="0.3">
      <c r="A5" s="41" t="s">
        <v>45</v>
      </c>
      <c r="B5" s="40" t="s">
        <v>34</v>
      </c>
      <c r="C5" s="34">
        <f t="shared" ref="C5:C10" si="0">VLOOKUP(B5,$A$13:$C$18,2,0)</f>
        <v>400</v>
      </c>
      <c r="D5" s="33">
        <v>1580</v>
      </c>
      <c r="E5" s="31">
        <f t="shared" ref="E5:E10" si="1">VLOOKUP(B5,$A$13:$C$18,3,0)</f>
        <v>2</v>
      </c>
      <c r="F5" s="32">
        <f t="shared" ref="F5:F10" si="2">IF((D5-C5)&gt;0,(D5-C5)*20%*E5,0)</f>
        <v>472</v>
      </c>
      <c r="G5" s="31">
        <f t="shared" ref="G5:G10" si="3">(E5+F5)*$G$1</f>
        <v>10902000</v>
      </c>
    </row>
    <row r="6" spans="1:7" ht="15.6" x14ac:dyDescent="0.3">
      <c r="A6" s="41" t="s">
        <v>44</v>
      </c>
      <c r="B6" s="40" t="s">
        <v>35</v>
      </c>
      <c r="C6" s="34">
        <f t="shared" si="0"/>
        <v>200</v>
      </c>
      <c r="D6" s="33">
        <v>800</v>
      </c>
      <c r="E6" s="31">
        <f t="shared" si="1"/>
        <v>3</v>
      </c>
      <c r="F6" s="32">
        <f t="shared" si="2"/>
        <v>360</v>
      </c>
      <c r="G6" s="31">
        <f t="shared" si="3"/>
        <v>8349000</v>
      </c>
    </row>
    <row r="7" spans="1:7" ht="15.6" x14ac:dyDescent="0.3">
      <c r="A7" s="41" t="s">
        <v>43</v>
      </c>
      <c r="B7" s="40" t="s">
        <v>34</v>
      </c>
      <c r="C7" s="34">
        <f t="shared" si="0"/>
        <v>400</v>
      </c>
      <c r="D7" s="33">
        <v>1000</v>
      </c>
      <c r="E7" s="31">
        <f t="shared" si="1"/>
        <v>2</v>
      </c>
      <c r="F7" s="32">
        <f t="shared" si="2"/>
        <v>240</v>
      </c>
      <c r="G7" s="31">
        <f t="shared" si="3"/>
        <v>5566000</v>
      </c>
    </row>
    <row r="8" spans="1:7" ht="15.6" x14ac:dyDescent="0.3">
      <c r="A8" s="39" t="s">
        <v>42</v>
      </c>
      <c r="B8" s="38" t="s">
        <v>35</v>
      </c>
      <c r="C8" s="34">
        <f t="shared" si="0"/>
        <v>200</v>
      </c>
      <c r="D8" s="37">
        <v>500</v>
      </c>
      <c r="E8" s="31">
        <f t="shared" si="1"/>
        <v>3</v>
      </c>
      <c r="F8" s="32">
        <f t="shared" si="2"/>
        <v>180</v>
      </c>
      <c r="G8" s="31">
        <f t="shared" si="3"/>
        <v>4209000</v>
      </c>
    </row>
    <row r="9" spans="1:7" ht="15.6" x14ac:dyDescent="0.3">
      <c r="A9" s="36" t="s">
        <v>41</v>
      </c>
      <c r="B9" s="35" t="s">
        <v>33</v>
      </c>
      <c r="C9" s="34">
        <f t="shared" si="0"/>
        <v>600</v>
      </c>
      <c r="D9" s="33">
        <v>350</v>
      </c>
      <c r="E9" s="31">
        <f t="shared" si="1"/>
        <v>1</v>
      </c>
      <c r="F9" s="32">
        <f t="shared" si="2"/>
        <v>0</v>
      </c>
      <c r="G9" s="31">
        <f t="shared" si="3"/>
        <v>23000</v>
      </c>
    </row>
    <row r="10" spans="1:7" ht="15.6" x14ac:dyDescent="0.3">
      <c r="A10" s="36" t="s">
        <v>40</v>
      </c>
      <c r="B10" s="35" t="s">
        <v>33</v>
      </c>
      <c r="C10" s="34">
        <f t="shared" si="0"/>
        <v>600</v>
      </c>
      <c r="D10" s="33">
        <v>70</v>
      </c>
      <c r="E10" s="31">
        <f t="shared" si="1"/>
        <v>1</v>
      </c>
      <c r="F10" s="32">
        <f t="shared" si="2"/>
        <v>0</v>
      </c>
      <c r="G10" s="31">
        <f t="shared" si="3"/>
        <v>23000</v>
      </c>
    </row>
    <row r="11" spans="1:7" ht="15.6" x14ac:dyDescent="0.3">
      <c r="A11" s="30"/>
      <c r="B11" s="30"/>
      <c r="C11" s="30"/>
      <c r="D11" s="30"/>
      <c r="E11" s="26"/>
      <c r="F11" s="26"/>
      <c r="G11" s="17"/>
    </row>
    <row r="12" spans="1:7" ht="15.6" x14ac:dyDescent="0.3">
      <c r="A12" s="29" t="s">
        <v>39</v>
      </c>
      <c r="B12" s="29"/>
      <c r="C12" s="29"/>
      <c r="D12" s="27"/>
      <c r="E12" s="26"/>
      <c r="F12" s="26"/>
      <c r="G12" s="17"/>
    </row>
    <row r="13" spans="1:7" ht="31.2" x14ac:dyDescent="0.3">
      <c r="A13" s="28" t="s">
        <v>38</v>
      </c>
      <c r="B13" s="28" t="s">
        <v>37</v>
      </c>
      <c r="C13" s="28" t="s">
        <v>36</v>
      </c>
      <c r="D13" s="27"/>
      <c r="E13" s="26"/>
      <c r="F13" s="26"/>
      <c r="G13" s="17"/>
    </row>
    <row r="14" spans="1:7" ht="15.6" x14ac:dyDescent="0.3">
      <c r="A14" s="25" t="s">
        <v>35</v>
      </c>
      <c r="B14" s="25">
        <v>200</v>
      </c>
      <c r="C14" s="25">
        <v>3</v>
      </c>
      <c r="D14" s="27"/>
      <c r="E14" s="26"/>
      <c r="F14" s="26"/>
      <c r="G14" s="17"/>
    </row>
    <row r="15" spans="1:7" ht="15.6" x14ac:dyDescent="0.3">
      <c r="A15" s="25" t="s">
        <v>34</v>
      </c>
      <c r="B15" s="25">
        <v>400</v>
      </c>
      <c r="C15" s="25">
        <v>2</v>
      </c>
      <c r="D15" s="27"/>
      <c r="E15" s="26"/>
      <c r="F15" s="26"/>
      <c r="G15" s="17"/>
    </row>
    <row r="16" spans="1:7" ht="15.6" x14ac:dyDescent="0.3">
      <c r="A16" s="25" t="s">
        <v>33</v>
      </c>
      <c r="B16" s="25">
        <v>600</v>
      </c>
      <c r="C16" s="25">
        <v>1</v>
      </c>
      <c r="D16" s="17"/>
      <c r="E16" s="17"/>
      <c r="F16" s="17"/>
      <c r="G16" s="17"/>
    </row>
    <row r="17" spans="1:7" ht="15.6" x14ac:dyDescent="0.3">
      <c r="A17" s="25" t="s">
        <v>32</v>
      </c>
      <c r="B17" s="25">
        <v>800</v>
      </c>
      <c r="C17" s="25">
        <v>0.5</v>
      </c>
      <c r="D17" s="17"/>
      <c r="E17" s="17"/>
      <c r="F17" s="17"/>
      <c r="G17" s="17"/>
    </row>
  </sheetData>
  <mergeCells count="3">
    <mergeCell ref="E1:F1"/>
    <mergeCell ref="A2:G2"/>
    <mergeCell ref="A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13" sqref="J13"/>
    </sheetView>
  </sheetViews>
  <sheetFormatPr defaultRowHeight="14.4" x14ac:dyDescent="0.3"/>
  <cols>
    <col min="3" max="3" width="15.33203125" customWidth="1"/>
    <col min="4" max="4" width="12.88671875" customWidth="1"/>
    <col min="8" max="8" width="14.109375" customWidth="1"/>
    <col min="9" max="9" width="16.88671875" bestFit="1" customWidth="1"/>
    <col min="10" max="10" width="26.88671875" customWidth="1"/>
  </cols>
  <sheetData>
    <row r="1" spans="1:10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46.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15" x14ac:dyDescent="0.3">
      <c r="A3" s="3">
        <v>3</v>
      </c>
      <c r="B3" s="4" t="s">
        <v>11</v>
      </c>
      <c r="C3" s="5" t="str">
        <f>VLOOKUP(B3,$B$18:$E$24,2,0)</f>
        <v>Điều hòa</v>
      </c>
      <c r="D3" s="6">
        <v>44199</v>
      </c>
      <c r="E3" s="3" t="s">
        <v>118</v>
      </c>
      <c r="F3" s="3"/>
      <c r="G3" s="7">
        <v>25</v>
      </c>
      <c r="H3" s="7">
        <f>IF(E3="x",VLOOKUP(B3,$B$18:$E$23,3,0), VLOOKUP(B3,$B$18:$E$23,4,0))</f>
        <v>250</v>
      </c>
      <c r="I3" s="8">
        <f>IF(DATE(2021,1,20),G3*$H$3*22800*95%,G3*$H$3*22800)</f>
        <v>135375000</v>
      </c>
      <c r="J3" s="9" t="str">
        <f>IF(AND(DAY(D3)&gt;=10,DAY(D3)&lt;=20,MONTH(D3)=1), "Có khuyến mãi", " ")</f>
        <v xml:space="preserve"> </v>
      </c>
    </row>
    <row r="4" spans="1:10" ht="15" x14ac:dyDescent="0.3">
      <c r="A4" s="3">
        <v>6</v>
      </c>
      <c r="B4" s="4" t="s">
        <v>11</v>
      </c>
      <c r="C4" s="5" t="str">
        <f t="shared" ref="C4:C12" si="0">VLOOKUP(B4,$B$18:$E$24,2,0)</f>
        <v>Điều hòa</v>
      </c>
      <c r="D4" s="6">
        <v>44202</v>
      </c>
      <c r="E4" s="3"/>
      <c r="F4" s="3" t="s">
        <v>118</v>
      </c>
      <c r="G4" s="7">
        <v>10</v>
      </c>
      <c r="H4" s="7">
        <f t="shared" ref="H4:H12" si="1">IF(E4="x",VLOOKUP(B4,$B$18:$E$23,3,0), VLOOKUP(B4,$B$18:$E$23,4,0))</f>
        <v>270</v>
      </c>
      <c r="I4" s="8">
        <f t="shared" ref="I4:I12" si="2">IF(DATE(2021,1,20),G4*$H$3*22800*95%,G4*$H$3*22800)</f>
        <v>54150000</v>
      </c>
      <c r="J4" s="9" t="str">
        <f t="shared" ref="J4:J12" si="3">IF(AND(DAY(D4)&gt;=10,DAY(D4)&lt;=20,MONTH(D4)=1), "Có khuyến mãi", " ")</f>
        <v xml:space="preserve"> </v>
      </c>
    </row>
    <row r="5" spans="1:10" ht="15" x14ac:dyDescent="0.3">
      <c r="A5" s="3">
        <v>9</v>
      </c>
      <c r="B5" s="4" t="s">
        <v>12</v>
      </c>
      <c r="C5" s="5" t="str">
        <f t="shared" si="0"/>
        <v>Tủ lạnh</v>
      </c>
      <c r="D5" s="6">
        <v>44213</v>
      </c>
      <c r="E5" s="3" t="s">
        <v>118</v>
      </c>
      <c r="F5" s="3"/>
      <c r="G5" s="7">
        <v>30</v>
      </c>
      <c r="H5" s="7">
        <f t="shared" si="1"/>
        <v>280</v>
      </c>
      <c r="I5" s="8">
        <f t="shared" si="2"/>
        <v>162450000</v>
      </c>
      <c r="J5" s="9" t="str">
        <f t="shared" si="3"/>
        <v>Có khuyến mãi</v>
      </c>
    </row>
    <row r="6" spans="1:10" ht="15" x14ac:dyDescent="0.3">
      <c r="A6" s="3">
        <v>10</v>
      </c>
      <c r="B6" s="4" t="s">
        <v>12</v>
      </c>
      <c r="C6" s="5" t="str">
        <f t="shared" si="0"/>
        <v>Tủ lạnh</v>
      </c>
      <c r="D6" s="6">
        <v>44216</v>
      </c>
      <c r="E6" s="3"/>
      <c r="F6" s="3" t="s">
        <v>118</v>
      </c>
      <c r="G6" s="7">
        <v>8</v>
      </c>
      <c r="H6" s="7">
        <f t="shared" si="1"/>
        <v>300</v>
      </c>
      <c r="I6" s="8">
        <f t="shared" si="2"/>
        <v>43320000</v>
      </c>
      <c r="J6" s="9" t="str">
        <f t="shared" si="3"/>
        <v>Có khuyến mãi</v>
      </c>
    </row>
    <row r="7" spans="1:10" ht="15" x14ac:dyDescent="0.3">
      <c r="A7" s="3">
        <v>7</v>
      </c>
      <c r="B7" s="10" t="s">
        <v>13</v>
      </c>
      <c r="C7" s="5" t="str">
        <f t="shared" si="0"/>
        <v>Máy photo</v>
      </c>
      <c r="D7" s="6">
        <v>44216</v>
      </c>
      <c r="E7" s="3" t="s">
        <v>118</v>
      </c>
      <c r="F7" s="3"/>
      <c r="G7" s="7">
        <v>50</v>
      </c>
      <c r="H7" s="7">
        <f t="shared" si="1"/>
        <v>450</v>
      </c>
      <c r="I7" s="8">
        <f t="shared" si="2"/>
        <v>270750000</v>
      </c>
      <c r="J7" s="9" t="str">
        <f t="shared" si="3"/>
        <v>Có khuyến mãi</v>
      </c>
    </row>
    <row r="8" spans="1:10" ht="15" x14ac:dyDescent="0.3">
      <c r="A8" s="3">
        <v>2</v>
      </c>
      <c r="B8" s="10" t="s">
        <v>13</v>
      </c>
      <c r="C8" s="5" t="str">
        <f t="shared" si="0"/>
        <v>Máy photo</v>
      </c>
      <c r="D8" s="6">
        <v>44198</v>
      </c>
      <c r="E8" s="3"/>
      <c r="F8" s="3" t="s">
        <v>118</v>
      </c>
      <c r="G8" s="7">
        <v>30</v>
      </c>
      <c r="H8" s="7">
        <f t="shared" si="1"/>
        <v>480</v>
      </c>
      <c r="I8" s="8">
        <f t="shared" si="2"/>
        <v>162450000</v>
      </c>
      <c r="J8" s="9" t="str">
        <f t="shared" si="3"/>
        <v xml:space="preserve"> </v>
      </c>
    </row>
    <row r="9" spans="1:10" ht="15" x14ac:dyDescent="0.3">
      <c r="A9" s="3">
        <v>4</v>
      </c>
      <c r="B9" s="4" t="s">
        <v>14</v>
      </c>
      <c r="C9" s="5" t="str">
        <f t="shared" si="0"/>
        <v>Smartphone</v>
      </c>
      <c r="D9" s="6">
        <v>44208</v>
      </c>
      <c r="E9" s="3" t="s">
        <v>118</v>
      </c>
      <c r="F9" s="3"/>
      <c r="G9" s="7">
        <v>45</v>
      </c>
      <c r="H9" s="7">
        <f t="shared" si="1"/>
        <v>150</v>
      </c>
      <c r="I9" s="8">
        <f t="shared" si="2"/>
        <v>243675000</v>
      </c>
      <c r="J9" s="9" t="str">
        <f t="shared" si="3"/>
        <v>Có khuyến mãi</v>
      </c>
    </row>
    <row r="10" spans="1:10" ht="15" x14ac:dyDescent="0.3">
      <c r="A10" s="3">
        <v>8</v>
      </c>
      <c r="B10" s="4" t="s">
        <v>14</v>
      </c>
      <c r="C10" s="5" t="str">
        <f t="shared" si="0"/>
        <v>Smartphone</v>
      </c>
      <c r="D10" s="6">
        <v>44224</v>
      </c>
      <c r="E10" s="3"/>
      <c r="F10" s="3" t="s">
        <v>118</v>
      </c>
      <c r="G10" s="7">
        <v>15</v>
      </c>
      <c r="H10" s="7">
        <f t="shared" si="1"/>
        <v>180</v>
      </c>
      <c r="I10" s="8">
        <f>IF(DATE(2021,1,20),G10*$H$3*22800*95%,G10*$H$3*22800)</f>
        <v>81225000</v>
      </c>
      <c r="J10" s="9" t="str">
        <f t="shared" si="3"/>
        <v xml:space="preserve"> </v>
      </c>
    </row>
    <row r="11" spans="1:10" ht="15" x14ac:dyDescent="0.3">
      <c r="A11" s="3">
        <v>1</v>
      </c>
      <c r="B11" s="10" t="s">
        <v>15</v>
      </c>
      <c r="C11" s="5" t="str">
        <f t="shared" si="0"/>
        <v>Smart Tivi</v>
      </c>
      <c r="D11" s="6">
        <v>44214</v>
      </c>
      <c r="E11" s="3" t="s">
        <v>118</v>
      </c>
      <c r="F11" s="3"/>
      <c r="G11" s="7">
        <v>50</v>
      </c>
      <c r="H11" s="7">
        <f t="shared" si="1"/>
        <v>200</v>
      </c>
      <c r="I11" s="8">
        <f t="shared" si="2"/>
        <v>270750000</v>
      </c>
      <c r="J11" s="9" t="str">
        <f t="shared" si="3"/>
        <v>Có khuyến mãi</v>
      </c>
    </row>
    <row r="12" spans="1:10" ht="15" x14ac:dyDescent="0.3">
      <c r="A12" s="3">
        <v>5</v>
      </c>
      <c r="B12" s="10" t="s">
        <v>15</v>
      </c>
      <c r="C12" s="5" t="str">
        <f t="shared" si="0"/>
        <v>Smart Tivi</v>
      </c>
      <c r="D12" s="6">
        <v>44201</v>
      </c>
      <c r="E12" s="3"/>
      <c r="F12" s="3" t="s">
        <v>118</v>
      </c>
      <c r="G12" s="7">
        <v>15</v>
      </c>
      <c r="H12" s="7">
        <f t="shared" si="1"/>
        <v>220</v>
      </c>
      <c r="I12" s="8">
        <f t="shared" si="2"/>
        <v>81225000</v>
      </c>
      <c r="J12" s="9" t="str">
        <f t="shared" si="3"/>
        <v xml:space="preserve"> </v>
      </c>
    </row>
    <row r="13" spans="1:10" ht="15.6" x14ac:dyDescent="0.3">
      <c r="A13" s="11"/>
      <c r="B13" s="11"/>
      <c r="C13" s="11"/>
      <c r="D13" s="11"/>
      <c r="E13" s="12" t="s">
        <v>16</v>
      </c>
      <c r="F13" s="12"/>
      <c r="G13" s="13"/>
      <c r="H13" s="13"/>
      <c r="I13" s="14"/>
      <c r="J13" s="15"/>
    </row>
    <row r="14" spans="1:10" x14ac:dyDescent="0.3">
      <c r="A14" s="16" t="s">
        <v>17</v>
      </c>
      <c r="B14" s="16"/>
      <c r="C14" s="16"/>
      <c r="D14" s="16"/>
      <c r="E14" s="16"/>
      <c r="F14" s="16"/>
      <c r="G14" s="16"/>
      <c r="H14" s="16"/>
      <c r="I14" s="16"/>
      <c r="J14" s="16"/>
    </row>
    <row r="15" spans="1:10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3">
      <c r="B16" s="12" t="s">
        <v>18</v>
      </c>
      <c r="C16" s="12"/>
      <c r="D16" s="12"/>
      <c r="E16" s="12"/>
      <c r="F16" s="17"/>
      <c r="G16" s="17"/>
      <c r="H16" s="17"/>
      <c r="I16" s="17"/>
      <c r="J16" s="17"/>
    </row>
    <row r="17" spans="2:9" x14ac:dyDescent="0.3">
      <c r="B17" s="18" t="s">
        <v>19</v>
      </c>
      <c r="C17" s="18"/>
      <c r="D17" s="18"/>
      <c r="E17" s="18"/>
      <c r="F17" s="17"/>
      <c r="G17" s="19" t="s">
        <v>20</v>
      </c>
      <c r="H17" s="19"/>
      <c r="I17" s="19"/>
    </row>
    <row r="18" spans="2:9" ht="27.6" x14ac:dyDescent="0.3">
      <c r="B18" s="20" t="s">
        <v>21</v>
      </c>
      <c r="C18" s="21" t="s">
        <v>22</v>
      </c>
      <c r="D18" s="21" t="s">
        <v>23</v>
      </c>
      <c r="E18" s="21" t="s">
        <v>24</v>
      </c>
      <c r="F18" s="17"/>
      <c r="G18" s="22" t="s">
        <v>21</v>
      </c>
      <c r="H18" s="22" t="s">
        <v>25</v>
      </c>
      <c r="I18" s="22" t="s">
        <v>26</v>
      </c>
    </row>
    <row r="19" spans="2:9" x14ac:dyDescent="0.3">
      <c r="B19" s="4" t="s">
        <v>15</v>
      </c>
      <c r="C19" s="11" t="s">
        <v>27</v>
      </c>
      <c r="D19" s="4">
        <v>200</v>
      </c>
      <c r="E19" s="4">
        <v>220</v>
      </c>
      <c r="F19" s="17"/>
      <c r="G19" s="23" t="s">
        <v>15</v>
      </c>
      <c r="H19" s="24"/>
      <c r="I19" s="24"/>
    </row>
    <row r="20" spans="2:9" x14ac:dyDescent="0.3">
      <c r="B20" s="4" t="s">
        <v>11</v>
      </c>
      <c r="C20" s="11" t="s">
        <v>28</v>
      </c>
      <c r="D20" s="4">
        <v>250</v>
      </c>
      <c r="E20" s="4">
        <v>270</v>
      </c>
      <c r="F20" s="17"/>
      <c r="G20" s="23" t="s">
        <v>11</v>
      </c>
      <c r="H20" s="24"/>
      <c r="I20" s="24"/>
    </row>
    <row r="21" spans="2:9" x14ac:dyDescent="0.3">
      <c r="B21" s="4" t="s">
        <v>13</v>
      </c>
      <c r="C21" s="11" t="s">
        <v>29</v>
      </c>
      <c r="D21" s="4">
        <v>450</v>
      </c>
      <c r="E21" s="4">
        <v>480</v>
      </c>
      <c r="F21" s="17"/>
      <c r="G21" s="23" t="s">
        <v>13</v>
      </c>
      <c r="H21" s="24"/>
      <c r="I21" s="24"/>
    </row>
    <row r="22" spans="2:9" x14ac:dyDescent="0.3">
      <c r="B22" s="4" t="s">
        <v>12</v>
      </c>
      <c r="C22" s="11" t="s">
        <v>30</v>
      </c>
      <c r="D22" s="4">
        <v>280</v>
      </c>
      <c r="E22" s="4">
        <v>300</v>
      </c>
      <c r="F22" s="17"/>
      <c r="G22" s="23" t="s">
        <v>12</v>
      </c>
      <c r="H22" s="24"/>
      <c r="I22" s="24"/>
    </row>
    <row r="23" spans="2:9" x14ac:dyDescent="0.3">
      <c r="B23" s="4" t="s">
        <v>14</v>
      </c>
      <c r="C23" s="11" t="s">
        <v>31</v>
      </c>
      <c r="D23" s="4">
        <v>150</v>
      </c>
      <c r="E23" s="4">
        <v>180</v>
      </c>
      <c r="F23" s="17"/>
      <c r="G23" s="23" t="s">
        <v>14</v>
      </c>
      <c r="H23" s="24"/>
      <c r="I23" s="24"/>
    </row>
  </sheetData>
  <mergeCells count="6">
    <mergeCell ref="A1:J1"/>
    <mergeCell ref="E13:F13"/>
    <mergeCell ref="A14:J14"/>
    <mergeCell ref="B16:E16"/>
    <mergeCell ref="B17:E17"/>
    <mergeCell ref="G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4" sqref="G4:G10"/>
    </sheetView>
  </sheetViews>
  <sheetFormatPr defaultRowHeight="13.8" x14ac:dyDescent="0.25"/>
  <cols>
    <col min="1" max="1" width="7.21875" style="46" customWidth="1"/>
    <col min="2" max="2" width="21.21875" style="46" customWidth="1"/>
    <col min="3" max="5" width="8.88671875" style="46"/>
    <col min="6" max="6" width="10.21875" style="46" customWidth="1"/>
    <col min="7" max="7" width="10.33203125" style="46" customWidth="1"/>
    <col min="8" max="8" width="10.44140625" style="46" customWidth="1"/>
    <col min="9" max="16384" width="8.88671875" style="46"/>
  </cols>
  <sheetData>
    <row r="1" spans="1:13" x14ac:dyDescent="0.25">
      <c r="A1" s="45" t="s">
        <v>53</v>
      </c>
      <c r="B1" s="45"/>
      <c r="C1" s="45"/>
      <c r="D1" s="45"/>
      <c r="E1" s="45"/>
      <c r="F1" s="45"/>
      <c r="G1" s="45"/>
      <c r="H1" s="45"/>
    </row>
    <row r="3" spans="1:13" ht="27.6" x14ac:dyDescent="0.25">
      <c r="A3" s="47" t="s">
        <v>1</v>
      </c>
      <c r="B3" s="47" t="s">
        <v>54</v>
      </c>
      <c r="C3" s="47" t="s">
        <v>55</v>
      </c>
      <c r="D3" s="47" t="s">
        <v>56</v>
      </c>
      <c r="E3" s="47" t="s">
        <v>57</v>
      </c>
      <c r="F3" s="47" t="s">
        <v>58</v>
      </c>
      <c r="G3" s="47" t="s">
        <v>59</v>
      </c>
      <c r="H3" s="47" t="s">
        <v>60</v>
      </c>
    </row>
    <row r="4" spans="1:13" x14ac:dyDescent="0.25">
      <c r="A4" s="48">
        <v>1</v>
      </c>
      <c r="B4" s="49" t="s">
        <v>61</v>
      </c>
      <c r="C4" s="48" t="s">
        <v>62</v>
      </c>
      <c r="D4" s="48">
        <v>49</v>
      </c>
      <c r="E4" s="48" t="str">
        <f>IF(D4&gt;=58,"A",IF(D4&gt;=52,"B","C"))</f>
        <v>C</v>
      </c>
      <c r="F4" s="50">
        <f>D4*VLOOKUP(E4,$J$6:$M$9,3,0)</f>
        <v>1862000</v>
      </c>
      <c r="G4" s="50">
        <f>F4*VLOOKUP(E4,$J$6:$M$9,4,0)</f>
        <v>93100</v>
      </c>
      <c r="H4" s="51"/>
    </row>
    <row r="5" spans="1:13" x14ac:dyDescent="0.25">
      <c r="A5" s="48">
        <v>2</v>
      </c>
      <c r="B5" s="49" t="s">
        <v>63</v>
      </c>
      <c r="C5" s="48" t="s">
        <v>64</v>
      </c>
      <c r="D5" s="48">
        <v>41</v>
      </c>
      <c r="E5" s="48" t="str">
        <f t="shared" ref="E5:E10" si="0">IF(D5&gt;=58,"A",IF(D5&gt;=52,"B","C"))</f>
        <v>C</v>
      </c>
      <c r="F5" s="50">
        <f t="shared" ref="F5:F10" si="1">D5*VLOOKUP(E5,$J$6:$M$9,3,0)</f>
        <v>1558000</v>
      </c>
      <c r="G5" s="50">
        <f t="shared" ref="G5:G10" si="2">F5*VLOOKUP(E5,$J$6:$M$9,4,0)</f>
        <v>77900</v>
      </c>
      <c r="H5" s="51"/>
    </row>
    <row r="6" spans="1:13" ht="27.6" x14ac:dyDescent="0.25">
      <c r="A6" s="48">
        <v>3</v>
      </c>
      <c r="B6" s="49" t="s">
        <v>65</v>
      </c>
      <c r="C6" s="48" t="s">
        <v>64</v>
      </c>
      <c r="D6" s="48">
        <v>50</v>
      </c>
      <c r="E6" s="48" t="str">
        <f t="shared" si="0"/>
        <v>C</v>
      </c>
      <c r="F6" s="50">
        <f t="shared" si="1"/>
        <v>1900000</v>
      </c>
      <c r="G6" s="50">
        <f t="shared" si="2"/>
        <v>95000</v>
      </c>
      <c r="H6" s="51"/>
      <c r="J6" s="47" t="s">
        <v>66</v>
      </c>
      <c r="K6" s="47" t="s">
        <v>56</v>
      </c>
      <c r="L6" s="47" t="s">
        <v>67</v>
      </c>
      <c r="M6" s="47" t="s">
        <v>68</v>
      </c>
    </row>
    <row r="7" spans="1:13" x14ac:dyDescent="0.25">
      <c r="A7" s="48">
        <v>4</v>
      </c>
      <c r="B7" s="49" t="s">
        <v>69</v>
      </c>
      <c r="C7" s="48" t="s">
        <v>70</v>
      </c>
      <c r="D7" s="48">
        <v>55</v>
      </c>
      <c r="E7" s="48" t="str">
        <f t="shared" si="0"/>
        <v>B</v>
      </c>
      <c r="F7" s="50">
        <f t="shared" si="1"/>
        <v>2200000</v>
      </c>
      <c r="G7" s="50">
        <f t="shared" si="2"/>
        <v>176000</v>
      </c>
      <c r="H7" s="51"/>
      <c r="J7" s="47" t="s">
        <v>35</v>
      </c>
      <c r="K7" s="47" t="s">
        <v>71</v>
      </c>
      <c r="L7" s="52">
        <v>45000</v>
      </c>
      <c r="M7" s="53">
        <v>0.1</v>
      </c>
    </row>
    <row r="8" spans="1:13" x14ac:dyDescent="0.25">
      <c r="A8" s="48">
        <v>5</v>
      </c>
      <c r="B8" s="49" t="s">
        <v>72</v>
      </c>
      <c r="C8" s="48" t="s">
        <v>62</v>
      </c>
      <c r="D8" s="48">
        <v>59</v>
      </c>
      <c r="E8" s="48" t="str">
        <f t="shared" si="0"/>
        <v>A</v>
      </c>
      <c r="F8" s="50">
        <f t="shared" si="1"/>
        <v>2655000</v>
      </c>
      <c r="G8" s="50">
        <f t="shared" si="2"/>
        <v>265500</v>
      </c>
      <c r="H8" s="51"/>
      <c r="J8" s="47" t="s">
        <v>34</v>
      </c>
      <c r="K8" s="47" t="s">
        <v>73</v>
      </c>
      <c r="L8" s="52">
        <v>40000</v>
      </c>
      <c r="M8" s="53">
        <v>0.08</v>
      </c>
    </row>
    <row r="9" spans="1:13" x14ac:dyDescent="0.25">
      <c r="A9" s="48">
        <v>6</v>
      </c>
      <c r="B9" s="49" t="s">
        <v>74</v>
      </c>
      <c r="C9" s="48" t="s">
        <v>64</v>
      </c>
      <c r="D9" s="48">
        <v>57</v>
      </c>
      <c r="E9" s="48" t="str">
        <f t="shared" si="0"/>
        <v>B</v>
      </c>
      <c r="F9" s="50">
        <f t="shared" si="1"/>
        <v>2280000</v>
      </c>
      <c r="G9" s="50">
        <f t="shared" si="2"/>
        <v>182400</v>
      </c>
      <c r="H9" s="51"/>
      <c r="J9" s="47" t="s">
        <v>33</v>
      </c>
      <c r="K9" s="47" t="s">
        <v>75</v>
      </c>
      <c r="L9" s="52">
        <v>38000</v>
      </c>
      <c r="M9" s="53">
        <v>0.05</v>
      </c>
    </row>
    <row r="10" spans="1:13" x14ac:dyDescent="0.25">
      <c r="A10" s="48">
        <v>7</v>
      </c>
      <c r="B10" s="49" t="s">
        <v>76</v>
      </c>
      <c r="C10" s="48" t="s">
        <v>64</v>
      </c>
      <c r="D10" s="48">
        <v>52</v>
      </c>
      <c r="E10" s="48" t="str">
        <f t="shared" si="0"/>
        <v>B</v>
      </c>
      <c r="F10" s="50">
        <f t="shared" si="1"/>
        <v>2080000</v>
      </c>
      <c r="G10" s="50">
        <f t="shared" si="2"/>
        <v>166400</v>
      </c>
      <c r="H10" s="51"/>
      <c r="J10" s="54"/>
      <c r="K10" s="54"/>
      <c r="L10" s="54"/>
      <c r="M10" s="54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7" sqref="D7"/>
    </sheetView>
  </sheetViews>
  <sheetFormatPr defaultRowHeight="13.8" x14ac:dyDescent="0.25"/>
  <cols>
    <col min="1" max="1" width="6.5546875" style="46" customWidth="1"/>
    <col min="2" max="2" width="15.5546875" style="46" customWidth="1"/>
    <col min="3" max="3" width="14.88671875" style="46" customWidth="1"/>
    <col min="4" max="4" width="8.88671875" style="46"/>
    <col min="5" max="5" width="11.33203125" style="46" customWidth="1"/>
    <col min="6" max="9" width="8.88671875" style="46"/>
    <col min="10" max="10" width="10.33203125" style="46" customWidth="1"/>
    <col min="11" max="16384" width="8.88671875" style="46"/>
  </cols>
  <sheetData>
    <row r="1" spans="1:13" x14ac:dyDescent="0.25">
      <c r="A1" s="45" t="s">
        <v>117</v>
      </c>
      <c r="B1" s="45"/>
      <c r="C1" s="45"/>
      <c r="D1" s="45"/>
      <c r="E1" s="45"/>
      <c r="F1" s="45"/>
    </row>
    <row r="3" spans="1:13" ht="27.6" x14ac:dyDescent="0.25">
      <c r="A3" s="55" t="s">
        <v>1</v>
      </c>
      <c r="B3" s="55" t="s">
        <v>116</v>
      </c>
      <c r="C3" s="55" t="s">
        <v>115</v>
      </c>
      <c r="D3" s="55" t="s">
        <v>114</v>
      </c>
      <c r="E3" s="55" t="s">
        <v>109</v>
      </c>
      <c r="F3" s="55" t="s">
        <v>113</v>
      </c>
    </row>
    <row r="4" spans="1:13" x14ac:dyDescent="0.25">
      <c r="A4" s="48">
        <v>1</v>
      </c>
      <c r="B4" s="48" t="s">
        <v>112</v>
      </c>
      <c r="C4" s="49" t="s">
        <v>111</v>
      </c>
      <c r="D4" s="49" t="s">
        <v>110</v>
      </c>
      <c r="E4" s="48" t="str">
        <f>VLOOKUP(LEFT(B4,2),$I$4:$J$7,2,0)</f>
        <v>Công nghệ</v>
      </c>
      <c r="F4" s="48">
        <f>HLOOKUP(RIGHT(B4,1),$I$11:$M$12,2,0)</f>
        <v>2</v>
      </c>
      <c r="I4" s="48" t="s">
        <v>82</v>
      </c>
      <c r="J4" s="48" t="s">
        <v>109</v>
      </c>
    </row>
    <row r="5" spans="1:13" x14ac:dyDescent="0.25">
      <c r="A5" s="48">
        <v>2</v>
      </c>
      <c r="B5" s="48" t="s">
        <v>108</v>
      </c>
      <c r="C5" s="49" t="s">
        <v>107</v>
      </c>
      <c r="D5" s="49" t="s">
        <v>106</v>
      </c>
      <c r="E5" s="48" t="str">
        <f t="shared" ref="E5:E12" si="0">VLOOKUP(LEFT(B5,2),$I$4:$J$7,2,0)</f>
        <v>Viễn thông</v>
      </c>
      <c r="F5" s="48">
        <f t="shared" ref="F5:F12" si="1">HLOOKUP(RIGHT(B5,1),$I$11:$M$12,2,0)</f>
        <v>1.5</v>
      </c>
      <c r="I5" s="48" t="s">
        <v>105</v>
      </c>
      <c r="J5" s="48" t="s">
        <v>104</v>
      </c>
    </row>
    <row r="6" spans="1:13" x14ac:dyDescent="0.25">
      <c r="A6" s="48">
        <v>3</v>
      </c>
      <c r="B6" s="48" t="s">
        <v>103</v>
      </c>
      <c r="C6" s="49" t="s">
        <v>102</v>
      </c>
      <c r="D6" s="49" t="s">
        <v>101</v>
      </c>
      <c r="E6" s="48" t="str">
        <f t="shared" si="0"/>
        <v>Quản trị</v>
      </c>
      <c r="F6" s="48">
        <f t="shared" si="1"/>
        <v>0.5</v>
      </c>
      <c r="I6" s="48" t="s">
        <v>100</v>
      </c>
      <c r="J6" s="48" t="s">
        <v>99</v>
      </c>
    </row>
    <row r="7" spans="1:13" x14ac:dyDescent="0.25">
      <c r="A7" s="48">
        <v>4</v>
      </c>
      <c r="B7" s="48" t="s">
        <v>98</v>
      </c>
      <c r="C7" s="49" t="s">
        <v>97</v>
      </c>
      <c r="D7" s="49" t="s">
        <v>92</v>
      </c>
      <c r="E7" s="48" t="str">
        <f t="shared" si="0"/>
        <v>Công nghệ</v>
      </c>
      <c r="F7" s="48">
        <f t="shared" si="1"/>
        <v>1</v>
      </c>
      <c r="I7" s="48" t="s">
        <v>96</v>
      </c>
      <c r="J7" s="48" t="s">
        <v>95</v>
      </c>
    </row>
    <row r="8" spans="1:13" x14ac:dyDescent="0.25">
      <c r="A8" s="48">
        <v>5</v>
      </c>
      <c r="B8" s="48" t="s">
        <v>94</v>
      </c>
      <c r="C8" s="49" t="s">
        <v>93</v>
      </c>
      <c r="D8" s="49" t="s">
        <v>92</v>
      </c>
      <c r="E8" s="48" t="str">
        <f t="shared" si="0"/>
        <v>Viễn thông</v>
      </c>
      <c r="F8" s="48">
        <f t="shared" si="1"/>
        <v>2</v>
      </c>
    </row>
    <row r="9" spans="1:13" x14ac:dyDescent="0.25">
      <c r="A9" s="48">
        <v>6</v>
      </c>
      <c r="B9" s="48" t="s">
        <v>91</v>
      </c>
      <c r="C9" s="49" t="s">
        <v>90</v>
      </c>
      <c r="D9" s="49" t="s">
        <v>89</v>
      </c>
      <c r="E9" s="48" t="str">
        <f t="shared" si="0"/>
        <v>Viễn thông</v>
      </c>
      <c r="F9" s="48">
        <f t="shared" si="1"/>
        <v>0.5</v>
      </c>
    </row>
    <row r="10" spans="1:13" x14ac:dyDescent="0.25">
      <c r="A10" s="48">
        <v>7</v>
      </c>
      <c r="B10" s="48" t="s">
        <v>88</v>
      </c>
      <c r="C10" s="49" t="s">
        <v>87</v>
      </c>
      <c r="D10" s="49" t="s">
        <v>86</v>
      </c>
      <c r="E10" s="48" t="str">
        <f t="shared" si="0"/>
        <v>Quản trị</v>
      </c>
      <c r="F10" s="48">
        <f t="shared" si="1"/>
        <v>0.5</v>
      </c>
    </row>
    <row r="11" spans="1:13" x14ac:dyDescent="0.25">
      <c r="A11" s="48">
        <v>8</v>
      </c>
      <c r="B11" s="48" t="s">
        <v>85</v>
      </c>
      <c r="C11" s="49" t="s">
        <v>84</v>
      </c>
      <c r="D11" s="49" t="s">
        <v>83</v>
      </c>
      <c r="E11" s="48" t="str">
        <f t="shared" si="0"/>
        <v>Công nghệ</v>
      </c>
      <c r="F11" s="48">
        <f t="shared" si="1"/>
        <v>1.5</v>
      </c>
      <c r="I11" s="48" t="s">
        <v>82</v>
      </c>
      <c r="J11" s="48" t="s">
        <v>35</v>
      </c>
      <c r="K11" s="48" t="s">
        <v>34</v>
      </c>
      <c r="L11" s="48" t="s">
        <v>32</v>
      </c>
      <c r="M11" s="48" t="s">
        <v>81</v>
      </c>
    </row>
    <row r="12" spans="1:13" x14ac:dyDescent="0.25">
      <c r="A12" s="48">
        <v>9</v>
      </c>
      <c r="B12" s="48" t="s">
        <v>80</v>
      </c>
      <c r="C12" s="49" t="s">
        <v>79</v>
      </c>
      <c r="D12" s="49" t="s">
        <v>78</v>
      </c>
      <c r="E12" s="48" t="str">
        <f t="shared" si="0"/>
        <v>Công nghệ</v>
      </c>
      <c r="F12" s="48">
        <f t="shared" si="1"/>
        <v>1.5</v>
      </c>
      <c r="I12" s="48" t="s">
        <v>77</v>
      </c>
      <c r="J12" s="48">
        <v>2</v>
      </c>
      <c r="K12" s="48">
        <v>1.5</v>
      </c>
      <c r="L12" s="48">
        <v>1</v>
      </c>
      <c r="M12" s="48">
        <v>0.5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2024-01-17T10:54:05Z</dcterms:created>
  <dcterms:modified xsi:type="dcterms:W3CDTF">2024-01-17T12:03:55Z</dcterms:modified>
</cp:coreProperties>
</file>