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1373E8F0-EB36-457F-AC04-F94266E2FCA0}"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3" i="11" l="1"/>
  <c r="H32" i="11"/>
  <c r="H31" i="11"/>
  <c r="H30" i="11"/>
  <c r="H29" i="11"/>
  <c r="H28" i="11"/>
  <c r="H27" i="11"/>
  <c r="H11" i="11" l="1"/>
  <c r="H7" i="11" l="1"/>
  <c r="E9" i="11" l="1"/>
  <c r="H20" i="11" l="1"/>
  <c r="E10" i="11"/>
  <c r="I5" i="11"/>
  <c r="H35" i="11"/>
  <c r="H34" i="11"/>
  <c r="H26" i="11"/>
  <c r="H25" i="11"/>
  <c r="H23" i="11"/>
  <c r="H19" i="11"/>
  <c r="H18" i="11"/>
  <c r="H12" i="11"/>
  <c r="H8" i="11"/>
  <c r="H9" i="11" l="1"/>
  <c r="I6" i="11"/>
  <c r="H24" i="11" l="1"/>
  <c r="H10" i="11"/>
  <c r="H21" i="11"/>
  <c r="H13" i="11"/>
  <c r="J5" i="11"/>
  <c r="K5" i="11" s="1"/>
  <c r="L5" i="11" s="1"/>
  <c r="M5" i="11" s="1"/>
  <c r="N5" i="11" s="1"/>
  <c r="O5" i="11" s="1"/>
  <c r="P5" i="11" s="1"/>
  <c r="I4" i="11"/>
  <c r="H22" i="11" l="1"/>
  <c r="H14" i="11"/>
  <c r="P4" i="11"/>
  <c r="Q5" i="11"/>
  <c r="R5" i="11" s="1"/>
  <c r="S5" i="11" s="1"/>
  <c r="T5" i="11" s="1"/>
  <c r="U5" i="11" s="1"/>
  <c r="V5" i="11" s="1"/>
  <c r="W5" i="11" s="1"/>
  <c r="J6" i="11"/>
  <c r="H17" i="11" l="1"/>
  <c r="H16" i="1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<sst xmlns="http://schemas.openxmlformats.org/spreadsheetml/2006/main" count="89" uniqueCount="75">
  <si>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</si>
  <si>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</si>
  <si>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</si>
  <si>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</si>
  <si>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</si>
  <si>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</si>
  <si>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</si>
  <si>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</si>
  <si>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</si>
  <si>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</si>
  <si>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</si>
  <si>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</si>
  <si>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</si>
  <si>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</si>
  <si>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</si>
  <si>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</si>
  <si>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</si>
  <si>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</si>
  <si>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</si>
  <si>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</si>
  <si>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</si>
  <si>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</si>
  <si>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</si>
  <si>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</si>
  <si>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</si>
  <si>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</si>
  <si>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</si>
  <si>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</si>
  <si>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</si>
  <si>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</si>
  <si>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</si>
  <si>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</si>
  <si>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</si>
  <si>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</si>
  <si>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</si>
  <si>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</si>
  <si>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</si>
  <si>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</si>
  <si>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Identifying a Problem and Brainstorming Ideas</t>
  </si>
  <si>
    <t>BREE 490 Engineering Design</t>
  </si>
  <si>
    <t>CanCanna Corp.</t>
  </si>
  <si>
    <t>Group</t>
  </si>
  <si>
    <t>Maxime Nectoux, Adam Nunez</t>
  </si>
  <si>
    <t>Group Members: Guillaume Céré, Ervin Cai,</t>
  </si>
  <si>
    <t>Brainstorm Problems</t>
  </si>
  <si>
    <t>Define Problem and Objectives</t>
  </si>
  <si>
    <t>Phase 2 Literature Review</t>
  </si>
  <si>
    <t>Phase 5 Prototyping</t>
  </si>
  <si>
    <t>Phase 3 Identify Possisble Solutions</t>
  </si>
  <si>
    <t>Create PUGH Chart</t>
  </si>
  <si>
    <t>Guillaume</t>
  </si>
  <si>
    <t>Ervin</t>
  </si>
  <si>
    <t>Adam/Max</t>
  </si>
  <si>
    <t>Research Mechanical Desgin Components</t>
  </si>
  <si>
    <t>Identify Required Materials and Components</t>
  </si>
  <si>
    <t>Make a Detailed List of All Possible Design Solutions</t>
  </si>
  <si>
    <t>Energy Requirements</t>
  </si>
  <si>
    <t>Select Most Appropriate Design</t>
  </si>
  <si>
    <t>Phase 4 Engineering Desgins, CAD Files, and Software</t>
  </si>
  <si>
    <t>Identify Sossible Solutions</t>
  </si>
  <si>
    <t>Research Cannabis Life Cycle and Optimal Growing Conditions/Requirements</t>
  </si>
  <si>
    <t>Research Stress Reducing Apparatuses in Use on the Market Today</t>
  </si>
  <si>
    <t>Research Possible Potting Systems for Cannabis Growth</t>
  </si>
  <si>
    <t>Research Potential for Sensors and Automation</t>
  </si>
  <si>
    <t>Create GUI Mockup</t>
  </si>
  <si>
    <t>Create CAD Mockup (Inventor, Solidworks)</t>
  </si>
  <si>
    <t>Phase 6 Final Report and Deliverables</t>
  </si>
  <si>
    <t>Prepare for Presentations</t>
  </si>
  <si>
    <t>Sumarize Findings into a Final Report</t>
  </si>
  <si>
    <t>Conduct Testing and Optimization</t>
  </si>
  <si>
    <t>Begin Gathering Materials and Constructing a Reduced Scale Prototype</t>
  </si>
  <si>
    <t>Adjust Design</t>
  </si>
  <si>
    <t>All</t>
  </si>
  <si>
    <t>Max/Ervin</t>
  </si>
  <si>
    <t>Ervin/Adam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</si>
</sst>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i/>
      <sz val="14"/>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
      <patternFill patternType="solid">
        <fgColor theme="8"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0" borderId="0" xfId="6" applyFont="1" applyAlignment="1">
      <alignment horizontal="left" vertical="center"/>
    </xf>
    <xf numFmtId="0" fontId="9" fillId="0" borderId="0" xfId="8" applyAlignment="1"/>
    <xf numFmtId="0" fontId="9" fillId="3" borderId="2" xfId="12" applyFont="1"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0" fontId="9" fillId="14" borderId="2" xfId="12" applyFill="1">
      <alignment horizontal="left" vertical="center" indent="2"/>
    </xf>
    <xf numFmtId="164" fontId="9" fillId="14" borderId="2" xfId="10" applyFill="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2" borderId="2" xfId="11" applyFill="1">
      <alignment horizontal="center" vertical="center"/>
    </xf>
    <xf numFmtId="0" fontId="9" fillId="2" borderId="2" xfId="12" applyFill="1">
      <alignment horizontal="left" vertical="center" indent="2"/>
    </xf>
    <xf numFmtId="164" fontId="9" fillId="2" borderId="2" xfId="10" applyFill="1">
      <alignment horizontal="center" vertical="center"/>
    </xf>
    <xf numFmtId="0" fontId="6" fillId="7" borderId="2" xfId="0" applyFont="1" applyFill="1" applyBorder="1" applyAlignment="1">
      <alignment horizontal="left" vertical="center" indent="1"/>
    </xf>
    <xf numFmtId="0" fontId="9" fillId="7" borderId="2" xfId="11" applyFill="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10" fillId="0" borderId="0" xfId="7" applyFont="1" applyAlignment="1">
      <alignment vertical="center"/>
    </xf>
    <xf numFmtId="168"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C1" zoomScale="60" zoomScaleNormal="60" zoomScaleSheetLayoutView="50" zoomScalePageLayoutView="70" workbookViewId="0">
      <pane ySplit="6" topLeftCell="A13" activePane="bottomLeft" state="frozen"/>
      <selection pane="bottomLeft" activeCell="B1" sqref="B1:BL34"/>
    </sheetView>
  </sheetViews>
  <sheetFormatPr defaultRowHeight="30" customHeight="1" x14ac:dyDescent="0.25"/>
  <cols>
    <col min="1" max="1" width="2.7109375" style="58" customWidth="1"/>
    <col min="2" max="2" width="82.42578125" customWidth="1"/>
    <col min="3" max="3" width="30.7109375" customWidth="1"/>
    <col min="4" max="4" width="10.7109375" customWidth="1"/>
    <col min="5" max="5" width="10.42578125" style="5" customWidth="1"/>
    <col min="6" max="6" width="10.42578125" customWidth="1"/>
    <col min="7" max="7" width="5.7109375" customWidth="1"/>
    <col min="8" max="8" width="10.42578125" customWidth="1"/>
    <col min="9" max="64" width="5.7109375" customWidth="1"/>
    <col min="69" max="70" width="10.28515625"/>
  </cols>
  <sheetData>
    <row r="1" spans="1:64" ht="30" customHeight="1" x14ac:dyDescent="0.45">
      <c r="A1" s="59" t="s">
        <v>29</v>
      </c>
      <c r="B1" s="63" t="s">
        <v>39</v>
      </c>
      <c r="C1" s="1"/>
      <c r="D1" s="2"/>
      <c r="E1" s="4"/>
      <c r="F1" s="47"/>
      <c r="H1" s="2"/>
      <c r="I1" s="14"/>
    </row>
    <row r="2" spans="1:64" ht="30" customHeight="1" x14ac:dyDescent="0.25">
      <c r="A2" s="58" t="s">
        <v>24</v>
      </c>
      <c r="B2" s="83" t="s">
        <v>40</v>
      </c>
      <c r="I2" s="61"/>
    </row>
    <row r="3" spans="1:64" ht="30" customHeight="1" x14ac:dyDescent="0.25">
      <c r="A3" s="58" t="s">
        <v>30</v>
      </c>
      <c r="B3" s="107" t="s">
        <v>43</v>
      </c>
      <c r="C3" s="107"/>
      <c r="D3" s="84" t="s">
        <v>1</v>
      </c>
      <c r="E3" s="108">
        <v>44076</v>
      </c>
      <c r="F3" s="108"/>
    </row>
    <row r="4" spans="1:64" ht="30" customHeight="1" x14ac:dyDescent="0.25">
      <c r="A4" s="59" t="s">
        <v>31</v>
      </c>
      <c r="B4" s="107" t="s">
        <v>42</v>
      </c>
      <c r="C4" s="107"/>
      <c r="D4" s="84" t="s">
        <v>8</v>
      </c>
      <c r="E4" s="7">
        <v>18</v>
      </c>
      <c r="I4" s="104">
        <f>I5</f>
        <v>44193</v>
      </c>
      <c r="J4" s="105"/>
      <c r="K4" s="105"/>
      <c r="L4" s="105"/>
      <c r="M4" s="105"/>
      <c r="N4" s="105"/>
      <c r="O4" s="106"/>
      <c r="P4" s="104">
        <f>P5</f>
        <v>44200</v>
      </c>
      <c r="Q4" s="105"/>
      <c r="R4" s="105"/>
      <c r="S4" s="105"/>
      <c r="T4" s="105"/>
      <c r="U4" s="105"/>
      <c r="V4" s="106"/>
      <c r="W4" s="104">
        <f>W5</f>
        <v>44207</v>
      </c>
      <c r="X4" s="105"/>
      <c r="Y4" s="105"/>
      <c r="Z4" s="105"/>
      <c r="AA4" s="105"/>
      <c r="AB4" s="105"/>
      <c r="AC4" s="106"/>
      <c r="AD4" s="104">
        <f>AD5</f>
        <v>44214</v>
      </c>
      <c r="AE4" s="105"/>
      <c r="AF4" s="105"/>
      <c r="AG4" s="105"/>
      <c r="AH4" s="105"/>
      <c r="AI4" s="105"/>
      <c r="AJ4" s="106"/>
      <c r="AK4" s="104">
        <f>AK5</f>
        <v>44221</v>
      </c>
      <c r="AL4" s="105"/>
      <c r="AM4" s="105"/>
      <c r="AN4" s="105"/>
      <c r="AO4" s="105"/>
      <c r="AP4" s="105"/>
      <c r="AQ4" s="106"/>
      <c r="AR4" s="104">
        <f>AR5</f>
        <v>44228</v>
      </c>
      <c r="AS4" s="105"/>
      <c r="AT4" s="105"/>
      <c r="AU4" s="105"/>
      <c r="AV4" s="105"/>
      <c r="AW4" s="105"/>
      <c r="AX4" s="106"/>
      <c r="AY4" s="104">
        <f>AY5</f>
        <v>44235</v>
      </c>
      <c r="AZ4" s="105"/>
      <c r="BA4" s="105"/>
      <c r="BB4" s="105"/>
      <c r="BC4" s="105"/>
      <c r="BD4" s="105"/>
      <c r="BE4" s="106"/>
      <c r="BF4" s="104">
        <f>BF5</f>
        <v>44242</v>
      </c>
      <c r="BG4" s="105"/>
      <c r="BH4" s="105"/>
      <c r="BI4" s="105"/>
      <c r="BJ4" s="105"/>
      <c r="BK4" s="105"/>
      <c r="BL4" s="106"/>
    </row>
    <row r="5" spans="1:64" ht="15" customHeight="1" x14ac:dyDescent="0.25">
      <c r="A5" s="59" t="s">
        <v>32</v>
      </c>
      <c r="B5" s="103"/>
      <c r="C5" s="103"/>
      <c r="D5" s="103"/>
      <c r="E5" s="103"/>
      <c r="F5" s="103"/>
      <c r="G5" s="103"/>
      <c r="I5" s="11">
        <f>Project_Start-WEEKDAY(Project_Start,1)+2+7*(Display_Week-1)</f>
        <v>44193</v>
      </c>
      <c r="J5" s="10">
        <f>I5+1</f>
        <v>44194</v>
      </c>
      <c r="K5" s="10">
        <f t="shared" ref="K5:AX5" si="0">J5+1</f>
        <v>44195</v>
      </c>
      <c r="L5" s="10">
        <f t="shared" si="0"/>
        <v>44196</v>
      </c>
      <c r="M5" s="10">
        <f t="shared" si="0"/>
        <v>44197</v>
      </c>
      <c r="N5" s="10">
        <f t="shared" si="0"/>
        <v>44198</v>
      </c>
      <c r="O5" s="12">
        <f t="shared" si="0"/>
        <v>44199</v>
      </c>
      <c r="P5" s="11">
        <f>O5+1</f>
        <v>44200</v>
      </c>
      <c r="Q5" s="10">
        <f>P5+1</f>
        <v>44201</v>
      </c>
      <c r="R5" s="10">
        <f t="shared" si="0"/>
        <v>44202</v>
      </c>
      <c r="S5" s="10">
        <f t="shared" si="0"/>
        <v>44203</v>
      </c>
      <c r="T5" s="10">
        <f t="shared" si="0"/>
        <v>44204</v>
      </c>
      <c r="U5" s="10">
        <f t="shared" si="0"/>
        <v>44205</v>
      </c>
      <c r="V5" s="12">
        <f t="shared" si="0"/>
        <v>44206</v>
      </c>
      <c r="W5" s="11">
        <f>V5+1</f>
        <v>44207</v>
      </c>
      <c r="X5" s="10">
        <f>W5+1</f>
        <v>44208</v>
      </c>
      <c r="Y5" s="10">
        <f t="shared" si="0"/>
        <v>44209</v>
      </c>
      <c r="Z5" s="10">
        <f t="shared" si="0"/>
        <v>44210</v>
      </c>
      <c r="AA5" s="10">
        <f t="shared" si="0"/>
        <v>44211</v>
      </c>
      <c r="AB5" s="10">
        <f t="shared" si="0"/>
        <v>44212</v>
      </c>
      <c r="AC5" s="12">
        <f t="shared" si="0"/>
        <v>44213</v>
      </c>
      <c r="AD5" s="11">
        <f>AC5+1</f>
        <v>44214</v>
      </c>
      <c r="AE5" s="10">
        <f>AD5+1</f>
        <v>44215</v>
      </c>
      <c r="AF5" s="10">
        <f t="shared" si="0"/>
        <v>44216</v>
      </c>
      <c r="AG5" s="10">
        <f t="shared" si="0"/>
        <v>44217</v>
      </c>
      <c r="AH5" s="10">
        <f t="shared" si="0"/>
        <v>44218</v>
      </c>
      <c r="AI5" s="10">
        <f t="shared" si="0"/>
        <v>44219</v>
      </c>
      <c r="AJ5" s="12">
        <f t="shared" si="0"/>
        <v>44220</v>
      </c>
      <c r="AK5" s="11">
        <f>AJ5+1</f>
        <v>44221</v>
      </c>
      <c r="AL5" s="10">
        <f>AK5+1</f>
        <v>44222</v>
      </c>
      <c r="AM5" s="10">
        <f t="shared" si="0"/>
        <v>44223</v>
      </c>
      <c r="AN5" s="10">
        <f t="shared" si="0"/>
        <v>44224</v>
      </c>
      <c r="AO5" s="10">
        <f t="shared" si="0"/>
        <v>44225</v>
      </c>
      <c r="AP5" s="10">
        <f t="shared" si="0"/>
        <v>44226</v>
      </c>
      <c r="AQ5" s="12">
        <f t="shared" si="0"/>
        <v>44227</v>
      </c>
      <c r="AR5" s="11">
        <f>AQ5+1</f>
        <v>44228</v>
      </c>
      <c r="AS5" s="10">
        <f>AR5+1</f>
        <v>44229</v>
      </c>
      <c r="AT5" s="10">
        <f t="shared" si="0"/>
        <v>44230</v>
      </c>
      <c r="AU5" s="10">
        <f t="shared" si="0"/>
        <v>44231</v>
      </c>
      <c r="AV5" s="10">
        <f t="shared" si="0"/>
        <v>44232</v>
      </c>
      <c r="AW5" s="10">
        <f t="shared" si="0"/>
        <v>44233</v>
      </c>
      <c r="AX5" s="12">
        <f t="shared" si="0"/>
        <v>44234</v>
      </c>
      <c r="AY5" s="11">
        <f>AX5+1</f>
        <v>44235</v>
      </c>
      <c r="AZ5" s="10">
        <f>AY5+1</f>
        <v>44236</v>
      </c>
      <c r="BA5" s="10">
        <f t="shared" ref="BA5:BE5" si="1">AZ5+1</f>
        <v>44237</v>
      </c>
      <c r="BB5" s="10">
        <f t="shared" si="1"/>
        <v>44238</v>
      </c>
      <c r="BC5" s="10">
        <f t="shared" si="1"/>
        <v>44239</v>
      </c>
      <c r="BD5" s="10">
        <f t="shared" si="1"/>
        <v>44240</v>
      </c>
      <c r="BE5" s="12">
        <f t="shared" si="1"/>
        <v>44241</v>
      </c>
      <c r="BF5" s="11">
        <f>BE5+1</f>
        <v>44242</v>
      </c>
      <c r="BG5" s="10">
        <f>BF5+1</f>
        <v>44243</v>
      </c>
      <c r="BH5" s="10">
        <f t="shared" ref="BH5:BL5" si="2">BG5+1</f>
        <v>44244</v>
      </c>
      <c r="BI5" s="10">
        <f t="shared" si="2"/>
        <v>44245</v>
      </c>
      <c r="BJ5" s="10">
        <f t="shared" si="2"/>
        <v>44246</v>
      </c>
      <c r="BK5" s="10">
        <f t="shared" si="2"/>
        <v>44247</v>
      </c>
      <c r="BL5" s="12">
        <f t="shared" si="2"/>
        <v>44248</v>
      </c>
    </row>
    <row r="6" spans="1:64" ht="30" customHeight="1" thickBot="1" x14ac:dyDescent="0.3">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34</v>
      </c>
      <c r="B8" s="18" t="s">
        <v>38</v>
      </c>
      <c r="C8" s="69"/>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35</v>
      </c>
      <c r="B9" s="78" t="s">
        <v>44</v>
      </c>
      <c r="C9" s="70" t="s">
        <v>41</v>
      </c>
      <c r="D9" s="22">
        <v>1</v>
      </c>
      <c r="E9" s="64">
        <f>Project_Start</f>
        <v>44076</v>
      </c>
      <c r="F9" s="64">
        <v>44089</v>
      </c>
      <c r="G9" s="17"/>
      <c r="H9" s="17">
        <f t="shared" si="6"/>
        <v>14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36</v>
      </c>
      <c r="B10" s="85" t="s">
        <v>59</v>
      </c>
      <c r="C10" s="70" t="s">
        <v>41</v>
      </c>
      <c r="D10" s="22">
        <v>1</v>
      </c>
      <c r="E10" s="64">
        <f>F9</f>
        <v>44089</v>
      </c>
      <c r="F10" s="64">
        <v>44097</v>
      </c>
      <c r="G10" s="17"/>
      <c r="H10" s="17">
        <f t="shared" si="6"/>
        <v>9</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8" t="s">
        <v>45</v>
      </c>
      <c r="C11" s="70" t="s">
        <v>41</v>
      </c>
      <c r="D11" s="22">
        <v>1</v>
      </c>
      <c r="E11" s="64">
        <v>44094</v>
      </c>
      <c r="F11" s="64">
        <v>44097</v>
      </c>
      <c r="G11" s="17"/>
      <c r="H11" s="17">
        <f>IF(OR(ISBLANK(task_start),ISBLANK(task_end)),"",task_end-task_start+1)</f>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37</v>
      </c>
      <c r="B12" s="23" t="s">
        <v>46</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79" t="s">
        <v>60</v>
      </c>
      <c r="C13" s="72" t="s">
        <v>50</v>
      </c>
      <c r="D13" s="27">
        <v>1</v>
      </c>
      <c r="E13" s="65">
        <v>44098</v>
      </c>
      <c r="F13" s="65">
        <v>44108</v>
      </c>
      <c r="G13" s="17"/>
      <c r="H13" s="17">
        <f t="shared" si="6"/>
        <v>11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79" t="s">
        <v>61</v>
      </c>
      <c r="C14" s="72" t="s">
        <v>41</v>
      </c>
      <c r="D14" s="27">
        <v>1</v>
      </c>
      <c r="E14" s="65">
        <v>44098</v>
      </c>
      <c r="F14" s="65">
        <v>44108</v>
      </c>
      <c r="G14" s="17"/>
      <c r="H14" s="17">
        <f t="shared" si="6"/>
        <v>11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79" t="s">
        <v>62</v>
      </c>
      <c r="C15" s="72" t="s">
        <v>52</v>
      </c>
      <c r="D15" s="27">
        <v>1</v>
      </c>
      <c r="E15" s="65">
        <v>44098</v>
      </c>
      <c r="F15" s="65">
        <v>44141</v>
      </c>
      <c r="G15" s="17"/>
      <c r="H15" s="17">
        <f t="shared" si="6"/>
        <v>44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79" t="s">
        <v>63</v>
      </c>
      <c r="C16" s="72" t="s">
        <v>51</v>
      </c>
      <c r="D16" s="27">
        <v>1</v>
      </c>
      <c r="E16" s="65">
        <v>44098</v>
      </c>
      <c r="F16" s="65">
        <v>44108</v>
      </c>
      <c r="G16" s="17"/>
      <c r="H16" s="17">
        <f t="shared" si="6"/>
        <v>11</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79" t="s">
        <v>53</v>
      </c>
      <c r="C17" s="72" t="s">
        <v>52</v>
      </c>
      <c r="D17" s="27">
        <v>1</v>
      </c>
      <c r="E17" s="65">
        <v>44098</v>
      </c>
      <c r="F17" s="65">
        <v>44108</v>
      </c>
      <c r="G17" s="17"/>
      <c r="H17" s="17">
        <f t="shared" si="6"/>
        <v>11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t="s">
        <v>25</v>
      </c>
      <c r="B18" s="28" t="s">
        <v>48</v>
      </c>
      <c r="C18" s="73"/>
      <c r="D18" s="29"/>
      <c r="E18" s="30"/>
      <c r="F18" s="31"/>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55</v>
      </c>
      <c r="C19" s="74" t="s">
        <v>72</v>
      </c>
      <c r="D19" s="32">
        <v>1</v>
      </c>
      <c r="E19" s="66">
        <v>44108</v>
      </c>
      <c r="F19" s="66">
        <v>44165</v>
      </c>
      <c r="G19" s="17"/>
      <c r="H19" s="17">
        <f t="shared" si="6"/>
        <v>58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0" t="s">
        <v>49</v>
      </c>
      <c r="C20" s="74" t="s">
        <v>72</v>
      </c>
      <c r="D20" s="32">
        <v>1</v>
      </c>
      <c r="E20" s="66">
        <v>44108</v>
      </c>
      <c r="F20" s="66">
        <v>44165</v>
      </c>
      <c r="G20" s="17"/>
      <c r="H20" s="17">
        <f t="shared" si="6"/>
        <v>58</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0" t="s">
        <v>54</v>
      </c>
      <c r="C21" s="74" t="s">
        <v>72</v>
      </c>
      <c r="D21" s="32">
        <v>1</v>
      </c>
      <c r="E21" s="66">
        <v>44108</v>
      </c>
      <c r="F21" s="66">
        <v>44165</v>
      </c>
      <c r="G21" s="17"/>
      <c r="H21" s="17">
        <f t="shared" si="6"/>
        <v>58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0" t="s">
        <v>56</v>
      </c>
      <c r="C22" s="74" t="s">
        <v>72</v>
      </c>
      <c r="D22" s="32">
        <v>0.5</v>
      </c>
      <c r="E22" s="66">
        <v>44108</v>
      </c>
      <c r="F22" s="66">
        <v>44285</v>
      </c>
      <c r="G22" s="17"/>
      <c r="H22" s="17">
        <f t="shared" si="6"/>
        <v>178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t="s">
        <v>25</v>
      </c>
      <c r="B23" s="33" t="s">
        <v>58</v>
      </c>
      <c r="C23" s="75"/>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57</v>
      </c>
      <c r="C24" s="76" t="s">
        <v>72</v>
      </c>
      <c r="D24" s="37">
        <v>1</v>
      </c>
      <c r="E24" s="67">
        <v>44122</v>
      </c>
      <c r="F24" s="67">
        <v>44141</v>
      </c>
      <c r="G24" s="17"/>
      <c r="H24" s="17">
        <f t="shared" si="6"/>
        <v>20</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65</v>
      </c>
      <c r="C25" s="76" t="s">
        <v>73</v>
      </c>
      <c r="D25" s="37">
        <v>0.7</v>
      </c>
      <c r="E25" s="67">
        <v>44122</v>
      </c>
      <c r="F25" s="67">
        <v>44285</v>
      </c>
      <c r="G25" s="17"/>
      <c r="H25" s="17">
        <f t="shared" si="6"/>
        <v>164</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1" t="s">
        <v>64</v>
      </c>
      <c r="C26" s="76" t="s">
        <v>74</v>
      </c>
      <c r="D26" s="37">
        <v>1</v>
      </c>
      <c r="E26" s="67">
        <v>44122</v>
      </c>
      <c r="F26" s="67">
        <v>44165</v>
      </c>
      <c r="G26" s="17"/>
      <c r="H26" s="17">
        <f t="shared" si="6"/>
        <v>44</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90" t="s">
        <v>47</v>
      </c>
      <c r="C27" s="91"/>
      <c r="D27" s="92"/>
      <c r="E27" s="93"/>
      <c r="F27" s="94"/>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70</v>
      </c>
      <c r="C28" s="86" t="s">
        <v>72</v>
      </c>
      <c r="D28" s="87">
        <v>0.1</v>
      </c>
      <c r="E28" s="89">
        <v>44206</v>
      </c>
      <c r="F28" s="89">
        <v>44285</v>
      </c>
      <c r="G28" s="17"/>
      <c r="H28" s="17">
        <f t="shared" si="6"/>
        <v>80</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8" t="s">
        <v>69</v>
      </c>
      <c r="C29" s="86" t="s">
        <v>72</v>
      </c>
      <c r="D29" s="87">
        <v>0</v>
      </c>
      <c r="E29" s="89">
        <v>44206</v>
      </c>
      <c r="F29" s="89">
        <v>44285</v>
      </c>
      <c r="G29" s="17"/>
      <c r="H29" s="17">
        <f t="shared" si="6"/>
        <v>80</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8" t="s">
        <v>71</v>
      </c>
      <c r="C30" s="86" t="s">
        <v>72</v>
      </c>
      <c r="D30" s="87">
        <v>0</v>
      </c>
      <c r="E30" s="89">
        <v>44206</v>
      </c>
      <c r="F30" s="89">
        <v>44285</v>
      </c>
      <c r="G30" s="17"/>
      <c r="H30" s="17">
        <f t="shared" si="6"/>
        <v>80</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25</v>
      </c>
      <c r="B31" s="98" t="s">
        <v>66</v>
      </c>
      <c r="C31" s="99"/>
      <c r="D31" s="100"/>
      <c r="E31" s="101"/>
      <c r="F31" s="102"/>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96" t="s">
        <v>68</v>
      </c>
      <c r="C32" s="95"/>
      <c r="D32" s="40"/>
      <c r="E32" s="97"/>
      <c r="F32" s="97"/>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96" t="s">
        <v>67</v>
      </c>
      <c r="C33" s="95"/>
      <c r="D33" s="40"/>
      <c r="E33" s="97"/>
      <c r="F33" s="97"/>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82"/>
      <c r="C34" s="77"/>
      <c r="D34" s="16"/>
      <c r="E34" s="68"/>
      <c r="F34" s="68"/>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AY4:BE4"/>
    <mergeCell ref="BF4:BL4"/>
    <mergeCell ref="E3:F3"/>
    <mergeCell ref="I4:O4"/>
    <mergeCell ref="P4:V4"/>
    <mergeCell ref="W4:AC4"/>
    <mergeCell ref="AD4:AJ4"/>
    <mergeCell ref="B5:G5"/>
    <mergeCell ref="AK4:AQ4"/>
    <mergeCell ref="AR4:AX4"/>
    <mergeCell ref="B3:C3"/>
    <mergeCell ref="B4:C4"/>
  </mergeCells>
  <conditionalFormatting sqref="D34:D35 D7:D18 D20:D26">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4:BL35 I5:BL26">
    <cfRule type="expression" dxfId="8" priority="42">
      <formula>AND(TODAY()&gt;=I$5,TODAY()&lt;J$5)</formula>
    </cfRule>
  </conditionalFormatting>
  <conditionalFormatting sqref="I34:BL35 I7:BL26">
    <cfRule type="expression" dxfId="7" priority="36">
      <formula>AND(task_start&lt;=I$5,ROUNDDOWN((task_end-task_start+1)*task_progress,0)+task_start-1&gt;=I$5)</formula>
    </cfRule>
    <cfRule type="expression" dxfId="6" priority="37" stopIfTrue="1">
      <formula>AND(task_end&gt;=I$5,task_start&lt;J$5)</formula>
    </cfRule>
  </conditionalFormatting>
  <conditionalFormatting sqref="D27:D30">
    <cfRule type="dataBar" priority="6">
      <dataBar>
        <cfvo type="num" val="0"/>
        <cfvo type="num" val="1"/>
        <color theme="0" tint="-0.249977111117893"/>
      </dataBar>
      <extLst>
        <ext xmlns:x14="http://schemas.microsoft.com/office/spreadsheetml/2009/9/main" uri="{B025F937-C7B1-47D3-B67F-A62EFF666E3E}">
          <x14:id>{A33BA558-4E1C-4618-9633-D0B6B8B115C4}</x14:id>
        </ext>
      </extLst>
    </cfRule>
  </conditionalFormatting>
  <conditionalFormatting sqref="I27:BL30">
    <cfRule type="expression" dxfId="5" priority="9">
      <formula>AND(TODAY()&gt;=I$5,TODAY()&lt;J$5)</formula>
    </cfRule>
  </conditionalFormatting>
  <conditionalFormatting sqref="I27:BL30">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D31:D33">
    <cfRule type="dataBar" priority="2">
      <dataBar>
        <cfvo type="num" val="0"/>
        <cfvo type="num" val="1"/>
        <color theme="0" tint="-0.249977111117893"/>
      </dataBar>
      <extLst>
        <ext xmlns:x14="http://schemas.microsoft.com/office/spreadsheetml/2009/9/main" uri="{B025F937-C7B1-47D3-B67F-A62EFF666E3E}">
          <x14:id>{BA871A3B-D67D-407F-9BAB-731D314E83F7}</x14:id>
        </ext>
      </extLst>
    </cfRule>
  </conditionalFormatting>
  <conditionalFormatting sqref="I31:BL33">
    <cfRule type="expression" dxfId="2" priority="5">
      <formula>AND(TODAY()&gt;=I$5,TODAY()&lt;J$5)</formula>
    </cfRule>
  </conditionalFormatting>
  <conditionalFormatting sqref="I31:BL33">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19">
    <cfRule type="dataBar" priority="1">
      <dataBar>
        <cfvo type="num" val="0"/>
        <cfvo type="num" val="1"/>
        <color theme="0" tint="-0.249977111117893"/>
      </dataBar>
      <extLst>
        <ext xmlns:x14="http://schemas.microsoft.com/office/spreadsheetml/2009/9/main" uri="{B025F937-C7B1-47D3-B67F-A62EFF666E3E}">
          <x14:id>{6EB0E8DB-373A-4441-94E1-824FAFF97D10}</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2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D34:D35 D7:D18 D20:D26</xm:sqref>
        </x14:conditionalFormatting>
        <x14:conditionalFormatting xmlns:xm="http://schemas.microsoft.com/office/excel/2006/main">
          <x14:cfRule type="dataBar" id="{A33BA558-4E1C-4618-9633-D0B6B8B115C4}">
            <x14:dataBar minLength="0" maxLength="100" gradient="0">
              <x14:cfvo type="num">
                <xm:f>0</xm:f>
              </x14:cfvo>
              <x14:cfvo type="num">
                <xm:f>1</xm:f>
              </x14:cfvo>
              <x14:negativeFillColor rgb="FFFF0000"/>
              <x14:axisColor rgb="FF000000"/>
            </x14:dataBar>
          </x14:cfRule>
          <xm:sqref>D27:D30</xm:sqref>
        </x14:conditionalFormatting>
        <x14:conditionalFormatting xmlns:xm="http://schemas.microsoft.com/office/excel/2006/main">
          <x14:cfRule type="dataBar" id="{BA871A3B-D67D-407F-9BAB-731D314E83F7}">
            <x14:dataBar minLength="0" maxLength="100" gradient="0">
              <x14:cfvo type="num">
                <xm:f>0</xm:f>
              </x14:cfvo>
              <x14:cfvo type="num">
                <xm:f>1</xm:f>
              </x14:cfvo>
              <x14:negativeFillColor rgb="FFFF0000"/>
              <x14:axisColor rgb="FF000000"/>
            </x14:dataBar>
          </x14:cfRule>
          <xm:sqref>D31:D33</xm:sqref>
        </x14:conditionalFormatting>
        <x14:conditionalFormatting xmlns:xm="http://schemas.microsoft.com/office/excel/2006/main">
          <x14:cfRule type="dataBar" id="{6EB0E8DB-373A-4441-94E1-824FAFF97D10}">
            <x14:dataBar minLength="0" maxLength="100" gradient="0">
              <x14:cfvo type="num">
                <xm:f>0</xm:f>
              </x14:cfvo>
              <x14:cfvo type="num">
                <xm:f>1</xm:f>
              </x14:cfvo>
              <x14:negativeFillColor rgb="FFFF0000"/>
              <x14:axisColor rgb="FF000000"/>
            </x14:dataBar>
          </x14:cfRule>
          <xm:sqref>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2021-01-22T21:06:36Z</dcterms:modified>
</cp:coreProperties>
</file>