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3C4AD6EA-994C-4DD7-AC98-C125101D82CB}"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3" i="11" l="1"/>
  <c r="H32" i="11"/>
  <c r="H31" i="11"/>
  <c r="H30" i="11"/>
  <c r="H29" i="11"/>
  <c r="H28" i="11"/>
  <c r="H27" i="11"/>
  <c r="H11" i="11" l="1"/>
  <c r="H7" i="11" l="1"/>
  <c r="E9" i="11" l="1"/>
  <c r="H20" i="11" l="1"/>
  <c r="E10" i="11"/>
  <c r="I5" i="11"/>
  <c r="H35" i="11"/>
  <c r="H34" i="11"/>
  <c r="H26" i="11"/>
  <c r="H25" i="11"/>
  <c r="H23" i="11"/>
  <c r="H19" i="11"/>
  <c r="H18" i="11"/>
  <c r="H12" i="11"/>
  <c r="H8" i="11"/>
  <c r="H9" i="11" l="1"/>
  <c r="I6" i="11"/>
  <c r="H24" i="11" l="1"/>
  <c r="H10" i="11"/>
  <c r="H21" i="11"/>
  <c r="H13" i="11"/>
  <c r="J5" i="11"/>
  <c r="K5" i="11" s="1"/>
  <c r="L5" i="11" s="1"/>
  <c r="M5" i="11" s="1"/>
  <c r="N5" i="11" s="1"/>
  <c r="O5" i="11" s="1"/>
  <c r="P5" i="11" s="1"/>
  <c r="I4" i="11"/>
  <c r="H22" i="11" l="1"/>
  <c r="H14" i="11"/>
  <c r="P4" i="11"/>
  <c r="Q5" i="11"/>
  <c r="R5" i="11" s="1"/>
  <c r="S5" i="11" s="1"/>
  <c r="T5" i="11" s="1"/>
  <c r="U5" i="11" s="1"/>
  <c r="V5" i="11" s="1"/>
  <c r="W5" i="11" s="1"/>
  <c r="J6" i="11"/>
  <c r="H17" i="11" l="1"/>
  <c r="H16" i="1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<sst xmlns="http://schemas.openxmlformats.org/spreadsheetml/2006/main" count="79" uniqueCount="72">
  <si>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</si>
  <si>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</si>
  <si>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</si>
  <si>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</si>
  <si>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</si>
  <si>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</si>
  <si>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</si>
  <si>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</si>
  <si>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</si>
  <si>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</si>
  <si>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</si>
  <si>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</si>
  <si>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</si>
  <si>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</si>
  <si>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</si>
  <si>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</si>
  <si>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</si>
  <si>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</si>
  <si>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</si>
  <si>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</si>
  <si>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</si>
  <si>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</si>
  <si>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</si>
  <si>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</si>
  <si>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</si>
  <si>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</si>
  <si>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</si>
  <si>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</si>
  <si>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</si>
  <si>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</si>
  <si>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</si>
  <si>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</si>
  <si>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</si>
  <si>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</si>
  <si>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</si>
  <si>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</si>
  <si>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</si>
  <si>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</si>
  <si>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Identifying a Problem and Brainstorming Ideas</t>
  </si>
  <si>
    <t>BREE 490 Engineering Design</t>
  </si>
  <si>
    <t>CanCanna Corp.</t>
  </si>
  <si>
    <t>Group</t>
  </si>
  <si>
    <t>Maxime Nectoux, Adam Nunez</t>
  </si>
  <si>
    <t>Group Members: Guillaume Céré, Ervin Cai,</t>
  </si>
  <si>
    <t>Brainstorm Problems</t>
  </si>
  <si>
    <t>Define Problem and Objectives</t>
  </si>
  <si>
    <t>Phase 2 Literature Review</t>
  </si>
  <si>
    <t>Phase 5 Prototyping</t>
  </si>
  <si>
    <t>Phase 3 Identify Possisble Solutions</t>
  </si>
  <si>
    <t>Create PUGH Chart</t>
  </si>
  <si>
    <t>Guillaume</t>
  </si>
  <si>
    <t>Ervin</t>
  </si>
  <si>
    <t>Adam/Max</t>
  </si>
  <si>
    <t>Research Mechanical Desgin Components</t>
  </si>
  <si>
    <t>Identify Required Materials and Components</t>
  </si>
  <si>
    <t>Make a Detailed List of All Possible Design Solutions</t>
  </si>
  <si>
    <t>Energy Requirements</t>
  </si>
  <si>
    <t>Select Most Appropriate Design</t>
  </si>
  <si>
    <t>Phase 4 Engineering Desgins, CAD Files, and Software</t>
  </si>
  <si>
    <t>Identify Sossible Solutions</t>
  </si>
  <si>
    <t>Research Cannabis Life Cycle and Optimal Growing Conditions/Requirements</t>
  </si>
  <si>
    <t>Research Stress Reducing Apparatuses in Use on the Market Today</t>
  </si>
  <si>
    <t>Research Possible Potting Systems for Cannabis Growth</t>
  </si>
  <si>
    <t>Research Potential for Sensors and Automation</t>
  </si>
  <si>
    <t>Create GUI Mockup</t>
  </si>
  <si>
    <t>Create CAD Mockup (Inventor, Solidworks)</t>
  </si>
  <si>
    <t>Phase 6 Final Report and Deliverables</t>
  </si>
  <si>
    <t>Prepare for Presentations</t>
  </si>
  <si>
    <t>Sumarize Findings into a Final Report</t>
  </si>
  <si>
    <t>Conduct Testing and Optimization</t>
  </si>
  <si>
    <t>Begin Gathering Materials and Constructing a Reduced Scale Prototype</t>
  </si>
  <si>
    <t>Adjust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</si>
</sst>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d/yyyy;@"/>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i/>
      <sz val="14"/>
      <color theme="1"/>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
      <patternFill patternType="solid">
        <fgColor theme="8" tint="0.59999389629810485"/>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3" fillId="0" borderId="0" xfId="6" applyFont="1" applyAlignment="1">
      <alignment horizontal="left" vertical="center"/>
    </xf>
    <xf numFmtId="0" fontId="9" fillId="0" borderId="0" xfId="8" applyAlignment="1"/>
    <xf numFmtId="0" fontId="9" fillId="3" borderId="2" xfId="12" applyFont="1"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0" fontId="9" fillId="14" borderId="2" xfId="12" applyFill="1">
      <alignment horizontal="left" vertical="center" indent="2"/>
    </xf>
    <xf numFmtId="164" fontId="9" fillId="14" borderId="2" xfId="10" applyFill="1">
      <alignment horizontal="center" vertical="center"/>
    </xf>
    <xf numFmtId="0" fontId="6" fillId="15" borderId="2" xfId="0" applyFont="1" applyFill="1" applyBorder="1" applyAlignment="1">
      <alignment horizontal="left" vertical="center" indent="1"/>
    </xf>
    <xf numFmtId="0" fontId="9" fillId="15" borderId="2" xfId="11" applyFill="1">
      <alignment horizontal="center" vertical="center"/>
    </xf>
    <xf numFmtId="9" fontId="5"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5" fillId="15" borderId="2" xfId="0" applyNumberFormat="1" applyFont="1" applyFill="1" applyBorder="1" applyAlignment="1">
      <alignment horizontal="center" vertical="center"/>
    </xf>
    <xf numFmtId="0" fontId="9" fillId="2" borderId="2" xfId="11" applyFill="1">
      <alignment horizontal="center" vertical="center"/>
    </xf>
    <xf numFmtId="0" fontId="9" fillId="2" borderId="2" xfId="12" applyFill="1">
      <alignment horizontal="left" vertical="center" indent="2"/>
    </xf>
    <xf numFmtId="164" fontId="9" fillId="2" borderId="2" xfId="10" applyFill="1">
      <alignment horizontal="center" vertical="center"/>
    </xf>
    <xf numFmtId="0" fontId="6" fillId="7" borderId="2" xfId="0" applyFont="1" applyFill="1" applyBorder="1" applyAlignment="1">
      <alignment horizontal="left" vertical="center" indent="1"/>
    </xf>
    <xf numFmtId="0" fontId="9" fillId="7" borderId="2" xfId="11" applyFill="1">
      <alignment horizontal="center" vertical="center"/>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pplyNumberFormat="1">
      <alignment horizontal="center" vertical="center"/>
    </xf>
    <xf numFmtId="0" fontId="0" fillId="0" borderId="10" xfId="0" applyBorder="1"/>
    <xf numFmtId="0" fontId="10" fillId="0" borderId="0" xfId="7" applyFont="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50" zoomScaleNormal="50" zoomScalePageLayoutView="70" workbookViewId="0">
      <pane ySplit="6" topLeftCell="A7" activePane="bottomLeft" state="frozen"/>
      <selection pane="bottomLeft" sqref="A1:AQ34"/>
    </sheetView>
  </sheetViews>
  <sheetFormatPr defaultRowHeight="30" customHeight="1" x14ac:dyDescent="0.55000000000000004"/>
  <cols>
    <col min="1" max="1" width="2.68359375" style="58" customWidth="1"/>
    <col min="2" max="2" width="82.41796875" customWidth="1"/>
    <col min="3" max="3" width="30.68359375" customWidth="1"/>
    <col min="4" max="4" width="10.68359375" customWidth="1"/>
    <col min="5" max="5" width="10.41796875" style="5" customWidth="1"/>
    <col min="6" max="6" width="10.41796875" customWidth="1"/>
    <col min="7" max="7" width="5.734375" customWidth="1"/>
    <col min="8" max="8" width="10.3671875" customWidth="1"/>
    <col min="9" max="64" width="5.734375" customWidth="1"/>
    <col min="69" max="70" width="10.26171875"/>
  </cols>
  <sheetData>
    <row r="1" spans="1:64" ht="30" customHeight="1" x14ac:dyDescent="1.05">
      <c r="A1" s="59" t="s">
        <v>29</v>
      </c>
      <c r="B1" s="63" t="s">
        <v>39</v>
      </c>
      <c r="C1" s="1"/>
      <c r="D1" s="2"/>
      <c r="E1" s="4"/>
      <c r="F1" s="47"/>
      <c r="H1" s="2"/>
      <c r="I1" s="14"/>
    </row>
    <row r="2" spans="1:64" ht="30" customHeight="1" x14ac:dyDescent="0.55000000000000004">
      <c r="A2" s="58" t="s">
        <v>24</v>
      </c>
      <c r="B2" s="83" t="s">
        <v>40</v>
      </c>
      <c r="I2" s="61"/>
    </row>
    <row r="3" spans="1:64" ht="30" customHeight="1" x14ac:dyDescent="0.55000000000000004">
      <c r="A3" s="58" t="s">
        <v>30</v>
      </c>
      <c r="B3" s="108" t="s">
        <v>43</v>
      </c>
      <c r="C3" s="108"/>
      <c r="D3" s="84" t="s">
        <v>1</v>
      </c>
      <c r="E3" s="106">
        <v>44076</v>
      </c>
      <c r="F3" s="106"/>
    </row>
    <row r="4" spans="1:64" ht="30" customHeight="1" x14ac:dyDescent="0.55000000000000004">
      <c r="A4" s="59" t="s">
        <v>31</v>
      </c>
      <c r="B4" s="108" t="s">
        <v>42</v>
      </c>
      <c r="C4" s="108"/>
      <c r="D4" s="84" t="s">
        <v>8</v>
      </c>
      <c r="E4" s="7">
        <v>6</v>
      </c>
      <c r="I4" s="103">
        <f>I5</f>
        <v>44109</v>
      </c>
      <c r="J4" s="104"/>
      <c r="K4" s="104"/>
      <c r="L4" s="104"/>
      <c r="M4" s="104"/>
      <c r="N4" s="104"/>
      <c r="O4" s="105"/>
      <c r="P4" s="103">
        <f>P5</f>
        <v>44116</v>
      </c>
      <c r="Q4" s="104"/>
      <c r="R4" s="104"/>
      <c r="S4" s="104"/>
      <c r="T4" s="104"/>
      <c r="U4" s="104"/>
      <c r="V4" s="105"/>
      <c r="W4" s="103">
        <f>W5</f>
        <v>44123</v>
      </c>
      <c r="X4" s="104"/>
      <c r="Y4" s="104"/>
      <c r="Z4" s="104"/>
      <c r="AA4" s="104"/>
      <c r="AB4" s="104"/>
      <c r="AC4" s="105"/>
      <c r="AD4" s="103">
        <f>AD5</f>
        <v>44130</v>
      </c>
      <c r="AE4" s="104"/>
      <c r="AF4" s="104"/>
      <c r="AG4" s="104"/>
      <c r="AH4" s="104"/>
      <c r="AI4" s="104"/>
      <c r="AJ4" s="105"/>
      <c r="AK4" s="103">
        <f>AK5</f>
        <v>44137</v>
      </c>
      <c r="AL4" s="104"/>
      <c r="AM4" s="104"/>
      <c r="AN4" s="104"/>
      <c r="AO4" s="104"/>
      <c r="AP4" s="104"/>
      <c r="AQ4" s="105"/>
      <c r="AR4" s="103">
        <f>AR5</f>
        <v>44144</v>
      </c>
      <c r="AS4" s="104"/>
      <c r="AT4" s="104"/>
      <c r="AU4" s="104"/>
      <c r="AV4" s="104"/>
      <c r="AW4" s="104"/>
      <c r="AX4" s="105"/>
      <c r="AY4" s="103">
        <f>AY5</f>
        <v>44151</v>
      </c>
      <c r="AZ4" s="104"/>
      <c r="BA4" s="104"/>
      <c r="BB4" s="104"/>
      <c r="BC4" s="104"/>
      <c r="BD4" s="104"/>
      <c r="BE4" s="105"/>
      <c r="BF4" s="103">
        <f>BF5</f>
        <v>44158</v>
      </c>
      <c r="BG4" s="104"/>
      <c r="BH4" s="104"/>
      <c r="BI4" s="104"/>
      <c r="BJ4" s="104"/>
      <c r="BK4" s="104"/>
      <c r="BL4" s="105"/>
    </row>
    <row r="5" spans="1:64" ht="15" customHeight="1" x14ac:dyDescent="0.55000000000000004">
      <c r="A5" s="59" t="s">
        <v>32</v>
      </c>
      <c r="B5" s="107"/>
      <c r="C5" s="107"/>
      <c r="D5" s="107"/>
      <c r="E5" s="107"/>
      <c r="F5" s="107"/>
      <c r="G5" s="107"/>
      <c r="I5" s="11">
        <f>Project_Start-WEEKDAY(Project_Start,1)+2+7*(Display_Week-1)</f>
        <v>44109</v>
      </c>
      <c r="J5" s="10">
        <f>I5+1</f>
        <v>44110</v>
      </c>
      <c r="K5" s="10">
        <f t="shared" ref="K5:AX5" si="0">J5+1</f>
        <v>44111</v>
      </c>
      <c r="L5" s="10">
        <f t="shared" si="0"/>
        <v>44112</v>
      </c>
      <c r="M5" s="10">
        <f t="shared" si="0"/>
        <v>44113</v>
      </c>
      <c r="N5" s="10">
        <f t="shared" si="0"/>
        <v>44114</v>
      </c>
      <c r="O5" s="12">
        <f t="shared" si="0"/>
        <v>44115</v>
      </c>
      <c r="P5" s="11">
        <f>O5+1</f>
        <v>44116</v>
      </c>
      <c r="Q5" s="10">
        <f>P5+1</f>
        <v>44117</v>
      </c>
      <c r="R5" s="10">
        <f t="shared" si="0"/>
        <v>44118</v>
      </c>
      <c r="S5" s="10">
        <f t="shared" si="0"/>
        <v>44119</v>
      </c>
      <c r="T5" s="10">
        <f t="shared" si="0"/>
        <v>44120</v>
      </c>
      <c r="U5" s="10">
        <f t="shared" si="0"/>
        <v>44121</v>
      </c>
      <c r="V5" s="12">
        <f t="shared" si="0"/>
        <v>44122</v>
      </c>
      <c r="W5" s="11">
        <f>V5+1</f>
        <v>44123</v>
      </c>
      <c r="X5" s="10">
        <f>W5+1</f>
        <v>44124</v>
      </c>
      <c r="Y5" s="10">
        <f t="shared" si="0"/>
        <v>44125</v>
      </c>
      <c r="Z5" s="10">
        <f t="shared" si="0"/>
        <v>44126</v>
      </c>
      <c r="AA5" s="10">
        <f t="shared" si="0"/>
        <v>44127</v>
      </c>
      <c r="AB5" s="10">
        <f t="shared" si="0"/>
        <v>44128</v>
      </c>
      <c r="AC5" s="12">
        <f t="shared" si="0"/>
        <v>44129</v>
      </c>
      <c r="AD5" s="11">
        <f>AC5+1</f>
        <v>44130</v>
      </c>
      <c r="AE5" s="10">
        <f>AD5+1</f>
        <v>44131</v>
      </c>
      <c r="AF5" s="10">
        <f t="shared" si="0"/>
        <v>44132</v>
      </c>
      <c r="AG5" s="10">
        <f t="shared" si="0"/>
        <v>44133</v>
      </c>
      <c r="AH5" s="10">
        <f t="shared" si="0"/>
        <v>44134</v>
      </c>
      <c r="AI5" s="10">
        <f t="shared" si="0"/>
        <v>44135</v>
      </c>
      <c r="AJ5" s="12">
        <f t="shared" si="0"/>
        <v>44136</v>
      </c>
      <c r="AK5" s="11">
        <f>AJ5+1</f>
        <v>44137</v>
      </c>
      <c r="AL5" s="10">
        <f>AK5+1</f>
        <v>44138</v>
      </c>
      <c r="AM5" s="10">
        <f t="shared" si="0"/>
        <v>44139</v>
      </c>
      <c r="AN5" s="10">
        <f t="shared" si="0"/>
        <v>44140</v>
      </c>
      <c r="AO5" s="10">
        <f t="shared" si="0"/>
        <v>44141</v>
      </c>
      <c r="AP5" s="10">
        <f t="shared" si="0"/>
        <v>44142</v>
      </c>
      <c r="AQ5" s="12">
        <f t="shared" si="0"/>
        <v>44143</v>
      </c>
      <c r="AR5" s="11">
        <f>AQ5+1</f>
        <v>44144</v>
      </c>
      <c r="AS5" s="10">
        <f>AR5+1</f>
        <v>44145</v>
      </c>
      <c r="AT5" s="10">
        <f t="shared" si="0"/>
        <v>44146</v>
      </c>
      <c r="AU5" s="10">
        <f t="shared" si="0"/>
        <v>44147</v>
      </c>
      <c r="AV5" s="10">
        <f t="shared" si="0"/>
        <v>44148</v>
      </c>
      <c r="AW5" s="10">
        <f t="shared" si="0"/>
        <v>44149</v>
      </c>
      <c r="AX5" s="12">
        <f t="shared" si="0"/>
        <v>44150</v>
      </c>
      <c r="AY5" s="11">
        <f>AX5+1</f>
        <v>44151</v>
      </c>
      <c r="AZ5" s="10">
        <f>AY5+1</f>
        <v>44152</v>
      </c>
      <c r="BA5" s="10">
        <f t="shared" ref="BA5:BE5" si="1">AZ5+1</f>
        <v>44153</v>
      </c>
      <c r="BB5" s="10">
        <f t="shared" si="1"/>
        <v>44154</v>
      </c>
      <c r="BC5" s="10">
        <f t="shared" si="1"/>
        <v>44155</v>
      </c>
      <c r="BD5" s="10">
        <f t="shared" si="1"/>
        <v>44156</v>
      </c>
      <c r="BE5" s="12">
        <f t="shared" si="1"/>
        <v>44157</v>
      </c>
      <c r="BF5" s="11">
        <f>BE5+1</f>
        <v>44158</v>
      </c>
      <c r="BG5" s="10">
        <f>BF5+1</f>
        <v>44159</v>
      </c>
      <c r="BH5" s="10">
        <f t="shared" ref="BH5:BL5" si="2">BG5+1</f>
        <v>44160</v>
      </c>
      <c r="BI5" s="10">
        <f t="shared" si="2"/>
        <v>44161</v>
      </c>
      <c r="BJ5" s="10">
        <f t="shared" si="2"/>
        <v>44162</v>
      </c>
      <c r="BK5" s="10">
        <f t="shared" si="2"/>
        <v>44163</v>
      </c>
      <c r="BL5" s="12">
        <f t="shared" si="2"/>
        <v>44164</v>
      </c>
    </row>
    <row r="6" spans="1:64" ht="30" customHeight="1" thickBot="1" x14ac:dyDescent="0.6">
      <c r="A6" s="59" t="s">
        <v>33</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6">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6">
      <c r="A8" s="59" t="s">
        <v>34</v>
      </c>
      <c r="B8" s="18" t="s">
        <v>38</v>
      </c>
      <c r="C8" s="69"/>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6">
      <c r="A9" s="59" t="s">
        <v>35</v>
      </c>
      <c r="B9" s="78" t="s">
        <v>44</v>
      </c>
      <c r="C9" s="70" t="s">
        <v>41</v>
      </c>
      <c r="D9" s="22">
        <v>1</v>
      </c>
      <c r="E9" s="64">
        <f>Project_Start</f>
        <v>44076</v>
      </c>
      <c r="F9" s="64">
        <v>44089</v>
      </c>
      <c r="G9" s="17"/>
      <c r="H9" s="17">
        <f t="shared" si="6"/>
        <v>14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6">
      <c r="A10" s="59" t="s">
        <v>36</v>
      </c>
      <c r="B10" s="85" t="s">
        <v>59</v>
      </c>
      <c r="C10" s="70" t="s">
        <v>41</v>
      </c>
      <c r="D10" s="22">
        <v>1</v>
      </c>
      <c r="E10" s="64">
        <f>F9</f>
        <v>44089</v>
      </c>
      <c r="F10" s="64">
        <v>44097</v>
      </c>
      <c r="G10" s="17"/>
      <c r="H10" s="17">
        <f t="shared" si="6"/>
        <v>9</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6">
      <c r="A11" s="58"/>
      <c r="B11" s="78" t="s">
        <v>45</v>
      </c>
      <c r="C11" s="70" t="s">
        <v>41</v>
      </c>
      <c r="D11" s="22">
        <v>1</v>
      </c>
      <c r="E11" s="64">
        <v>44094</v>
      </c>
      <c r="F11" s="64">
        <v>44097</v>
      </c>
      <c r="G11" s="17"/>
      <c r="H11" s="17">
        <f>IF(OR(ISBLANK(task_start),ISBLANK(task_end)),"",task_end-task_start+1)</f>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6">
      <c r="A12" s="59" t="s">
        <v>37</v>
      </c>
      <c r="B12" s="23" t="s">
        <v>46</v>
      </c>
      <c r="C12" s="71"/>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6">
      <c r="A13" s="59"/>
      <c r="B13" s="79" t="s">
        <v>60</v>
      </c>
      <c r="C13" s="72" t="s">
        <v>50</v>
      </c>
      <c r="D13" s="27">
        <v>1</v>
      </c>
      <c r="E13" s="65">
        <v>44098</v>
      </c>
      <c r="F13" s="65">
        <v>44108</v>
      </c>
      <c r="G13" s="17"/>
      <c r="H13" s="17">
        <f t="shared" si="6"/>
        <v>11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6">
      <c r="A14" s="58"/>
      <c r="B14" s="79" t="s">
        <v>61</v>
      </c>
      <c r="C14" s="72" t="s">
        <v>41</v>
      </c>
      <c r="D14" s="27">
        <v>1</v>
      </c>
      <c r="E14" s="65">
        <v>44098</v>
      </c>
      <c r="F14" s="65">
        <v>44108</v>
      </c>
      <c r="G14" s="17"/>
      <c r="H14" s="17">
        <f t="shared" si="6"/>
        <v>11</v>
      </c>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6">
      <c r="A15" s="58"/>
      <c r="B15" s="79" t="s">
        <v>62</v>
      </c>
      <c r="C15" s="72" t="s">
        <v>52</v>
      </c>
      <c r="D15" s="27">
        <v>0.7</v>
      </c>
      <c r="E15" s="65">
        <v>44098</v>
      </c>
      <c r="F15" s="65">
        <v>44141</v>
      </c>
      <c r="G15" s="17"/>
      <c r="H15" s="17">
        <f t="shared" si="6"/>
        <v>44</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6">
      <c r="A16" s="58"/>
      <c r="B16" s="79" t="s">
        <v>63</v>
      </c>
      <c r="C16" s="72" t="s">
        <v>51</v>
      </c>
      <c r="D16" s="27">
        <v>1</v>
      </c>
      <c r="E16" s="65">
        <v>44098</v>
      </c>
      <c r="F16" s="65">
        <v>44108</v>
      </c>
      <c r="G16" s="17"/>
      <c r="H16" s="17">
        <f t="shared" si="6"/>
        <v>11</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6">
      <c r="A17" s="58"/>
      <c r="B17" s="79" t="s">
        <v>53</v>
      </c>
      <c r="C17" s="72" t="s">
        <v>52</v>
      </c>
      <c r="D17" s="27">
        <v>1</v>
      </c>
      <c r="E17" s="65">
        <v>44098</v>
      </c>
      <c r="F17" s="65">
        <v>44108</v>
      </c>
      <c r="G17" s="17"/>
      <c r="H17" s="17">
        <f t="shared" si="6"/>
        <v>11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6">
      <c r="A18" s="58" t="s">
        <v>25</v>
      </c>
      <c r="B18" s="28" t="s">
        <v>48</v>
      </c>
      <c r="C18" s="73"/>
      <c r="D18" s="29"/>
      <c r="E18" s="30"/>
      <c r="F18" s="31"/>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6">
      <c r="A19" s="58"/>
      <c r="B19" s="80" t="s">
        <v>55</v>
      </c>
      <c r="C19" s="74"/>
      <c r="D19" s="32">
        <v>0.75</v>
      </c>
      <c r="E19" s="66">
        <v>44108</v>
      </c>
      <c r="F19" s="66">
        <v>44141</v>
      </c>
      <c r="G19" s="17"/>
      <c r="H19" s="17">
        <f t="shared" si="6"/>
        <v>34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6">
      <c r="A20" s="58"/>
      <c r="B20" s="80" t="s">
        <v>49</v>
      </c>
      <c r="C20" s="74"/>
      <c r="D20" s="32">
        <v>0.75</v>
      </c>
      <c r="E20" s="66">
        <v>44108</v>
      </c>
      <c r="F20" s="66">
        <v>44141</v>
      </c>
      <c r="G20" s="17"/>
      <c r="H20" s="17">
        <f t="shared" si="6"/>
        <v>34</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6">
      <c r="A21" s="58"/>
      <c r="B21" s="80" t="s">
        <v>54</v>
      </c>
      <c r="C21" s="74"/>
      <c r="D21" s="32">
        <v>0.75</v>
      </c>
      <c r="E21" s="66">
        <v>44108</v>
      </c>
      <c r="F21" s="66">
        <v>44141</v>
      </c>
      <c r="G21" s="17"/>
      <c r="H21" s="17">
        <f t="shared" si="6"/>
        <v>34</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6">
      <c r="A22" s="58"/>
      <c r="B22" s="80" t="s">
        <v>56</v>
      </c>
      <c r="C22" s="74"/>
      <c r="D22" s="32">
        <v>0.2</v>
      </c>
      <c r="E22" s="66">
        <v>44108</v>
      </c>
      <c r="F22" s="66">
        <v>44141</v>
      </c>
      <c r="G22" s="17"/>
      <c r="H22" s="17">
        <f t="shared" si="6"/>
        <v>34</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6">
      <c r="A23" s="58" t="s">
        <v>25</v>
      </c>
      <c r="B23" s="33" t="s">
        <v>58</v>
      </c>
      <c r="C23" s="75"/>
      <c r="D23" s="34"/>
      <c r="E23" s="35"/>
      <c r="F23" s="36"/>
      <c r="G23" s="17"/>
      <c r="H23" s="17" t="str">
        <f t="shared" si="6"/>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6">
      <c r="A24" s="58"/>
      <c r="B24" s="81" t="s">
        <v>57</v>
      </c>
      <c r="C24" s="76"/>
      <c r="D24" s="37">
        <v>0.75</v>
      </c>
      <c r="E24" s="67">
        <v>44122</v>
      </c>
      <c r="F24" s="67">
        <v>44141</v>
      </c>
      <c r="G24" s="17"/>
      <c r="H24" s="17">
        <f t="shared" si="6"/>
        <v>20</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6">
      <c r="A25" s="58"/>
      <c r="B25" s="81" t="s">
        <v>65</v>
      </c>
      <c r="C25" s="76"/>
      <c r="D25" s="37">
        <v>0.25</v>
      </c>
      <c r="E25" s="67">
        <v>44122</v>
      </c>
      <c r="F25" s="67">
        <v>44141</v>
      </c>
      <c r="G25" s="17"/>
      <c r="H25" s="17">
        <f t="shared" si="6"/>
        <v>20</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6">
      <c r="A26" s="58"/>
      <c r="B26" s="81" t="s">
        <v>64</v>
      </c>
      <c r="C26" s="76"/>
      <c r="D26" s="37">
        <v>0.25</v>
      </c>
      <c r="E26" s="67">
        <v>44122</v>
      </c>
      <c r="F26" s="67">
        <v>44141</v>
      </c>
      <c r="G26" s="17"/>
      <c r="H26" s="17">
        <f t="shared" si="6"/>
        <v>20</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6">
      <c r="A27" s="58" t="s">
        <v>25</v>
      </c>
      <c r="B27" s="90" t="s">
        <v>47</v>
      </c>
      <c r="C27" s="91"/>
      <c r="D27" s="92"/>
      <c r="E27" s="93"/>
      <c r="F27" s="94"/>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6">
      <c r="A28" s="58"/>
      <c r="B28" s="88" t="s">
        <v>70</v>
      </c>
      <c r="C28" s="86"/>
      <c r="D28" s="87"/>
      <c r="E28" s="89"/>
      <c r="F28" s="89"/>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6">
      <c r="A29" s="58"/>
      <c r="B29" s="88" t="s">
        <v>69</v>
      </c>
      <c r="C29" s="86"/>
      <c r="D29" s="87"/>
      <c r="E29" s="89"/>
      <c r="F29" s="8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6">
      <c r="A30" s="58"/>
      <c r="B30" s="88" t="s">
        <v>71</v>
      </c>
      <c r="C30" s="86"/>
      <c r="D30" s="87"/>
      <c r="E30" s="89"/>
      <c r="F30" s="8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6">
      <c r="A31" s="58" t="s">
        <v>25</v>
      </c>
      <c r="B31" s="98" t="s">
        <v>66</v>
      </c>
      <c r="C31" s="99"/>
      <c r="D31" s="100"/>
      <c r="E31" s="101"/>
      <c r="F31" s="102"/>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6">
      <c r="A32" s="58"/>
      <c r="B32" s="96" t="s">
        <v>68</v>
      </c>
      <c r="C32" s="95"/>
      <c r="D32" s="40"/>
      <c r="E32" s="97"/>
      <c r="F32" s="97"/>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6">
      <c r="A33" s="58"/>
      <c r="B33" s="96" t="s">
        <v>67</v>
      </c>
      <c r="C33" s="95"/>
      <c r="D33" s="40"/>
      <c r="E33" s="97"/>
      <c r="F33" s="97"/>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6">
      <c r="A34" s="58" t="s">
        <v>27</v>
      </c>
      <c r="B34" s="82"/>
      <c r="C34" s="77"/>
      <c r="D34" s="16"/>
      <c r="E34" s="68"/>
      <c r="F34" s="68"/>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6">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55000000000000004">
      <c r="G36" s="6"/>
    </row>
    <row r="37" spans="1:64" ht="30" customHeight="1" x14ac:dyDescent="0.55000000000000004">
      <c r="C37" s="14"/>
      <c r="F37" s="60"/>
    </row>
    <row r="38" spans="1:64" ht="30" customHeight="1" x14ac:dyDescent="0.55000000000000004">
      <c r="C38" s="15"/>
    </row>
  </sheetData>
  <mergeCells count="12">
    <mergeCell ref="B5:G5"/>
    <mergeCell ref="AK4:AQ4"/>
    <mergeCell ref="AR4:AX4"/>
    <mergeCell ref="B3:C3"/>
    <mergeCell ref="B4:C4"/>
    <mergeCell ref="AY4:BE4"/>
    <mergeCell ref="BF4:BL4"/>
    <mergeCell ref="E3:F3"/>
    <mergeCell ref="I4:O4"/>
    <mergeCell ref="P4:V4"/>
    <mergeCell ref="W4:AC4"/>
    <mergeCell ref="AD4:AJ4"/>
  </mergeCells>
  <conditionalFormatting sqref="D34:D35 D7:D18 D20:D26">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4:BL35 I5:BL26">
    <cfRule type="expression" dxfId="8" priority="42">
      <formula>AND(TODAY()&gt;=I$5,TODAY()&lt;J$5)</formula>
    </cfRule>
  </conditionalFormatting>
  <conditionalFormatting sqref="I34:BL35 I7:BL26">
    <cfRule type="expression" dxfId="7" priority="36">
      <formula>AND(task_start&lt;=I$5,ROUNDDOWN((task_end-task_start+1)*task_progress,0)+task_start-1&gt;=I$5)</formula>
    </cfRule>
    <cfRule type="expression" dxfId="6" priority="37" stopIfTrue="1">
      <formula>AND(task_end&gt;=I$5,task_start&lt;J$5)</formula>
    </cfRule>
  </conditionalFormatting>
  <conditionalFormatting sqref="D27:D30">
    <cfRule type="dataBar" priority="6">
      <dataBar>
        <cfvo type="num" val="0"/>
        <cfvo type="num" val="1"/>
        <color theme="0" tint="-0.249977111117893"/>
      </dataBar>
      <extLst>
        <ext xmlns:x14="http://schemas.microsoft.com/office/spreadsheetml/2009/9/main" uri="{B025F937-C7B1-47D3-B67F-A62EFF666E3E}">
          <x14:id>{A33BA558-4E1C-4618-9633-D0B6B8B115C4}</x14:id>
        </ext>
      </extLst>
    </cfRule>
  </conditionalFormatting>
  <conditionalFormatting sqref="I27:BL30">
    <cfRule type="expression" dxfId="5" priority="9">
      <formula>AND(TODAY()&gt;=I$5,TODAY()&lt;J$5)</formula>
    </cfRule>
  </conditionalFormatting>
  <conditionalFormatting sqref="I27:BL30">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D31:D33">
    <cfRule type="dataBar" priority="2">
      <dataBar>
        <cfvo type="num" val="0"/>
        <cfvo type="num" val="1"/>
        <color theme="0" tint="-0.249977111117893"/>
      </dataBar>
      <extLst>
        <ext xmlns:x14="http://schemas.microsoft.com/office/spreadsheetml/2009/9/main" uri="{B025F937-C7B1-47D3-B67F-A62EFF666E3E}">
          <x14:id>{BA871A3B-D67D-407F-9BAB-731D314E83F7}</x14:id>
        </ext>
      </extLst>
    </cfRule>
  </conditionalFormatting>
  <conditionalFormatting sqref="I31:BL33">
    <cfRule type="expression" dxfId="2" priority="5">
      <formula>AND(TODAY()&gt;=I$5,TODAY()&lt;J$5)</formula>
    </cfRule>
  </conditionalFormatting>
  <conditionalFormatting sqref="I31:BL33">
    <cfRule type="expression" dxfId="1" priority="3">
      <formula>AND(task_start&lt;=I$5,ROUNDDOWN((task_end-task_start+1)*task_progress,0)+task_start-1&gt;=I$5)</formula>
    </cfRule>
    <cfRule type="expression" dxfId="0" priority="4" stopIfTrue="1">
      <formula>AND(task_end&gt;=I$5,task_start&lt;J$5)</formula>
    </cfRule>
  </conditionalFormatting>
  <conditionalFormatting sqref="D19">
    <cfRule type="dataBar" priority="1">
      <dataBar>
        <cfvo type="num" val="0"/>
        <cfvo type="num" val="1"/>
        <color theme="0" tint="-0.249977111117893"/>
      </dataBar>
      <extLst>
        <ext xmlns:x14="http://schemas.microsoft.com/office/spreadsheetml/2009/9/main" uri="{B025F937-C7B1-47D3-B67F-A62EFF666E3E}">
          <x14:id>{6EB0E8DB-373A-4441-94E1-824FAFF97D10}</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D34:D35 D7:D18 D20:D26</xm:sqref>
        </x14:conditionalFormatting>
        <x14:conditionalFormatting xmlns:xm="http://schemas.microsoft.com/office/excel/2006/main">
          <x14:cfRule type="dataBar" id="{A33BA558-4E1C-4618-9633-D0B6B8B115C4}">
            <x14:dataBar minLength="0" maxLength="100" gradient="0">
              <x14:cfvo type="num">
                <xm:f>0</xm:f>
              </x14:cfvo>
              <x14:cfvo type="num">
                <xm:f>1</xm:f>
              </x14:cfvo>
              <x14:negativeFillColor rgb="FFFF0000"/>
              <x14:axisColor rgb="FF000000"/>
            </x14:dataBar>
          </x14:cfRule>
          <xm:sqref>D27:D30</xm:sqref>
        </x14:conditionalFormatting>
        <x14:conditionalFormatting xmlns:xm="http://schemas.microsoft.com/office/excel/2006/main">
          <x14:cfRule type="dataBar" id="{BA871A3B-D67D-407F-9BAB-731D314E83F7}">
            <x14:dataBar minLength="0" maxLength="100" gradient="0">
              <x14:cfvo type="num">
                <xm:f>0</xm:f>
              </x14:cfvo>
              <x14:cfvo type="num">
                <xm:f>1</xm:f>
              </x14:cfvo>
              <x14:negativeFillColor rgb="FFFF0000"/>
              <x14:axisColor rgb="FF000000"/>
            </x14:dataBar>
          </x14:cfRule>
          <xm:sqref>D31:D33</xm:sqref>
        </x14:conditionalFormatting>
        <x14:conditionalFormatting xmlns:xm="http://schemas.microsoft.com/office/excel/2006/main">
          <x14:cfRule type="dataBar" id="{6EB0E8DB-373A-4441-94E1-824FAFF97D10}">
            <x14:dataBar minLength="0" maxLength="100" gradient="0">
              <x14:cfvo type="num">
                <xm:f>0</xm:f>
              </x14:cfvo>
              <x14:cfvo type="num">
                <xm:f>1</xm:f>
              </x14:cfvo>
              <x14:negativeFillColor rgb="FFFF0000"/>
              <x14:axisColor rgb="FF000000"/>
            </x14:dataBar>
          </x14:cfRule>
          <xm:sqref>D19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15625" defaultRowHeight="12.9" x14ac:dyDescent="0.5"/>
  <cols>
    <col min="1" max="1" width="87.15625" style="48" customWidth="1"/>
    <col min="2" max="16384" width="9.15625" style="2"/>
  </cols>
  <sheetData>
    <row r="1" spans="1:2" ht="46.5" customHeight="1" x14ac:dyDescent="0.5"/>
    <row r="2" spans="1:2" s="50" customFormat="1" ht="15.6" x14ac:dyDescent="0.55000000000000004">
      <c r="A2" s="49" t="s">
        <v>12</v>
      </c>
      <c r="B2" s="49"/>
    </row>
    <row r="3" spans="1:2" s="54" customFormat="1" ht="27" customHeight="1" x14ac:dyDescent="0.55000000000000004">
      <c r="A3" s="55" t="s">
        <v>17</v>
      </c>
      <c r="B3" s="55"/>
    </row>
    <row r="4" spans="1:2" s="51" customFormat="1" ht="25.8" x14ac:dyDescent="0.95">
      <c r="A4" s="52" t="s">
        <v>11</v>
      </c>
    </row>
    <row r="5" spans="1:2" ht="74.099999999999994" customHeight="1" x14ac:dyDescent="0.5">
      <c r="A5" s="53" t="s">
        <v>20</v>
      </c>
    </row>
    <row r="6" spans="1:2" ht="26.25" customHeight="1" x14ac:dyDescent="0.5">
      <c r="A6" s="52" t="s">
        <v>23</v>
      </c>
    </row>
    <row r="7" spans="1:2" s="48" customFormat="1" ht="205" customHeight="1" x14ac:dyDescent="0.55000000000000004">
      <c r="A7" s="57" t="s">
        <v>22</v>
      </c>
    </row>
    <row r="8" spans="1:2" s="51" customFormat="1" ht="25.8" x14ac:dyDescent="0.95">
      <c r="A8" s="52" t="s">
        <v>13</v>
      </c>
    </row>
    <row r="9" spans="1:2" ht="43.2" x14ac:dyDescent="0.5">
      <c r="A9" s="53" t="s">
        <v>21</v>
      </c>
    </row>
    <row r="10" spans="1:2" s="48" customFormat="1" ht="28" customHeight="1" x14ac:dyDescent="0.55000000000000004">
      <c r="A10" s="56" t="s">
        <v>19</v>
      </c>
    </row>
    <row r="11" spans="1:2" s="51" customFormat="1" ht="25.8" x14ac:dyDescent="0.95">
      <c r="A11" s="52" t="s">
        <v>10</v>
      </c>
    </row>
    <row r="12" spans="1:2" ht="28.8" x14ac:dyDescent="0.5">
      <c r="A12" s="53" t="s">
        <v>18</v>
      </c>
    </row>
    <row r="13" spans="1:2" s="48" customFormat="1" ht="28" customHeight="1" x14ac:dyDescent="0.55000000000000004">
      <c r="A13" s="56" t="s">
        <v>4</v>
      </c>
    </row>
    <row r="14" spans="1:2" s="51" customFormat="1" ht="25.8" x14ac:dyDescent="0.95">
      <c r="A14" s="52" t="s">
        <v>14</v>
      </c>
    </row>
    <row r="15" spans="1:2" ht="75" customHeight="1" x14ac:dyDescent="0.5">
      <c r="A15" s="53" t="s">
        <v>15</v>
      </c>
    </row>
    <row r="16" spans="1:2" ht="57.6" x14ac:dyDescent="0.5">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2020-10-29T19:50:30Z</dcterms:modified>
</cp:coreProperties>
</file>