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singlezone\steady_04\"/>
    </mc:Choice>
  </mc:AlternateContent>
  <xr:revisionPtr revIDLastSave="0" documentId="13_ncr:1_{9FF9B662-0E4A-48ED-9B4A-B796034C4BB2}" xr6:coauthVersionLast="45" xr6:coauthVersionMax="45" xr10:uidLastSave="{00000000-0000-0000-0000-000000000000}"/>
  <bookViews>
    <workbookView xWindow="-108" yWindow="-108" windowWidth="23256" windowHeight="12576" xr2:uid="{45A1B7A6-7409-41F9-BB10-4729754C71E5}"/>
  </bookViews>
  <sheets>
    <sheet name="正解値" sheetId="1" r:id="rId1"/>
  </sheets>
  <calcPr calcId="191029" iterate="1" iterateCount="1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M23" i="1" l="1"/>
  <c r="J23" i="1" s="1"/>
  <c r="J27" i="1"/>
  <c r="J26" i="1"/>
  <c r="O26" i="1" s="1"/>
  <c r="M24" i="1" l="1"/>
  <c r="J24" i="1" s="1"/>
  <c r="O24" i="1" s="1"/>
  <c r="M25" i="1"/>
  <c r="J25" i="1" s="1"/>
  <c r="O25" i="1" s="1"/>
  <c r="M26" i="1"/>
  <c r="M27" i="1"/>
  <c r="M22" i="1"/>
  <c r="J22" i="1" s="1"/>
  <c r="O22" i="1" s="1"/>
  <c r="I23" i="1"/>
  <c r="I24" i="1"/>
  <c r="I25" i="1"/>
  <c r="I26" i="1"/>
  <c r="I27" i="1"/>
  <c r="I22" i="1"/>
  <c r="O27" i="1"/>
  <c r="O23" i="1"/>
  <c r="D26" i="1" l="1"/>
  <c r="Q22" i="1" l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<sst xmlns="http://schemas.openxmlformats.org/spreadsheetml/2006/main" count="85" uniqueCount="69">
  <si>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</si>
  <si>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</si>
  <si>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</si>
  <si>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</si>
  <si>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</si>
  <si>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</si>
  <si>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</si>
  <si>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</si>
  <si>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</si>
  <si>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</si>
  <si>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</si>
  <si>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</si>
  <si>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</si>
  <si>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</si>
  <si>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</si>
  <si>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</si>
  <si>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</si>
  <si>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</si>
  <si>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</si>
  <si>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</si>
  <si>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</si>
  <si>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</si>
  <si>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</si>
  <si>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</si>
  <si>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</si>
  <si>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</si>
  <si>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</si>
  <si>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</si>
  <si>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</si>
  <si>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</si>
  <si>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</si>
  <si>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</si>
  <si>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</si>
  <si>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</si>
  <si>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</si>
  <si>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</si>
  <si>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</si>
  <si>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対流熱伝達率、放射熱伝達率はそれぞれ、Pythonプログラムでの計算結果を使用する。</t>
    <rPh sb="7" eb="9">
      <t>ホウシャ</t>
    </rPh>
    <rPh sb="32" eb="34">
      <t>ケイサン</t>
    </rPh>
    <rPh sb="34" eb="36">
      <t>ケッカ</t>
    </rPh>
    <rPh sb="37" eb="39">
      <t>シヨウ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</si>
  <si>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</si>
  <si>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</si>
  <si>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壁</t>
    <rPh sb="0" eb="1">
      <t>カベ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</si>
  <si>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</si>
  <si>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</si>
  <si>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内部発熱一定。</t>
    <rPh sb="0" eb="4">
      <t>ウチブハツアツ</t>
    </rPh>
    <rPh sb="4" eb="6">
      <t>イッテイ</t>
    </rPh>
    <phoneticPr fontId="1"/>
  </si>
  <si>
    <t>外気温度一定。日射、夜間放射は考慮なし。</t>
    <rPh sb="0" eb="4">
      <t>ガイキオンド</t>
    </rPh>
    <rPh sb="4" eb="6">
      <t>イッテイ</t>
    </rPh>
    <rPh sb="7" eb="8">
      <t>ヒ</t>
    </rPh>
    <rPh sb="8" eb="9">
      <t>イ</t>
    </rPh>
    <rPh sb="10" eb="12">
      <t>ヤカン</t>
    </rPh>
    <rPh sb="12" eb="14">
      <t>ホウシャ</t>
    </rPh>
    <rPh sb="15" eb="17">
      <t>コウリョ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</si>
  <si>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</si>
  <si>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</si>
  <si>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</si>
  <si>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</si>
  <si>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</si>
  <si>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</si>
  <si>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</si>
  <si>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</si>
  <si>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</si>
  <si>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</si>
  <si>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</si>
  <si>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</si>
  <si>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</si>
  <si>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</si>
  <si>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</si>
  <si>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</si>
  <si>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</si>
  <si>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</si>
  <si>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</si>
  <si>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</si>
  <si>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</si>
  <si>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</si>
  <si>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</si>
  <si>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換気風量</t>
    <rPh sb="0" eb="2">
      <t>カンキ</t>
    </rPh>
    <rPh sb="2" eb="4">
      <t>フウリョウ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</si>
</sst>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U32"/>
  <sheetViews>
    <sheetView showGridLines="0" tabSelected="1" topLeftCell="A13" workbookViewId="0">
      <selection activeCell="O29" sqref="O29"/>
    </sheetView>
  </sheetViews>
  <sheetFormatPr defaultRowHeight="18" x14ac:dyDescent="0.45"/>
  <cols>
    <col min="3" max="3" width="20.19921875" bestFit="1" customWidth="1"/>
    <col min="6" max="6" width="14.69921875" bestFit="1" customWidth="1"/>
    <col min="8" max="8" width="5" bestFit="1" customWidth="1"/>
    <col min="9" max="9" width="12.3984375" bestFit="1" customWidth="1"/>
    <col min="10" max="12" width="12.59765625" bestFit="1" customWidth="1"/>
    <col min="13" max="14" width="20.19921875" bestFit="1" customWidth="1"/>
    <col min="15" max="15" width="28.09765625" bestFit="1" customWidth="1"/>
    <col min="16" max="16" width="5" bestFit="1" customWidth="1"/>
    <col min="17" max="18" width="12.59765625" bestFit="1" customWidth="1"/>
    <col min="19" max="20" width="16.296875" bestFit="1" customWidth="1"/>
    <col min="21" max="21" width="12.59765625" bestFit="1" customWidth="1"/>
  </cols>
  <sheetData>
    <row r="1" spans="1:1" x14ac:dyDescent="0.45">
      <c r="A1" t="s">
        <v>42</v>
      </c>
    </row>
    <row r="2" spans="1:1" x14ac:dyDescent="0.45">
      <c r="A2" t="s">
        <v>41</v>
      </c>
    </row>
    <row r="3" spans="1:1" x14ac:dyDescent="0.45">
      <c r="A3" t="s">
        <v>44</v>
      </c>
    </row>
    <row r="4" spans="1:1" x14ac:dyDescent="0.45">
      <c r="A4" t="s">
        <v>43</v>
      </c>
    </row>
    <row r="6" spans="1:1" x14ac:dyDescent="0.45">
      <c r="A6" t="s">
        <v>46</v>
      </c>
    </row>
    <row r="7" spans="1:1" x14ac:dyDescent="0.45">
      <c r="A7" t="s">
        <v>63</v>
      </c>
    </row>
    <row r="8" spans="1:1" x14ac:dyDescent="0.45">
      <c r="A8" t="s">
        <v>64</v>
      </c>
    </row>
    <row r="9" spans="1:1" x14ac:dyDescent="0.45">
      <c r="A9" t="s">
        <v>65</v>
      </c>
    </row>
    <row r="10" spans="1:1" x14ac:dyDescent="0.45">
      <c r="A10" t="s">
        <v>66</v>
      </c>
    </row>
    <row r="11" spans="1:1" x14ac:dyDescent="0.45">
      <c r="A11" t="s">
        <v>38</v>
      </c>
    </row>
    <row r="12" spans="1:1" x14ac:dyDescent="0.45">
      <c r="A12" t="s">
        <v>39</v>
      </c>
    </row>
    <row r="13" spans="1:1" x14ac:dyDescent="0.45">
      <c r="A13" t="s">
        <v>48</v>
      </c>
    </row>
    <row r="14" spans="1:1" x14ac:dyDescent="0.45">
      <c r="A14" t="s">
        <v>49</v>
      </c>
    </row>
    <row r="15" spans="1:1" x14ac:dyDescent="0.45">
      <c r="A15" t="s">
        <v>37</v>
      </c>
    </row>
    <row r="17" spans="1:21" x14ac:dyDescent="0.45">
      <c r="A17" t="s">
        <v>45</v>
      </c>
    </row>
    <row r="18" spans="1:21" x14ac:dyDescent="0.45">
      <c r="A18" t="s">
        <v>36</v>
      </c>
    </row>
    <row r="20" spans="1:21" x14ac:dyDescent="0.45">
      <c r="A20" s="8" t="s">
        <v>14</v>
      </c>
      <c r="B20" s="8"/>
      <c r="C20" s="8"/>
      <c r="D20" s="2" t="s">
        <v>13</v>
      </c>
      <c r="E20" s="2" t="s">
        <v>12</v>
      </c>
      <c r="F20" s="2" t="s">
        <v>15</v>
      </c>
      <c r="H20" s="1"/>
      <c r="I20" s="5" t="s">
        <v>29</v>
      </c>
      <c r="J20" s="3" t="s">
        <v>4</v>
      </c>
      <c r="K20" s="3" t="s">
        <v>0</v>
      </c>
      <c r="L20" s="3" t="s">
        <v>22</v>
      </c>
      <c r="M20" s="3" t="s">
        <v>21</v>
      </c>
      <c r="N20" s="3" t="s">
        <v>5</v>
      </c>
      <c r="O20" s="3" t="s">
        <v>27</v>
      </c>
      <c r="P20" s="3" t="s">
        <v>3</v>
      </c>
      <c r="Q20" s="3" t="s">
        <v>11</v>
      </c>
      <c r="R20" s="3" t="s">
        <v>28</v>
      </c>
      <c r="S20" s="3" t="s">
        <v>32</v>
      </c>
      <c r="T20" s="3" t="s">
        <v>33</v>
      </c>
      <c r="U20" s="3" t="s">
        <v>30</v>
      </c>
    </row>
    <row r="21" spans="1:21" x14ac:dyDescent="0.45">
      <c r="A21" s="9" t="s">
        <v>51</v>
      </c>
      <c r="B21" s="9" t="s">
        <v>52</v>
      </c>
      <c r="C21" s="1" t="s">
        <v>56</v>
      </c>
      <c r="D21" s="7">
        <v>1005</v>
      </c>
      <c r="E21" s="7" t="s">
        <v>55</v>
      </c>
      <c r="F21" s="7"/>
      <c r="H21" s="1"/>
      <c r="I21" s="3" t="s">
        <v>23</v>
      </c>
      <c r="J21" s="3" t="s">
        <v>24</v>
      </c>
      <c r="K21" s="3" t="s">
        <v>25</v>
      </c>
      <c r="L21" s="3" t="s">
        <v>25</v>
      </c>
      <c r="M21" s="3" t="s">
        <v>24</v>
      </c>
      <c r="N21" s="3" t="s">
        <v>24</v>
      </c>
      <c r="O21" s="3" t="s">
        <v>25</v>
      </c>
      <c r="P21" s="3" t="s">
        <v>26</v>
      </c>
      <c r="Q21" s="5" t="s">
        <v>23</v>
      </c>
      <c r="R21" s="3" t="s">
        <v>23</v>
      </c>
      <c r="S21" s="3" t="s">
        <v>31</v>
      </c>
      <c r="T21" s="3" t="s">
        <v>31</v>
      </c>
      <c r="U21" s="3" t="s">
        <v>31</v>
      </c>
    </row>
    <row r="22" spans="1:21" x14ac:dyDescent="0.45">
      <c r="A22" s="11"/>
      <c r="B22" s="11"/>
      <c r="C22" s="1" t="s">
        <v>57</v>
      </c>
      <c r="D22" s="7">
        <v>1.2</v>
      </c>
      <c r="E22" s="7" t="s">
        <v>53</v>
      </c>
      <c r="F22" s="7"/>
      <c r="H22" s="3" t="s">
        <v>40</v>
      </c>
      <c r="I22" s="1">
        <f>$D$24</f>
        <v>0</v>
      </c>
      <c r="J22" s="1">
        <f>1/4.65-SUM($M22,$N22)</f>
        <v>6.5053763440860057E-2</v>
      </c>
      <c r="K22" s="1">
        <v>3.0410886515065001</v>
      </c>
      <c r="L22" s="1">
        <v>6.0498204394025796</v>
      </c>
      <c r="M22" s="1">
        <f t="shared" ref="M22:M27" si="0">1/SUM($K22,$L22)</f>
        <v>0.11000000000000014</v>
      </c>
      <c r="N22" s="1">
        <v>0.04</v>
      </c>
      <c r="O22" s="1">
        <f t="shared" ref="O22:O27" si="1">1/(1/$K22+$J22+$N22)</f>
        <v>2.304766805120797</v>
      </c>
      <c r="P22" s="1">
        <v>1</v>
      </c>
      <c r="Q22" s="6">
        <f t="shared" ref="Q22:Q27" ca="1" si="2">$I22+($R22-$I22)*SUM($N22,$J22)/SUM($N22,$J22,$M22)</f>
        <v>1.7347125907434988</v>
      </c>
      <c r="R22" s="1">
        <f t="shared" ref="R22:R27" ca="1" si="3">($D$31*$K22+$D$32*$L22)/SUM($K22,$L22)</f>
        <v>3.5511004928059586</v>
      </c>
      <c r="S22" s="1">
        <f t="shared" ref="S22:S27" ca="1" si="4">($D$31-$Q22)*$K22</f>
        <v>16.350695203017295</v>
      </c>
      <c r="T22" s="1">
        <f t="shared" ref="T22:T27" ca="1" si="5">($D$32-$Q22)*$L22</f>
        <v>0.1619220884595883</v>
      </c>
      <c r="U22" s="1">
        <f t="shared" ref="U22:U27" ca="1" si="6">SUM($S22,$T22)</f>
        <v>16.512617291476882</v>
      </c>
    </row>
    <row r="23" spans="1:21" x14ac:dyDescent="0.45">
      <c r="A23" s="10"/>
      <c r="B23" s="10"/>
      <c r="C23" s="1" t="s">
        <v>58</v>
      </c>
      <c r="D23" s="7">
        <f>$D$21*$D$22</f>
        <v>1206</v>
      </c>
      <c r="E23" s="7" t="s">
        <v>54</v>
      </c>
      <c r="F23" s="7"/>
      <c r="H23" s="4" t="s">
        <v>40</v>
      </c>
      <c r="I23" s="1">
        <f t="shared" ref="I23:I27" si="7">$D$24</f>
        <v>0</v>
      </c>
      <c r="J23" s="1">
        <f>1/4.65-SUM($M23,$N23)</f>
        <v>6.5053763440860057E-2</v>
      </c>
      <c r="K23" s="1">
        <v>3.0410886515065001</v>
      </c>
      <c r="L23" s="1">
        <v>6.0498204394025796</v>
      </c>
      <c r="M23" s="1">
        <f t="shared" si="0"/>
        <v>0.11000000000000014</v>
      </c>
      <c r="N23" s="1">
        <v>0.04</v>
      </c>
      <c r="O23" s="1">
        <f t="shared" si="1"/>
        <v>2.304766805120797</v>
      </c>
      <c r="P23" s="1">
        <v>1</v>
      </c>
      <c r="Q23" s="6">
        <f t="shared" ca="1" si="2"/>
        <v>1.7347125907434988</v>
      </c>
      <c r="R23" s="1">
        <f t="shared" ca="1" si="3"/>
        <v>3.5511004928059586</v>
      </c>
      <c r="S23" s="1">
        <f t="shared" ca="1" si="4"/>
        <v>16.350695203017295</v>
      </c>
      <c r="T23" s="1">
        <f t="shared" ca="1" si="5"/>
        <v>0.1619220884595883</v>
      </c>
      <c r="U23" s="1">
        <f t="shared" ca="1" si="6"/>
        <v>16.512617291476882</v>
      </c>
    </row>
    <row r="24" spans="1:21" x14ac:dyDescent="0.45">
      <c r="A24" s="9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4" t="s">
        <v>40</v>
      </c>
      <c r="I24" s="1">
        <f t="shared" si="7"/>
        <v>0</v>
      </c>
      <c r="J24" s="1">
        <f>1/4.65-SUM($M24,$N24)</f>
        <v>6.5053763440860057E-2</v>
      </c>
      <c r="K24" s="1">
        <v>3.0410886515065001</v>
      </c>
      <c r="L24" s="1">
        <v>6.0498204394025796</v>
      </c>
      <c r="M24" s="1">
        <f t="shared" si="0"/>
        <v>0.11000000000000014</v>
      </c>
      <c r="N24" s="1">
        <v>0.04</v>
      </c>
      <c r="O24" s="1">
        <f t="shared" si="1"/>
        <v>2.304766805120797</v>
      </c>
      <c r="P24" s="1">
        <v>1</v>
      </c>
      <c r="Q24" s="6">
        <f t="shared" ca="1" si="2"/>
        <v>1.7347125907434988</v>
      </c>
      <c r="R24" s="1">
        <f t="shared" ca="1" si="3"/>
        <v>3.5511004928059586</v>
      </c>
      <c r="S24" s="1">
        <f t="shared" ca="1" si="4"/>
        <v>16.350695203017295</v>
      </c>
      <c r="T24" s="1">
        <f t="shared" ca="1" si="5"/>
        <v>0.1619220884595883</v>
      </c>
      <c r="U24" s="1">
        <f t="shared" ca="1" si="6"/>
        <v>16.512617291476882</v>
      </c>
    </row>
    <row r="25" spans="1:21" x14ac:dyDescent="0.45">
      <c r="A25" s="11"/>
      <c r="B25" s="9" t="s">
        <v>19</v>
      </c>
      <c r="C25" s="1" t="s">
        <v>68</v>
      </c>
      <c r="D25" s="1">
        <v>2.7799999999999998E-4</v>
      </c>
      <c r="E25" s="7" t="s">
        <v>50</v>
      </c>
      <c r="F25" s="1" t="s">
        <v>67</v>
      </c>
      <c r="H25" s="4" t="s">
        <v>40</v>
      </c>
      <c r="I25" s="1">
        <f t="shared" si="7"/>
        <v>0</v>
      </c>
      <c r="J25" s="1">
        <f>1/4.65-SUM($M25,$N25)</f>
        <v>6.5053763440860057E-2</v>
      </c>
      <c r="K25" s="1">
        <v>3.0410886515065001</v>
      </c>
      <c r="L25" s="1">
        <v>6.0498204394025796</v>
      </c>
      <c r="M25" s="1">
        <f t="shared" si="0"/>
        <v>0.11000000000000014</v>
      </c>
      <c r="N25" s="1">
        <v>0.04</v>
      </c>
      <c r="O25" s="1">
        <f t="shared" si="1"/>
        <v>2.304766805120797</v>
      </c>
      <c r="P25" s="1">
        <v>1</v>
      </c>
      <c r="Q25" s="6">
        <f t="shared" ca="1" si="2"/>
        <v>1.7347125907434988</v>
      </c>
      <c r="R25" s="1">
        <f t="shared" ca="1" si="3"/>
        <v>3.5511004928059586</v>
      </c>
      <c r="S25" s="1">
        <f t="shared" ca="1" si="4"/>
        <v>16.350695203017295</v>
      </c>
      <c r="T25" s="1">
        <f t="shared" ca="1" si="5"/>
        <v>0.1619220884595883</v>
      </c>
      <c r="U25" s="1">
        <f t="shared" ca="1" si="6"/>
        <v>16.512617291476882</v>
      </c>
    </row>
    <row r="26" spans="1:21" x14ac:dyDescent="0.45">
      <c r="A26" s="11"/>
      <c r="B26" s="11"/>
      <c r="C26" s="1" t="s">
        <v>6</v>
      </c>
      <c r="D26" s="1">
        <f>SUMPRODUCT($O$22:$O$27,$P$22:$P$27)+$D$23*$D$25</f>
        <v>14.060569027105478</v>
      </c>
      <c r="E26" s="2" t="s">
        <v>7</v>
      </c>
      <c r="F26" s="1"/>
      <c r="H26" s="3" t="s">
        <v>34</v>
      </c>
      <c r="I26" s="1">
        <f t="shared" si="7"/>
        <v>0</v>
      </c>
      <c r="J26" s="1">
        <f>0.012/0.16</f>
        <v>7.4999999999999997E-2</v>
      </c>
      <c r="K26" s="1">
        <v>3.0410886515065001</v>
      </c>
      <c r="L26" s="1">
        <v>6.0498204394025796</v>
      </c>
      <c r="M26" s="1">
        <f t="shared" si="0"/>
        <v>0.11000000000000014</v>
      </c>
      <c r="N26" s="1">
        <v>0.04</v>
      </c>
      <c r="O26" s="1">
        <f t="shared" si="1"/>
        <v>2.2531169033111458</v>
      </c>
      <c r="P26" s="1">
        <v>1</v>
      </c>
      <c r="Q26" s="6">
        <f t="shared" ca="1" si="2"/>
        <v>1.8150069185534177</v>
      </c>
      <c r="R26" s="1">
        <f t="shared" ca="1" si="3"/>
        <v>3.5511004928059586</v>
      </c>
      <c r="S26" s="1">
        <f t="shared" ca="1" si="4"/>
        <v>16.10651303393421</v>
      </c>
      <c r="T26" s="1">
        <f t="shared" ca="1" si="5"/>
        <v>-0.32384417709294977</v>
      </c>
      <c r="U26" s="1">
        <f t="shared" ca="1" si="6"/>
        <v>15.78266885684126</v>
      </c>
    </row>
    <row r="27" spans="1:21" x14ac:dyDescent="0.45">
      <c r="A27" s="10"/>
      <c r="B27" s="10"/>
      <c r="C27" s="1" t="s">
        <v>1</v>
      </c>
      <c r="D27" s="1">
        <v>100</v>
      </c>
      <c r="E27" s="2" t="s">
        <v>2</v>
      </c>
      <c r="F27" s="1"/>
      <c r="H27" s="3" t="s">
        <v>35</v>
      </c>
      <c r="I27" s="1">
        <f t="shared" si="7"/>
        <v>0</v>
      </c>
      <c r="J27" s="1">
        <f>0.012/0.16</f>
        <v>7.4999999999999997E-2</v>
      </c>
      <c r="K27" s="1">
        <v>3.0410886515065001</v>
      </c>
      <c r="L27" s="1">
        <v>6.0498204394025796</v>
      </c>
      <c r="M27" s="1">
        <f t="shared" si="0"/>
        <v>0.11000000000000014</v>
      </c>
      <c r="N27" s="1">
        <v>0.04</v>
      </c>
      <c r="O27" s="1">
        <f t="shared" si="1"/>
        <v>2.2531169033111458</v>
      </c>
      <c r="P27" s="1">
        <v>1</v>
      </c>
      <c r="Q27" s="6">
        <f t="shared" ca="1" si="2"/>
        <v>1.8150069185534177</v>
      </c>
      <c r="R27" s="1">
        <f t="shared" ca="1" si="3"/>
        <v>3.5511004928059586</v>
      </c>
      <c r="S27" s="1">
        <f t="shared" ca="1" si="4"/>
        <v>16.10651303393421</v>
      </c>
      <c r="T27" s="1">
        <f t="shared" ca="1" si="5"/>
        <v>-0.32384417709294977</v>
      </c>
      <c r="U27" s="1">
        <f t="shared" ca="1" si="6"/>
        <v>15.78266885684126</v>
      </c>
    </row>
    <row r="28" spans="1:21" x14ac:dyDescent="0.45">
      <c r="A28" s="9" t="s">
        <v>17</v>
      </c>
      <c r="B28" s="12" t="s">
        <v>61</v>
      </c>
      <c r="C28" s="1" t="s">
        <v>59</v>
      </c>
      <c r="D28" s="1">
        <f ca="1">SUM($S$22:$S$27)</f>
        <v>97.615806879937594</v>
      </c>
      <c r="E28" s="7" t="s">
        <v>2</v>
      </c>
      <c r="F28" s="1"/>
    </row>
    <row r="29" spans="1:21" x14ac:dyDescent="0.45">
      <c r="A29" s="11"/>
      <c r="B29" s="11"/>
      <c r="C29" s="1" t="s">
        <v>60</v>
      </c>
      <c r="D29" s="1">
        <f ca="1">$D$23*$D$25*($D$31-$D$24)</f>
        <v>2.3841931197763864</v>
      </c>
      <c r="E29" s="7" t="s">
        <v>2</v>
      </c>
      <c r="F29" s="1"/>
    </row>
    <row r="30" spans="1:21" x14ac:dyDescent="0.45">
      <c r="A30" s="11"/>
      <c r="B30" s="10"/>
      <c r="C30" s="1" t="s">
        <v>62</v>
      </c>
      <c r="D30" s="1">
        <f ca="1">SUM($D$28:$D$29)</f>
        <v>99.999999999713978</v>
      </c>
      <c r="E30" s="3" t="s">
        <v>2</v>
      </c>
      <c r="F30" s="1"/>
    </row>
    <row r="31" spans="1:21" x14ac:dyDescent="0.45">
      <c r="A31" s="11"/>
      <c r="B31" s="9" t="s">
        <v>20</v>
      </c>
      <c r="C31" s="1" t="s">
        <v>8</v>
      </c>
      <c r="D31" s="1">
        <f ca="1">$D$31+($D$27-$D$30)/$D$26</f>
        <v>7.1113053431380466</v>
      </c>
      <c r="E31" s="2" t="s">
        <v>9</v>
      </c>
      <c r="F31" s="1"/>
    </row>
    <row r="32" spans="1:21" x14ac:dyDescent="0.45">
      <c r="A32" s="10"/>
      <c r="B32" s="10"/>
      <c r="C32" s="1" t="s">
        <v>47</v>
      </c>
      <c r="D32" s="1">
        <f ca="1">SUMPRODUCT($L$22:$L$27,$P$22:$P$27,$Q$22:$Q$27)/SUMPRODUCT($L$22:$L$27,$P$22:$P$27)</f>
        <v>1.7614773666801384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佐藤誠</cp:lastModifiedBy>
  <dcterms:created xsi:type="dcterms:W3CDTF">2020-08-24T06:41:34Z</dcterms:created>
  <dcterms:modified xsi:type="dcterms:W3CDTF">2020-09-14T11:30:54Z</dcterms:modified>
</cp:coreProperties>
</file>