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ropbox\☆進行中の会議\heat_load_calc\src\test\test_shape_factor\"/>
    </mc:Choice>
  </mc:AlternateContent>
  <xr:revisionPtr revIDLastSave="0" documentId="13_ncr:1_{4B470D60-8C88-4D5C-BE5E-A519363EDEA7}" xr6:coauthVersionLast="47" xr6:coauthVersionMax="47" xr10:uidLastSave="{00000000-0000-0000-0000-000000000000}"/>
  <bookViews>
    <workbookView xWindow="-98" yWindow="-98" windowWidth="19396" windowHeight="10080" activeTab="3" xr2:uid="{D7606B39-A6BC-4A8B-9D07-29F5962C51C7}"/>
  </bookViews>
  <sheets>
    <sheet name="case0" sheetId="1" r:id="rId1"/>
    <sheet name="case1" sheetId="2" r:id="rId2"/>
    <sheet name="case2" sheetId="3" r:id="rId3"/>
    <sheet name="f_mrt" sheetId="4" r:id="rId4"/>
  </sheets>
  <calcPr calcId="18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4" l="1"/>
  <c r="J14" i="4"/>
  <c r="J15" i="4"/>
  <c r="J16" i="4"/>
  <c r="J17" i="4"/>
  <c r="J12" i="4"/>
  <c r="J4" i="4"/>
  <c r="J5" i="4"/>
  <c r="J6" i="4"/>
  <c r="J7" i="4"/>
  <c r="J8" i="4"/>
  <c r="J3" i="4"/>
  <c r="H17" i="4"/>
  <c r="H16" i="4"/>
  <c r="H15" i="4"/>
  <c r="H14" i="4"/>
  <c r="H13" i="4"/>
  <c r="H12" i="4"/>
  <c r="H4" i="4"/>
  <c r="H5" i="4"/>
  <c r="H6" i="4"/>
  <c r="H7" i="4"/>
  <c r="H8" i="4"/>
  <c r="H3" i="4"/>
  <c r="B9" i="3"/>
  <c r="C6" i="3" s="1"/>
  <c r="D6" i="3" s="1"/>
  <c r="F6" i="3" s="1"/>
  <c r="B9" i="2"/>
  <c r="C8" i="2" s="1"/>
  <c r="D8" i="2" s="1"/>
  <c r="F8" i="2" s="1"/>
  <c r="C7" i="2"/>
  <c r="D7" i="2" s="1"/>
  <c r="F7" i="2" s="1"/>
  <c r="C6" i="2"/>
  <c r="D6" i="2" s="1"/>
  <c r="F6" i="2" s="1"/>
  <c r="C5" i="2"/>
  <c r="D5" i="2" s="1"/>
  <c r="F5" i="2" s="1"/>
  <c r="C4" i="2"/>
  <c r="D4" i="2" s="1"/>
  <c r="F4" i="2" s="1"/>
  <c r="C3" i="2"/>
  <c r="D3" i="2" s="1"/>
  <c r="B9" i="1"/>
  <c r="C8" i="1" s="1"/>
  <c r="D8" i="1" s="1"/>
  <c r="F8" i="1" s="1"/>
  <c r="C7" i="3" l="1"/>
  <c r="D7" i="3" s="1"/>
  <c r="F7" i="3" s="1"/>
  <c r="C3" i="3"/>
  <c r="D3" i="3" s="1"/>
  <c r="F3" i="3" s="1"/>
  <c r="C4" i="3"/>
  <c r="D4" i="3" s="1"/>
  <c r="F4" i="3" s="1"/>
  <c r="C5" i="3"/>
  <c r="D5" i="3" s="1"/>
  <c r="F5" i="3" s="1"/>
  <c r="C8" i="3"/>
  <c r="D8" i="3" s="1"/>
  <c r="F8" i="3" s="1"/>
  <c r="D9" i="2"/>
  <c r="F3" i="2"/>
  <c r="C5" i="1"/>
  <c r="D5" i="1" s="1"/>
  <c r="D9" i="3" l="1"/>
  <c r="F5" i="1"/>
  <c r="C7" i="1"/>
  <c r="C6" i="1"/>
  <c r="C4" i="1"/>
  <c r="C3" i="1"/>
  <c r="D6" i="1" l="1"/>
  <c r="D4" i="1"/>
  <c r="D7" i="1"/>
  <c r="D3" i="1"/>
  <c r="F3" i="1" l="1"/>
  <c r="D9" i="1"/>
  <c r="F7" i="1"/>
  <c r="F6" i="1"/>
  <c r="F4" i="1"/>
</calcChain>
</file>

<file path=xl/sharedStrings.xml><?xml version="1.0" encoding="utf-8"?>
<sst xmlns="http://schemas.openxmlformats.org/spreadsheetml/2006/main" count="56" uniqueCount="21">
  <si>
    <t>北外壁</t>
    <rPh sb="0" eb="1">
      <t>キタ</t>
    </rPh>
    <rPh sb="1" eb="3">
      <t>ガイヘキ</t>
    </rPh>
    <phoneticPr fontId="1"/>
  </si>
  <si>
    <t>面積</t>
    <rPh sb="0" eb="2">
      <t>メンセキ</t>
    </rPh>
    <phoneticPr fontId="1"/>
  </si>
  <si>
    <t>東外壁</t>
    <rPh sb="0" eb="1">
      <t>ヒガシ</t>
    </rPh>
    <rPh sb="1" eb="3">
      <t>ガイヘキ</t>
    </rPh>
    <phoneticPr fontId="1"/>
  </si>
  <si>
    <t>南外壁</t>
    <rPh sb="0" eb="1">
      <t>ミナミ</t>
    </rPh>
    <rPh sb="1" eb="3">
      <t>ガイヘキ</t>
    </rPh>
    <phoneticPr fontId="1"/>
  </si>
  <si>
    <t>床</t>
    <rPh sb="0" eb="1">
      <t>ユカ</t>
    </rPh>
    <phoneticPr fontId="1"/>
  </si>
  <si>
    <t>計</t>
    <rPh sb="0" eb="1">
      <t>ケイ</t>
    </rPh>
    <phoneticPr fontId="1"/>
  </si>
  <si>
    <t>面積比</t>
    <rPh sb="0" eb="2">
      <t>メンセキ</t>
    </rPh>
    <rPh sb="2" eb="3">
      <t>ヒ</t>
    </rPh>
    <phoneticPr fontId="1"/>
  </si>
  <si>
    <t>f_bar</t>
    <phoneticPr fontId="1"/>
  </si>
  <si>
    <t>放射率</t>
    <rPh sb="0" eb="3">
      <t>ホウシャリツ</t>
    </rPh>
    <phoneticPr fontId="1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</si>
  <si>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1"/>
  </si>
  <si>
    <t>平均温度</t>
    <rPh sb="0" eb="2">
      <t>ヘイキン</t>
    </rPh>
    <rPh sb="2" eb="4">
      <t>オンド</t>
    </rPh>
    <phoneticPr fontId="1"/>
  </si>
  <si>
    <t>放射熱伝達率[W/(m2･K)]</t>
    <rPh sb="0" eb="2">
      <t>ホウシャ</t>
    </rPh>
    <rPh sb="2" eb="6">
      <t>ネツデンタツリツ</t>
    </rPh>
    <phoneticPr fontId="1"/>
  </si>
  <si>
    <t>永田の方法</t>
    <rPh sb="0" eb="2">
      <t>ナガタ</t>
    </rPh>
    <rPh sb="3" eb="5">
      <t>ホウホウ</t>
    </rPh>
    <phoneticPr fontId="1"/>
  </si>
  <si>
    <t>西外壁</t>
    <rPh sb="0" eb="1">
      <t>ニシ</t>
    </rPh>
    <rPh sb="1" eb="3">
      <t>ガイヘキ</t>
    </rPh>
    <phoneticPr fontId="1"/>
  </si>
  <si>
    <t>天井</t>
    <rPh sb="0" eb="2">
      <t>テンジョウ</t>
    </rPh>
    <phoneticPr fontId="1"/>
  </si>
  <si>
    <t>室ID</t>
    <rPh sb="0" eb="1">
      <t>シツ</t>
    </rPh>
    <phoneticPr fontId="1"/>
  </si>
  <si>
    <t>h_s_r</t>
    <phoneticPr fontId="1"/>
  </si>
  <si>
    <t>室0</t>
    <rPh sb="0" eb="1">
      <t>シツ</t>
    </rPh>
    <phoneticPr fontId="1"/>
  </si>
  <si>
    <t>室1</t>
    <rPh sb="0" eb="1">
      <t>シツ</t>
    </rPh>
    <phoneticPr fontId="1"/>
  </si>
  <si>
    <t>面積✕h_s_r</t>
    <rPh sb="0" eb="2">
      <t>メンセキ</t>
    </rPh>
    <phoneticPr fontId="1"/>
  </si>
  <si>
    <t>f_mrt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</si>
</sst>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00"/>
  </numFmts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48978A3-8275-45CC-B2BF-F0DF38850231}"/>
            </a:ext>
          </a:extLst>
        </xdr:cNvPr>
        <xdr:cNvSpPr txBox="1"/>
      </xdr:nvSpPr>
      <xdr:spPr>
        <a:xfrm>
          <a:off x="4907280" y="176022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913E688-305D-46F6-9101-9B863DC40FF3}"/>
            </a:ext>
          </a:extLst>
        </xdr:cNvPr>
        <xdr:cNvSpPr txBox="1"/>
      </xdr:nvSpPr>
      <xdr:spPr>
        <a:xfrm>
          <a:off x="5502593" y="15240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0092B8B-3E24-4BD8-85E3-CEBC675CDDF3}"/>
            </a:ext>
          </a:extLst>
        </xdr:cNvPr>
        <xdr:cNvSpPr txBox="1"/>
      </xdr:nvSpPr>
      <xdr:spPr>
        <a:xfrm>
          <a:off x="5502593" y="15240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547688</xdr:colOff>
      <xdr:row>3</xdr:row>
      <xdr:rowOff>42863</xdr:rowOff>
    </xdr:from>
    <xdr:to>
      <xdr:col>3</xdr:col>
      <xdr:colOff>1128713</xdr:colOff>
      <xdr:row>7</xdr:row>
      <xdr:rowOff>119063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95DABF5-98C4-BF8D-ACCE-9BC87FAA5F85}"/>
            </a:ext>
          </a:extLst>
        </xdr:cNvPr>
        <xdr:cNvSpPr/>
      </xdr:nvSpPr>
      <xdr:spPr>
        <a:xfrm>
          <a:off x="2147888" y="500063"/>
          <a:ext cx="5810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71ED-63A1-4579-934F-8023F43885F4}">
  <dimension ref="A1:H9"/>
  <sheetViews>
    <sheetView showGridLines="0" workbookViewId="0">
      <selection activeCell="B3" sqref="B3"/>
    </sheetView>
  </sheetViews>
  <sheetFormatPr defaultRowHeight="12" x14ac:dyDescent="0.35"/>
  <cols>
    <col min="1" max="1" width="21.1328125" bestFit="1" customWidth="1"/>
    <col min="2" max="2" width="7.1328125" bestFit="1" customWidth="1"/>
    <col min="3" max="3" width="6.53125" bestFit="1" customWidth="1"/>
    <col min="4" max="4" width="14.6640625" customWidth="1"/>
    <col min="6" max="6" width="14.33203125" customWidth="1"/>
  </cols>
  <sheetData>
    <row r="1" spans="1:8" x14ac:dyDescent="0.35">
      <c r="A1" s="1"/>
      <c r="B1" s="1"/>
      <c r="C1" s="1"/>
      <c r="D1" s="1"/>
      <c r="E1" s="1"/>
      <c r="F1" s="1" t="s">
        <v>12</v>
      </c>
    </row>
    <row r="2" spans="1:8" ht="24" x14ac:dyDescent="0.35">
      <c r="A2" s="1"/>
      <c r="B2" s="1" t="s">
        <v>1</v>
      </c>
      <c r="C2" s="1" t="s">
        <v>6</v>
      </c>
      <c r="D2" s="2" t="s">
        <v>9</v>
      </c>
      <c r="E2" s="1" t="s">
        <v>8</v>
      </c>
      <c r="F2" s="2" t="s">
        <v>11</v>
      </c>
      <c r="G2" s="1" t="s">
        <v>7</v>
      </c>
      <c r="H2" s="5">
        <v>1.2329080574133122</v>
      </c>
    </row>
    <row r="3" spans="1:8" x14ac:dyDescent="0.35">
      <c r="A3" s="1" t="s">
        <v>0</v>
      </c>
      <c r="B3" s="3">
        <v>20</v>
      </c>
      <c r="C3" s="4">
        <f t="shared" ref="C3:C8" si="0">B3/$B$9</f>
        <v>0.15384615384615385</v>
      </c>
      <c r="D3" s="7">
        <f t="shared" ref="D3:D8" si="1">0.5*(1-SIGN(1-4*C3/$H$2)*SQRT(ABS(1-4*C3/$H$2)))</f>
        <v>0.14614007327226608</v>
      </c>
      <c r="E3" s="1">
        <v>0.9</v>
      </c>
      <c r="F3" s="7">
        <f t="shared" ref="F3:F8" si="2">E3/(1-E3*D3)*4*0.0000000567*($H$3+273.15)^3</f>
        <v>5.9210464343455822</v>
      </c>
      <c r="G3" s="1" t="s">
        <v>10</v>
      </c>
      <c r="H3" s="1">
        <v>20</v>
      </c>
    </row>
    <row r="4" spans="1:8" x14ac:dyDescent="0.35">
      <c r="A4" s="1" t="s">
        <v>2</v>
      </c>
      <c r="B4" s="3">
        <v>15</v>
      </c>
      <c r="C4" s="4">
        <f t="shared" si="0"/>
        <v>0.11538461538461539</v>
      </c>
      <c r="D4" s="7">
        <f t="shared" si="1"/>
        <v>0.10450962615024634</v>
      </c>
      <c r="E4" s="1">
        <v>0.9</v>
      </c>
      <c r="F4" s="7">
        <f t="shared" si="2"/>
        <v>5.6761671904990152</v>
      </c>
    </row>
    <row r="5" spans="1:8" x14ac:dyDescent="0.35">
      <c r="A5" s="1" t="s">
        <v>3</v>
      </c>
      <c r="B5" s="3">
        <v>20</v>
      </c>
      <c r="C5" s="4">
        <f t="shared" si="0"/>
        <v>0.15384615384615385</v>
      </c>
      <c r="D5" s="7">
        <f t="shared" si="1"/>
        <v>0.14614007327226608</v>
      </c>
      <c r="E5" s="1">
        <v>0.9</v>
      </c>
      <c r="F5" s="7">
        <f t="shared" si="2"/>
        <v>5.9210464343455822</v>
      </c>
    </row>
    <row r="6" spans="1:8" x14ac:dyDescent="0.35">
      <c r="A6" s="1" t="s">
        <v>13</v>
      </c>
      <c r="B6" s="3">
        <v>15</v>
      </c>
      <c r="C6" s="4">
        <f t="shared" si="0"/>
        <v>0.11538461538461539</v>
      </c>
      <c r="D6" s="7">
        <f t="shared" si="1"/>
        <v>0.10450962615024634</v>
      </c>
      <c r="E6" s="1">
        <v>0.9</v>
      </c>
      <c r="F6" s="7">
        <f t="shared" si="2"/>
        <v>5.6761671904990152</v>
      </c>
    </row>
    <row r="7" spans="1:8" x14ac:dyDescent="0.35">
      <c r="A7" s="1" t="s">
        <v>4</v>
      </c>
      <c r="B7" s="3">
        <v>30</v>
      </c>
      <c r="C7" s="4">
        <f t="shared" si="0"/>
        <v>0.23076923076923078</v>
      </c>
      <c r="D7" s="7">
        <f t="shared" si="1"/>
        <v>0.24935030098634503</v>
      </c>
      <c r="E7" s="1">
        <v>0.9</v>
      </c>
      <c r="F7" s="7">
        <f t="shared" si="2"/>
        <v>6.6301904840801784</v>
      </c>
    </row>
    <row r="8" spans="1:8" x14ac:dyDescent="0.35">
      <c r="A8" s="1" t="s">
        <v>14</v>
      </c>
      <c r="B8" s="3">
        <v>30</v>
      </c>
      <c r="C8" s="4">
        <f t="shared" si="0"/>
        <v>0.23076923076923078</v>
      </c>
      <c r="D8" s="7">
        <f t="shared" si="1"/>
        <v>0.24935030098634503</v>
      </c>
      <c r="E8" s="1">
        <v>0.9</v>
      </c>
      <c r="F8" s="7">
        <f t="shared" si="2"/>
        <v>6.6301904840801784</v>
      </c>
    </row>
    <row r="9" spans="1:8" x14ac:dyDescent="0.35">
      <c r="A9" s="1" t="s">
        <v>5</v>
      </c>
      <c r="B9" s="3">
        <f>SUM(B3:B8)</f>
        <v>130</v>
      </c>
      <c r="C9" s="1"/>
      <c r="D9" s="6">
        <f>SUM(D3:D8)</f>
        <v>1.0000000008177148</v>
      </c>
      <c r="E9" s="1"/>
      <c r="F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0B12-4260-49A7-BE9B-ECDE278D56A5}">
  <dimension ref="A1:H9"/>
  <sheetViews>
    <sheetView showGridLines="0" workbookViewId="0">
      <selection activeCell="I17" sqref="I17"/>
    </sheetView>
  </sheetViews>
  <sheetFormatPr defaultRowHeight="12" x14ac:dyDescent="0.35"/>
  <cols>
    <col min="1" max="1" width="21.1328125" bestFit="1" customWidth="1"/>
    <col min="2" max="2" width="7.1328125" bestFit="1" customWidth="1"/>
    <col min="3" max="3" width="6.53125" bestFit="1" customWidth="1"/>
    <col min="4" max="4" width="14.6640625" customWidth="1"/>
    <col min="6" max="6" width="14.33203125" customWidth="1"/>
  </cols>
  <sheetData>
    <row r="1" spans="1:8" x14ac:dyDescent="0.35">
      <c r="A1" s="1"/>
      <c r="B1" s="1"/>
      <c r="C1" s="1"/>
      <c r="D1" s="1"/>
      <c r="E1" s="1"/>
      <c r="F1" s="1" t="s">
        <v>12</v>
      </c>
    </row>
    <row r="2" spans="1:8" ht="24" x14ac:dyDescent="0.35">
      <c r="A2" s="1"/>
      <c r="B2" s="1" t="s">
        <v>1</v>
      </c>
      <c r="C2" s="1" t="s">
        <v>6</v>
      </c>
      <c r="D2" s="2" t="s">
        <v>9</v>
      </c>
      <c r="E2" s="1" t="s">
        <v>8</v>
      </c>
      <c r="F2" s="2" t="s">
        <v>11</v>
      </c>
      <c r="G2" s="1" t="s">
        <v>7</v>
      </c>
      <c r="H2" s="5">
        <v>1.3044639805131568</v>
      </c>
    </row>
    <row r="3" spans="1:8" x14ac:dyDescent="0.35">
      <c r="A3" s="1" t="s">
        <v>0</v>
      </c>
      <c r="B3" s="3">
        <v>0</v>
      </c>
      <c r="C3" s="4">
        <f t="shared" ref="C3:C8" si="0">B3/$B$9</f>
        <v>0</v>
      </c>
      <c r="D3" s="7">
        <f t="shared" ref="D3:D8" si="1">0.5*(1-SIGN(1-4*C3/$H$2)*SQRT(ABS(1-4*C3/$H$2)))</f>
        <v>0</v>
      </c>
      <c r="E3" s="1">
        <v>0.9</v>
      </c>
      <c r="F3" s="7">
        <f t="shared" ref="F3:F8" si="2">E3/(1-E3*D3)*4*0.0000000567*($H$3+273.15)^3</f>
        <v>5.1422744905582043</v>
      </c>
      <c r="G3" s="1" t="s">
        <v>10</v>
      </c>
      <c r="H3" s="1">
        <v>20</v>
      </c>
    </row>
    <row r="4" spans="1:8" x14ac:dyDescent="0.35">
      <c r="A4" s="1" t="s">
        <v>2</v>
      </c>
      <c r="B4" s="3">
        <v>15</v>
      </c>
      <c r="C4" s="4">
        <f t="shared" si="0"/>
        <v>0.13636363636363635</v>
      </c>
      <c r="D4" s="7">
        <f t="shared" si="1"/>
        <v>0.11860276013216431</v>
      </c>
      <c r="E4" s="1">
        <v>0.9</v>
      </c>
      <c r="F4" s="7">
        <f t="shared" si="2"/>
        <v>5.7567659931595356</v>
      </c>
    </row>
    <row r="5" spans="1:8" x14ac:dyDescent="0.35">
      <c r="A5" s="1" t="s">
        <v>3</v>
      </c>
      <c r="B5" s="3">
        <v>20</v>
      </c>
      <c r="C5" s="4">
        <f t="shared" si="0"/>
        <v>0.18181818181818182</v>
      </c>
      <c r="D5" s="7">
        <f t="shared" si="1"/>
        <v>0.16740644508388647</v>
      </c>
      <c r="E5" s="1">
        <v>0.9</v>
      </c>
      <c r="F5" s="7">
        <f t="shared" si="2"/>
        <v>6.0544771351990097</v>
      </c>
    </row>
    <row r="6" spans="1:8" x14ac:dyDescent="0.35">
      <c r="A6" s="1" t="s">
        <v>13</v>
      </c>
      <c r="B6" s="3">
        <v>15</v>
      </c>
      <c r="C6" s="4">
        <f t="shared" si="0"/>
        <v>0.13636363636363635</v>
      </c>
      <c r="D6" s="7">
        <f t="shared" si="1"/>
        <v>0.11860276013216431</v>
      </c>
      <c r="E6" s="1">
        <v>0.9</v>
      </c>
      <c r="F6" s="7">
        <f t="shared" si="2"/>
        <v>5.7567659931595356</v>
      </c>
    </row>
    <row r="7" spans="1:8" x14ac:dyDescent="0.35">
      <c r="A7" s="1" t="s">
        <v>4</v>
      </c>
      <c r="B7" s="3">
        <v>30</v>
      </c>
      <c r="C7" s="4">
        <f t="shared" si="0"/>
        <v>0.27272727272727271</v>
      </c>
      <c r="D7" s="7">
        <f t="shared" si="1"/>
        <v>0.29769402095438013</v>
      </c>
      <c r="E7" s="1">
        <v>0.9</v>
      </c>
      <c r="F7" s="7">
        <f t="shared" si="2"/>
        <v>7.0242417967165318</v>
      </c>
    </row>
    <row r="8" spans="1:8" x14ac:dyDescent="0.35">
      <c r="A8" s="1" t="s">
        <v>14</v>
      </c>
      <c r="B8" s="3">
        <v>30</v>
      </c>
      <c r="C8" s="4">
        <f t="shared" si="0"/>
        <v>0.27272727272727271</v>
      </c>
      <c r="D8" s="7">
        <f t="shared" si="1"/>
        <v>0.29769402095438013</v>
      </c>
      <c r="E8" s="1">
        <v>0.9</v>
      </c>
      <c r="F8" s="7">
        <f t="shared" si="2"/>
        <v>7.0242417967165318</v>
      </c>
    </row>
    <row r="9" spans="1:8" x14ac:dyDescent="0.35">
      <c r="A9" s="1" t="s">
        <v>5</v>
      </c>
      <c r="B9" s="3">
        <f>SUM(B3:B8)</f>
        <v>110</v>
      </c>
      <c r="C9" s="1"/>
      <c r="D9" s="6">
        <f>SUM(D3:D8)</f>
        <v>1.0000000072569755</v>
      </c>
      <c r="E9" s="1"/>
      <c r="F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3B0-37D8-496F-B52C-CDB394ACCA41}">
  <dimension ref="A1:H9"/>
  <sheetViews>
    <sheetView showGridLines="0" workbookViewId="0">
      <selection activeCell="F27" sqref="F27"/>
    </sheetView>
  </sheetViews>
  <sheetFormatPr defaultRowHeight="12" x14ac:dyDescent="0.35"/>
  <cols>
    <col min="1" max="1" width="21.1328125" bestFit="1" customWidth="1"/>
    <col min="2" max="2" width="7.1328125" bestFit="1" customWidth="1"/>
    <col min="3" max="3" width="6.53125" bestFit="1" customWidth="1"/>
    <col min="4" max="4" width="14.6640625" customWidth="1"/>
    <col min="6" max="6" width="14.33203125" customWidth="1"/>
  </cols>
  <sheetData>
    <row r="1" spans="1:8" x14ac:dyDescent="0.35">
      <c r="A1" s="1"/>
      <c r="B1" s="1"/>
      <c r="C1" s="1"/>
      <c r="D1" s="1"/>
      <c r="E1" s="1"/>
      <c r="F1" s="1" t="s">
        <v>12</v>
      </c>
    </row>
    <row r="2" spans="1:8" ht="24" x14ac:dyDescent="0.35">
      <c r="A2" s="1"/>
      <c r="B2" s="1" t="s">
        <v>1</v>
      </c>
      <c r="C2" s="1" t="s">
        <v>6</v>
      </c>
      <c r="D2" s="2" t="s">
        <v>9</v>
      </c>
      <c r="E2" s="1" t="s">
        <v>8</v>
      </c>
      <c r="F2" s="2" t="s">
        <v>11</v>
      </c>
      <c r="G2" s="1" t="s">
        <v>7</v>
      </c>
      <c r="H2" s="5">
        <v>1.9999999999994775</v>
      </c>
    </row>
    <row r="3" spans="1:8" x14ac:dyDescent="0.35">
      <c r="A3" s="1" t="s">
        <v>0</v>
      </c>
      <c r="B3" s="3">
        <v>0</v>
      </c>
      <c r="C3" s="4">
        <f t="shared" ref="C3:C8" si="0">B3/$B$9</f>
        <v>0</v>
      </c>
      <c r="D3" s="7">
        <f t="shared" ref="D3:D8" si="1">0.5*(1-SIGN(1-4*C3/$H$2)*SQRT(ABS(1-4*C3/$H$2)))</f>
        <v>0</v>
      </c>
      <c r="E3" s="1">
        <v>0.9</v>
      </c>
      <c r="F3" s="7">
        <f t="shared" ref="F3:F8" si="2">E3/(1-E3*D3)*4*0.0000000567*($H$3+273.15)^3</f>
        <v>5.1422744905582043</v>
      </c>
      <c r="G3" s="1" t="s">
        <v>10</v>
      </c>
      <c r="H3" s="1">
        <v>20</v>
      </c>
    </row>
    <row r="4" spans="1:8" x14ac:dyDescent="0.35">
      <c r="A4" s="1" t="s">
        <v>2</v>
      </c>
      <c r="B4" s="3">
        <v>0</v>
      </c>
      <c r="C4" s="4">
        <f t="shared" si="0"/>
        <v>0</v>
      </c>
      <c r="D4" s="7">
        <f t="shared" si="1"/>
        <v>0</v>
      </c>
      <c r="E4" s="1">
        <v>0.9</v>
      </c>
      <c r="F4" s="7">
        <f t="shared" si="2"/>
        <v>5.1422744905582043</v>
      </c>
    </row>
    <row r="5" spans="1:8" x14ac:dyDescent="0.35">
      <c r="A5" s="1" t="s">
        <v>3</v>
      </c>
      <c r="B5" s="3">
        <v>0</v>
      </c>
      <c r="C5" s="4">
        <f t="shared" si="0"/>
        <v>0</v>
      </c>
      <c r="D5" s="7">
        <f t="shared" si="1"/>
        <v>0</v>
      </c>
      <c r="E5" s="1">
        <v>0.9</v>
      </c>
      <c r="F5" s="7">
        <f t="shared" si="2"/>
        <v>5.1422744905582043</v>
      </c>
    </row>
    <row r="6" spans="1:8" x14ac:dyDescent="0.35">
      <c r="A6" s="1" t="s">
        <v>13</v>
      </c>
      <c r="B6" s="3">
        <v>0</v>
      </c>
      <c r="C6" s="4">
        <f t="shared" si="0"/>
        <v>0</v>
      </c>
      <c r="D6" s="7">
        <f t="shared" si="1"/>
        <v>0</v>
      </c>
      <c r="E6" s="1">
        <v>0.9</v>
      </c>
      <c r="F6" s="7">
        <f t="shared" si="2"/>
        <v>5.1422744905582043</v>
      </c>
    </row>
    <row r="7" spans="1:8" x14ac:dyDescent="0.35">
      <c r="A7" s="1" t="s">
        <v>4</v>
      </c>
      <c r="B7" s="3">
        <v>0</v>
      </c>
      <c r="C7" s="4">
        <f t="shared" si="0"/>
        <v>0</v>
      </c>
      <c r="D7" s="7">
        <f t="shared" si="1"/>
        <v>0</v>
      </c>
      <c r="E7" s="1">
        <v>0.9</v>
      </c>
      <c r="F7" s="7">
        <f t="shared" si="2"/>
        <v>5.1422744905582043</v>
      </c>
    </row>
    <row r="8" spans="1:8" x14ac:dyDescent="0.35">
      <c r="A8" s="1" t="s">
        <v>14</v>
      </c>
      <c r="B8" s="3">
        <v>30</v>
      </c>
      <c r="C8" s="4">
        <f t="shared" si="0"/>
        <v>1</v>
      </c>
      <c r="D8" s="7">
        <f t="shared" si="1"/>
        <v>1.0000000000001306</v>
      </c>
      <c r="E8" s="1">
        <v>0.9</v>
      </c>
      <c r="F8" s="7">
        <f t="shared" si="2"/>
        <v>51.42274490564246</v>
      </c>
    </row>
    <row r="9" spans="1:8" x14ac:dyDescent="0.35">
      <c r="A9" s="1" t="s">
        <v>5</v>
      </c>
      <c r="B9" s="3">
        <f>SUM(B3:B8)</f>
        <v>30</v>
      </c>
      <c r="C9" s="1"/>
      <c r="D9" s="6">
        <f>SUM(D3:D8)</f>
        <v>1.0000000000001306</v>
      </c>
      <c r="E9" s="1"/>
      <c r="F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A564-09A6-48C9-8016-F94CD09BF674}">
  <dimension ref="A1:J17"/>
  <sheetViews>
    <sheetView tabSelected="1" workbookViewId="0">
      <selection activeCell="O13" sqref="O13"/>
    </sheetView>
  </sheetViews>
  <sheetFormatPr defaultRowHeight="12" x14ac:dyDescent="0.35"/>
  <cols>
    <col min="1" max="1" width="4.265625" bestFit="1" customWidth="1"/>
    <col min="4" max="4" width="22.33203125" customWidth="1"/>
  </cols>
  <sheetData>
    <row r="1" spans="1:10" x14ac:dyDescent="0.35">
      <c r="E1" t="s">
        <v>17</v>
      </c>
    </row>
    <row r="2" spans="1:10" x14ac:dyDescent="0.35">
      <c r="A2" t="s">
        <v>1</v>
      </c>
      <c r="B2" t="s">
        <v>15</v>
      </c>
      <c r="C2" t="s">
        <v>16</v>
      </c>
      <c r="E2" t="s">
        <v>1</v>
      </c>
      <c r="F2" t="s">
        <v>16</v>
      </c>
      <c r="H2" t="s">
        <v>19</v>
      </c>
      <c r="J2" t="s">
        <v>20</v>
      </c>
    </row>
    <row r="3" spans="1:10" x14ac:dyDescent="0.35">
      <c r="A3">
        <v>20</v>
      </c>
      <c r="B3">
        <v>0</v>
      </c>
      <c r="C3">
        <v>5.9210464299999996</v>
      </c>
      <c r="E3">
        <v>20</v>
      </c>
      <c r="F3">
        <v>5.9210464299999996</v>
      </c>
      <c r="H3">
        <f>E3*F3</f>
        <v>118.4209286</v>
      </c>
      <c r="J3">
        <f>H3/SUM($H$3:$H$8)</f>
        <v>0.1471180192940246</v>
      </c>
    </row>
    <row r="4" spans="1:10" x14ac:dyDescent="0.35">
      <c r="A4">
        <v>0</v>
      </c>
      <c r="B4">
        <v>1</v>
      </c>
      <c r="C4">
        <v>5.1422744900000001</v>
      </c>
      <c r="E4">
        <v>15</v>
      </c>
      <c r="F4">
        <v>5.6761671900000001</v>
      </c>
      <c r="H4">
        <f t="shared" ref="H4:H8" si="0">E4*F4</f>
        <v>85.142507850000001</v>
      </c>
      <c r="J4">
        <f t="shared" ref="J4:J8" si="1">H4/SUM($H$3:$H$8)</f>
        <v>0.10577519751536504</v>
      </c>
    </row>
    <row r="5" spans="1:10" x14ac:dyDescent="0.35">
      <c r="A5">
        <v>15</v>
      </c>
      <c r="B5">
        <v>0</v>
      </c>
      <c r="C5">
        <v>5.6761671900000001</v>
      </c>
      <c r="E5">
        <v>20</v>
      </c>
      <c r="F5">
        <v>5.9210464299999996</v>
      </c>
      <c r="H5">
        <f t="shared" si="0"/>
        <v>118.4209286</v>
      </c>
      <c r="J5">
        <f t="shared" si="1"/>
        <v>0.1471180192940246</v>
      </c>
    </row>
    <row r="6" spans="1:10" x14ac:dyDescent="0.35">
      <c r="A6">
        <v>15</v>
      </c>
      <c r="B6">
        <v>1</v>
      </c>
      <c r="C6">
        <v>5.7567659899999999</v>
      </c>
      <c r="E6">
        <v>15</v>
      </c>
      <c r="F6">
        <v>5.6761671900000001</v>
      </c>
      <c r="H6">
        <f t="shared" si="0"/>
        <v>85.142507850000001</v>
      </c>
      <c r="J6">
        <f t="shared" si="1"/>
        <v>0.10577519751536504</v>
      </c>
    </row>
    <row r="7" spans="1:10" x14ac:dyDescent="0.35">
      <c r="A7">
        <v>20</v>
      </c>
      <c r="B7">
        <v>0</v>
      </c>
      <c r="C7">
        <v>5.9210464299999996</v>
      </c>
      <c r="E7">
        <v>30</v>
      </c>
      <c r="F7">
        <v>6.6301904800000004</v>
      </c>
      <c r="H7">
        <f t="shared" si="0"/>
        <v>198.90571440000002</v>
      </c>
      <c r="J7">
        <f t="shared" si="1"/>
        <v>0.24710678319061036</v>
      </c>
    </row>
    <row r="8" spans="1:10" x14ac:dyDescent="0.35">
      <c r="A8">
        <v>20</v>
      </c>
      <c r="B8">
        <v>1</v>
      </c>
      <c r="C8">
        <v>6.0544771400000004</v>
      </c>
      <c r="E8">
        <v>30</v>
      </c>
      <c r="F8">
        <v>6.6301904800000004</v>
      </c>
      <c r="H8">
        <f t="shared" si="0"/>
        <v>198.90571440000002</v>
      </c>
      <c r="J8">
        <f t="shared" si="1"/>
        <v>0.24710678319061036</v>
      </c>
    </row>
    <row r="9" spans="1:10" x14ac:dyDescent="0.35">
      <c r="A9">
        <v>15</v>
      </c>
      <c r="B9">
        <v>0</v>
      </c>
      <c r="C9">
        <v>5.6761671900000001</v>
      </c>
    </row>
    <row r="10" spans="1:10" x14ac:dyDescent="0.35">
      <c r="A10">
        <v>15</v>
      </c>
      <c r="B10">
        <v>1</v>
      </c>
      <c r="C10">
        <v>5.7567659899999999</v>
      </c>
      <c r="E10" t="s">
        <v>18</v>
      </c>
    </row>
    <row r="11" spans="1:10" x14ac:dyDescent="0.35">
      <c r="A11">
        <v>30</v>
      </c>
      <c r="B11">
        <v>0</v>
      </c>
      <c r="C11">
        <v>6.6301904800000004</v>
      </c>
      <c r="E11" t="s">
        <v>1</v>
      </c>
      <c r="F11" t="s">
        <v>16</v>
      </c>
    </row>
    <row r="12" spans="1:10" x14ac:dyDescent="0.35">
      <c r="A12">
        <v>30</v>
      </c>
      <c r="B12">
        <v>1</v>
      </c>
      <c r="C12">
        <v>7.0242418000000004</v>
      </c>
      <c r="E12">
        <v>0</v>
      </c>
      <c r="F12">
        <v>5.1422744900000001</v>
      </c>
      <c r="H12">
        <f>E12*F12</f>
        <v>0</v>
      </c>
      <c r="J12">
        <f>H12/SUM($H$12:$H$17)</f>
        <v>0</v>
      </c>
    </row>
    <row r="13" spans="1:10" x14ac:dyDescent="0.35">
      <c r="A13">
        <v>30</v>
      </c>
      <c r="B13">
        <v>0</v>
      </c>
      <c r="C13">
        <v>6.6301904800000004</v>
      </c>
      <c r="E13">
        <v>15</v>
      </c>
      <c r="F13">
        <v>5.7567659899999999</v>
      </c>
      <c r="H13">
        <f t="shared" ref="H13:H17" si="2">E13*F13</f>
        <v>86.351489849999993</v>
      </c>
      <c r="J13">
        <f t="shared" ref="J13:J17" si="3">H13/SUM($H$12:$H$17)</f>
        <v>0.12072960273548453</v>
      </c>
    </row>
    <row r="14" spans="1:10" x14ac:dyDescent="0.35">
      <c r="A14">
        <v>30</v>
      </c>
      <c r="B14">
        <v>1</v>
      </c>
      <c r="C14">
        <v>7.0242418000000004</v>
      </c>
      <c r="E14">
        <v>20</v>
      </c>
      <c r="F14">
        <v>6.0544771400000004</v>
      </c>
      <c r="H14">
        <f t="shared" si="2"/>
        <v>121.0895428</v>
      </c>
      <c r="J14">
        <f t="shared" si="3"/>
        <v>0.16929751209921309</v>
      </c>
    </row>
    <row r="15" spans="1:10" x14ac:dyDescent="0.35">
      <c r="E15">
        <v>15</v>
      </c>
      <c r="F15">
        <v>5.7567659899999999</v>
      </c>
      <c r="H15">
        <f t="shared" si="2"/>
        <v>86.351489849999993</v>
      </c>
      <c r="J15">
        <f t="shared" si="3"/>
        <v>0.12072960273548453</v>
      </c>
    </row>
    <row r="16" spans="1:10" x14ac:dyDescent="0.35">
      <c r="E16">
        <v>30</v>
      </c>
      <c r="F16">
        <v>7.0242418000000004</v>
      </c>
      <c r="H16">
        <f t="shared" si="2"/>
        <v>210.72725400000002</v>
      </c>
      <c r="J16">
        <f t="shared" si="3"/>
        <v>0.29462164121490891</v>
      </c>
    </row>
    <row r="17" spans="5:10" x14ac:dyDescent="0.35">
      <c r="E17">
        <v>30</v>
      </c>
      <c r="F17">
        <v>7.0242418000000004</v>
      </c>
      <c r="H17">
        <f t="shared" si="2"/>
        <v>210.72725400000002</v>
      </c>
      <c r="J17">
        <f t="shared" si="3"/>
        <v>0.29462164121490891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case0</vt:lpstr>
      <vt:lpstr>case1</vt:lpstr>
      <vt:lpstr>case2</vt:lpstr>
      <vt:lpstr>f_mrt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Hisashi MIURA</cp:lastModifiedBy>
  <dcterms:created xsi:type="dcterms:W3CDTF">2020-08-31T23:34:35Z</dcterms:created>
  <dcterms:modified xsi:type="dcterms:W3CDTF">2022-07-07T01:44:39Z</dcterms:modified>
</cp:coreProperties>
</file>