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h\Documents\sourcetree\heat_load_calc\test\test_multizone\"/>
    </mc:Choice>
  </mc:AlternateContent>
  <xr:revisionPtr revIDLastSave="0" documentId="13_ncr:1_{85A237EE-05F4-4E12-811D-6A2D95D092A6}" xr6:coauthVersionLast="46" xr6:coauthVersionMax="46" xr10:uidLastSave="{00000000-0000-0000-0000-000000000000}"/>
  <bookViews>
    <workbookView xWindow="-450" yWindow="3060" windowWidth="15090" windowHeight="11385" xr2:uid="{D7606B39-A6BC-4A8B-9D07-29F5962C51C7}"/>
  </bookViews>
  <sheets>
    <sheet name="標準プランLDK" sheetId="1" r:id="rId1"/>
  </sheets>
  <calcPr calcId="191029" iterateDelta="1E-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1" l="1"/>
  <c r="B15" i="1"/>
  <c r="C7" i="1" s="1"/>
  <c r="D7" i="1" s="1"/>
  <c r="C13" i="1" l="1"/>
  <c r="D13" i="1" s="1"/>
  <c r="F13" i="1" s="1"/>
  <c r="F7" i="1"/>
  <c r="M26" i="1" s="1"/>
  <c r="O26" i="1" s="1"/>
  <c r="C11" i="1"/>
  <c r="D11" i="1" s="1"/>
  <c r="C10" i="1"/>
  <c r="L7" i="1"/>
  <c r="C9" i="1"/>
  <c r="C8" i="1"/>
  <c r="C6" i="1"/>
  <c r="C5" i="1"/>
  <c r="C14" i="1"/>
  <c r="C4" i="1"/>
  <c r="C3" i="1"/>
  <c r="C12" i="1"/>
  <c r="F11" i="1" l="1"/>
  <c r="M30" i="1" s="1"/>
  <c r="O30" i="1" s="1"/>
  <c r="L11" i="1"/>
  <c r="L8" i="1"/>
  <c r="D8" i="1"/>
  <c r="L4" i="1"/>
  <c r="D4" i="1"/>
  <c r="D14" i="1"/>
  <c r="L14" i="1"/>
  <c r="D5" i="1"/>
  <c r="L5" i="1"/>
  <c r="D6" i="1"/>
  <c r="L6" i="1"/>
  <c r="D9" i="1"/>
  <c r="L9" i="1"/>
  <c r="D12" i="1"/>
  <c r="L12" i="1"/>
  <c r="D3" i="1"/>
  <c r="F3" i="1" s="1"/>
  <c r="L3" i="1"/>
  <c r="D10" i="1"/>
  <c r="L10" i="1"/>
  <c r="F12" i="1" l="1"/>
  <c r="M31" i="1" s="1"/>
  <c r="O31" i="1" s="1"/>
  <c r="F9" i="1"/>
  <c r="M28" i="1" s="1"/>
  <c r="O28" i="1" s="1"/>
  <c r="F14" i="1"/>
  <c r="M32" i="1" s="1"/>
  <c r="O32" i="1" s="1"/>
  <c r="F4" i="1"/>
  <c r="M23" i="1" s="1"/>
  <c r="O23" i="1" s="1"/>
  <c r="F8" i="1"/>
  <c r="M27" i="1" s="1"/>
  <c r="O27" i="1" s="1"/>
  <c r="F10" i="1"/>
  <c r="M29" i="1" s="1"/>
  <c r="O29" i="1" s="1"/>
  <c r="F6" i="1"/>
  <c r="M25" i="1" s="1"/>
  <c r="O25" i="1" s="1"/>
  <c r="F5" i="1"/>
  <c r="M24" i="1" s="1"/>
  <c r="O24" i="1" s="1"/>
  <c r="O4" i="1"/>
  <c r="M22" i="1"/>
  <c r="O22" i="1" s="1"/>
  <c r="D15" i="1"/>
  <c r="M7" i="1" l="1"/>
  <c r="M13" i="1"/>
  <c r="M8" i="1"/>
  <c r="M6" i="1"/>
  <c r="M3" i="1"/>
  <c r="M10" i="1"/>
  <c r="M12" i="1"/>
  <c r="M4" i="1"/>
  <c r="M11" i="1"/>
  <c r="M9" i="1"/>
  <c r="M5" i="1"/>
  <c r="M14" i="1"/>
  <c r="I4" i="1"/>
  <c r="G3" i="1" l="1"/>
  <c r="G13" i="1"/>
  <c r="G7" i="1"/>
  <c r="G11" i="1"/>
  <c r="G9" i="1"/>
  <c r="G8" i="1"/>
  <c r="G14" i="1"/>
  <c r="G12" i="1"/>
  <c r="G4" i="1"/>
  <c r="G10" i="1"/>
  <c r="G6" i="1"/>
  <c r="G5" i="1"/>
</calcChain>
</file>

<file path=xl/sharedStrings.xml><?xml version="1.0" encoding="utf-8"?>
<sst xmlns="http://schemas.openxmlformats.org/spreadsheetml/2006/main" count="33" uniqueCount="29">
  <si>
    <t>北外壁</t>
    <rPh sb="0" eb="1">
      <t>キタ</t>
    </rPh>
    <rPh sb="1" eb="3">
      <t>ガイヘキ</t>
    </rPh>
    <phoneticPr fontId="2"/>
  </si>
  <si>
    <t>面積</t>
    <rPh sb="0" eb="2">
      <t>メンセキ</t>
    </rPh>
    <phoneticPr fontId="2"/>
  </si>
  <si>
    <t>北ドア</t>
    <rPh sb="0" eb="1">
      <t>キタ</t>
    </rPh>
    <phoneticPr fontId="2"/>
  </si>
  <si>
    <t>東外壁</t>
    <rPh sb="0" eb="1">
      <t>ヒガシ</t>
    </rPh>
    <rPh sb="1" eb="3">
      <t>ガイヘキ</t>
    </rPh>
    <phoneticPr fontId="2"/>
  </si>
  <si>
    <t>東窓</t>
    <rPh sb="0" eb="1">
      <t>ヒガシ</t>
    </rPh>
    <rPh sb="1" eb="2">
      <t>マド</t>
    </rPh>
    <phoneticPr fontId="2"/>
  </si>
  <si>
    <t>南外壁</t>
    <rPh sb="0" eb="1">
      <t>ミナミ</t>
    </rPh>
    <rPh sb="1" eb="3">
      <t>ガイヘキ</t>
    </rPh>
    <phoneticPr fontId="2"/>
  </si>
  <si>
    <t>南窓</t>
    <rPh sb="0" eb="1">
      <t>ミナミ</t>
    </rPh>
    <rPh sb="1" eb="2">
      <t>マド</t>
    </rPh>
    <phoneticPr fontId="2"/>
  </si>
  <si>
    <t>床</t>
    <rPh sb="0" eb="1">
      <t>ユカ</t>
    </rPh>
    <phoneticPr fontId="2"/>
  </si>
  <si>
    <t>外皮天井</t>
    <rPh sb="0" eb="2">
      <t>ガイヒ</t>
    </rPh>
    <rPh sb="2" eb="4">
      <t>テンジョウ</t>
    </rPh>
    <phoneticPr fontId="2"/>
  </si>
  <si>
    <t>間仕切り壁（非居室）</t>
    <rPh sb="0" eb="3">
      <t>マジキ</t>
    </rPh>
    <rPh sb="4" eb="5">
      <t>カベ</t>
    </rPh>
    <rPh sb="6" eb="7">
      <t>ヒ</t>
    </rPh>
    <rPh sb="7" eb="9">
      <t>キョシツ</t>
    </rPh>
    <phoneticPr fontId="2"/>
  </si>
  <si>
    <t>内壁天井（その他居室）</t>
    <rPh sb="0" eb="2">
      <t>ナイヘキ</t>
    </rPh>
    <rPh sb="2" eb="4">
      <t>テンジョウ</t>
    </rPh>
    <rPh sb="7" eb="8">
      <t>タ</t>
    </rPh>
    <rPh sb="8" eb="10">
      <t>キョシツ</t>
    </rPh>
    <phoneticPr fontId="2"/>
  </si>
  <si>
    <t>間仕切り壁（その他居室）</t>
    <rPh sb="0" eb="3">
      <t>マジキ</t>
    </rPh>
    <rPh sb="4" eb="5">
      <t>カベ</t>
    </rPh>
    <rPh sb="8" eb="9">
      <t>タ</t>
    </rPh>
    <rPh sb="9" eb="11">
      <t>キョシツ</t>
    </rPh>
    <phoneticPr fontId="2"/>
  </si>
  <si>
    <t>計</t>
    <rPh sb="0" eb="1">
      <t>ケイ</t>
    </rPh>
    <phoneticPr fontId="2"/>
  </si>
  <si>
    <t>面積比</t>
    <rPh sb="0" eb="2">
      <t>メンセキ</t>
    </rPh>
    <rPh sb="2" eb="3">
      <t>ヒ</t>
    </rPh>
    <phoneticPr fontId="2"/>
  </si>
  <si>
    <t>f_bar</t>
    <phoneticPr fontId="2"/>
  </si>
  <si>
    <t>放射率</t>
    <rPh sb="0" eb="3">
      <t>ホウシャリツ</t>
    </rPh>
    <phoneticPr fontId="2"/>
  </si>
  <si>
    <t>微小球から面を見た形態係数</t>
    <rPh sb="0" eb="2">
      <t>ビショウ</t>
    </rPh>
    <rPh sb="2" eb="3">
      <t>キュウ</t>
    </rPh>
    <rPh sb="5" eb="6">
      <t>メン</t>
    </rPh>
    <rPh sb="7" eb="8">
      <t>ミ</t>
    </rPh>
    <rPh sb="9" eb="11">
      <t>ケイタイ</t>
    </rPh>
    <rPh sb="11" eb="13">
      <t>ケイスウ</t>
    </rPh>
    <phoneticPr fontId="2"/>
  </si>
  <si>
    <t>平均温度</t>
    <rPh sb="0" eb="2">
      <t>ヘイキン</t>
    </rPh>
    <rPh sb="2" eb="4">
      <t>オンド</t>
    </rPh>
    <phoneticPr fontId="2"/>
  </si>
  <si>
    <t>放射熱伝達率[W/(m2･K)]</t>
    <rPh sb="0" eb="2">
      <t>ホウシャ</t>
    </rPh>
    <rPh sb="2" eb="6">
      <t>ネツデンタツリツ</t>
    </rPh>
    <phoneticPr fontId="2"/>
  </si>
  <si>
    <t>→面積割の場合</t>
    <rPh sb="1" eb="3">
      <t>メンセキ</t>
    </rPh>
    <rPh sb="3" eb="4">
      <t>ワリ</t>
    </rPh>
    <rPh sb="5" eb="7">
      <t>バアイ</t>
    </rPh>
    <phoneticPr fontId="2"/>
  </si>
  <si>
    <t>永田の方法</t>
    <rPh sb="0" eb="2">
      <t>ナガタ</t>
    </rPh>
    <rPh sb="3" eb="5">
      <t>ホウホウ</t>
    </rPh>
    <phoneticPr fontId="2"/>
  </si>
  <si>
    <t>面積割</t>
    <rPh sb="0" eb="2">
      <t>メンセキ</t>
    </rPh>
    <rPh sb="2" eb="3">
      <t>ワリ</t>
    </rPh>
    <phoneticPr fontId="2"/>
  </si>
  <si>
    <t>表面温度（想定）</t>
    <rPh sb="0" eb="2">
      <t>ヒョウメン</t>
    </rPh>
    <rPh sb="2" eb="4">
      <t>オンド</t>
    </rPh>
    <rPh sb="5" eb="7">
      <t>ソウテイ</t>
    </rPh>
    <phoneticPr fontId="2"/>
  </si>
  <si>
    <t>←床暖房想定</t>
    <rPh sb="1" eb="2">
      <t>ユカ</t>
    </rPh>
    <rPh sb="2" eb="4">
      <t>ダンボウ</t>
    </rPh>
    <rPh sb="4" eb="6">
      <t>ソウテイ</t>
    </rPh>
    <phoneticPr fontId="2"/>
  </si>
  <si>
    <t>MRT</t>
    <phoneticPr fontId="2"/>
  </si>
  <si>
    <t>放射熱量</t>
    <rPh sb="0" eb="2">
      <t>ホウシャ</t>
    </rPh>
    <rPh sb="2" eb="4">
      <t>ネツリョウ</t>
    </rPh>
    <phoneticPr fontId="2"/>
  </si>
  <si>
    <t>Python</t>
    <phoneticPr fontId="2"/>
  </si>
  <si>
    <t>Excel</t>
    <phoneticPr fontId="2"/>
  </si>
  <si>
    <t>計算結果比較</t>
    <rPh sb="0" eb="2">
      <t>ケイサン</t>
    </rPh>
    <rPh sb="2" eb="4">
      <t>ケッカ</t>
    </rPh>
    <rPh sb="4" eb="6">
      <t>ヒカク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</si>
</sst>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00000"/>
    <numFmt numFmtId="183" formatCode="0.0000000000"/>
  </numFmts>
  <fonts count="3" x14ac:knownFonts="1">
    <font>
      <sz val="9"/>
      <color theme="1"/>
      <name val="Meiryo UI"/>
      <family val="2"/>
      <charset val="128"/>
    </font>
    <font>
      <sz val="9"/>
      <color theme="1"/>
      <name val="Meiryo UI"/>
      <family val="2"/>
      <charset val="128"/>
    </font>
    <font>
      <sz val="6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2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38" fontId="0" fillId="0" borderId="1" xfId="1" applyFont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177" fontId="0" fillId="2" borderId="1" xfId="0" applyNumberFormat="1" applyFill="1" applyBorder="1">
      <alignment vertical="center"/>
    </xf>
    <xf numFmtId="177" fontId="0" fillId="0" borderId="0" xfId="0" applyNumberFormat="1">
      <alignment vertical="center"/>
    </xf>
    <xf numFmtId="177" fontId="0" fillId="0" borderId="1" xfId="0" applyNumberFormat="1" applyBorder="1">
      <alignment vertical="center"/>
    </xf>
    <xf numFmtId="183" fontId="0" fillId="0" borderId="1" xfId="0" applyNumberForma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標準プランLDK!$F$1</c:f>
              <c:strCache>
                <c:ptCount val="1"/>
                <c:pt idx="0">
                  <c:v>永田の方法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標準プランLDK!$A$3:$A$14</c:f>
              <c:strCache>
                <c:ptCount val="12"/>
                <c:pt idx="0">
                  <c:v>北外壁</c:v>
                </c:pt>
                <c:pt idx="1">
                  <c:v>北ドア</c:v>
                </c:pt>
                <c:pt idx="2">
                  <c:v>東外壁</c:v>
                </c:pt>
                <c:pt idx="3">
                  <c:v>東窓</c:v>
                </c:pt>
                <c:pt idx="4">
                  <c:v>南外壁</c:v>
                </c:pt>
                <c:pt idx="5">
                  <c:v>南窓</c:v>
                </c:pt>
                <c:pt idx="6">
                  <c:v>床</c:v>
                </c:pt>
                <c:pt idx="7">
                  <c:v>外皮天井</c:v>
                </c:pt>
                <c:pt idx="8">
                  <c:v>間仕切り壁（非居室）</c:v>
                </c:pt>
                <c:pt idx="9">
                  <c:v>内壁天井（その他居室）</c:v>
                </c:pt>
                <c:pt idx="10">
                  <c:v>内壁天井（その他居室）</c:v>
                </c:pt>
                <c:pt idx="11">
                  <c:v>間仕切り壁（その他居室）</c:v>
                </c:pt>
              </c:strCache>
            </c:strRef>
          </c:cat>
          <c:val>
            <c:numRef>
              <c:f>標準プランLDK!$F$3:$F$14</c:f>
              <c:numCache>
                <c:formatCode>0.0000000000</c:formatCode>
                <c:ptCount val="12"/>
                <c:pt idx="0">
                  <c:v>5.3033300464438184</c:v>
                </c:pt>
                <c:pt idx="1">
                  <c:v>5.1924019185637276</c:v>
                </c:pt>
                <c:pt idx="2">
                  <c:v>5.8618268866549164</c:v>
                </c:pt>
                <c:pt idx="3">
                  <c:v>5.2410530123187256</c:v>
                </c:pt>
                <c:pt idx="4">
                  <c:v>5.4991157216849036</c:v>
                </c:pt>
                <c:pt idx="5">
                  <c:v>5.3731293217248428</c:v>
                </c:pt>
                <c:pt idx="6">
                  <c:v>6.7611988692638221</c:v>
                </c:pt>
                <c:pt idx="7">
                  <c:v>5.2747070296908669</c:v>
                </c:pt>
                <c:pt idx="8">
                  <c:v>6.0757636755188624</c:v>
                </c:pt>
                <c:pt idx="9">
                  <c:v>5.5218668781501528</c:v>
                </c:pt>
                <c:pt idx="10">
                  <c:v>5.5218668781501528</c:v>
                </c:pt>
                <c:pt idx="11">
                  <c:v>5.4406602569195925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F-4CED-888E-9206BD782161}"/>
            </c:ext>
          </c:extLst>
        </c:ser>
        <c:ser>
          <c:idx val="1"/>
          <c:order val="1"/>
          <c:tx>
            <c:strRef>
              <c:f>標準プランLDK!$L$1</c:f>
              <c:strCache>
                <c:ptCount val="1"/>
                <c:pt idx="0">
                  <c:v>面積割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標準プランLDK!$A$3:$A$14</c:f>
              <c:strCache>
                <c:ptCount val="12"/>
                <c:pt idx="0">
                  <c:v>北外壁</c:v>
                </c:pt>
                <c:pt idx="1">
                  <c:v>北ドア</c:v>
                </c:pt>
                <c:pt idx="2">
                  <c:v>東外壁</c:v>
                </c:pt>
                <c:pt idx="3">
                  <c:v>東窓</c:v>
                </c:pt>
                <c:pt idx="4">
                  <c:v>南外壁</c:v>
                </c:pt>
                <c:pt idx="5">
                  <c:v>南窓</c:v>
                </c:pt>
                <c:pt idx="6">
                  <c:v>床</c:v>
                </c:pt>
                <c:pt idx="7">
                  <c:v>外皮天井</c:v>
                </c:pt>
                <c:pt idx="8">
                  <c:v>間仕切り壁（非居室）</c:v>
                </c:pt>
                <c:pt idx="9">
                  <c:v>内壁天井（その他居室）</c:v>
                </c:pt>
                <c:pt idx="10">
                  <c:v>内壁天井（その他居室）</c:v>
                </c:pt>
                <c:pt idx="11">
                  <c:v>間仕切り壁（その他居室）</c:v>
                </c:pt>
              </c:strCache>
            </c:strRef>
          </c:cat>
          <c:val>
            <c:numRef>
              <c:f>標準プランLDK!$L$3:$L$14</c:f>
              <c:numCache>
                <c:formatCode>0.00</c:formatCode>
                <c:ptCount val="12"/>
                <c:pt idx="0">
                  <c:v>5.334170665134212</c:v>
                </c:pt>
                <c:pt idx="1">
                  <c:v>5.2094562291481132</c:v>
                </c:pt>
                <c:pt idx="2">
                  <c:v>5.8793387934957151</c:v>
                </c:pt>
                <c:pt idx="3">
                  <c:v>5.2648159562097367</c:v>
                </c:pt>
                <c:pt idx="4">
                  <c:v>5.5410415424977923</c:v>
                </c:pt>
                <c:pt idx="5">
                  <c:v>5.4098722527482046</c:v>
                </c:pt>
                <c:pt idx="6">
                  <c:v>6.4818730284907371</c:v>
                </c:pt>
                <c:pt idx="7">
                  <c:v>5.3025060437005891</c:v>
                </c:pt>
                <c:pt idx="8">
                  <c:v>6.0520165676203357</c:v>
                </c:pt>
                <c:pt idx="9">
                  <c:v>5.563975721969153</c:v>
                </c:pt>
                <c:pt idx="10">
                  <c:v>5.563975721969153</c:v>
                </c:pt>
                <c:pt idx="11">
                  <c:v>5.4810590125774628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DF-4CED-888E-9206BD7821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672532768"/>
        <c:axId val="672531784"/>
      </c:barChart>
      <c:catAx>
        <c:axId val="67253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672531784"/>
        <c:crosses val="autoZero"/>
        <c:auto val="1"/>
        <c:lblAlgn val="ctr"/>
        <c:lblOffset val="100"/>
        <c:noMultiLvlLbl val="0"/>
      </c:catAx>
      <c:valAx>
        <c:axId val="672531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放射熱伝達率</a:t>
                </a:r>
                <a:r>
                  <a:rPr lang="en-US" altLang="ja-JP"/>
                  <a:t>[W/(m2</a:t>
                </a:r>
                <a:r>
                  <a:rPr lang="ja-JP" altLang="en-US"/>
                  <a:t>･</a:t>
                </a:r>
                <a:r>
                  <a:rPr lang="en-US" altLang="ja-JP"/>
                  <a:t>K)]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67253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標準プランLDK!$F$1</c:f>
              <c:strCache>
                <c:ptCount val="1"/>
                <c:pt idx="0">
                  <c:v>永田の方法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標準プランLDK!$A$3:$A$14</c:f>
              <c:strCache>
                <c:ptCount val="12"/>
                <c:pt idx="0">
                  <c:v>北外壁</c:v>
                </c:pt>
                <c:pt idx="1">
                  <c:v>北ドア</c:v>
                </c:pt>
                <c:pt idx="2">
                  <c:v>東外壁</c:v>
                </c:pt>
                <c:pt idx="3">
                  <c:v>東窓</c:v>
                </c:pt>
                <c:pt idx="4">
                  <c:v>南外壁</c:v>
                </c:pt>
                <c:pt idx="5">
                  <c:v>南窓</c:v>
                </c:pt>
                <c:pt idx="6">
                  <c:v>床</c:v>
                </c:pt>
                <c:pt idx="7">
                  <c:v>外皮天井</c:v>
                </c:pt>
                <c:pt idx="8">
                  <c:v>間仕切り壁（非居室）</c:v>
                </c:pt>
                <c:pt idx="9">
                  <c:v>内壁天井（その他居室）</c:v>
                </c:pt>
                <c:pt idx="10">
                  <c:v>内壁天井（その他居室）</c:v>
                </c:pt>
                <c:pt idx="11">
                  <c:v>間仕切り壁（その他居室）</c:v>
                </c:pt>
              </c:strCache>
            </c:strRef>
          </c:cat>
          <c:val>
            <c:numRef>
              <c:f>標準プランLDK!$G$3:$G$14</c:f>
              <c:numCache>
                <c:formatCode>#,##0_);[Red]\(#,##0\)</c:formatCode>
                <c:ptCount val="12"/>
                <c:pt idx="0">
                  <c:v>92.973642280306549</c:v>
                </c:pt>
                <c:pt idx="1">
                  <c:v>29.626697060535836</c:v>
                </c:pt>
                <c:pt idx="2">
                  <c:v>371.25379554342459</c:v>
                </c:pt>
                <c:pt idx="3">
                  <c:v>57.778040712849524</c:v>
                </c:pt>
                <c:pt idx="4">
                  <c:v>197.81871328735699</c:v>
                </c:pt>
                <c:pt idx="5">
                  <c:v>131.33687674664455</c:v>
                </c:pt>
                <c:pt idx="6">
                  <c:v>-1708.7349707966637</c:v>
                </c:pt>
                <c:pt idx="7">
                  <c:v>76.912796881144061</c:v>
                </c:pt>
                <c:pt idx="8">
                  <c:v>331.18123480103361</c:v>
                </c:pt>
                <c:pt idx="9">
                  <c:v>149.98971413322371</c:v>
                </c:pt>
                <c:pt idx="10">
                  <c:v>149.98971413322371</c:v>
                </c:pt>
                <c:pt idx="11">
                  <c:v>119.87374521692102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F-4CED-888E-9206BD782161}"/>
            </c:ext>
          </c:extLst>
        </c:ser>
        <c:ser>
          <c:idx val="1"/>
          <c:order val="1"/>
          <c:tx>
            <c:strRef>
              <c:f>標準プランLDK!$L$1</c:f>
              <c:strCache>
                <c:ptCount val="1"/>
                <c:pt idx="0">
                  <c:v>面積割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標準プランLDK!$A$3:$A$14</c:f>
              <c:strCache>
                <c:ptCount val="12"/>
                <c:pt idx="0">
                  <c:v>北外壁</c:v>
                </c:pt>
                <c:pt idx="1">
                  <c:v>北ドア</c:v>
                </c:pt>
                <c:pt idx="2">
                  <c:v>東外壁</c:v>
                </c:pt>
                <c:pt idx="3">
                  <c:v>東窓</c:v>
                </c:pt>
                <c:pt idx="4">
                  <c:v>南外壁</c:v>
                </c:pt>
                <c:pt idx="5">
                  <c:v>南窓</c:v>
                </c:pt>
                <c:pt idx="6">
                  <c:v>床</c:v>
                </c:pt>
                <c:pt idx="7">
                  <c:v>外皮天井</c:v>
                </c:pt>
                <c:pt idx="8">
                  <c:v>間仕切り壁（非居室）</c:v>
                </c:pt>
                <c:pt idx="9">
                  <c:v>内壁天井（その他居室）</c:v>
                </c:pt>
                <c:pt idx="10">
                  <c:v>内壁天井（その他居室）</c:v>
                </c:pt>
                <c:pt idx="11">
                  <c:v>間仕切り壁（その他居室）</c:v>
                </c:pt>
              </c:strCache>
            </c:strRef>
          </c:cat>
          <c:val>
            <c:numRef>
              <c:f>標準プランLDK!$M$3:$M$14</c:f>
              <c:numCache>
                <c:formatCode>#,##0_);[Red]\(#,##0\)</c:formatCode>
                <c:ptCount val="12"/>
                <c:pt idx="0">
                  <c:v>90.831694178719587</c:v>
                </c:pt>
                <c:pt idx="1">
                  <c:v>28.871320454467057</c:v>
                </c:pt>
                <c:pt idx="2">
                  <c:v>361.68102055177263</c:v>
                </c:pt>
                <c:pt idx="3">
                  <c:v>56.375028031617134</c:v>
                </c:pt>
                <c:pt idx="4">
                  <c:v>193.60886486279554</c:v>
                </c:pt>
                <c:pt idx="5">
                  <c:v>128.44160375330233</c:v>
                </c:pt>
                <c:pt idx="6">
                  <c:v>-1657.6647598107736</c:v>
                </c:pt>
                <c:pt idx="7">
                  <c:v>75.100141032114237</c:v>
                </c:pt>
                <c:pt idx="8">
                  <c:v>316.67123480745835</c:v>
                </c:pt>
                <c:pt idx="9">
                  <c:v>145.07895897434008</c:v>
                </c:pt>
                <c:pt idx="10">
                  <c:v>145.07895897434008</c:v>
                </c:pt>
                <c:pt idx="11">
                  <c:v>115.92593418984809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DF-4CED-888E-9206BD7821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672532768"/>
        <c:axId val="672531784"/>
      </c:barChart>
      <c:catAx>
        <c:axId val="67253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672531784"/>
        <c:crosses val="autoZero"/>
        <c:auto val="1"/>
        <c:lblAlgn val="ctr"/>
        <c:lblOffset val="100"/>
        <c:noMultiLvlLbl val="0"/>
      </c:catAx>
      <c:valAx>
        <c:axId val="67253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放射熱伝達率</a:t>
                </a:r>
                <a:r>
                  <a:rPr lang="en-US" altLang="ja-JP"/>
                  <a:t>[W/(m2</a:t>
                </a:r>
                <a:r>
                  <a:rPr lang="ja-JP" altLang="en-US"/>
                  <a:t>･</a:t>
                </a:r>
                <a:r>
                  <a:rPr lang="en-US" altLang="ja-JP"/>
                  <a:t>K)]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67253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</xdr:colOff>
      <xdr:row>15</xdr:row>
      <xdr:rowOff>80010</xdr:rowOff>
    </xdr:from>
    <xdr:to>
      <xdr:col>9</xdr:col>
      <xdr:colOff>605790</xdr:colOff>
      <xdr:row>32</xdr:row>
      <xdr:rowOff>102870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1CDA21D-F8B4-446E-AC8A-46141078D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87630</xdr:colOff>
      <xdr:row>32</xdr:row>
      <xdr:rowOff>133350</xdr:rowOff>
    </xdr:from>
    <xdr:to>
      <xdr:col>9</xdr:col>
      <xdr:colOff>605790</xdr:colOff>
      <xdr:row>49</xdr:row>
      <xdr:rowOff>156210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337826D-F495-4994-8AA5-50A7088F4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388620</xdr:colOff>
      <xdr:row>6</xdr:row>
      <xdr:rowOff>45720</xdr:rowOff>
    </xdr:from>
    <xdr:ext cx="1478610" cy="558102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48978A3-8275-45CC-B2BF-F0DF38850231}"/>
            </a:ext>
          </a:extLst>
        </xdr:cNvPr>
        <xdr:cNvSpPr txBox="1"/>
      </xdr:nvSpPr>
      <xdr:spPr>
        <a:xfrm>
          <a:off x="5212080" y="1485900"/>
          <a:ext cx="1478610" cy="558102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D14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が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1.0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となるように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I2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を収束計算で求める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471ED-63A1-4579-934F-8023F43885F4}">
  <dimension ref="A1:Q36"/>
  <sheetViews>
    <sheetView showGridLines="0" tabSelected="1" workbookViewId="0">
      <selection activeCell="F13" sqref="F13"/>
    </sheetView>
  </sheetViews>
  <sheetFormatPr defaultRowHeight="12" x14ac:dyDescent="0.2"/>
  <cols>
    <col min="1" max="1" width="21.140625" bestFit="1" customWidth="1"/>
    <col min="2" max="2" width="7.140625" bestFit="1" customWidth="1"/>
    <col min="3" max="3" width="6.5703125" bestFit="1" customWidth="1"/>
    <col min="4" max="4" width="14.7109375" customWidth="1"/>
    <col min="6" max="6" width="13.7109375" bestFit="1" customWidth="1"/>
    <col min="13" max="13" width="11.28515625" bestFit="1" customWidth="1"/>
  </cols>
  <sheetData>
    <row r="1" spans="1:17" x14ac:dyDescent="0.2">
      <c r="A1" s="1"/>
      <c r="B1" s="1"/>
      <c r="C1" s="1"/>
      <c r="D1" s="1"/>
      <c r="E1" s="1"/>
      <c r="F1" s="1" t="s">
        <v>20</v>
      </c>
      <c r="G1" s="1"/>
      <c r="K1" s="1"/>
      <c r="L1" s="1" t="s">
        <v>21</v>
      </c>
      <c r="M1" s="1"/>
    </row>
    <row r="2" spans="1:17" ht="48" x14ac:dyDescent="0.2">
      <c r="A2" s="1"/>
      <c r="B2" s="1" t="s">
        <v>1</v>
      </c>
      <c r="C2" s="1" t="s">
        <v>13</v>
      </c>
      <c r="D2" s="2" t="s">
        <v>16</v>
      </c>
      <c r="E2" s="1" t="s">
        <v>15</v>
      </c>
      <c r="F2" s="2" t="s">
        <v>18</v>
      </c>
      <c r="G2" s="1" t="s">
        <v>25</v>
      </c>
      <c r="H2" s="1" t="s">
        <v>14</v>
      </c>
      <c r="I2" s="6">
        <v>1.1680287363653139</v>
      </c>
      <c r="K2" s="1" t="s">
        <v>19</v>
      </c>
      <c r="L2" s="2" t="s">
        <v>18</v>
      </c>
      <c r="M2" s="1" t="s">
        <v>25</v>
      </c>
      <c r="P2" s="2" t="s">
        <v>22</v>
      </c>
    </row>
    <row r="3" spans="1:17" x14ac:dyDescent="0.2">
      <c r="A3" s="1" t="s">
        <v>0</v>
      </c>
      <c r="B3" s="3">
        <v>4.9775</v>
      </c>
      <c r="C3" s="4">
        <f>B3/$B$15</f>
        <v>3.8082960027237642E-2</v>
      </c>
      <c r="D3" s="10">
        <f t="shared" ref="D3:D14" si="0">0.5*(1-SIGN(1-4*C3/$I$2)*SQRT(ABS(1-4*C3/$I$2)))</f>
        <v>3.3743066353314921E-2</v>
      </c>
      <c r="E3" s="1">
        <v>0.9</v>
      </c>
      <c r="F3" s="11">
        <f>E3/(1-E3*D3)*4*0.0000000567*($I$3+273.15)^3</f>
        <v>5.3033300464438184</v>
      </c>
      <c r="G3" s="5">
        <f>B3*F3*($I$4-P3)</f>
        <v>92.973642280306549</v>
      </c>
      <c r="H3" s="1" t="s">
        <v>17</v>
      </c>
      <c r="I3" s="1">
        <v>20</v>
      </c>
      <c r="K3" s="1"/>
      <c r="L3" s="3">
        <f t="shared" ref="L3:L14" si="1">E3/(1-E3*C3)*4*0.0000000568*($I$3+273.15)^3</f>
        <v>5.334170665134212</v>
      </c>
      <c r="M3" s="5">
        <f>B3*L3*($O$4-P3)</f>
        <v>90.831694178719587</v>
      </c>
      <c r="P3" s="1">
        <v>18</v>
      </c>
    </row>
    <row r="4" spans="1:17" x14ac:dyDescent="0.2">
      <c r="A4" s="1" t="s">
        <v>2</v>
      </c>
      <c r="B4" s="3">
        <v>1.62</v>
      </c>
      <c r="C4" s="4">
        <f>B4/$B$15</f>
        <v>1.2394654996308384E-2</v>
      </c>
      <c r="D4" s="10">
        <f t="shared" si="0"/>
        <v>1.0726662362024131E-2</v>
      </c>
      <c r="E4" s="1">
        <v>0.9</v>
      </c>
      <c r="F4" s="11">
        <f t="shared" ref="F4:F14" si="2">E4/(1-E4*D4)*4*0.0000000567*($I$3+273.15)^3</f>
        <v>5.1924019185637276</v>
      </c>
      <c r="G4" s="5">
        <f t="shared" ref="G4:G14" si="3">B4*F4*($I$4-P4)</f>
        <v>29.626697060535836</v>
      </c>
      <c r="H4" s="1" t="s">
        <v>24</v>
      </c>
      <c r="I4" s="1">
        <f>SUMPRODUCT(B3:B14,F3:F14,P3:P14)/SUMPRODUCT(B3:B14,F3:F14)</f>
        <v>21.522085711409588</v>
      </c>
      <c r="K4" s="1"/>
      <c r="L4" s="3">
        <f t="shared" si="1"/>
        <v>5.2094562291481132</v>
      </c>
      <c r="M4" s="5">
        <f t="shared" ref="M4:M14" si="4">B4*L4*($O$4-P4)</f>
        <v>28.871320454467057</v>
      </c>
      <c r="N4" s="1" t="s">
        <v>24</v>
      </c>
      <c r="O4" s="7">
        <f>SUMPRODUCT(B3:B14,L3:L14,P3:P14)/SUMPRODUCT(B3:B14,L3:L14)</f>
        <v>21.421048563562913</v>
      </c>
      <c r="P4" s="1">
        <v>18</v>
      </c>
    </row>
    <row r="5" spans="1:17" x14ac:dyDescent="0.2">
      <c r="A5" s="1" t="s">
        <v>3</v>
      </c>
      <c r="B5" s="3">
        <v>17.981999999999999</v>
      </c>
      <c r="C5" s="4">
        <f>B5/$B$15</f>
        <v>0.13758067045902306</v>
      </c>
      <c r="D5" s="10">
        <f t="shared" si="0"/>
        <v>0.13639138067175516</v>
      </c>
      <c r="E5" s="1">
        <v>0.9</v>
      </c>
      <c r="F5" s="11">
        <f t="shared" si="2"/>
        <v>5.8618268866549164</v>
      </c>
      <c r="G5" s="5">
        <f t="shared" si="3"/>
        <v>371.25379554342459</v>
      </c>
      <c r="K5" s="1"/>
      <c r="L5" s="3">
        <f t="shared" si="1"/>
        <v>5.8793387934957151</v>
      </c>
      <c r="M5" s="5">
        <f t="shared" si="4"/>
        <v>361.68102055177263</v>
      </c>
      <c r="P5" s="1">
        <v>18</v>
      </c>
    </row>
    <row r="6" spans="1:17" x14ac:dyDescent="0.2">
      <c r="A6" s="1" t="s">
        <v>4</v>
      </c>
      <c r="B6" s="3">
        <v>3.13</v>
      </c>
      <c r="C6" s="4">
        <f>B6/$B$15</f>
        <v>2.3947697616324221E-2</v>
      </c>
      <c r="D6" s="10">
        <f t="shared" si="0"/>
        <v>2.0941194986823841E-2</v>
      </c>
      <c r="E6" s="1">
        <v>0.9</v>
      </c>
      <c r="F6" s="11">
        <f t="shared" si="2"/>
        <v>5.2410530123187256</v>
      </c>
      <c r="G6" s="5">
        <f t="shared" si="3"/>
        <v>57.778040712849524</v>
      </c>
      <c r="K6" s="1"/>
      <c r="L6" s="3">
        <f t="shared" si="1"/>
        <v>5.2648159562097367</v>
      </c>
      <c r="M6" s="5">
        <f t="shared" si="4"/>
        <v>56.375028031617134</v>
      </c>
      <c r="P6" s="1">
        <v>18</v>
      </c>
    </row>
    <row r="7" spans="1:17" x14ac:dyDescent="0.2">
      <c r="A7" s="1" t="s">
        <v>5</v>
      </c>
      <c r="B7" s="3">
        <v>10.2135</v>
      </c>
      <c r="C7" s="4">
        <f>B7/$B$15</f>
        <v>7.8143709138762757E-2</v>
      </c>
      <c r="D7" s="10">
        <f t="shared" si="0"/>
        <v>7.2100729803511177E-2</v>
      </c>
      <c r="E7" s="1">
        <v>0.9</v>
      </c>
      <c r="F7" s="11">
        <f t="shared" si="2"/>
        <v>5.4991157216849036</v>
      </c>
      <c r="G7" s="5">
        <f t="shared" si="3"/>
        <v>197.81871328735699</v>
      </c>
      <c r="K7" s="1"/>
      <c r="L7" s="3">
        <f t="shared" si="1"/>
        <v>5.5410415424977923</v>
      </c>
      <c r="M7" s="5">
        <f t="shared" si="4"/>
        <v>193.60886486279554</v>
      </c>
      <c r="P7" s="1">
        <v>18</v>
      </c>
    </row>
    <row r="8" spans="1:17" x14ac:dyDescent="0.2">
      <c r="A8" s="1" t="s">
        <v>6</v>
      </c>
      <c r="B8" s="3">
        <v>6.94</v>
      </c>
      <c r="C8" s="4">
        <f>B8/$B$15</f>
        <v>5.3098089922456904E-2</v>
      </c>
      <c r="D8" s="10">
        <f t="shared" si="0"/>
        <v>4.7738543519847798E-2</v>
      </c>
      <c r="E8" s="1">
        <v>0.9</v>
      </c>
      <c r="F8" s="11">
        <f t="shared" si="2"/>
        <v>5.3731293217248428</v>
      </c>
      <c r="G8" s="5">
        <f t="shared" si="3"/>
        <v>131.33687674664455</v>
      </c>
      <c r="K8" s="1"/>
      <c r="L8" s="3">
        <f t="shared" si="1"/>
        <v>5.4098722527482046</v>
      </c>
      <c r="M8" s="5">
        <f t="shared" si="4"/>
        <v>128.44160375330233</v>
      </c>
      <c r="P8" s="1">
        <v>18</v>
      </c>
    </row>
    <row r="9" spans="1:17" x14ac:dyDescent="0.2">
      <c r="A9" s="1" t="s">
        <v>7</v>
      </c>
      <c r="B9" s="3">
        <v>29.81</v>
      </c>
      <c r="C9" s="4">
        <f>B9/$B$15</f>
        <v>0.22807695397527958</v>
      </c>
      <c r="D9" s="10">
        <f t="shared" si="0"/>
        <v>0.26604821127296963</v>
      </c>
      <c r="E9" s="1">
        <v>0.9</v>
      </c>
      <c r="F9" s="11">
        <f t="shared" si="2"/>
        <v>6.7611988692638221</v>
      </c>
      <c r="G9" s="5">
        <f t="shared" si="3"/>
        <v>-1708.7349707966637</v>
      </c>
      <c r="K9" s="1"/>
      <c r="L9" s="3">
        <f t="shared" si="1"/>
        <v>6.4818730284907371</v>
      </c>
      <c r="M9" s="5">
        <f t="shared" si="4"/>
        <v>-1657.6647598107736</v>
      </c>
      <c r="P9" s="1">
        <v>30</v>
      </c>
      <c r="Q9" t="s">
        <v>23</v>
      </c>
    </row>
    <row r="10" spans="1:17" x14ac:dyDescent="0.2">
      <c r="A10" s="1" t="s">
        <v>8</v>
      </c>
      <c r="B10" s="3">
        <v>4.1399999999999997</v>
      </c>
      <c r="C10" s="4">
        <f>B10/$B$15</f>
        <v>3.1675229435010312E-2</v>
      </c>
      <c r="D10" s="10">
        <f t="shared" si="0"/>
        <v>2.7896765616493957E-2</v>
      </c>
      <c r="E10" s="1">
        <v>0.9</v>
      </c>
      <c r="F10" s="11">
        <f t="shared" si="2"/>
        <v>5.2747070296908669</v>
      </c>
      <c r="G10" s="5">
        <f t="shared" si="3"/>
        <v>76.912796881144061</v>
      </c>
      <c r="K10" s="1"/>
      <c r="L10" s="3">
        <f t="shared" si="1"/>
        <v>5.3025060437005891</v>
      </c>
      <c r="M10" s="5">
        <f t="shared" si="4"/>
        <v>75.100141032114237</v>
      </c>
      <c r="P10" s="1">
        <v>18</v>
      </c>
    </row>
    <row r="11" spans="1:17" x14ac:dyDescent="0.2">
      <c r="A11" s="1" t="s">
        <v>9</v>
      </c>
      <c r="B11" s="3">
        <v>21.612500000000001</v>
      </c>
      <c r="C11" s="4">
        <f>B11/$B$15</f>
        <v>0.16535770438747838</v>
      </c>
      <c r="D11" s="10">
        <f t="shared" si="0"/>
        <v>0.17071273026814471</v>
      </c>
      <c r="E11" s="1">
        <v>0.9</v>
      </c>
      <c r="F11" s="11">
        <f t="shared" si="2"/>
        <v>6.0757636755188624</v>
      </c>
      <c r="G11" s="5">
        <f t="shared" si="3"/>
        <v>331.18123480103361</v>
      </c>
      <c r="K11" s="1"/>
      <c r="L11" s="3">
        <f t="shared" si="1"/>
        <v>6.0520165676203357</v>
      </c>
      <c r="M11" s="5">
        <f t="shared" si="4"/>
        <v>316.67123480745835</v>
      </c>
      <c r="P11" s="1">
        <v>19</v>
      </c>
    </row>
    <row r="12" spans="1:17" x14ac:dyDescent="0.2">
      <c r="A12" s="1" t="s">
        <v>10</v>
      </c>
      <c r="B12" s="3">
        <v>10.77</v>
      </c>
      <c r="C12" s="4">
        <f>B12/$B$15</f>
        <v>8.2401502660642764E-2</v>
      </c>
      <c r="D12" s="10">
        <f t="shared" si="0"/>
        <v>7.6381652954282175E-2</v>
      </c>
      <c r="E12" s="1">
        <v>0.9</v>
      </c>
      <c r="F12" s="11">
        <f t="shared" si="2"/>
        <v>5.5218668781501528</v>
      </c>
      <c r="G12" s="5">
        <f t="shared" si="3"/>
        <v>149.98971413322371</v>
      </c>
      <c r="K12" s="1"/>
      <c r="L12" s="3">
        <f t="shared" si="1"/>
        <v>5.563975721969153</v>
      </c>
      <c r="M12" s="5">
        <f t="shared" si="4"/>
        <v>145.07895897434008</v>
      </c>
      <c r="P12" s="1">
        <v>19</v>
      </c>
    </row>
    <row r="13" spans="1:17" x14ac:dyDescent="0.2">
      <c r="A13" s="1" t="s">
        <v>10</v>
      </c>
      <c r="B13" s="3">
        <v>10.77</v>
      </c>
      <c r="C13" s="4">
        <f>B13/$B$15</f>
        <v>8.2401502660642764E-2</v>
      </c>
      <c r="D13" s="10">
        <f t="shared" ref="D13" si="5">0.5*(1-SIGN(1-4*C13/$I$2)*SQRT(ABS(1-4*C13/$I$2)))</f>
        <v>7.6381652954282175E-2</v>
      </c>
      <c r="E13" s="1">
        <v>0.9</v>
      </c>
      <c r="F13" s="11">
        <f t="shared" ref="F13" si="6">E13/(1-E13*D13)*4*0.0000000567*($I$3+273.15)^3</f>
        <v>5.5218668781501528</v>
      </c>
      <c r="G13" s="5">
        <f t="shared" ref="G13" si="7">B13*F13*($I$4-P13)</f>
        <v>149.98971413322371</v>
      </c>
      <c r="K13" s="1"/>
      <c r="L13" s="3">
        <f t="shared" ref="L13" si="8">E13/(1-E13*C13)*4*0.0000000568*($I$3+273.15)^3</f>
        <v>5.563975721969153</v>
      </c>
      <c r="M13" s="5">
        <f t="shared" ref="M13" si="9">B13*L13*($O$4-P13)</f>
        <v>145.07895897434008</v>
      </c>
      <c r="P13" s="1">
        <v>19</v>
      </c>
    </row>
    <row r="14" spans="1:17" x14ac:dyDescent="0.2">
      <c r="A14" s="1" t="s">
        <v>11</v>
      </c>
      <c r="B14" s="3">
        <v>8.7360000000000007</v>
      </c>
      <c r="C14" s="4">
        <f>B14/$B$15</f>
        <v>6.6839324720833357E-2</v>
      </c>
      <c r="D14" s="10">
        <f t="shared" si="0"/>
        <v>6.0937409201370529E-2</v>
      </c>
      <c r="E14" s="1">
        <v>0.9</v>
      </c>
      <c r="F14" s="11">
        <f t="shared" si="2"/>
        <v>5.4406602569195925</v>
      </c>
      <c r="G14" s="5">
        <f t="shared" si="3"/>
        <v>119.87374521692102</v>
      </c>
      <c r="K14" s="1"/>
      <c r="L14" s="3">
        <f t="shared" si="1"/>
        <v>5.4810590125774628</v>
      </c>
      <c r="M14" s="5">
        <f t="shared" si="4"/>
        <v>115.92593418984809</v>
      </c>
      <c r="P14" s="1">
        <v>19</v>
      </c>
    </row>
    <row r="15" spans="1:17" x14ac:dyDescent="0.2">
      <c r="A15" s="1" t="s">
        <v>12</v>
      </c>
      <c r="B15" s="3">
        <f>SUM(B3:B14)</f>
        <v>130.70149999999998</v>
      </c>
      <c r="C15" s="1"/>
      <c r="D15" s="8">
        <f>SUM(D3:D14)</f>
        <v>0.99999999996482014</v>
      </c>
      <c r="E15" s="1"/>
      <c r="F15" s="1"/>
      <c r="G15" s="1"/>
    </row>
    <row r="20" spans="13:15" x14ac:dyDescent="0.2">
      <c r="M20" t="s">
        <v>28</v>
      </c>
    </row>
    <row r="21" spans="13:15" x14ac:dyDescent="0.2">
      <c r="M21" t="s">
        <v>27</v>
      </c>
      <c r="N21" t="s">
        <v>26</v>
      </c>
    </row>
    <row r="22" spans="13:15" x14ac:dyDescent="0.2">
      <c r="M22" s="9">
        <f>F3</f>
        <v>5.3033300464438184</v>
      </c>
      <c r="N22">
        <v>5.3010247448551802</v>
      </c>
      <c r="O22">
        <f>ABS(M22-N22)</f>
        <v>2.3053015886382866E-3</v>
      </c>
    </row>
    <row r="23" spans="13:15" x14ac:dyDescent="0.2">
      <c r="M23" s="9">
        <f>F4</f>
        <v>5.1924019185637276</v>
      </c>
      <c r="N23">
        <v>5.1917160677890797</v>
      </c>
      <c r="O23">
        <f t="shared" ref="O23:O32" si="10">ABS(M23-N23)</f>
        <v>6.8585077464788924E-4</v>
      </c>
    </row>
    <row r="24" spans="13:15" x14ac:dyDescent="0.2">
      <c r="M24" s="9">
        <f>F5</f>
        <v>5.8618268866549164</v>
      </c>
      <c r="N24">
        <v>5.8488351692565104</v>
      </c>
      <c r="O24">
        <f t="shared" si="10"/>
        <v>1.2991717398405989E-2</v>
      </c>
    </row>
    <row r="25" spans="13:15" x14ac:dyDescent="0.2">
      <c r="M25" s="9">
        <f>F6</f>
        <v>5.2410530123187256</v>
      </c>
      <c r="N25">
        <v>5.2396745343302999</v>
      </c>
      <c r="O25">
        <f t="shared" si="10"/>
        <v>1.3784779884256082E-3</v>
      </c>
    </row>
    <row r="26" spans="13:15" x14ac:dyDescent="0.2">
      <c r="M26" s="9">
        <f>F7</f>
        <v>5.4991157216849036</v>
      </c>
      <c r="N26">
        <v>5.4935809211203601</v>
      </c>
      <c r="O26">
        <f t="shared" si="10"/>
        <v>5.5348005645434739E-3</v>
      </c>
    </row>
    <row r="27" spans="13:15" x14ac:dyDescent="0.2">
      <c r="M27" s="9">
        <f>F8</f>
        <v>5.3731293217248428</v>
      </c>
      <c r="N27">
        <v>5.3697293299255504</v>
      </c>
      <c r="O27">
        <f t="shared" si="10"/>
        <v>3.3999917992924011E-3</v>
      </c>
    </row>
    <row r="28" spans="13:15" x14ac:dyDescent="0.2">
      <c r="M28" s="9">
        <f>F9</f>
        <v>6.7611988692638221</v>
      </c>
      <c r="N28">
        <v>6.7172447515445697</v>
      </c>
      <c r="O28">
        <f t="shared" si="10"/>
        <v>4.3954117719252395E-2</v>
      </c>
    </row>
    <row r="29" spans="13:15" x14ac:dyDescent="0.2">
      <c r="M29" s="9">
        <f>F10</f>
        <v>5.2747070296908669</v>
      </c>
      <c r="N29">
        <v>5.2728334153506999</v>
      </c>
      <c r="O29">
        <f t="shared" si="10"/>
        <v>1.8736143401669736E-3</v>
      </c>
    </row>
    <row r="30" spans="13:15" x14ac:dyDescent="0.2">
      <c r="M30" s="9">
        <f>F11</f>
        <v>6.0757636755188624</v>
      </c>
      <c r="N30">
        <v>6.0572806989364496</v>
      </c>
      <c r="O30">
        <f t="shared" si="10"/>
        <v>1.8482976582412824E-2</v>
      </c>
    </row>
    <row r="31" spans="13:15" x14ac:dyDescent="0.2">
      <c r="M31" s="9">
        <f>F12</f>
        <v>5.5218668781501528</v>
      </c>
      <c r="N31">
        <v>6.0527597779194799</v>
      </c>
      <c r="O31">
        <f t="shared" si="10"/>
        <v>0.53089289976932719</v>
      </c>
    </row>
    <row r="32" spans="13:15" x14ac:dyDescent="0.2">
      <c r="M32" s="9">
        <f t="shared" ref="M32" si="11">F14</f>
        <v>5.4406602569195925</v>
      </c>
      <c r="N32">
        <v>5.4361422322025001</v>
      </c>
      <c r="O32">
        <f t="shared" si="10"/>
        <v>4.5180247170923948E-3</v>
      </c>
    </row>
    <row r="34" spans="13:13" x14ac:dyDescent="0.2">
      <c r="M34">
        <v>5.3010337682152526</v>
      </c>
    </row>
    <row r="35" spans="13:13" x14ac:dyDescent="0.2">
      <c r="M35">
        <v>5.19171875408622</v>
      </c>
    </row>
    <row r="36" spans="13:13" x14ac:dyDescent="0.2">
      <c r="M36">
        <v>5.4361599009469872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標準プランLDK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佐藤誠</dc:creator>
  <cp:lastModifiedBy>佐藤誠</cp:lastModifiedBy>
  <dcterms:created xsi:type="dcterms:W3CDTF">2020-08-31T23:34:35Z</dcterms:created>
  <dcterms:modified xsi:type="dcterms:W3CDTF">2021-02-10T11:46:40Z</dcterms:modified>
</cp:coreProperties>
</file>