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awa\Documents\heat_load_calc\test\test_singlezone\steady_05\"/>
    </mc:Choice>
  </mc:AlternateContent>
  <xr:revisionPtr revIDLastSave="0" documentId="13_ncr:1_{D89BFF9D-5265-4F36-AFEB-2878A7578100}" xr6:coauthVersionLast="45" xr6:coauthVersionMax="45" xr10:uidLastSave="{00000000-0000-0000-0000-000000000000}"/>
  <bookViews>
    <workbookView xWindow="-108" yWindow="-108" windowWidth="23256" windowHeight="14016" xr2:uid="{45A1B7A6-7409-41F9-BB10-4729754C71E5}"/>
  </bookViews>
  <sheets>
    <sheet name="正解値" sheetId="1" r:id="rId1"/>
  </sheets>
  <calcPr calcId="181029" iterate="1" iterateCount="1000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3" i="1"/>
  <c r="M23" i="1" l="1"/>
  <c r="J23" i="1" s="1"/>
  <c r="J27" i="1"/>
  <c r="J26" i="1"/>
  <c r="O26" i="1" s="1"/>
  <c r="M24" i="1" l="1"/>
  <c r="J24" i="1" s="1"/>
  <c r="O24" i="1" s="1"/>
  <c r="M25" i="1"/>
  <c r="J25" i="1" s="1"/>
  <c r="O25" i="1" s="1"/>
  <c r="M26" i="1"/>
  <c r="M27" i="1"/>
  <c r="M22" i="1"/>
  <c r="J22" i="1" s="1"/>
  <c r="O22" i="1" s="1"/>
  <c r="I23" i="1"/>
  <c r="I24" i="1"/>
  <c r="I25" i="1"/>
  <c r="I27" i="1"/>
  <c r="O27" i="1"/>
  <c r="O23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<sst xmlns="http://schemas.openxmlformats.org/spreadsheetml/2006/main" count="85" uniqueCount="69">
  <si>
    <t>対流熱伝達率</t>
    <rPh sb="0" eb="2">
      <t>タイリュウ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</si>
  <si>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内部発熱</t>
    <rPh sb="0" eb="1">
      <t>ウチ</t>
    </rPh>
    <rPh sb="1" eb="2">
      <t>ブ</t>
    </rPh>
    <rPh sb="2" eb="3">
      <t>ハツ</t>
    </rPh>
    <rPh sb="3" eb="4">
      <t>アツ</t>
    </rPh>
    <phoneticPr fontId="1"/>
  </si>
  <si>
    <t>W</t>
    <phoneticPr fontId="1"/>
  </si>
  <si>
    <t>面積</t>
    <rPh sb="0" eb="2">
      <t>メンセキ</t>
    </rPh>
    <phoneticPr fontId="1"/>
  </si>
  <si>
    <t>熱抵抗</t>
    <rPh sb="0" eb="1">
      <t>アツ</t>
    </rPh>
    <rPh sb="1" eb="3">
      <t>テイコウ</t>
    </rPh>
    <phoneticPr fontId="1"/>
  </si>
  <si>
    <t>屋外側表面熱伝達抵抗</t>
    <rPh sb="0" eb="3">
      <t>オクガイガワ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</si>
  <si>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熱損失係数</t>
    <rPh sb="0" eb="1">
      <t>アツ</t>
    </rPh>
    <rPh sb="1" eb="3">
      <t>ソンシツ</t>
    </rPh>
    <rPh sb="3" eb="5">
      <t>ケイスウ</t>
    </rPh>
    <phoneticPr fontId="1"/>
  </si>
  <si>
    <t>W/K</t>
    <phoneticPr fontId="1"/>
  </si>
  <si>
    <t>室温</t>
    <rPh sb="0" eb="2">
      <t>シツオン</t>
    </rPh>
    <phoneticPr fontId="1"/>
  </si>
  <si>
    <t>℃</t>
    <phoneticPr fontId="1"/>
  </si>
  <si>
    <t>外気温度</t>
    <rPh sb="0" eb="4">
      <t>ガイキオンド</t>
    </rPh>
    <phoneticPr fontId="1"/>
  </si>
  <si>
    <t>表面温度</t>
    <rPh sb="0" eb="3">
      <t>ヒョウメンオン</t>
    </rPh>
    <rPh sb="3" eb="4">
      <t>ド</t>
    </rPh>
    <phoneticPr fontId="1"/>
  </si>
  <si>
    <t>単位</t>
    <rPh sb="0" eb="1">
      <t>ヒトエ</t>
    </rPh>
    <rPh sb="1" eb="2">
      <t>クライ</t>
    </rPh>
    <phoneticPr fontId="1"/>
  </si>
  <si>
    <t>値</t>
    <rPh sb="0" eb="1">
      <t>アタイ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</si>
  <si>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</si>
  <si>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</si>
  <si>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設定</t>
    <rPh sb="0" eb="2">
      <t>セッテイ</t>
    </rPh>
    <phoneticPr fontId="1"/>
  </si>
  <si>
    <t>計算結果</t>
    <rPh sb="0" eb="4">
      <t>ケイサンケッカ</t>
    </rPh>
    <phoneticPr fontId="1"/>
  </si>
  <si>
    <t>気象</t>
    <rPh sb="0" eb="2">
      <t>キショウ</t>
    </rPh>
    <phoneticPr fontId="1"/>
  </si>
  <si>
    <t>建物</t>
    <rPh sb="0" eb="2">
      <t>タテモノ</t>
    </rPh>
    <phoneticPr fontId="1"/>
  </si>
  <si>
    <t>温度</t>
    <rPh sb="0" eb="1">
      <t>アタタ</t>
    </rPh>
    <rPh sb="1" eb="2">
      <t>ド</t>
    </rPh>
    <phoneticPr fontId="1"/>
  </si>
  <si>
    <t>室内側表面熱伝達抵抗</t>
    <rPh sb="0" eb="2">
      <t>シツナイ</t>
    </rPh>
    <rPh sb="2" eb="3">
      <t>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</si>
  <si>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放射熱伝達率</t>
    <rPh sb="0" eb="2">
      <t>ホウシャ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</si>
  <si>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℃</t>
  </si>
  <si>
    <t>㎡･K/W</t>
  </si>
  <si>
    <t>W/(㎡･K)</t>
  </si>
  <si>
    <t>㎡</t>
  </si>
  <si>
    <t>熱貫流率（表面熱伝達率対流）</t>
    <rPh sb="0" eb="1">
      <t>アツ</t>
    </rPh>
    <rPh sb="1" eb="2">
      <t>ツラヌ</t>
    </rPh>
    <rPh sb="2" eb="3">
      <t>リュウ</t>
    </rPh>
    <rPh sb="3" eb="4">
      <t>リツ</t>
    </rPh>
    <rPh sb="5" eb="7">
      <t>ヒョウメン</t>
    </rPh>
    <rPh sb="7" eb="10">
      <t>ネツデンタツ</t>
    </rPh>
    <rPh sb="10" eb="11">
      <t>リツ</t>
    </rPh>
    <rPh sb="11" eb="13">
      <t>タイリュウ</t>
    </rPh>
    <phoneticPr fontId="1"/>
  </si>
  <si>
    <t>作用温度</t>
    <rPh sb="0" eb="4">
      <t>サヨウオンド</t>
    </rPh>
    <phoneticPr fontId="1"/>
  </si>
  <si>
    <t>相当外気温度</t>
    <rPh sb="0" eb="2">
      <t>ソウトウ</t>
    </rPh>
    <rPh sb="2" eb="4">
      <t>ガイキ</t>
    </rPh>
    <rPh sb="4" eb="5">
      <t>アタタ</t>
    </rPh>
    <rPh sb="5" eb="6">
      <t>ド</t>
    </rPh>
    <phoneticPr fontId="1"/>
  </si>
  <si>
    <t>表面熱流</t>
    <phoneticPr fontId="1"/>
  </si>
  <si>
    <t>W/㎡</t>
    <phoneticPr fontId="1"/>
  </si>
  <si>
    <t>表面熱流（対流）</t>
    <rPh sb="5" eb="7">
      <t>タイリュウ</t>
    </rPh>
    <phoneticPr fontId="1"/>
  </si>
  <si>
    <t>表面熱流（放射）</t>
    <rPh sb="5" eb="7">
      <t>ホウシャ</t>
    </rPh>
    <phoneticPr fontId="1"/>
  </si>
  <si>
    <t>屋根</t>
    <rPh sb="0" eb="2">
      <t>ヤネ</t>
    </rPh>
    <phoneticPr fontId="1"/>
  </si>
  <si>
    <t>床</t>
    <rPh sb="0" eb="1">
      <t>ユカ</t>
    </rPh>
    <phoneticPr fontId="1"/>
  </si>
  <si>
    <t>室温、表面温度、表面熱流を比較する。</t>
    <rPh sb="0" eb="2">
      <t>シツオン</t>
    </rPh>
    <rPh sb="3" eb="5">
      <t>ヒョウメン</t>
    </rPh>
    <rPh sb="5" eb="6">
      <t>アタタ</t>
    </rPh>
    <rPh sb="6" eb="7">
      <t>ド</t>
    </rPh>
    <rPh sb="8" eb="10">
      <t>ヒョウメン</t>
    </rPh>
    <rPh sb="10" eb="11">
      <t>ネツ</t>
    </rPh>
    <rPh sb="11" eb="12">
      <t>リュウ</t>
    </rPh>
    <rPh sb="13" eb="15">
      <t>ヒカク</t>
    </rPh>
    <phoneticPr fontId="1"/>
  </si>
  <si>
    <t>対流熱伝達率、放射熱伝達率はそれぞれ、Pythonプログラムでの計算結果を使用する。</t>
    <rPh sb="7" eb="9">
      <t>ホウシャ</t>
    </rPh>
    <rPh sb="32" eb="34">
      <t>ケイサン</t>
    </rPh>
    <rPh sb="34" eb="36">
      <t>ケッカ</t>
    </rPh>
    <rPh sb="37" eb="39">
      <t>シヨウ</t>
    </rPh>
    <phoneticPr fontId="1"/>
  </si>
  <si>
    <t>収束計算の過程において、室空気からの対流熱損失が、内部発熱の設定と差がある場合、（内部発熱ー対流熱損失）/Q値を室温に加算。その際のQ値は室内側表面熱伝達率は対流のみを考慮。</t>
    <rPh sb="0" eb="4">
      <t>シュウソクケイサン</t>
    </rPh>
    <rPh sb="5" eb="7">
      <t>カテイ</t>
    </rPh>
    <rPh sb="25" eb="29">
      <t>ウチブハツアツ</t>
    </rPh>
    <rPh sb="30" eb="32">
      <t>セッテイ</t>
    </rPh>
    <rPh sb="33" eb="34">
      <t>サ</t>
    </rPh>
    <rPh sb="37" eb="39">
      <t>バアイ</t>
    </rPh>
    <rPh sb="41" eb="43">
      <t>ナイブ</t>
    </rPh>
    <rPh sb="43" eb="45">
      <t>ハツネツ</t>
    </rPh>
    <rPh sb="46" eb="48">
      <t>タイリュウ</t>
    </rPh>
    <rPh sb="48" eb="49">
      <t>ネツ</t>
    </rPh>
    <rPh sb="49" eb="51">
      <t>ソンシツ</t>
    </rPh>
    <rPh sb="54" eb="55">
      <t>アタイ</t>
    </rPh>
    <rPh sb="56" eb="58">
      <t>シツオン</t>
    </rPh>
    <rPh sb="59" eb="61">
      <t>カサン</t>
    </rPh>
    <rPh sb="64" eb="65">
      <t>サイ</t>
    </rPh>
    <rPh sb="67" eb="68">
      <t>アタイ</t>
    </rPh>
    <rPh sb="69" eb="72">
      <t>シツウチガワ</t>
    </rPh>
    <rPh sb="72" eb="74">
      <t>ヒョウメン</t>
    </rPh>
    <rPh sb="74" eb="75">
      <t>アツ</t>
    </rPh>
    <rPh sb="75" eb="76">
      <t>ツタ</t>
    </rPh>
    <rPh sb="76" eb="77">
      <t>タツ</t>
    </rPh>
    <rPh sb="77" eb="78">
      <t>リツ</t>
    </rPh>
    <rPh sb="79" eb="81">
      <t>タイリュウ</t>
    </rPh>
    <rPh sb="84" eb="86">
      <t>コウリョ</t>
    </rPh>
    <phoneticPr fontId="1"/>
  </si>
  <si>
    <t>室内側表面温度は、相当外気温度、室内側作用温度、屋外から室内までの熱抵抗、屋外から室内側表面までの熱抵抗より求める。</t>
    <rPh sb="0" eb="1">
      <t>シツ</t>
    </rPh>
    <rPh sb="1" eb="2">
      <t>ウチ</t>
    </rPh>
    <rPh sb="2" eb="3">
      <t>ガワ</t>
    </rPh>
    <rPh sb="3" eb="7">
      <t>ヒョウメンオンド</t>
    </rPh>
    <rPh sb="9" eb="11">
      <t>ソウトウ</t>
    </rPh>
    <rPh sb="11" eb="13">
      <t>ガイキ</t>
    </rPh>
    <rPh sb="13" eb="15">
      <t>オンド</t>
    </rPh>
    <rPh sb="16" eb="18">
      <t>シツナイ</t>
    </rPh>
    <rPh sb="18" eb="19">
      <t>ガワ</t>
    </rPh>
    <rPh sb="19" eb="21">
      <t>サヨウ</t>
    </rPh>
    <rPh sb="21" eb="23">
      <t>オンド</t>
    </rPh>
    <rPh sb="24" eb="26">
      <t>オクガイ</t>
    </rPh>
    <rPh sb="28" eb="30">
      <t>シツナイ</t>
    </rPh>
    <rPh sb="33" eb="34">
      <t>ネツ</t>
    </rPh>
    <rPh sb="34" eb="36">
      <t>テイコウ</t>
    </rPh>
    <rPh sb="37" eb="39">
      <t>オクガイ</t>
    </rPh>
    <rPh sb="41" eb="43">
      <t>シツナイ</t>
    </rPh>
    <rPh sb="43" eb="44">
      <t>ガワ</t>
    </rPh>
    <rPh sb="44" eb="46">
      <t>ヒョウメン</t>
    </rPh>
    <rPh sb="49" eb="50">
      <t>ネツ</t>
    </rPh>
    <rPh sb="50" eb="52">
      <t>テイコウ</t>
    </rPh>
    <rPh sb="54" eb="55">
      <t>モト</t>
    </rPh>
    <phoneticPr fontId="1"/>
  </si>
  <si>
    <t>壁</t>
    <rPh sb="0" eb="1">
      <t>カベ</t>
    </rPh>
    <phoneticPr fontId="1"/>
  </si>
  <si>
    <t>屋根と床が合板12mm、壁が複層ガラスの1m角の立方体の単室モデル。</t>
    <rPh sb="0" eb="2">
      <t>ヤネ</t>
    </rPh>
    <rPh sb="3" eb="4">
      <t>ユカ</t>
    </rPh>
    <rPh sb="5" eb="7">
      <t>ゴウハン</t>
    </rPh>
    <rPh sb="12" eb="13">
      <t>カベ</t>
    </rPh>
    <rPh sb="14" eb="16">
      <t>フクソウ</t>
    </rPh>
    <rPh sb="22" eb="23">
      <t>カク</t>
    </rPh>
    <rPh sb="24" eb="27">
      <t>リッポウタイ</t>
    </rPh>
    <rPh sb="28" eb="29">
      <t>ヒトエ</t>
    </rPh>
    <rPh sb="29" eb="30">
      <t>シツ</t>
    </rPh>
    <phoneticPr fontId="1"/>
  </si>
  <si>
    <t>計算条件</t>
    <rPh sb="0" eb="2">
      <t>ケイサン</t>
    </rPh>
    <rPh sb="2" eb="4">
      <t>ジョウケン</t>
    </rPh>
    <phoneticPr fontId="1"/>
  </si>
  <si>
    <t>テスト項目</t>
    <rPh sb="3" eb="5">
      <t>コウモク</t>
    </rPh>
    <phoneticPr fontId="1"/>
  </si>
  <si>
    <t>計算方法</t>
    <rPh sb="0" eb="2">
      <t>ケイサン</t>
    </rPh>
    <rPh sb="2" eb="4">
      <t>ホウホウ</t>
    </rPh>
    <phoneticPr fontId="1"/>
  </si>
  <si>
    <t>微小球温度</t>
    <rPh sb="0" eb="2">
      <t>ビショウ</t>
    </rPh>
    <rPh sb="2" eb="3">
      <t>タマ</t>
    </rPh>
    <rPh sb="3" eb="4">
      <t>オン</t>
    </rPh>
    <rPh sb="4" eb="5">
      <t>ド</t>
    </rPh>
    <phoneticPr fontId="1"/>
  </si>
  <si>
    <t>作用温度は、室空気温度、微小球温度、対流熱伝達率、放射熱伝達率より求める。</t>
    <rPh sb="0" eb="2">
      <t>サヨウ</t>
    </rPh>
    <rPh sb="2" eb="3">
      <t>アタタ</t>
    </rPh>
    <rPh sb="3" eb="4">
      <t>ド</t>
    </rPh>
    <rPh sb="6" eb="7">
      <t>シツ</t>
    </rPh>
    <rPh sb="7" eb="11">
      <t>クウキオンド</t>
    </rPh>
    <rPh sb="12" eb="14">
      <t>ビショウ</t>
    </rPh>
    <rPh sb="14" eb="15">
      <t>キュウ</t>
    </rPh>
    <rPh sb="15" eb="17">
      <t>オンド</t>
    </rPh>
    <rPh sb="33" eb="34">
      <t>モト</t>
    </rPh>
    <phoneticPr fontId="1"/>
  </si>
  <si>
    <t>微小球温度は、Σ（面積×放射熱伝達率×表面温度）÷Σ（面積×放射熱伝達率）とする。</t>
    <rPh sb="0" eb="2">
      <t>ビショウ</t>
    </rPh>
    <rPh sb="2" eb="3">
      <t>キュウ</t>
    </rPh>
    <rPh sb="3" eb="5">
      <t>オンド</t>
    </rPh>
    <rPh sb="19" eb="21">
      <t>ヒョウメン</t>
    </rPh>
    <rPh sb="21" eb="22">
      <t>アタタ</t>
    </rPh>
    <rPh sb="22" eb="23">
      <t>ド</t>
    </rPh>
    <rPh sb="27" eb="28">
      <t>メン</t>
    </rPh>
    <rPh sb="28" eb="29">
      <t>セキ</t>
    </rPh>
    <rPh sb="30" eb="32">
      <t>ホウシャ</t>
    </rPh>
    <rPh sb="32" eb="33">
      <t>アツ</t>
    </rPh>
    <rPh sb="33" eb="34">
      <t>ツタ</t>
    </rPh>
    <rPh sb="34" eb="35">
      <t>タツ</t>
    </rPh>
    <rPh sb="35" eb="36">
      <t>リツ</t>
    </rPh>
    <phoneticPr fontId="1"/>
  </si>
  <si>
    <t>換気回数</t>
    <rPh sb="0" eb="2">
      <t>カンキ</t>
    </rPh>
    <rPh sb="2" eb="4">
      <t>カイスウ</t>
    </rPh>
    <phoneticPr fontId="1"/>
  </si>
  <si>
    <t>㎥/s</t>
    <phoneticPr fontId="1"/>
  </si>
  <si>
    <t>物性値</t>
    <rPh sb="0" eb="3">
      <t>ブッセイチ</t>
    </rPh>
    <phoneticPr fontId="1"/>
  </si>
  <si>
    <t>空気</t>
    <rPh sb="0" eb="2">
      <t>クウキ</t>
    </rPh>
    <phoneticPr fontId="1"/>
  </si>
  <si>
    <t>kg/㎥</t>
    <phoneticPr fontId="1"/>
  </si>
  <si>
    <t>J/(㎥･K)</t>
    <phoneticPr fontId="1"/>
  </si>
  <si>
    <t>J/(kg･K)</t>
    <phoneticPr fontId="1"/>
  </si>
  <si>
    <t>比熱</t>
    <rPh sb="0" eb="1">
      <t>ヒ</t>
    </rPh>
    <rPh sb="1" eb="2">
      <t>アツ</t>
    </rPh>
    <phoneticPr fontId="1"/>
  </si>
  <si>
    <t>密度</t>
    <rPh sb="0" eb="2">
      <t>ミツド</t>
    </rPh>
    <phoneticPr fontId="1"/>
  </si>
  <si>
    <t>容積比熱</t>
    <rPh sb="0" eb="2">
      <t>ヨウセキ</t>
    </rPh>
    <rPh sb="2" eb="3">
      <t>ヒ</t>
    </rPh>
    <rPh sb="3" eb="4">
      <t>アツ</t>
    </rPh>
    <phoneticPr fontId="1"/>
  </si>
  <si>
    <t>対流</t>
    <rPh sb="0" eb="2">
      <t>タイリュウ</t>
    </rPh>
    <phoneticPr fontId="1"/>
  </si>
  <si>
    <t>換気</t>
    <rPh sb="0" eb="2">
      <t>カンキ</t>
    </rPh>
    <phoneticPr fontId="1"/>
  </si>
  <si>
    <t>空気
熱損失</t>
    <rPh sb="0" eb="2">
      <t>クウキ</t>
    </rPh>
    <phoneticPr fontId="1"/>
  </si>
  <si>
    <t>合計</t>
    <rPh sb="0" eb="2">
      <t>ゴウケイ</t>
    </rPh>
    <phoneticPr fontId="1"/>
  </si>
  <si>
    <t>室空気からの熱損失が内部発熱と一致するよう収束計算を行い、室温等を決定する。</t>
    <rPh sb="0" eb="1">
      <t>シツ</t>
    </rPh>
    <rPh sb="1" eb="3">
      <t>クウキ</t>
    </rPh>
    <rPh sb="26" eb="27">
      <t>オコナ</t>
    </rPh>
    <rPh sb="29" eb="31">
      <t>シツオン</t>
    </rPh>
    <rPh sb="31" eb="32">
      <t>トウ</t>
    </rPh>
    <rPh sb="33" eb="35">
      <t>ケッテイ</t>
    </rPh>
    <phoneticPr fontId="1"/>
  </si>
  <si>
    <t>室空気からの対流熱損失は、対流熱損失と換気熱損失より求める。</t>
    <rPh sb="13" eb="15">
      <t>タイリュウ</t>
    </rPh>
    <rPh sb="15" eb="16">
      <t>アツ</t>
    </rPh>
    <rPh sb="16" eb="18">
      <t>ソンシツ</t>
    </rPh>
    <rPh sb="19" eb="21">
      <t>カンキ</t>
    </rPh>
    <rPh sb="21" eb="22">
      <t>ネツ</t>
    </rPh>
    <rPh sb="22" eb="24">
      <t>ソンシツ</t>
    </rPh>
    <rPh sb="26" eb="27">
      <t>モト</t>
    </rPh>
    <phoneticPr fontId="1"/>
  </si>
  <si>
    <t>対流熱損失は、室空気と表面温度の温度差、対流熱伝達率より求める。</t>
    <rPh sb="7" eb="8">
      <t>シツ</t>
    </rPh>
    <rPh sb="8" eb="10">
      <t>クウキ</t>
    </rPh>
    <rPh sb="11" eb="14">
      <t>ヒョウメンオン</t>
    </rPh>
    <rPh sb="14" eb="15">
      <t>ド</t>
    </rPh>
    <rPh sb="16" eb="17">
      <t>アタタ</t>
    </rPh>
    <rPh sb="17" eb="18">
      <t>ド</t>
    </rPh>
    <rPh sb="18" eb="19">
      <t>サ</t>
    </rPh>
    <rPh sb="20" eb="22">
      <t>タイリュウ</t>
    </rPh>
    <rPh sb="22" eb="23">
      <t>アツ</t>
    </rPh>
    <rPh sb="23" eb="24">
      <t>ツタ</t>
    </rPh>
    <rPh sb="24" eb="25">
      <t>タツ</t>
    </rPh>
    <rPh sb="25" eb="26">
      <t>リツ</t>
    </rPh>
    <rPh sb="28" eb="29">
      <t>モト</t>
    </rPh>
    <phoneticPr fontId="1"/>
  </si>
  <si>
    <t>換気熱損失は、室空気と外気の温度差、空気の容積比熱より求める。</t>
    <rPh sb="0" eb="2">
      <t>カンキ</t>
    </rPh>
    <rPh sb="7" eb="8">
      <t>シツ</t>
    </rPh>
    <rPh sb="8" eb="10">
      <t>クウキ</t>
    </rPh>
    <rPh sb="11" eb="13">
      <t>ガイキ</t>
    </rPh>
    <rPh sb="14" eb="15">
      <t>アタタ</t>
    </rPh>
    <rPh sb="15" eb="16">
      <t>ド</t>
    </rPh>
    <rPh sb="16" eb="17">
      <t>サ</t>
    </rPh>
    <rPh sb="18" eb="20">
      <t>クウキ</t>
    </rPh>
    <rPh sb="21" eb="23">
      <t>ヨウセキ</t>
    </rPh>
    <rPh sb="23" eb="25">
      <t>ヒネツ</t>
    </rPh>
    <rPh sb="27" eb="28">
      <t>モト</t>
    </rPh>
    <phoneticPr fontId="1"/>
  </si>
  <si>
    <t>1㎥/h</t>
    <phoneticPr fontId="1"/>
  </si>
  <si>
    <t>内部発熱なし。</t>
    <rPh sb="0" eb="4">
      <t>ウチブハツアツ</t>
    </rPh>
    <phoneticPr fontId="1"/>
  </si>
  <si>
    <t>相当外気温度が屋根と南壁10℃、他は0℃。</t>
    <rPh sb="0" eb="4">
      <t>ソウトウガイキ</t>
    </rPh>
    <rPh sb="4" eb="5">
      <t>アタタ</t>
    </rPh>
    <rPh sb="5" eb="6">
      <t>ド</t>
    </rPh>
    <rPh sb="7" eb="9">
      <t>ヤネ</t>
    </rPh>
    <rPh sb="10" eb="11">
      <t>ミナミ</t>
    </rPh>
    <rPh sb="11" eb="12">
      <t>カベ</t>
    </rPh>
    <rPh sb="16" eb="17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</si>
</sst>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6CE-EF7A-442F-A723-10341F25AD0E}">
  <dimension ref="A1:U32"/>
  <sheetViews>
    <sheetView showGridLines="0" tabSelected="1" workbookViewId="0">
      <pane xSplit="9" ySplit="22" topLeftCell="M26" activePane="bottomRight" state="frozen"/>
      <selection pane="topRight" activeCell="J1" sqref="J1"/>
      <selection pane="bottomLeft" activeCell="A21" sqref="A21"/>
      <selection pane="bottomRight"/>
    </sheetView>
  </sheetViews>
  <sheetFormatPr defaultRowHeight="18" x14ac:dyDescent="0.45"/>
  <cols>
    <col min="3" max="3" width="20.19921875" bestFit="1" customWidth="1"/>
    <col min="6" max="6" width="14.69921875" bestFit="1" customWidth="1"/>
  </cols>
  <sheetData>
    <row r="1" spans="1:1" x14ac:dyDescent="0.45">
      <c r="A1" t="s">
        <v>42</v>
      </c>
    </row>
    <row r="2" spans="1:1" x14ac:dyDescent="0.45">
      <c r="A2" t="s">
        <v>41</v>
      </c>
    </row>
    <row r="3" spans="1:1" x14ac:dyDescent="0.45">
      <c r="A3" t="s">
        <v>68</v>
      </c>
    </row>
    <row r="4" spans="1:1" x14ac:dyDescent="0.45">
      <c r="A4" t="s">
        <v>67</v>
      </c>
    </row>
    <row r="6" spans="1:1" x14ac:dyDescent="0.45">
      <c r="A6" t="s">
        <v>44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38</v>
      </c>
    </row>
    <row r="12" spans="1:1" x14ac:dyDescent="0.45">
      <c r="A12" t="s">
        <v>39</v>
      </c>
    </row>
    <row r="13" spans="1:1" x14ac:dyDescent="0.45">
      <c r="A13" t="s">
        <v>46</v>
      </c>
    </row>
    <row r="14" spans="1:1" x14ac:dyDescent="0.45">
      <c r="A14" t="s">
        <v>47</v>
      </c>
    </row>
    <row r="15" spans="1:1" x14ac:dyDescent="0.45">
      <c r="A15" t="s">
        <v>37</v>
      </c>
    </row>
    <row r="17" spans="1:21" x14ac:dyDescent="0.45">
      <c r="A17" t="s">
        <v>43</v>
      </c>
    </row>
    <row r="18" spans="1:21" x14ac:dyDescent="0.45">
      <c r="A18" t="s">
        <v>36</v>
      </c>
    </row>
    <row r="20" spans="1:21" x14ac:dyDescent="0.45">
      <c r="A20" s="8" t="s">
        <v>14</v>
      </c>
      <c r="B20" s="8"/>
      <c r="C20" s="8"/>
      <c r="D20" s="2" t="s">
        <v>13</v>
      </c>
      <c r="E20" s="2" t="s">
        <v>12</v>
      </c>
      <c r="F20" s="2" t="s">
        <v>15</v>
      </c>
      <c r="H20" s="1"/>
      <c r="I20" s="5" t="s">
        <v>29</v>
      </c>
      <c r="J20" s="3" t="s">
        <v>4</v>
      </c>
      <c r="K20" s="3" t="s">
        <v>0</v>
      </c>
      <c r="L20" s="3" t="s">
        <v>22</v>
      </c>
      <c r="M20" s="3" t="s">
        <v>21</v>
      </c>
      <c r="N20" s="3" t="s">
        <v>5</v>
      </c>
      <c r="O20" s="3" t="s">
        <v>27</v>
      </c>
      <c r="P20" s="3" t="s">
        <v>3</v>
      </c>
      <c r="Q20" s="3" t="s">
        <v>11</v>
      </c>
      <c r="R20" s="3" t="s">
        <v>28</v>
      </c>
      <c r="S20" s="3" t="s">
        <v>32</v>
      </c>
      <c r="T20" s="3" t="s">
        <v>33</v>
      </c>
      <c r="U20" s="3" t="s">
        <v>30</v>
      </c>
    </row>
    <row r="21" spans="1:21" x14ac:dyDescent="0.45">
      <c r="A21" s="9" t="s">
        <v>50</v>
      </c>
      <c r="B21" s="9" t="s">
        <v>51</v>
      </c>
      <c r="C21" s="1" t="s">
        <v>55</v>
      </c>
      <c r="D21" s="7">
        <v>1005</v>
      </c>
      <c r="E21" s="7" t="s">
        <v>54</v>
      </c>
      <c r="F21" s="7"/>
      <c r="H21" s="1"/>
      <c r="I21" s="3" t="s">
        <v>23</v>
      </c>
      <c r="J21" s="3" t="s">
        <v>24</v>
      </c>
      <c r="K21" s="3" t="s">
        <v>25</v>
      </c>
      <c r="L21" s="3" t="s">
        <v>25</v>
      </c>
      <c r="M21" s="3" t="s">
        <v>24</v>
      </c>
      <c r="N21" s="3" t="s">
        <v>24</v>
      </c>
      <c r="O21" s="3" t="s">
        <v>25</v>
      </c>
      <c r="P21" s="3" t="s">
        <v>26</v>
      </c>
      <c r="Q21" s="5" t="s">
        <v>23</v>
      </c>
      <c r="R21" s="3" t="s">
        <v>23</v>
      </c>
      <c r="S21" s="3" t="s">
        <v>31</v>
      </c>
      <c r="T21" s="3" t="s">
        <v>31</v>
      </c>
      <c r="U21" s="3" t="s">
        <v>31</v>
      </c>
    </row>
    <row r="22" spans="1:21" x14ac:dyDescent="0.45">
      <c r="A22" s="11"/>
      <c r="B22" s="11"/>
      <c r="C22" s="1" t="s">
        <v>56</v>
      </c>
      <c r="D22" s="7">
        <v>1.2</v>
      </c>
      <c r="E22" s="7" t="s">
        <v>52</v>
      </c>
      <c r="F22" s="7"/>
      <c r="H22" s="3" t="s">
        <v>40</v>
      </c>
      <c r="I22" s="1">
        <v>10</v>
      </c>
      <c r="J22" s="1">
        <f>1/4.65-SUM($M22,$N22)</f>
        <v>6.5053763440860057E-2</v>
      </c>
      <c r="K22" s="1">
        <v>3.0410886515065001</v>
      </c>
      <c r="L22" s="1">
        <v>6.0498204394025796</v>
      </c>
      <c r="M22" s="1">
        <f t="shared" ref="M22:M27" si="0">1/SUM($K22,$L22)</f>
        <v>0.11000000000000014</v>
      </c>
      <c r="N22" s="1">
        <v>0.04</v>
      </c>
      <c r="O22" s="1">
        <f t="shared" ref="O22:O27" si="1">1/(1/$K22+$J22+$N22)</f>
        <v>2.304766805120797</v>
      </c>
      <c r="P22" s="1">
        <v>1</v>
      </c>
      <c r="Q22" s="6">
        <f t="shared" ref="Q22:Q27" ca="1" si="2">$I22+($R22-$I22)*SUM($N22,$J22)/SUM($N22,$J22,$M22)</f>
        <v>6.7311570331447026</v>
      </c>
      <c r="R22" s="1">
        <f t="shared" ref="R22:R27" ca="1" si="3">($D$31*$K22+$D$32*$L22)/SUM($K22,$L22)</f>
        <v>3.3084074373484347</v>
      </c>
      <c r="S22" s="1">
        <f t="shared" ref="S22:S27" ca="1" si="4">($D$31-$Q22)*$K22</f>
        <v>-10.408884952724474</v>
      </c>
      <c r="T22" s="1">
        <f t="shared" ref="T22:T27" ca="1" si="5">($D$32-$Q22)*$L22</f>
        <v>-20.707020463605197</v>
      </c>
      <c r="U22" s="1">
        <f t="shared" ref="U22:U27" ca="1" si="6">SUM($S22,$T22)</f>
        <v>-31.115905416329671</v>
      </c>
    </row>
    <row r="23" spans="1:21" x14ac:dyDescent="0.45">
      <c r="A23" s="10"/>
      <c r="B23" s="10"/>
      <c r="C23" s="1" t="s">
        <v>57</v>
      </c>
      <c r="D23" s="7">
        <f>$D$21*$D$22</f>
        <v>1206</v>
      </c>
      <c r="E23" s="7" t="s">
        <v>53</v>
      </c>
      <c r="F23" s="7"/>
      <c r="H23" s="4" t="s">
        <v>40</v>
      </c>
      <c r="I23" s="1">
        <f t="shared" ref="I23:I27" si="7">$D$24</f>
        <v>0</v>
      </c>
      <c r="J23" s="1">
        <f>1/4.65-SUM($M23,$N23)</f>
        <v>6.5053763440860057E-2</v>
      </c>
      <c r="K23" s="1">
        <v>3.0410886515065001</v>
      </c>
      <c r="L23" s="1">
        <v>6.0498204394025796</v>
      </c>
      <c r="M23" s="1">
        <f t="shared" si="0"/>
        <v>0.11000000000000014</v>
      </c>
      <c r="N23" s="1">
        <v>0.04</v>
      </c>
      <c r="O23" s="1">
        <f t="shared" si="1"/>
        <v>2.304766805120797</v>
      </c>
      <c r="P23" s="1">
        <v>1</v>
      </c>
      <c r="Q23" s="6">
        <f t="shared" ca="1" si="2"/>
        <v>1.6161570331446964</v>
      </c>
      <c r="R23" s="1">
        <f t="shared" ca="1" si="3"/>
        <v>3.3084074373484347</v>
      </c>
      <c r="S23" s="1">
        <f t="shared" ca="1" si="4"/>
        <v>5.1462834997312941</v>
      </c>
      <c r="T23" s="1">
        <f t="shared" ca="1" si="5"/>
        <v>10.237811083939034</v>
      </c>
      <c r="U23" s="1">
        <f t="shared" ca="1" si="6"/>
        <v>15.384094583670329</v>
      </c>
    </row>
    <row r="24" spans="1:21" x14ac:dyDescent="0.45">
      <c r="A24" s="9" t="s">
        <v>16</v>
      </c>
      <c r="B24" s="2" t="s">
        <v>18</v>
      </c>
      <c r="C24" s="1" t="s">
        <v>10</v>
      </c>
      <c r="D24" s="1">
        <v>0</v>
      </c>
      <c r="E24" s="2" t="s">
        <v>9</v>
      </c>
      <c r="F24" s="1"/>
      <c r="H24" s="4" t="s">
        <v>40</v>
      </c>
      <c r="I24" s="1">
        <f t="shared" si="7"/>
        <v>0</v>
      </c>
      <c r="J24" s="1">
        <f>1/4.65-SUM($M24,$N24)</f>
        <v>6.5053763440860057E-2</v>
      </c>
      <c r="K24" s="1">
        <v>3.0410886515065001</v>
      </c>
      <c r="L24" s="1">
        <v>6.0498204394025796</v>
      </c>
      <c r="M24" s="1">
        <f t="shared" si="0"/>
        <v>0.11000000000000014</v>
      </c>
      <c r="N24" s="1">
        <v>0.04</v>
      </c>
      <c r="O24" s="1">
        <f t="shared" si="1"/>
        <v>2.304766805120797</v>
      </c>
      <c r="P24" s="1">
        <v>1</v>
      </c>
      <c r="Q24" s="6">
        <f t="shared" ca="1" si="2"/>
        <v>1.6161570331446964</v>
      </c>
      <c r="R24" s="1">
        <f t="shared" ca="1" si="3"/>
        <v>3.3084074373484347</v>
      </c>
      <c r="S24" s="1">
        <f t="shared" ca="1" si="4"/>
        <v>5.1462834997312941</v>
      </c>
      <c r="T24" s="1">
        <f t="shared" ca="1" si="5"/>
        <v>10.237811083939034</v>
      </c>
      <c r="U24" s="1">
        <f t="shared" ca="1" si="6"/>
        <v>15.384094583670329</v>
      </c>
    </row>
    <row r="25" spans="1:21" x14ac:dyDescent="0.45">
      <c r="A25" s="11"/>
      <c r="B25" s="9" t="s">
        <v>19</v>
      </c>
      <c r="C25" s="1" t="s">
        <v>48</v>
      </c>
      <c r="D25" s="1">
        <v>0</v>
      </c>
      <c r="E25" s="7" t="s">
        <v>49</v>
      </c>
      <c r="F25" s="1" t="s">
        <v>66</v>
      </c>
      <c r="H25" s="4" t="s">
        <v>40</v>
      </c>
      <c r="I25" s="1">
        <f t="shared" si="7"/>
        <v>0</v>
      </c>
      <c r="J25" s="1">
        <f>1/4.65-SUM($M25,$N25)</f>
        <v>6.5053763440860057E-2</v>
      </c>
      <c r="K25" s="1">
        <v>3.0410886515065001</v>
      </c>
      <c r="L25" s="1">
        <v>6.0498204394025796</v>
      </c>
      <c r="M25" s="1">
        <f t="shared" si="0"/>
        <v>0.11000000000000014</v>
      </c>
      <c r="N25" s="1">
        <v>0.04</v>
      </c>
      <c r="O25" s="1">
        <f t="shared" si="1"/>
        <v>2.304766805120797</v>
      </c>
      <c r="P25" s="1">
        <v>1</v>
      </c>
      <c r="Q25" s="6">
        <f t="shared" ca="1" si="2"/>
        <v>1.6161570331446964</v>
      </c>
      <c r="R25" s="1">
        <f t="shared" ca="1" si="3"/>
        <v>3.3084074373484347</v>
      </c>
      <c r="S25" s="1">
        <f t="shared" ca="1" si="4"/>
        <v>5.1462834997312941</v>
      </c>
      <c r="T25" s="1">
        <f t="shared" ca="1" si="5"/>
        <v>10.237811083939034</v>
      </c>
      <c r="U25" s="1">
        <f t="shared" ca="1" si="6"/>
        <v>15.384094583670329</v>
      </c>
    </row>
    <row r="26" spans="1:21" x14ac:dyDescent="0.45">
      <c r="A26" s="11"/>
      <c r="B26" s="11"/>
      <c r="C26" s="1" t="s">
        <v>6</v>
      </c>
      <c r="D26" s="1">
        <f>SUMPRODUCT($O$22:$O$27,$P$22:$P$27)+$D$23*$D$25</f>
        <v>13.725301027105479</v>
      </c>
      <c r="E26" s="2" t="s">
        <v>7</v>
      </c>
      <c r="F26" s="1"/>
      <c r="H26" s="3" t="s">
        <v>34</v>
      </c>
      <c r="I26" s="1">
        <v>10</v>
      </c>
      <c r="J26" s="1">
        <f>0.012/0.16</f>
        <v>7.4999999999999997E-2</v>
      </c>
      <c r="K26" s="1">
        <v>3.0410886515065001</v>
      </c>
      <c r="L26" s="1">
        <v>6.0498204394025796</v>
      </c>
      <c r="M26" s="1">
        <f t="shared" si="0"/>
        <v>0.11000000000000014</v>
      </c>
      <c r="N26" s="1">
        <v>0.04</v>
      </c>
      <c r="O26" s="1">
        <f t="shared" si="1"/>
        <v>2.2531169033111458</v>
      </c>
      <c r="P26" s="1">
        <v>1</v>
      </c>
      <c r="Q26" s="6">
        <f t="shared" ca="1" si="2"/>
        <v>6.5798526902003012</v>
      </c>
      <c r="R26" s="1">
        <f t="shared" ca="1" si="3"/>
        <v>3.3084074373484347</v>
      </c>
      <c r="S26" s="1">
        <f t="shared" ca="1" si="4"/>
        <v>-9.9487550324726062</v>
      </c>
      <c r="T26" s="1">
        <f t="shared" ca="1" si="5"/>
        <v>-19.791656357089781</v>
      </c>
      <c r="U26" s="1">
        <f t="shared" ca="1" si="6"/>
        <v>-29.740411389562389</v>
      </c>
    </row>
    <row r="27" spans="1:21" x14ac:dyDescent="0.45">
      <c r="A27" s="10"/>
      <c r="B27" s="10"/>
      <c r="C27" s="1" t="s">
        <v>1</v>
      </c>
      <c r="D27" s="1">
        <v>0</v>
      </c>
      <c r="E27" s="2" t="s">
        <v>2</v>
      </c>
      <c r="F27" s="1"/>
      <c r="H27" s="3" t="s">
        <v>35</v>
      </c>
      <c r="I27" s="1">
        <f t="shared" si="7"/>
        <v>0</v>
      </c>
      <c r="J27" s="1">
        <f>0.012/0.16</f>
        <v>7.4999999999999997E-2</v>
      </c>
      <c r="K27" s="1">
        <v>3.0410886515065001</v>
      </c>
      <c r="L27" s="1">
        <v>6.0498204394025796</v>
      </c>
      <c r="M27" s="1">
        <f t="shared" si="0"/>
        <v>0.11000000000000014</v>
      </c>
      <c r="N27" s="1">
        <v>0.04</v>
      </c>
      <c r="O27" s="1">
        <f t="shared" si="1"/>
        <v>2.2531169033111458</v>
      </c>
      <c r="P27" s="1">
        <v>1</v>
      </c>
      <c r="Q27" s="6">
        <f t="shared" ca="1" si="2"/>
        <v>1.6909638013114086</v>
      </c>
      <c r="R27" s="1">
        <f t="shared" ca="1" si="3"/>
        <v>3.3084074373484347</v>
      </c>
      <c r="S27" s="1">
        <f t="shared" ca="1" si="4"/>
        <v>4.9187894860036279</v>
      </c>
      <c r="T27" s="1">
        <f t="shared" ca="1" si="5"/>
        <v>9.7852435688784087</v>
      </c>
      <c r="U27" s="1">
        <f t="shared" ca="1" si="6"/>
        <v>14.704033054882036</v>
      </c>
    </row>
    <row r="28" spans="1:21" x14ac:dyDescent="0.45">
      <c r="A28" s="9" t="s">
        <v>17</v>
      </c>
      <c r="B28" s="12" t="s">
        <v>60</v>
      </c>
      <c r="C28" s="1" t="s">
        <v>58</v>
      </c>
      <c r="D28" s="1">
        <f ca="1">SUM($S$22:$S$27)</f>
        <v>4.2987835513486061E-13</v>
      </c>
      <c r="E28" s="7" t="s">
        <v>2</v>
      </c>
      <c r="F28" s="1"/>
    </row>
    <row r="29" spans="1:21" x14ac:dyDescent="0.45">
      <c r="A29" s="11"/>
      <c r="B29" s="11"/>
      <c r="C29" s="1" t="s">
        <v>59</v>
      </c>
      <c r="D29" s="1">
        <f ca="1">$D$23*$D$25*($D$31-$D$24)</f>
        <v>0</v>
      </c>
      <c r="E29" s="7" t="s">
        <v>2</v>
      </c>
      <c r="F29" s="1"/>
    </row>
    <row r="30" spans="1:21" x14ac:dyDescent="0.45">
      <c r="A30" s="11"/>
      <c r="B30" s="10"/>
      <c r="C30" s="1" t="s">
        <v>61</v>
      </c>
      <c r="D30" s="1">
        <f ca="1">SUM($D$28:$D$29)</f>
        <v>4.2987835513486061E-13</v>
      </c>
      <c r="E30" s="3" t="s">
        <v>2</v>
      </c>
      <c r="F30" s="1"/>
    </row>
    <row r="31" spans="1:21" x14ac:dyDescent="0.45">
      <c r="A31" s="11"/>
      <c r="B31" s="9" t="s">
        <v>20</v>
      </c>
      <c r="C31" s="1" t="s">
        <v>8</v>
      </c>
      <c r="D31" s="1">
        <f ca="1">$D$31+($D$27-$D$30)/$D$26</f>
        <v>3.3084074373484089</v>
      </c>
      <c r="E31" s="2" t="s">
        <v>9</v>
      </c>
      <c r="F31" s="1"/>
    </row>
    <row r="32" spans="1:21" x14ac:dyDescent="0.45">
      <c r="A32" s="10"/>
      <c r="B32" s="10"/>
      <c r="C32" s="1" t="s">
        <v>45</v>
      </c>
      <c r="D32" s="1">
        <f ca="1">SUMPRODUCT($L$22:$L$27,$P$22:$P$27,$Q$22:$Q$27)/SUMPRODUCT($L$22:$L$27,$P$22:$P$27)</f>
        <v>3.3084074373484165</v>
      </c>
      <c r="E32" s="2" t="s">
        <v>9</v>
      </c>
      <c r="F32" s="1"/>
    </row>
  </sheetData>
  <mergeCells count="8">
    <mergeCell ref="A20:C20"/>
    <mergeCell ref="B31:B32"/>
    <mergeCell ref="A24:A27"/>
    <mergeCell ref="B25:B27"/>
    <mergeCell ref="B21:B23"/>
    <mergeCell ref="A21:A23"/>
    <mergeCell ref="A28:A32"/>
    <mergeCell ref="B28:B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正解値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serikawa</cp:lastModifiedBy>
  <dcterms:created xsi:type="dcterms:W3CDTF">2020-08-24T06:41:34Z</dcterms:created>
  <dcterms:modified xsi:type="dcterms:W3CDTF">2020-09-02T07:35:39Z</dcterms:modified>
</cp:coreProperties>
</file>