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serikawa\Documents\heat_load_calc\test\test_singlezone\steady_03\"/>
    </mc:Choice>
  </mc:AlternateContent>
  <xr:revisionPtr revIDLastSave="0" documentId="13_ncr:1_{9A7014B9-B6D3-4AEE-81A3-3E06D2084F62}" xr6:coauthVersionLast="45" xr6:coauthVersionMax="45" xr10:uidLastSave="{00000000-0000-0000-0000-000000000000}"/>
  <bookViews>
    <workbookView xWindow="-108" yWindow="-108" windowWidth="23256" windowHeight="14016" xr2:uid="{45A1B7A6-7409-41F9-BB10-4729754C71E5}"/>
  </bookViews>
  <sheets>
    <sheet name="正解値" sheetId="1" r:id="rId1"/>
  </sheets>
  <calcPr calcId="181029" iterate="1" iterateCount="1000" iterateDelta="9.9999999999999995E-8"/>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1" i="1" l="1"/>
  <c r="J21" i="1" s="1"/>
  <c r="J25" i="1"/>
  <c r="J24" i="1"/>
  <c r="O24" i="1" s="1"/>
  <c r="M22" i="1" l="1"/>
  <c r="J22" i="1" s="1"/>
  <c r="O22" i="1" s="1"/>
  <c r="M23" i="1"/>
  <c r="J23" i="1" s="1"/>
  <c r="O23" i="1" s="1"/>
  <c r="M24" i="1"/>
  <c r="M25" i="1"/>
  <c r="M20" i="1"/>
  <c r="J20" i="1" s="1"/>
  <c r="O20" i="1" s="1"/>
  <c r="I21" i="1"/>
  <c r="I22" i="1"/>
  <c r="I23" i="1"/>
  <c r="I24" i="1"/>
  <c r="I25" i="1"/>
  <c r="I20" i="1"/>
  <c r="O25" i="1"/>
  <c r="O21" i="1"/>
  <c r="D20" i="1" l="1"/>
  <c r="Q20" i="1"/>
  <c r="R20" i="1"/>
  <c r="S20" i="1"/>
  <c r="T20" i="1"/>
  <c r="U20" i="1"/>
  <c r="Q21" i="1"/>
  <c r="R21" i="1"/>
  <c r="S21" i="1"/>
  <c r="T21" i="1"/>
  <c r="U21" i="1"/>
  <c r="D22" i="1"/>
  <c r="Q22" i="1"/>
  <c r="R22" i="1"/>
  <c r="S22" i="1"/>
  <c r="T22" i="1"/>
  <c r="U22" i="1"/>
  <c r="D23" i="1"/>
  <c r="Q23" i="1"/>
  <c r="R23" i="1"/>
  <c r="S23" i="1"/>
  <c r="T23" i="1"/>
  <c r="U23" i="1"/>
  <c r="D24" i="1"/>
  <c r="Q24" i="1"/>
  <c r="R24" i="1"/>
  <c r="S24" i="1"/>
  <c r="T24" i="1"/>
  <c r="U24" i="1"/>
  <c r="Q25" i="1"/>
  <c r="R25" i="1"/>
  <c r="S25" i="1"/>
  <c r="T25" i="1"/>
  <c r="U25" i="1"/>
</calcChain>
</file>

<file path=xl/sharedStrings.xml><?xml version="1.0" encoding="utf-8"?>
<sst xmlns="http://schemas.openxmlformats.org/spreadsheetml/2006/main" count="68" uniqueCount="54">
  <si>
    <t>対流熱伝達率</t>
    <rPh sb="0" eb="2">
      <t>タイリュウ</t>
    </rPh>
    <rPh sb="2" eb="3">
      <t>アツ</t>
    </rPh>
    <rPh sb="3" eb="4">
      <t>ツタ</t>
    </rPh>
    <rPh sb="4" eb="5">
      <t>タツ</t>
    </rPh>
    <rPh sb="5" eb="6">
      <t>リツ</t>
    </rPh>
    <phoneticPr fontId="1"/>
  </si>
  <si>
    <t>内部発熱</t>
    <rPh sb="0" eb="1">
      <t>ウチ</t>
    </rPh>
    <rPh sb="1" eb="2">
      <t>ブ</t>
    </rPh>
    <rPh sb="2" eb="3">
      <t>ハツ</t>
    </rPh>
    <rPh sb="3" eb="4">
      <t>アツ</t>
    </rPh>
    <phoneticPr fontId="1"/>
  </si>
  <si>
    <t>W</t>
    <phoneticPr fontId="1"/>
  </si>
  <si>
    <t>面積</t>
    <rPh sb="0" eb="2">
      <t>メンセキ</t>
    </rPh>
    <phoneticPr fontId="1"/>
  </si>
  <si>
    <t>熱抵抗</t>
    <rPh sb="0" eb="1">
      <t>アツ</t>
    </rPh>
    <rPh sb="1" eb="3">
      <t>テイコウ</t>
    </rPh>
    <phoneticPr fontId="1"/>
  </si>
  <si>
    <t>屋外側表面熱伝達抵抗</t>
    <rPh sb="0" eb="3">
      <t>オクガイガワ</t>
    </rPh>
    <rPh sb="3" eb="5">
      <t>ヒョウメン</t>
    </rPh>
    <rPh sb="5" eb="6">
      <t>アツ</t>
    </rPh>
    <rPh sb="6" eb="7">
      <t>ツタ</t>
    </rPh>
    <rPh sb="7" eb="8">
      <t>タツ</t>
    </rPh>
    <rPh sb="8" eb="10">
      <t>テイコウ</t>
    </rPh>
    <phoneticPr fontId="1"/>
  </si>
  <si>
    <t>熱損失係数</t>
    <rPh sb="0" eb="1">
      <t>アツ</t>
    </rPh>
    <rPh sb="1" eb="3">
      <t>ソンシツ</t>
    </rPh>
    <rPh sb="3" eb="5">
      <t>ケイスウ</t>
    </rPh>
    <phoneticPr fontId="1"/>
  </si>
  <si>
    <t>W/K</t>
    <phoneticPr fontId="1"/>
  </si>
  <si>
    <t>室温</t>
    <rPh sb="0" eb="2">
      <t>シツオン</t>
    </rPh>
    <phoneticPr fontId="1"/>
  </si>
  <si>
    <t>℃</t>
    <phoneticPr fontId="1"/>
  </si>
  <si>
    <t>外気温度</t>
    <rPh sb="0" eb="4">
      <t>ガイキオンド</t>
    </rPh>
    <phoneticPr fontId="1"/>
  </si>
  <si>
    <t>表面温度</t>
    <rPh sb="0" eb="3">
      <t>ヒョウメンオン</t>
    </rPh>
    <rPh sb="3" eb="4">
      <t>ド</t>
    </rPh>
    <phoneticPr fontId="1"/>
  </si>
  <si>
    <t>単位</t>
    <rPh sb="0" eb="1">
      <t>ヒトエ</t>
    </rPh>
    <rPh sb="1" eb="2">
      <t>クライ</t>
    </rPh>
    <phoneticPr fontId="1"/>
  </si>
  <si>
    <t>値</t>
    <rPh sb="0" eb="1">
      <t>アタイ</t>
    </rPh>
    <phoneticPr fontId="1"/>
  </si>
  <si>
    <t>項目</t>
    <rPh sb="0" eb="2">
      <t>コウモク</t>
    </rPh>
    <phoneticPr fontId="1"/>
  </si>
  <si>
    <t>備考</t>
    <rPh sb="0" eb="2">
      <t>ビコウ</t>
    </rPh>
    <phoneticPr fontId="1"/>
  </si>
  <si>
    <t>設定</t>
    <rPh sb="0" eb="2">
      <t>セッテイ</t>
    </rPh>
    <phoneticPr fontId="1"/>
  </si>
  <si>
    <t>計算結果</t>
    <rPh sb="0" eb="4">
      <t>ケイサンケッカ</t>
    </rPh>
    <phoneticPr fontId="1"/>
  </si>
  <si>
    <t>気象</t>
    <rPh sb="0" eb="2">
      <t>キショウ</t>
    </rPh>
    <phoneticPr fontId="1"/>
  </si>
  <si>
    <t>建物</t>
    <rPh sb="0" eb="2">
      <t>タテモノ</t>
    </rPh>
    <phoneticPr fontId="1"/>
  </si>
  <si>
    <t>温度</t>
    <rPh sb="0" eb="1">
      <t>アタタ</t>
    </rPh>
    <rPh sb="1" eb="2">
      <t>ド</t>
    </rPh>
    <phoneticPr fontId="1"/>
  </si>
  <si>
    <t>室内側表面熱伝達抵抗</t>
    <rPh sb="0" eb="2">
      <t>シツナイ</t>
    </rPh>
    <rPh sb="2" eb="3">
      <t>ガワ</t>
    </rPh>
    <rPh sb="3" eb="5">
      <t>ヒョウメン</t>
    </rPh>
    <rPh sb="5" eb="6">
      <t>アツ</t>
    </rPh>
    <rPh sb="6" eb="7">
      <t>ツタ</t>
    </rPh>
    <rPh sb="7" eb="8">
      <t>タツ</t>
    </rPh>
    <rPh sb="8" eb="10">
      <t>テイコウ</t>
    </rPh>
    <phoneticPr fontId="1"/>
  </si>
  <si>
    <t>放射熱伝達率</t>
    <rPh sb="0" eb="2">
      <t>ホウシャ</t>
    </rPh>
    <rPh sb="2" eb="3">
      <t>アツ</t>
    </rPh>
    <rPh sb="3" eb="4">
      <t>ツタ</t>
    </rPh>
    <rPh sb="4" eb="5">
      <t>タツ</t>
    </rPh>
    <rPh sb="5" eb="6">
      <t>リツ</t>
    </rPh>
    <phoneticPr fontId="1"/>
  </si>
  <si>
    <t>℃</t>
  </si>
  <si>
    <t>㎡･K/W</t>
  </si>
  <si>
    <t>W/(㎡･K)</t>
  </si>
  <si>
    <t>㎡</t>
  </si>
  <si>
    <t>熱貫流率（表面熱伝達率対流）</t>
    <rPh sb="0" eb="1">
      <t>アツ</t>
    </rPh>
    <rPh sb="1" eb="2">
      <t>ツラヌ</t>
    </rPh>
    <rPh sb="2" eb="3">
      <t>リュウ</t>
    </rPh>
    <rPh sb="3" eb="4">
      <t>リツ</t>
    </rPh>
    <rPh sb="5" eb="7">
      <t>ヒョウメン</t>
    </rPh>
    <rPh sb="7" eb="10">
      <t>ネツデンタツ</t>
    </rPh>
    <rPh sb="10" eb="11">
      <t>リツ</t>
    </rPh>
    <rPh sb="11" eb="13">
      <t>タイリュウ</t>
    </rPh>
    <phoneticPr fontId="1"/>
  </si>
  <si>
    <t>作用温度</t>
    <rPh sb="0" eb="4">
      <t>サヨウオンド</t>
    </rPh>
    <phoneticPr fontId="1"/>
  </si>
  <si>
    <t>相当外気温度</t>
    <rPh sb="0" eb="2">
      <t>ソウトウ</t>
    </rPh>
    <rPh sb="2" eb="4">
      <t>ガイキ</t>
    </rPh>
    <rPh sb="4" eb="5">
      <t>アタタ</t>
    </rPh>
    <rPh sb="5" eb="6">
      <t>ド</t>
    </rPh>
    <phoneticPr fontId="1"/>
  </si>
  <si>
    <t>表面熱流</t>
    <phoneticPr fontId="1"/>
  </si>
  <si>
    <t>W/㎡</t>
    <phoneticPr fontId="1"/>
  </si>
  <si>
    <t>表面熱流（対流）</t>
    <rPh sb="5" eb="7">
      <t>タイリュウ</t>
    </rPh>
    <phoneticPr fontId="1"/>
  </si>
  <si>
    <t>表面熱流（放射）</t>
    <rPh sb="5" eb="7">
      <t>ホウシャ</t>
    </rPh>
    <phoneticPr fontId="1"/>
  </si>
  <si>
    <t>内部発熱</t>
    <phoneticPr fontId="1"/>
  </si>
  <si>
    <t>対流熱損失</t>
    <rPh sb="0" eb="2">
      <t>タイリュウ</t>
    </rPh>
    <rPh sb="2" eb="3">
      <t>アツ</t>
    </rPh>
    <rPh sb="3" eb="5">
      <t>ソンシツ</t>
    </rPh>
    <phoneticPr fontId="1"/>
  </si>
  <si>
    <t>屋根</t>
    <rPh sb="0" eb="2">
      <t>ヤネ</t>
    </rPh>
    <phoneticPr fontId="1"/>
  </si>
  <si>
    <t>床</t>
    <rPh sb="0" eb="1">
      <t>ユカ</t>
    </rPh>
    <phoneticPr fontId="1"/>
  </si>
  <si>
    <t>室温、表面温度、表面熱流を比較する。</t>
    <rPh sb="0" eb="2">
      <t>シツオン</t>
    </rPh>
    <rPh sb="3" eb="5">
      <t>ヒョウメン</t>
    </rPh>
    <rPh sb="5" eb="6">
      <t>アタタ</t>
    </rPh>
    <rPh sb="6" eb="7">
      <t>ド</t>
    </rPh>
    <rPh sb="8" eb="10">
      <t>ヒョウメン</t>
    </rPh>
    <rPh sb="10" eb="11">
      <t>ネツ</t>
    </rPh>
    <rPh sb="11" eb="12">
      <t>リュウ</t>
    </rPh>
    <rPh sb="13" eb="15">
      <t>ヒカク</t>
    </rPh>
    <phoneticPr fontId="1"/>
  </si>
  <si>
    <t>室空気からの対流熱損失は、室空気と表面温度の温度差、対流熱伝達率より求める。</t>
    <rPh sb="13" eb="14">
      <t>シツ</t>
    </rPh>
    <rPh sb="14" eb="16">
      <t>クウキ</t>
    </rPh>
    <rPh sb="17" eb="20">
      <t>ヒョウメンオン</t>
    </rPh>
    <rPh sb="20" eb="21">
      <t>ド</t>
    </rPh>
    <rPh sb="22" eb="23">
      <t>アタタ</t>
    </rPh>
    <rPh sb="23" eb="24">
      <t>ド</t>
    </rPh>
    <rPh sb="24" eb="25">
      <t>サ</t>
    </rPh>
    <rPh sb="26" eb="28">
      <t>タイリュウ</t>
    </rPh>
    <rPh sb="28" eb="29">
      <t>アツ</t>
    </rPh>
    <rPh sb="29" eb="30">
      <t>ツタ</t>
    </rPh>
    <rPh sb="30" eb="31">
      <t>タツ</t>
    </rPh>
    <rPh sb="31" eb="32">
      <t>リツ</t>
    </rPh>
    <rPh sb="34" eb="35">
      <t>モト</t>
    </rPh>
    <phoneticPr fontId="1"/>
  </si>
  <si>
    <t>対流熱伝達率、放射熱伝達率はそれぞれ、Pythonプログラムでの計算結果を使用する。</t>
    <rPh sb="7" eb="9">
      <t>ホウシャ</t>
    </rPh>
    <rPh sb="32" eb="34">
      <t>ケイサン</t>
    </rPh>
    <rPh sb="34" eb="36">
      <t>ケッカ</t>
    </rPh>
    <rPh sb="37" eb="39">
      <t>シヨウ</t>
    </rPh>
    <phoneticPr fontId="1"/>
  </si>
  <si>
    <t>収束計算の過程において、室空気からの対流熱損失が、内部発熱の設定と差がある場合、（内部発熱ー対流熱損失）/Q値を室温に加算。その際のQ値は室内側表面熱伝達率は対流のみを考慮。</t>
    <rPh sb="0" eb="4">
      <t>シュウソクケイサン</t>
    </rPh>
    <rPh sb="5" eb="7">
      <t>カテイ</t>
    </rPh>
    <rPh sb="25" eb="29">
      <t>ウチブハツアツ</t>
    </rPh>
    <rPh sb="30" eb="32">
      <t>セッテイ</t>
    </rPh>
    <rPh sb="33" eb="34">
      <t>サ</t>
    </rPh>
    <rPh sb="37" eb="39">
      <t>バアイ</t>
    </rPh>
    <rPh sb="41" eb="43">
      <t>ナイブ</t>
    </rPh>
    <rPh sb="43" eb="45">
      <t>ハツネツ</t>
    </rPh>
    <rPh sb="46" eb="48">
      <t>タイリュウ</t>
    </rPh>
    <rPh sb="48" eb="49">
      <t>ネツ</t>
    </rPh>
    <rPh sb="49" eb="51">
      <t>ソンシツ</t>
    </rPh>
    <rPh sb="54" eb="55">
      <t>アタイ</t>
    </rPh>
    <rPh sb="56" eb="58">
      <t>シツオン</t>
    </rPh>
    <rPh sb="59" eb="61">
      <t>カサン</t>
    </rPh>
    <rPh sb="64" eb="65">
      <t>サイ</t>
    </rPh>
    <rPh sb="67" eb="68">
      <t>アタイ</t>
    </rPh>
    <rPh sb="69" eb="72">
      <t>シツウチガワ</t>
    </rPh>
    <rPh sb="72" eb="74">
      <t>ヒョウメン</t>
    </rPh>
    <rPh sb="74" eb="75">
      <t>アツ</t>
    </rPh>
    <rPh sb="75" eb="76">
      <t>ツタ</t>
    </rPh>
    <rPh sb="76" eb="77">
      <t>タツ</t>
    </rPh>
    <rPh sb="77" eb="78">
      <t>リツ</t>
    </rPh>
    <rPh sb="79" eb="81">
      <t>タイリュウ</t>
    </rPh>
    <rPh sb="84" eb="86">
      <t>コウリョ</t>
    </rPh>
    <phoneticPr fontId="1"/>
  </si>
  <si>
    <t>室内側表面温度は、相当外気温度、室内側作用温度、屋外から室内までの熱抵抗、屋外から室内側表面までの熱抵抗より求める。</t>
    <rPh sb="0" eb="1">
      <t>シツ</t>
    </rPh>
    <rPh sb="1" eb="2">
      <t>ウチ</t>
    </rPh>
    <rPh sb="2" eb="3">
      <t>ガワ</t>
    </rPh>
    <rPh sb="3" eb="7">
      <t>ヒョウメンオンド</t>
    </rPh>
    <rPh sb="9" eb="11">
      <t>ソウトウ</t>
    </rPh>
    <rPh sb="11" eb="13">
      <t>ガイキ</t>
    </rPh>
    <rPh sb="13" eb="15">
      <t>オンド</t>
    </rPh>
    <rPh sb="16" eb="18">
      <t>シツナイ</t>
    </rPh>
    <rPh sb="18" eb="19">
      <t>ガワ</t>
    </rPh>
    <rPh sb="19" eb="21">
      <t>サヨウ</t>
    </rPh>
    <rPh sb="21" eb="23">
      <t>オンド</t>
    </rPh>
    <rPh sb="24" eb="26">
      <t>オクガイ</t>
    </rPh>
    <rPh sb="28" eb="30">
      <t>シツナイ</t>
    </rPh>
    <rPh sb="33" eb="34">
      <t>ネツ</t>
    </rPh>
    <rPh sb="34" eb="36">
      <t>テイコウ</t>
    </rPh>
    <rPh sb="37" eb="39">
      <t>オクガイ</t>
    </rPh>
    <rPh sb="41" eb="43">
      <t>シツナイ</t>
    </rPh>
    <rPh sb="43" eb="44">
      <t>ガワ</t>
    </rPh>
    <rPh sb="44" eb="46">
      <t>ヒョウメン</t>
    </rPh>
    <rPh sb="49" eb="50">
      <t>ネツ</t>
    </rPh>
    <rPh sb="50" eb="52">
      <t>テイコウ</t>
    </rPh>
    <rPh sb="54" eb="55">
      <t>モト</t>
    </rPh>
    <phoneticPr fontId="1"/>
  </si>
  <si>
    <t>壁</t>
    <rPh sb="0" eb="1">
      <t>カベ</t>
    </rPh>
    <phoneticPr fontId="1"/>
  </si>
  <si>
    <t>屋根と床が合板12mm、壁が複層ガラスの1m角の立方体の単室モデル。</t>
    <rPh sb="0" eb="2">
      <t>ヤネ</t>
    </rPh>
    <rPh sb="3" eb="4">
      <t>ユカ</t>
    </rPh>
    <rPh sb="5" eb="7">
      <t>ゴウハン</t>
    </rPh>
    <rPh sb="12" eb="13">
      <t>カベ</t>
    </rPh>
    <rPh sb="14" eb="16">
      <t>フクソウ</t>
    </rPh>
    <rPh sb="22" eb="23">
      <t>カク</t>
    </rPh>
    <rPh sb="24" eb="27">
      <t>リッポウタイ</t>
    </rPh>
    <rPh sb="28" eb="29">
      <t>ヒトエ</t>
    </rPh>
    <rPh sb="29" eb="30">
      <t>シツ</t>
    </rPh>
    <phoneticPr fontId="1"/>
  </si>
  <si>
    <t>室空気からの対流熱損失が内部発熱と一致するよう収束計算を行い、室温等を決定する。</t>
    <rPh sb="0" eb="1">
      <t>シツ</t>
    </rPh>
    <rPh sb="1" eb="3">
      <t>クウキ</t>
    </rPh>
    <rPh sb="28" eb="29">
      <t>オコナ</t>
    </rPh>
    <rPh sb="31" eb="33">
      <t>シツオン</t>
    </rPh>
    <rPh sb="33" eb="34">
      <t>トウ</t>
    </rPh>
    <rPh sb="35" eb="37">
      <t>ケッテイ</t>
    </rPh>
    <phoneticPr fontId="1"/>
  </si>
  <si>
    <t>計算条件</t>
    <rPh sb="0" eb="2">
      <t>ケイサン</t>
    </rPh>
    <rPh sb="2" eb="4">
      <t>ジョウケン</t>
    </rPh>
    <phoneticPr fontId="1"/>
  </si>
  <si>
    <t>内部発熱一定。</t>
    <rPh sb="0" eb="4">
      <t>ウチブハツアツ</t>
    </rPh>
    <rPh sb="4" eb="6">
      <t>イッテイ</t>
    </rPh>
    <phoneticPr fontId="1"/>
  </si>
  <si>
    <t>外気温度一定。日射、夜間放射は考慮なし。</t>
    <rPh sb="0" eb="4">
      <t>ガイキオンド</t>
    </rPh>
    <rPh sb="4" eb="6">
      <t>イッテイ</t>
    </rPh>
    <rPh sb="7" eb="8">
      <t>ヒ</t>
    </rPh>
    <rPh sb="8" eb="9">
      <t>イ</t>
    </rPh>
    <rPh sb="10" eb="12">
      <t>ヤカン</t>
    </rPh>
    <rPh sb="12" eb="14">
      <t>ホウシャ</t>
    </rPh>
    <rPh sb="15" eb="17">
      <t>コウリョ</t>
    </rPh>
    <phoneticPr fontId="1"/>
  </si>
  <si>
    <t>テスト項目</t>
    <rPh sb="3" eb="5">
      <t>コウモク</t>
    </rPh>
    <phoneticPr fontId="1"/>
  </si>
  <si>
    <t>計算方法</t>
    <rPh sb="0" eb="2">
      <t>ケイサン</t>
    </rPh>
    <rPh sb="2" eb="4">
      <t>ホウホウ</t>
    </rPh>
    <phoneticPr fontId="1"/>
  </si>
  <si>
    <t>微小球温度</t>
    <rPh sb="0" eb="2">
      <t>ビショウ</t>
    </rPh>
    <rPh sb="2" eb="3">
      <t>タマ</t>
    </rPh>
    <rPh sb="3" eb="4">
      <t>オン</t>
    </rPh>
    <rPh sb="4" eb="5">
      <t>ド</t>
    </rPh>
    <phoneticPr fontId="1"/>
  </si>
  <si>
    <t>作用温度は、室空気温度、微小球温度、対流熱伝達率、放射熱伝達率より求める。</t>
    <rPh sb="0" eb="2">
      <t>サヨウ</t>
    </rPh>
    <rPh sb="2" eb="3">
      <t>アタタ</t>
    </rPh>
    <rPh sb="3" eb="4">
      <t>ド</t>
    </rPh>
    <rPh sb="6" eb="7">
      <t>シツ</t>
    </rPh>
    <rPh sb="7" eb="11">
      <t>クウキオンド</t>
    </rPh>
    <rPh sb="12" eb="14">
      <t>ビショウ</t>
    </rPh>
    <rPh sb="14" eb="15">
      <t>キュウ</t>
    </rPh>
    <rPh sb="15" eb="17">
      <t>オンド</t>
    </rPh>
    <rPh sb="33" eb="34">
      <t>モト</t>
    </rPh>
    <phoneticPr fontId="1"/>
  </si>
  <si>
    <t>微小球温度は、Σ（面積×放射熱伝達率×表面温度）÷Σ（面積×放射熱伝達率）とする。</t>
    <rPh sb="0" eb="2">
      <t>ビショウ</t>
    </rPh>
    <rPh sb="2" eb="3">
      <t>キュウ</t>
    </rPh>
    <rPh sb="3" eb="5">
      <t>オンド</t>
    </rPh>
    <rPh sb="19" eb="21">
      <t>ヒョウメン</t>
    </rPh>
    <rPh sb="21" eb="22">
      <t>アタタ</t>
    </rPh>
    <rPh sb="22" eb="23">
      <t>ド</t>
    </rPh>
    <rPh sb="27" eb="28">
      <t>メン</t>
    </rPh>
    <rPh sb="28" eb="29">
      <t>セキ</t>
    </rPh>
    <rPh sb="30" eb="32">
      <t>ホウシャ</t>
    </rPh>
    <rPh sb="32" eb="33">
      <t>アツ</t>
    </rPh>
    <rPh sb="33" eb="34">
      <t>ツタ</t>
    </rPh>
    <rPh sb="34" eb="35">
      <t>タツ</t>
    </rPh>
    <rPh sb="35" eb="36">
      <t>リツ</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</si>
</sst>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11">
    <xf numFmtId="0" fontId="0" fillId="0" borderId="0" xfId="0">
      <alignment vertical="center"/>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Fill="1" applyBorder="1">
      <alignment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416CE-EF7A-442F-A723-10341F25AD0E}">
  <dimension ref="A1:U25"/>
  <sheetViews>
    <sheetView showGridLines="0" tabSelected="1" workbookViewId="0">
      <pane xSplit="9" ySplit="20" topLeftCell="J21" activePane="bottomRight" state="frozen"/>
      <selection pane="topRight" activeCell="J1" sqref="J1"/>
      <selection pane="bottomLeft" activeCell="A21" sqref="A21"/>
      <selection pane="bottomRight"/>
    </sheetView>
  </sheetViews>
  <sheetFormatPr defaultRowHeight="18" x14ac:dyDescent="0.45"/>
  <cols>
    <col min="3" max="3" width="20.19921875" bestFit="1" customWidth="1"/>
    <col min="6" max="6" width="14.69921875" bestFit="1" customWidth="1"/>
  </cols>
  <sheetData>
    <row r="1" spans="1:1" x14ac:dyDescent="0.45">
      <c r="A1" t="s">
        <v>46</v>
      </c>
    </row>
    <row r="2" spans="1:1" x14ac:dyDescent="0.45">
      <c r="A2" t="s">
        <v>44</v>
      </c>
    </row>
    <row r="3" spans="1:1" x14ac:dyDescent="0.45">
      <c r="A3" t="s">
        <v>48</v>
      </c>
    </row>
    <row r="4" spans="1:1" x14ac:dyDescent="0.45">
      <c r="A4" t="s">
        <v>47</v>
      </c>
    </row>
    <row r="6" spans="1:1" x14ac:dyDescent="0.45">
      <c r="A6" t="s">
        <v>50</v>
      </c>
    </row>
    <row r="7" spans="1:1" x14ac:dyDescent="0.45">
      <c r="A7" t="s">
        <v>45</v>
      </c>
    </row>
    <row r="8" spans="1:1" x14ac:dyDescent="0.45">
      <c r="A8" t="s">
        <v>39</v>
      </c>
    </row>
    <row r="9" spans="1:1" x14ac:dyDescent="0.45">
      <c r="A9" t="s">
        <v>41</v>
      </c>
    </row>
    <row r="10" spans="1:1" x14ac:dyDescent="0.45">
      <c r="A10" t="s">
        <v>42</v>
      </c>
    </row>
    <row r="11" spans="1:1" x14ac:dyDescent="0.45">
      <c r="A11" t="s">
        <v>52</v>
      </c>
    </row>
    <row r="12" spans="1:1" x14ac:dyDescent="0.45">
      <c r="A12" t="s">
        <v>53</v>
      </c>
    </row>
    <row r="13" spans="1:1" x14ac:dyDescent="0.45">
      <c r="A13" t="s">
        <v>40</v>
      </c>
    </row>
    <row r="15" spans="1:1" x14ac:dyDescent="0.45">
      <c r="A15" t="s">
        <v>49</v>
      </c>
    </row>
    <row r="16" spans="1:1" x14ac:dyDescent="0.45">
      <c r="A16" t="s">
        <v>38</v>
      </c>
    </row>
    <row r="18" spans="1:21" x14ac:dyDescent="0.45">
      <c r="A18" s="7" t="s">
        <v>14</v>
      </c>
      <c r="B18" s="7"/>
      <c r="C18" s="7"/>
      <c r="D18" s="2" t="s">
        <v>13</v>
      </c>
      <c r="E18" s="2" t="s">
        <v>12</v>
      </c>
      <c r="F18" s="2" t="s">
        <v>15</v>
      </c>
      <c r="H18" s="1"/>
      <c r="I18" s="5" t="s">
        <v>29</v>
      </c>
      <c r="J18" s="3" t="s">
        <v>4</v>
      </c>
      <c r="K18" s="3" t="s">
        <v>0</v>
      </c>
      <c r="L18" s="3" t="s">
        <v>22</v>
      </c>
      <c r="M18" s="3" t="s">
        <v>21</v>
      </c>
      <c r="N18" s="3" t="s">
        <v>5</v>
      </c>
      <c r="O18" s="3" t="s">
        <v>27</v>
      </c>
      <c r="P18" s="3" t="s">
        <v>3</v>
      </c>
      <c r="Q18" s="3" t="s">
        <v>11</v>
      </c>
      <c r="R18" s="3" t="s">
        <v>28</v>
      </c>
      <c r="S18" s="3" t="s">
        <v>32</v>
      </c>
      <c r="T18" s="3" t="s">
        <v>33</v>
      </c>
      <c r="U18" s="3" t="s">
        <v>30</v>
      </c>
    </row>
    <row r="19" spans="1:21" x14ac:dyDescent="0.45">
      <c r="A19" s="8" t="s">
        <v>16</v>
      </c>
      <c r="B19" s="2" t="s">
        <v>18</v>
      </c>
      <c r="C19" s="1" t="s">
        <v>10</v>
      </c>
      <c r="D19" s="1">
        <v>0</v>
      </c>
      <c r="E19" s="2" t="s">
        <v>9</v>
      </c>
      <c r="F19" s="1"/>
      <c r="H19" s="1"/>
      <c r="I19" s="3" t="s">
        <v>23</v>
      </c>
      <c r="J19" s="3" t="s">
        <v>24</v>
      </c>
      <c r="K19" s="3" t="s">
        <v>25</v>
      </c>
      <c r="L19" s="3" t="s">
        <v>25</v>
      </c>
      <c r="M19" s="3" t="s">
        <v>24</v>
      </c>
      <c r="N19" s="3" t="s">
        <v>24</v>
      </c>
      <c r="O19" s="3" t="s">
        <v>25</v>
      </c>
      <c r="P19" s="3" t="s">
        <v>26</v>
      </c>
      <c r="Q19" s="5" t="s">
        <v>23</v>
      </c>
      <c r="R19" s="3" t="s">
        <v>23</v>
      </c>
      <c r="S19" s="3" t="s">
        <v>31</v>
      </c>
      <c r="T19" s="3" t="s">
        <v>31</v>
      </c>
      <c r="U19" s="3" t="s">
        <v>31</v>
      </c>
    </row>
    <row r="20" spans="1:21" x14ac:dyDescent="0.45">
      <c r="A20" s="10"/>
      <c r="B20" s="8" t="s">
        <v>19</v>
      </c>
      <c r="C20" s="1" t="s">
        <v>6</v>
      </c>
      <c r="D20" s="1">
        <f>SUMPRODUCT($O$20:$O$25,$P$20:$P$25)</f>
        <v>13.725301027105479</v>
      </c>
      <c r="E20" s="2" t="s">
        <v>7</v>
      </c>
      <c r="F20" s="1"/>
      <c r="H20" s="3" t="s">
        <v>43</v>
      </c>
      <c r="I20" s="1">
        <f>$D$19</f>
        <v>0</v>
      </c>
      <c r="J20" s="1">
        <f t="shared" ref="J20:J22" si="0">1/4.65-SUM($M20,$N20)</f>
        <v>6.5053763440860057E-2</v>
      </c>
      <c r="K20" s="1">
        <v>3.0410886515065001</v>
      </c>
      <c r="L20" s="1">
        <v>6.0498204394025796</v>
      </c>
      <c r="M20" s="1">
        <f>1/SUM($K20,$L20)</f>
        <v>0.11000000000000014</v>
      </c>
      <c r="N20" s="1">
        <v>0.04</v>
      </c>
      <c r="O20" s="1">
        <f>1/(1/$K20+$J20+$N20)</f>
        <v>2.304766805120797</v>
      </c>
      <c r="P20" s="1">
        <v>1</v>
      </c>
      <c r="Q20" s="6">
        <f ca="1">$I20+($R20-$I20)*SUM($N20,$J20)/SUM($N20,$J20,$M20)</f>
        <v>1.7770816491491759</v>
      </c>
      <c r="R20" s="1">
        <f ca="1">($D$23*$K20+$D$24*$L20)/SUM($K20,$L20)</f>
        <v>3.637833468065085</v>
      </c>
      <c r="S20" s="1">
        <f t="shared" ref="S20:S25" ca="1" si="1">($D$23-$Q20)*$K20</f>
        <v>16.75004871201369</v>
      </c>
      <c r="T20" s="1">
        <f ca="1">($D$24-$Q20)*$L20</f>
        <v>0.16587691449455361</v>
      </c>
      <c r="U20" s="1">
        <f t="shared" ref="U20:U24" ca="1" si="2">SUM($S20,$T20)</f>
        <v>16.915925626508244</v>
      </c>
    </row>
    <row r="21" spans="1:21" x14ac:dyDescent="0.45">
      <c r="A21" s="9"/>
      <c r="B21" s="9"/>
      <c r="C21" s="1" t="s">
        <v>1</v>
      </c>
      <c r="D21" s="1">
        <v>100</v>
      </c>
      <c r="E21" s="2" t="s">
        <v>2</v>
      </c>
      <c r="F21" s="1"/>
      <c r="H21" s="4" t="s">
        <v>43</v>
      </c>
      <c r="I21" s="1">
        <f t="shared" ref="I21:I25" si="3">$D$19</f>
        <v>0</v>
      </c>
      <c r="J21" s="1">
        <f t="shared" si="0"/>
        <v>6.5053763440860057E-2</v>
      </c>
      <c r="K21" s="1">
        <v>3.0410886515065001</v>
      </c>
      <c r="L21" s="1">
        <v>6.0498204394025796</v>
      </c>
      <c r="M21" s="1">
        <f>1/SUM($K21,$L21)</f>
        <v>0.11000000000000014</v>
      </c>
      <c r="N21" s="1">
        <v>0.04</v>
      </c>
      <c r="O21" s="1">
        <f t="shared" ref="O21:O25" si="4">1/(1/$K21+$J21+$N21)</f>
        <v>2.304766805120797</v>
      </c>
      <c r="P21" s="1">
        <v>1</v>
      </c>
      <c r="Q21" s="6">
        <f ca="1">$I21+($R21-$I21)*SUM($N21,$J21)/SUM($N21,$J21,$M21)</f>
        <v>1.7770816491491759</v>
      </c>
      <c r="R21" s="1">
        <f t="shared" ref="R21:R25" ca="1" si="5">($D$23*$K21+$D$24*$L21)/SUM($K21,$L21)</f>
        <v>3.637833468065085</v>
      </c>
      <c r="S21" s="1">
        <f t="shared" ca="1" si="1"/>
        <v>16.75004871201369</v>
      </c>
      <c r="T21" s="1">
        <f t="shared" ref="T21:T25" ca="1" si="6">($D$24-$Q21)*$L21</f>
        <v>0.16587691449455361</v>
      </c>
      <c r="U21" s="1">
        <f t="shared" ca="1" si="2"/>
        <v>16.915925626508244</v>
      </c>
    </row>
    <row r="22" spans="1:21" x14ac:dyDescent="0.45">
      <c r="A22" s="7" t="s">
        <v>17</v>
      </c>
      <c r="B22" s="3" t="s">
        <v>34</v>
      </c>
      <c r="C22" s="1" t="s">
        <v>35</v>
      </c>
      <c r="D22" s="1">
        <f ca="1">SUM($S$20:$S$25)</f>
        <v>99.999999999988532</v>
      </c>
      <c r="E22" s="3" t="s">
        <v>2</v>
      </c>
      <c r="F22" s="1"/>
      <c r="H22" s="4" t="s">
        <v>43</v>
      </c>
      <c r="I22" s="1">
        <f t="shared" si="3"/>
        <v>0</v>
      </c>
      <c r="J22" s="1">
        <f t="shared" si="0"/>
        <v>6.5053763440860057E-2</v>
      </c>
      <c r="K22" s="1">
        <v>3.0410886515065001</v>
      </c>
      <c r="L22" s="1">
        <v>6.0498204394025796</v>
      </c>
      <c r="M22" s="1">
        <f t="shared" ref="M22:M25" si="7">1/SUM($K22,$L22)</f>
        <v>0.11000000000000014</v>
      </c>
      <c r="N22" s="1">
        <v>0.04</v>
      </c>
      <c r="O22" s="1">
        <f t="shared" si="4"/>
        <v>2.304766805120797</v>
      </c>
      <c r="P22" s="1">
        <v>1</v>
      </c>
      <c r="Q22" s="6">
        <f ca="1">$I22+($R22-$I22)*SUM($N22,$J22)/SUM($N22,$J22,$M22)</f>
        <v>1.7770816491491759</v>
      </c>
      <c r="R22" s="1">
        <f t="shared" ca="1" si="5"/>
        <v>3.637833468065085</v>
      </c>
      <c r="S22" s="1">
        <f t="shared" ca="1" si="1"/>
        <v>16.75004871201369</v>
      </c>
      <c r="T22" s="1">
        <f t="shared" ca="1" si="6"/>
        <v>0.16587691449455361</v>
      </c>
      <c r="U22" s="1">
        <f t="shared" ca="1" si="2"/>
        <v>16.915925626508244</v>
      </c>
    </row>
    <row r="23" spans="1:21" x14ac:dyDescent="0.45">
      <c r="A23" s="7"/>
      <c r="B23" s="8" t="s">
        <v>20</v>
      </c>
      <c r="C23" s="1" t="s">
        <v>8</v>
      </c>
      <c r="D23" s="1">
        <f ca="1">$D$23+($D$21-$D$22)/$D$20</f>
        <v>7.2849936607633596</v>
      </c>
      <c r="E23" s="2" t="s">
        <v>9</v>
      </c>
      <c r="F23" s="1"/>
      <c r="H23" s="4" t="s">
        <v>43</v>
      </c>
      <c r="I23" s="1">
        <f t="shared" si="3"/>
        <v>0</v>
      </c>
      <c r="J23" s="1">
        <f>1/4.65-SUM($M23,$N23)</f>
        <v>6.5053763440860057E-2</v>
      </c>
      <c r="K23" s="1">
        <v>3.0410886515065001</v>
      </c>
      <c r="L23" s="1">
        <v>6.0498204394025796</v>
      </c>
      <c r="M23" s="1">
        <f t="shared" si="7"/>
        <v>0.11000000000000014</v>
      </c>
      <c r="N23" s="1">
        <v>0.04</v>
      </c>
      <c r="O23" s="1">
        <f t="shared" si="4"/>
        <v>2.304766805120797</v>
      </c>
      <c r="P23" s="1">
        <v>1</v>
      </c>
      <c r="Q23" s="6">
        <f ca="1">$I23+($R23-$I23)*SUM($N23,$J23)/SUM($N23,$J23,$M23)</f>
        <v>1.7770816491493728</v>
      </c>
      <c r="R23" s="1">
        <f t="shared" ca="1" si="5"/>
        <v>3.6378334680653648</v>
      </c>
      <c r="S23" s="1">
        <f t="shared" ca="1" si="1"/>
        <v>16.750048712015634</v>
      </c>
      <c r="T23" s="1">
        <f t="shared" ca="1" si="6"/>
        <v>0.16587691449336209</v>
      </c>
      <c r="U23" s="1">
        <f t="shared" ca="1" si="2"/>
        <v>16.915925626508997</v>
      </c>
    </row>
    <row r="24" spans="1:21" x14ac:dyDescent="0.45">
      <c r="A24" s="7"/>
      <c r="B24" s="9"/>
      <c r="C24" s="1" t="s">
        <v>51</v>
      </c>
      <c r="D24" s="1">
        <f ca="1">SUMPRODUCT($L$20:$L$25,$P$20:$P$25,$Q$20:$Q$25)/SUMPRODUCT($L$20:$L$25,$P$20:$P$25)</f>
        <v>1.8045001347325791</v>
      </c>
      <c r="E24" s="2" t="s">
        <v>9</v>
      </c>
      <c r="F24" s="1"/>
      <c r="H24" s="3" t="s">
        <v>36</v>
      </c>
      <c r="I24" s="1">
        <f t="shared" si="3"/>
        <v>0</v>
      </c>
      <c r="J24" s="1">
        <f>0.012/0.16</f>
        <v>7.4999999999999997E-2</v>
      </c>
      <c r="K24" s="1">
        <v>3.0410886515065001</v>
      </c>
      <c r="L24" s="1">
        <v>6.0498204394025796</v>
      </c>
      <c r="M24" s="1">
        <f t="shared" si="7"/>
        <v>0.11000000000000014</v>
      </c>
      <c r="N24" s="1">
        <v>0.04</v>
      </c>
      <c r="O24" s="1">
        <f>1/(1/$K24+$J24+$N24)</f>
        <v>2.2531169033111458</v>
      </c>
      <c r="P24" s="1">
        <v>1</v>
      </c>
      <c r="Q24" s="6">
        <f ca="1">$I24+($R24-$I24)*SUM($N24,$J24)/SUM($N24,$J24,$M24)</f>
        <v>1.8593371058999311</v>
      </c>
      <c r="R24" s="1">
        <f t="shared" ca="1" si="5"/>
        <v>3.6378334680659572</v>
      </c>
      <c r="S24" s="1">
        <f t="shared" ca="1" si="1"/>
        <v>16.499902575967024</v>
      </c>
      <c r="T24" s="1">
        <f t="shared" ca="1" si="6"/>
        <v>-0.33175382900317596</v>
      </c>
      <c r="U24" s="1">
        <f t="shared" ca="1" si="2"/>
        <v>16.168148746963848</v>
      </c>
    </row>
    <row r="25" spans="1:21" x14ac:dyDescent="0.45">
      <c r="H25" s="3" t="s">
        <v>37</v>
      </c>
      <c r="I25" s="1">
        <f t="shared" si="3"/>
        <v>0</v>
      </c>
      <c r="J25" s="1">
        <f>0.012/0.16</f>
        <v>7.4999999999999997E-2</v>
      </c>
      <c r="K25" s="1">
        <v>3.0410886515065001</v>
      </c>
      <c r="L25" s="1">
        <v>6.0498204394025796</v>
      </c>
      <c r="M25" s="1">
        <f t="shared" si="7"/>
        <v>0.11000000000000014</v>
      </c>
      <c r="N25" s="1">
        <v>0.04</v>
      </c>
      <c r="O25" s="1">
        <f t="shared" si="4"/>
        <v>2.2531169033111458</v>
      </c>
      <c r="P25" s="1">
        <v>1</v>
      </c>
      <c r="Q25" s="6">
        <f ca="1">$I25+($R25-$I25)*SUM($N25,$J25)/SUM($N25,$J25,$M25)</f>
        <v>1.8593371058999311</v>
      </c>
      <c r="R25" s="1">
        <f t="shared" ca="1" si="5"/>
        <v>3.6378334680659572</v>
      </c>
      <c r="S25" s="1">
        <f t="shared" ca="1" si="1"/>
        <v>16.499902575967024</v>
      </c>
      <c r="T25" s="1">
        <f t="shared" ca="1" si="6"/>
        <v>-0.33175382900317596</v>
      </c>
      <c r="U25" s="1">
        <f ca="1">SUM($S25,$T25)</f>
        <v>16.168148746963848</v>
      </c>
    </row>
  </sheetData>
  <mergeCells count="5">
    <mergeCell ref="A18:C18"/>
    <mergeCell ref="B23:B24"/>
    <mergeCell ref="A19:A21"/>
    <mergeCell ref="B20:B21"/>
    <mergeCell ref="A22:A24"/>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正解値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serikawa</dc:creator>
  <cp:lastModifiedBy>serikawa</cp:lastModifiedBy>
  <dcterms:created xsi:type="dcterms:W3CDTF">2020-08-24T06:41:34Z</dcterms:created>
  <dcterms:modified xsi:type="dcterms:W3CDTF">2020-08-28T12:44:55Z</dcterms:modified>
</cp:coreProperties>
</file>