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xl/revisions/userNames.xml" ContentType="application/vnd.openxmlformats-officedocument.spreadsheetml.userNames+xml"/>
  <Override PartName="/xl/revisions/revisionHeaders.xml" ContentType="application/vnd.openxmlformats-officedocument.spreadsheetml.revisionHeaders+xml"/>
  <Override PartName="/docProps/core.xml" ContentType="application/vnd.openxmlformats-package.core-properties+xml"/>
  <Override PartName="/docProps/app.xml" ContentType="application/vnd.openxmlformats-officedocument.extended-properties+xml"/>
  <Override PartName="/xl/revisions/revisionLog8.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9.xml" ContentType="application/vnd.openxmlformats-officedocument.spreadsheetml.revisionLog+xml"/>
  <Override PartName="/xl/revisions/revisionLog3.xml" ContentType="application/vnd.openxmlformats-officedocument.spreadsheetml.revisionLog+xml"/>
  <Override PartName="/xl/revisions/revisionLog21.xml" ContentType="application/vnd.openxmlformats-officedocument.spreadsheetml.revisionLog+xml"/>
  <Override PartName="/xl/revisions/revisionLog34.xml" ContentType="application/vnd.openxmlformats-officedocument.spreadsheetml.revisionLog+xml"/>
  <Override PartName="/xl/revisions/revisionLog42.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0.xml" ContentType="application/vnd.openxmlformats-officedocument.spreadsheetml.revisionLog+xml"/>
  <Override PartName="/xl/revisions/revisionLog29.xml" ContentType="application/vnd.openxmlformats-officedocument.spreadsheetml.revisionLog+xml"/>
  <Override PartName="/xl/revisions/revisionLog41.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40.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31.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obouchez\Desktop\"/>
    </mc:Choice>
  </mc:AlternateContent>
  <bookViews>
    <workbookView xWindow="0" yWindow="0" windowWidth="23040" windowHeight="9060" firstSheet="1" activeTab="1"/>
  </bookViews>
  <sheets>
    <sheet name="Projets" sheetId="1" state="hidden" r:id="rId1"/>
    <sheet name="Soutenances" sheetId="2" r:id="rId2"/>
    <sheet name="Feuil1" sheetId="11" state="hidden" r:id="rId3"/>
    <sheet name="Dispos mentors" sheetId="3" state="hidden" r:id="rId4"/>
    <sheet name="Pitch" sheetId="4" state="hidden" r:id="rId5"/>
    <sheet name="Elèves" sheetId="5" state="hidden" r:id="rId6"/>
    <sheet name="Feuil4" sheetId="6" state="hidden" r:id="rId7"/>
    <sheet name="Feuil2" sheetId="7" state="hidden" r:id="rId8"/>
    <sheet name="Mentors" sheetId="8" state="hidden" r:id="rId9"/>
    <sheet name="Coordonnées jury" sheetId="9" state="hidden" r:id="rId10"/>
    <sheet name="Feuil3" sheetId="10" state="hidden" r:id="rId11"/>
  </sheets>
  <externalReferences>
    <externalReference r:id="rId12"/>
    <externalReference r:id="rId13"/>
  </externalReferences>
  <definedNames>
    <definedName name="_xlnm._FilterDatabase" localSheetId="9" hidden="1">'Coordonnées jury'!$B$1:$J$44</definedName>
    <definedName name="_xlnm._FilterDatabase" localSheetId="3" hidden="1">'Dispos mentors'!$A$1:$C$47</definedName>
    <definedName name="_xlnm._FilterDatabase" localSheetId="5" hidden="1">Elèves!$A$1:$Z$545</definedName>
    <definedName name="_xlnm._FilterDatabase" localSheetId="7" hidden="1">Feuil2!$A$1:$B$467</definedName>
    <definedName name="_xlnm._FilterDatabase" localSheetId="8" hidden="1">Mentors!$A$71:$O$79</definedName>
    <definedName name="_xlnm._FilterDatabase" localSheetId="4" hidden="1">Pitch!$A$1:$R$119</definedName>
    <definedName name="_xlnm._FilterDatabase" localSheetId="0" hidden="1">Projets!$A$1:$AA$98</definedName>
    <definedName name="_xlnm._FilterDatabase" localSheetId="1" hidden="1">Soutenances!$A$1:$N$124</definedName>
    <definedName name="Z_013B546D_B747_44A8_B867_503B9A10DF99_.wvu.FilterData" localSheetId="5" hidden="1">Elèves!$A$1:$Z$533</definedName>
    <definedName name="Z_0212BE61_C791_4BB4_9523_AA2100775548_.wvu.FilterData" localSheetId="4" hidden="1">Pitch!$A$1:$R$119</definedName>
    <definedName name="Z_046FFF61_38EB_4A05_BB0F_92DDA17CDDCB_.wvu.FilterData" localSheetId="9" hidden="1">'Coordonnées jury'!$B$1:$J$43</definedName>
    <definedName name="Z_046FFF61_38EB_4A05_BB0F_92DDA17CDDCB_.wvu.FilterData" localSheetId="5" hidden="1">Elèves!$A$1:$Z$534</definedName>
    <definedName name="Z_046FFF61_38EB_4A05_BB0F_92DDA17CDDCB_.wvu.FilterData" localSheetId="0" hidden="1">Projets!$A$1:$AA$98</definedName>
    <definedName name="Z_0C8DE77A_24A2_4EBC_8BD3_91E813526236_.wvu.FilterData" localSheetId="5" hidden="1">Elèves!$A$1:$P$465</definedName>
    <definedName name="Z_0C9272A9_9646_4714_B406_0609E5970550_.wvu.Cols" localSheetId="0" hidden="1">Projets!$F:$H,Projets!$M:$O</definedName>
    <definedName name="Z_0C9272A9_9646_4714_B406_0609E5970550_.wvu.FilterData" localSheetId="9" hidden="1">'Coordonnées jury'!$B$1:$J$44</definedName>
    <definedName name="Z_0C9272A9_9646_4714_B406_0609E5970550_.wvu.FilterData" localSheetId="5" hidden="1">Elèves!$A$1:$Z$534</definedName>
    <definedName name="Z_0C9272A9_9646_4714_B406_0609E5970550_.wvu.FilterData" localSheetId="7" hidden="1">Feuil2!$A$1:$B$467</definedName>
    <definedName name="Z_0C9272A9_9646_4714_B406_0609E5970550_.wvu.FilterData" localSheetId="8" hidden="1">Mentors!$A$1:$R$33</definedName>
    <definedName name="Z_0C9272A9_9646_4714_B406_0609E5970550_.wvu.FilterData" localSheetId="4" hidden="1">Pitch!$A$1:$R$119</definedName>
    <definedName name="Z_0C9272A9_9646_4714_B406_0609E5970550_.wvu.FilterData" localSheetId="0" hidden="1">Projets!$A$1:$AA$98</definedName>
    <definedName name="Z_0C9272A9_9646_4714_B406_0609E5970550_.wvu.FilterData" localSheetId="1" hidden="1">Soutenances!$A$1:$N$124</definedName>
    <definedName name="Z_0E497C03_65D5_4BDF_A6D3_057A81FBDA4D_.wvu.Cols" localSheetId="4" hidden="1">Pitch!$E:$F,Pitch!$H:$H,Pitch!$J:$J</definedName>
    <definedName name="Z_0E497C03_65D5_4BDF_A6D3_057A81FBDA4D_.wvu.FilterData" localSheetId="5" hidden="1">Elèves!$A$1:$T$472</definedName>
    <definedName name="Z_0E497C03_65D5_4BDF_A6D3_057A81FBDA4D_.wvu.FilterData" localSheetId="7" hidden="1">Feuil2!$A$1:$B$467</definedName>
    <definedName name="Z_0E497C03_65D5_4BDF_A6D3_057A81FBDA4D_.wvu.FilterData" localSheetId="4" hidden="1">Pitch!$A$1:$Q$87</definedName>
    <definedName name="Z_0E497C03_65D5_4BDF_A6D3_057A81FBDA4D_.wvu.FilterData" localSheetId="0" hidden="1">Projets!$A$1:$S$87</definedName>
    <definedName name="Z_18E9A470_8225_4C88_9DE0_2904C850C761_.wvu.FilterData" localSheetId="0" hidden="1">Projets!$A$1:$AA$87</definedName>
    <definedName name="Z_19A5C572_114B_4AAE_B261_2F3A5EC52C1C_.wvu.FilterData" localSheetId="4" hidden="1">Pitch!$A$1:$R$119</definedName>
    <definedName name="Z_21E789D4_9784_4B07_A254_EC668B82653C_.wvu.FilterData" localSheetId="0" hidden="1">Projets!$A$1:$S$87</definedName>
    <definedName name="Z_27FE17CC_13EB_4723_B916_F140279DA903_.wvu.FilterData" localSheetId="0" hidden="1">Projets!$A$1:$O$87</definedName>
    <definedName name="Z_30CF3F9C_4CF7_44A4_8C24_D2D08E59F6DF_.wvu.FilterData" localSheetId="5" hidden="1">Elèves!$A$1:$P$465</definedName>
    <definedName name="Z_337A148C_0D02_4CE6_847A_0E5330E48B36_.wvu.FilterData" localSheetId="0" hidden="1">Projets!$A$1:$AA$98</definedName>
    <definedName name="Z_376EDB96_FF41_42B2_8A10_0940F7A5C414_.wvu.Cols" localSheetId="5" hidden="1">Elèves!#REF!</definedName>
    <definedName name="Z_376EDB96_FF41_42B2_8A10_0940F7A5C414_.wvu.Cols" localSheetId="4" hidden="1">Pitch!$E:$F,Pitch!$H:$H,Pitch!$J:$J</definedName>
    <definedName name="Z_376EDB96_FF41_42B2_8A10_0940F7A5C414_.wvu.FilterData" localSheetId="5" hidden="1">Elèves!$A$1:$T$472</definedName>
    <definedName name="Z_376EDB96_FF41_42B2_8A10_0940F7A5C414_.wvu.FilterData" localSheetId="7" hidden="1">Feuil2!$A$1:$B$467</definedName>
    <definedName name="Z_376EDB96_FF41_42B2_8A10_0940F7A5C414_.wvu.FilterData" localSheetId="4" hidden="1">Pitch!$A$1:$Q$87</definedName>
    <definedName name="Z_376EDB96_FF41_42B2_8A10_0940F7A5C414_.wvu.FilterData" localSheetId="0" hidden="1">Projets!$A$1:$AA$87</definedName>
    <definedName name="Z_376EDB96_FF41_42B2_8A10_0940F7A5C414_.wvu.FilterData" localSheetId="1" hidden="1">Soutenances!$A$1:$N$124</definedName>
    <definedName name="Z_389BAA4C_8174_434B_B16F_C3E613ED85D2_.wvu.FilterData" localSheetId="1" hidden="1">Soutenances!$A$1:$N$124</definedName>
    <definedName name="Z_3C41FB82_F859_4C3A_BA49_DCB79AA31D24_.wvu.FilterData" localSheetId="0" hidden="1">Projets!$A$1:$S$87</definedName>
    <definedName name="Z_3E5F91BD_8233_4886_B653_4537B1AE4EAC_.wvu.FilterData" localSheetId="0" hidden="1">Projets!$A$1:$O$85</definedName>
    <definedName name="Z_4596FB7A_77D1_45CE_A873_E65CF1C778C5_.wvu.FilterData" localSheetId="5" hidden="1">Elèves!$A$1:$P$461</definedName>
    <definedName name="Z_4689163E_E996_4FDF_B3CB_3B4F3F1D66AC_.wvu.FilterData" localSheetId="4" hidden="1">Pitch!$A$1:$R$119</definedName>
    <definedName name="Z_48F72C14_96B8_4793_A997_E30BCC82DF1F_.wvu.FilterData" localSheetId="0" hidden="1">Projets!$A$1:$O$87</definedName>
    <definedName name="Z_49ACF4E9_D606_481C_9528_E8490FDDA1D9_.wvu.FilterData" localSheetId="4" hidden="1">Pitch!$A$1:$R$119</definedName>
    <definedName name="Z_51B9ACA6_0EF1_4CB8_872D_CEE29B385CF6_.wvu.FilterData" localSheetId="0" hidden="1">Projets!$A$1:$O$85</definedName>
    <definedName name="Z_5FC7CA38_32DE_4DD4_8927_D1439DA84CAB_.wvu.FilterData" localSheetId="4" hidden="1">Pitch!$A$1:$R$119</definedName>
    <definedName name="Z_603CA128_FAA1_4057_8C6E_F8E81A2F2479_.wvu.FilterData" localSheetId="5" hidden="1">Elèves!$A$1:$Z$528</definedName>
    <definedName name="Z_603CA128_FAA1_4057_8C6E_F8E81A2F2479_.wvu.FilterData" localSheetId="0" hidden="1">Projets!$A$1:$AA$98</definedName>
    <definedName name="Z_6548D23D_B38A_4D39_97B8_057AA6D8A570_.wvu.FilterData" localSheetId="5" hidden="1">Elèves!$A$1:$P$466</definedName>
    <definedName name="Z_6548D23D_B38A_4D39_97B8_057AA6D8A570_.wvu.FilterData" localSheetId="7" hidden="1">Feuil2!$A$1:$B$467</definedName>
    <definedName name="Z_6548D23D_B38A_4D39_97B8_057AA6D8A570_.wvu.FilterData" localSheetId="0" hidden="1">Projets!$A$1:$O$87</definedName>
    <definedName name="Z_6F9E16B0_D796_4980_8FBF_92E14ECBCC4D_.wvu.FilterData" localSheetId="0" hidden="1">Projets!$A$1:$S$87</definedName>
    <definedName name="Z_7D7DEA94_7D2B_4F75_8F46_6A50377E93F0_.wvu.FilterData" localSheetId="1" hidden="1">Soutenances!$A$1:$N$124</definedName>
    <definedName name="Z_7F18AB74_DAE8_4C9D_BC32_0C8F35DBF662_.wvu.FilterData" localSheetId="4" hidden="1">Pitch!$A$1:$Q$87</definedName>
    <definedName name="Z_8B958B67_2E45_473A_A01F_FDB270069101_.wvu.FilterData" localSheetId="5" hidden="1">Elèves!$A$1:$P$466</definedName>
    <definedName name="Z_8BD3A1C2_BEA4_4942_AA80_D86F98662449_.wvu.FilterData" localSheetId="1" hidden="1">Soutenances!$A$1:$N$124</definedName>
    <definedName name="Z_916CDD80_D452_400B_AC40_38F862BB0821_.wvu.FilterData" localSheetId="0" hidden="1">Projets!$A$1:$O$85</definedName>
    <definedName name="Z_94402771_6C20_43FB_B26C_98AF80794881_.wvu.FilterData" localSheetId="5" hidden="1">Elèves!$A$1:$T$472</definedName>
    <definedName name="Z_94402771_6C20_43FB_B26C_98AF80794881_.wvu.FilterData" localSheetId="0" hidden="1">Projets!$A$1:$AA$87</definedName>
    <definedName name="Z_969EDF28_03EA_4449_AF57_D6139B2E53C1_.wvu.FilterData" localSheetId="0" hidden="1">Projets!$A$1:$O$87</definedName>
    <definedName name="Z_969EDF28_03EA_4449_AF57_D6139B2E53C1_.wvu.FilterData" localSheetId="1" hidden="1">Soutenances!$A$1:$N$124</definedName>
    <definedName name="Z_98BE7DD3_C638_4A7A_971A_7163F7A93626_.wvu.Cols" localSheetId="4" hidden="1">Pitch!$E:$H,Pitch!$J:$J</definedName>
    <definedName name="Z_98BE7DD3_C638_4A7A_971A_7163F7A93626_.wvu.Cols" localSheetId="0" hidden="1">Projets!$A:$A,Projets!$D:$L,Projets!$O:$O</definedName>
    <definedName name="Z_98BE7DD3_C638_4A7A_971A_7163F7A93626_.wvu.Cols" localSheetId="1" hidden="1">Soutenances!$E:$G,Soutenances!#REF!,Soutenances!#REF!</definedName>
    <definedName name="Z_98BE7DD3_C638_4A7A_971A_7163F7A93626_.wvu.FilterData" localSheetId="5" hidden="1">Elèves!$A$1:$P$472</definedName>
    <definedName name="Z_98BE7DD3_C638_4A7A_971A_7163F7A93626_.wvu.FilterData" localSheetId="7" hidden="1">Feuil2!$A$1:$B$467</definedName>
    <definedName name="Z_98BE7DD3_C638_4A7A_971A_7163F7A93626_.wvu.FilterData" localSheetId="4" hidden="1">Pitch!$A$1:$Q$87</definedName>
    <definedName name="Z_98BE7DD3_C638_4A7A_971A_7163F7A93626_.wvu.FilterData" localSheetId="0" hidden="1">Projets!$A$1:$AA$87</definedName>
    <definedName name="Z_98BE7DD3_C638_4A7A_971A_7163F7A93626_.wvu.FilterData" localSheetId="1" hidden="1">Soutenances!$A$1:$N$124</definedName>
    <definedName name="Z_9C089D5E_CABB_4679_8D39_3B8BA2B05E03_.wvu.FilterData" localSheetId="0" hidden="1">Projets!$A$1:$O$85</definedName>
    <definedName name="Z_9E1E377A_E805_42AE_BBD3_D0EB1D4C2634_.wvu.FilterData" localSheetId="5" hidden="1">Elèves!$A$1:$T$472</definedName>
    <definedName name="Z_9EF716AE_A21B_45EC_BD8E_EAF56822948C_.wvu.FilterData" localSheetId="0" hidden="1">Projets!$A$1:$AA$98</definedName>
    <definedName name="Z_A1621F03_F2BE_4A46_8091_9B675F32807C_.wvu.Cols" localSheetId="5" hidden="1">Elèves!#REF!</definedName>
    <definedName name="Z_A1621F03_F2BE_4A46_8091_9B675F32807C_.wvu.Cols" localSheetId="4" hidden="1">Pitch!$E:$F,Pitch!$H:$H,Pitch!$J:$J</definedName>
    <definedName name="Z_A1621F03_F2BE_4A46_8091_9B675F32807C_.wvu.FilterData" localSheetId="5" hidden="1">Elèves!$A$1:$Z$533</definedName>
    <definedName name="Z_A1621F03_F2BE_4A46_8091_9B675F32807C_.wvu.FilterData" localSheetId="7" hidden="1">Feuil2!$A$1:$B$467</definedName>
    <definedName name="Z_A1621F03_F2BE_4A46_8091_9B675F32807C_.wvu.FilterData" localSheetId="4" hidden="1">Pitch!$A$1:$Q$87</definedName>
    <definedName name="Z_A1621F03_F2BE_4A46_8091_9B675F32807C_.wvu.FilterData" localSheetId="0" hidden="1">Projets!$A$1:$AA$98</definedName>
    <definedName name="Z_A1621F03_F2BE_4A46_8091_9B675F32807C_.wvu.FilterData" localSheetId="1" hidden="1">Soutenances!$A$1:$N$124</definedName>
    <definedName name="Z_A1A01A6E_259B_4F00_B560_E76E1FC60AF6_.wvu.FilterData" localSheetId="5" hidden="1">Elèves!$A$1:$P$466</definedName>
    <definedName name="Z_AB09AACD_F119_47A7_BB07_7F19CAA2DC40_.wvu.FilterData" localSheetId="5" hidden="1">Elèves!$A$1:$Z$534</definedName>
    <definedName name="Z_AD0A33BB_7E9F_4570_B450_B6070F788C53_.wvu.FilterData" localSheetId="9" hidden="1">'Coordonnées jury'!$B$1:$J$44</definedName>
    <definedName name="Z_AD0A33BB_7E9F_4570_B450_B6070F788C53_.wvu.FilterData" localSheetId="3" hidden="1">'Dispos mentors'!$A$1:$C$47</definedName>
    <definedName name="Z_AD0A33BB_7E9F_4570_B450_B6070F788C53_.wvu.FilterData" localSheetId="5" hidden="1">Elèves!$A$1:$Z$545</definedName>
    <definedName name="Z_AD0A33BB_7E9F_4570_B450_B6070F788C53_.wvu.FilterData" localSheetId="7" hidden="1">Feuil2!$A$1:$B$467</definedName>
    <definedName name="Z_AD0A33BB_7E9F_4570_B450_B6070F788C53_.wvu.FilterData" localSheetId="8" hidden="1">Mentors!$A$71:$O$79</definedName>
    <definedName name="Z_AD0A33BB_7E9F_4570_B450_B6070F788C53_.wvu.FilterData" localSheetId="4" hidden="1">Pitch!$A$1:$R$119</definedName>
    <definedName name="Z_AD0A33BB_7E9F_4570_B450_B6070F788C53_.wvu.FilterData" localSheetId="0" hidden="1">Projets!$A$1:$AA$98</definedName>
    <definedName name="Z_AD0A33BB_7E9F_4570_B450_B6070F788C53_.wvu.FilterData" localSheetId="1" hidden="1">Soutenances!$A$1:$N$124</definedName>
    <definedName name="Z_AD0A33BB_7E9F_4570_B450_B6070F788C53_.wvu.Rows" localSheetId="1" hidden="1">Soutenances!$125:$282</definedName>
    <definedName name="Z_AF6B4518_F6A4_4C7C_A202_4DFE8D56394E_.wvu.FilterData" localSheetId="0" hidden="1">Projets!$A$1:$O$87</definedName>
    <definedName name="Z_B821B647_A3E2_489E_A742_502FB3A86D98_.wvu.FilterData" localSheetId="5" hidden="1">Elèves!$A$1:$P$472</definedName>
    <definedName name="Z_B821B647_A3E2_489E_A742_502FB3A86D98_.wvu.FilterData" localSheetId="0" hidden="1">Projets!$A$1:$O$87</definedName>
    <definedName name="Z_B821B647_A3E2_489E_A742_502FB3A86D98_.wvu.FilterData" localSheetId="1" hidden="1">Soutenances!$A$1:$N$124</definedName>
    <definedName name="Z_BC01B1F9_3F71_4FFB_AAA0_9BEADB037181_.wvu.FilterData" localSheetId="0" hidden="1">Projets!$A$1:$AA$87</definedName>
    <definedName name="Z_BD6E58ED_E955_4EFD_A449_16283AB75F63_.wvu.FilterData" localSheetId="5" hidden="1">Elèves!$A$1:$T$472</definedName>
    <definedName name="Z_BE44F682_90DB_46B6_95A1_B7E843D484BC_.wvu.FilterData" localSheetId="5" hidden="1">Elèves!$A$1:$P$466</definedName>
    <definedName name="Z_BE44F682_90DB_46B6_95A1_B7E843D484BC_.wvu.FilterData" localSheetId="0" hidden="1">Projets!$A$1:$O$87</definedName>
    <definedName name="Z_BE85B36E_065E_4872_BB3C_4A5EDCEF07F4_.wvu.FilterData" localSheetId="4" hidden="1">Pitch!$A$1:$R$119</definedName>
    <definedName name="Z_C18F4119_A416_4AC7_98BA_91C2AFE05CF8_.wvu.FilterData" localSheetId="5" hidden="1">Elèves!$A$1:$P$466</definedName>
    <definedName name="Z_C18F4119_A416_4AC7_98BA_91C2AFE05CF8_.wvu.FilterData" localSheetId="0" hidden="1">Projets!$A$1:$O$86</definedName>
    <definedName name="Z_C230EF71_674A_4AE3_8519_5AD748B9C7A6_.wvu.FilterData" localSheetId="0" hidden="1">Projets!$A$1:$O$85</definedName>
    <definedName name="Z_CAB8D841_DE31_4407_A213_368E4E0ABB85_.wvu.FilterData" localSheetId="5" hidden="1">Elèves!$A$1:$P$466</definedName>
    <definedName name="Z_CAB8D841_DE31_4407_A213_368E4E0ABB85_.wvu.FilterData" localSheetId="4" hidden="1">Pitch!$A$1:$Q$87</definedName>
    <definedName name="Z_CAB8D841_DE31_4407_A213_368E4E0ABB85_.wvu.FilterData" localSheetId="0" hidden="1">Projets!$A$1:$O$87</definedName>
    <definedName name="Z_CBE9D644_F37F_491C_95FB_76C7430A00DC_.wvu.FilterData" localSheetId="1" hidden="1">Soutenances!$A$1:$N$124</definedName>
    <definedName name="Z_D27BF183_3154_42FD_84BF_AA892840A201_.wvu.FilterData" localSheetId="5" hidden="1">Elèves!$A$1:$P$465</definedName>
    <definedName name="Z_D63382C9_F1D5_4AB8_81FB_9485DE835931_.wvu.FilterData" localSheetId="1" hidden="1">Soutenances!$A$1:$N$124</definedName>
    <definedName name="Z_DBA1D647_0800_4B0D_9984_DBBE70790823_.wvu.FilterData" localSheetId="5" hidden="1">Elèves!$A$1:$T$472</definedName>
    <definedName name="Z_E160709C_C7F4_4C2A_A131_0BB8F2CBB19E_.wvu.FilterData" localSheetId="0" hidden="1">Projets!$A$1:$O$87</definedName>
    <definedName name="Z_E2D0C6AD_DB4C_44DA_B349_565AB22D4896_.wvu.FilterData" localSheetId="0" hidden="1">Projets!$A$1:$S$87</definedName>
    <definedName name="Z_E447F02B_F00E_4BF8_B7E4_949460CEBD14_.wvu.FilterData" localSheetId="5" hidden="1">Elèves!$A$1:$P$465</definedName>
    <definedName name="Z_E8653B48_0EE0_47BF_9B59_BFE4FEC067AF_.wvu.Cols" localSheetId="0" hidden="1">Projets!$F:$H,Projets!$M:$O</definedName>
    <definedName name="Z_E8653B48_0EE0_47BF_9B59_BFE4FEC067AF_.wvu.FilterData" localSheetId="9" hidden="1">'Coordonnées jury'!$B$1:$J$44</definedName>
    <definedName name="Z_E8653B48_0EE0_47BF_9B59_BFE4FEC067AF_.wvu.FilterData" localSheetId="3" hidden="1">'Dispos mentors'!$A$1:$C$47</definedName>
    <definedName name="Z_E8653B48_0EE0_47BF_9B59_BFE4FEC067AF_.wvu.FilterData" localSheetId="5" hidden="1">Elèves!$A$1:$Z$545</definedName>
    <definedName name="Z_E8653B48_0EE0_47BF_9B59_BFE4FEC067AF_.wvu.FilterData" localSheetId="7" hidden="1">Feuil2!$A$1:$B$467</definedName>
    <definedName name="Z_E8653B48_0EE0_47BF_9B59_BFE4FEC067AF_.wvu.FilterData" localSheetId="8" hidden="1">Mentors!$A$71:$O$79</definedName>
    <definedName name="Z_E8653B48_0EE0_47BF_9B59_BFE4FEC067AF_.wvu.FilterData" localSheetId="4" hidden="1">Pitch!$A$1:$R$119</definedName>
    <definedName name="Z_E8653B48_0EE0_47BF_9B59_BFE4FEC067AF_.wvu.FilterData" localSheetId="0" hidden="1">Projets!$A$1:$AA$98</definedName>
    <definedName name="Z_E8653B48_0EE0_47BF_9B59_BFE4FEC067AF_.wvu.FilterData" localSheetId="1" hidden="1">Soutenances!$A$1:$N$124</definedName>
    <definedName name="Z_EFA5E991_BEB6_435C_836A_251D14735E0B_.wvu.FilterData" localSheetId="0" hidden="1">Projets!$A$1:$O$85</definedName>
    <definedName name="Z_EFF6AD0D_0AFF_403A_864B_A68E4CF0D6DC_.wvu.FilterData" localSheetId="5" hidden="1">Elèves!$A$1:$Z$533</definedName>
    <definedName name="Z_F788F52D_97AF_462B_917F_45423F15E040_.wvu.FilterData" localSheetId="5" hidden="1">Elèves!$A$1:$P$466</definedName>
    <definedName name="Z_F788F52D_97AF_462B_917F_45423F15E040_.wvu.FilterData" localSheetId="0" hidden="1">Projets!$A$1:$O$87</definedName>
  </definedNames>
  <calcPr calcId="162913"/>
  <customWorkbookViews>
    <customWorkbookView name="BOUCHEZ David Olivier - Affichage personnalisé" guid="{AD0A33BB-7E9F-4570-B450-B6070F788C53}" mergeInterval="0" personalView="1" maximized="1" xWindow="-8" yWindow="-8" windowWidth="1936" windowHeight="1056" activeSheetId="2"/>
    <customWorkbookView name="BRIGALDINO Amandine - Affichage personnalisé" guid="{E8653B48-0EE0-47BF-9B59-BFE4FEC067AF}" mergeInterval="0" personalView="1" maximized="1" xWindow="-8" yWindow="-8" windowWidth="1936" windowHeight="1056" activeSheetId="2"/>
    <customWorkbookView name="Caroline Magnard - Affichage personnalisé" guid="{A1621F03-F2BE-4A46-8091-9B675F32807C}" mergeInterval="0" personalView="1" maximized="1" windowWidth="667" windowHeight="530" activeSheetId="1"/>
    <customWorkbookView name="David-Olivier Bouchez - Affichage personnalisé" guid="{98BE7DD3-C638-4A7A-971A-7163F7A93626}" mergeInterval="0" personalView="1" maximized="1" xWindow="-8" yWindow="-8" windowWidth="1936" windowHeight="1056" activeSheetId="1"/>
    <customWorkbookView name="Amandine Brigaldino - Affichage personnalisé" guid="{376EDB96-FF41-42B2-8A10-0940F7A5C414}" mergeInterval="0" personalView="1" maximized="1" xWindow="-8" yWindow="-8" windowWidth="1936" windowHeight="1056" activeSheetId="1"/>
    <customWorkbookView name="Frank Bietrix - Affichage personnalisé" guid="{6548D23D-B38A-4D39-97B8-057AA6D8A570}" mergeInterval="0" personalView="1" maximized="1" xWindow="-8" yWindow="-8" windowWidth="1936" windowHeight="1056" activeSheetId="1"/>
    <customWorkbookView name="Frédéric Ravaut - Affichage personnalisé" guid="{0E497C03-65D5-4BDF-A6D3-057A81FBDA4D}" mergeInterval="0" personalView="1" maximized="1" xWindow="-8" yWindow="-8" windowWidth="1936" windowHeight="1056" activeSheetId="5"/>
    <customWorkbookView name="Thierry LE HIR - Affichage personnalisé" guid="{0C9272A9-9646-4714-B406-0609E5970550}" mergeInterval="0" personalView="1" xWindow="63" yWindow="26" windowWidth="1833" windowHeight="982" activeSheetId="1"/>
  </customWorkbookViews>
</workbook>
</file>

<file path=xl/calcChain.xml><?xml version="1.0" encoding="utf-8"?>
<calcChain xmlns="http://schemas.openxmlformats.org/spreadsheetml/2006/main">
  <c r="N67" i="2" l="1"/>
  <c r="N7" i="2"/>
  <c r="N20" i="2"/>
  <c r="N21" i="2"/>
  <c r="N124" i="2" l="1"/>
  <c r="N123" i="2"/>
  <c r="N122" i="2"/>
  <c r="N121" i="2"/>
  <c r="N120" i="2"/>
  <c r="N119" i="2"/>
  <c r="N118" i="2"/>
  <c r="N117" i="2"/>
  <c r="N116" i="2"/>
  <c r="N115" i="2"/>
  <c r="N114" i="2"/>
  <c r="N113" i="2"/>
  <c r="N112" i="2"/>
  <c r="N111" i="2"/>
  <c r="N110" i="2"/>
  <c r="N109" i="2"/>
  <c r="N108" i="2"/>
  <c r="N107" i="2"/>
  <c r="N106" i="2"/>
  <c r="N105" i="2"/>
  <c r="N104" i="2"/>
  <c r="N103" i="2"/>
  <c r="N102" i="2"/>
  <c r="N101" i="2"/>
  <c r="N100" i="2"/>
  <c r="N99" i="2"/>
  <c r="N98" i="2"/>
  <c r="N97" i="2"/>
  <c r="N96" i="2"/>
  <c r="N95" i="2"/>
  <c r="N94" i="2"/>
  <c r="N3" i="2" l="1"/>
  <c r="N4" i="2"/>
  <c r="N5" i="2"/>
  <c r="N6" i="2"/>
  <c r="N8" i="2"/>
  <c r="N9" i="2"/>
  <c r="N10" i="2"/>
  <c r="N11" i="2"/>
  <c r="N12" i="2"/>
  <c r="N13" i="2"/>
  <c r="N14" i="2"/>
  <c r="N15" i="2"/>
  <c r="N16" i="2"/>
  <c r="N17" i="2"/>
  <c r="N18" i="2"/>
  <c r="N19"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8" i="2"/>
  <c r="N69" i="2"/>
  <c r="N70" i="2"/>
  <c r="N71" i="2"/>
  <c r="N72" i="2"/>
  <c r="N73" i="2"/>
  <c r="N74" i="2"/>
  <c r="N75" i="2"/>
  <c r="N76" i="2"/>
  <c r="N77" i="2"/>
  <c r="N78" i="2"/>
  <c r="N79" i="2"/>
  <c r="N80" i="2"/>
  <c r="N81" i="2"/>
  <c r="N82" i="2"/>
  <c r="N83" i="2"/>
  <c r="N84" i="2"/>
  <c r="N85" i="2"/>
  <c r="N86" i="2"/>
  <c r="N87" i="2"/>
  <c r="N88" i="2"/>
  <c r="N89" i="2"/>
  <c r="N90" i="2"/>
  <c r="N91" i="2"/>
  <c r="N92" i="2"/>
  <c r="N93" i="2"/>
  <c r="N2" i="2"/>
  <c r="K536" i="5" l="1"/>
  <c r="K537" i="5"/>
  <c r="K538" i="5"/>
  <c r="K539" i="5"/>
  <c r="K540" i="5"/>
  <c r="K541" i="5"/>
  <c r="K542" i="5"/>
  <c r="K543" i="5"/>
  <c r="K544" i="5"/>
  <c r="K545" i="5"/>
  <c r="K535" i="5"/>
  <c r="J536" i="5"/>
  <c r="J537" i="5"/>
  <c r="J538" i="5"/>
  <c r="J539" i="5"/>
  <c r="J540" i="5"/>
  <c r="J541" i="5"/>
  <c r="J542" i="5"/>
  <c r="J543" i="5"/>
  <c r="J544" i="5"/>
  <c r="J545" i="5"/>
  <c r="J535" i="5"/>
  <c r="I536" i="5"/>
  <c r="I537" i="5"/>
  <c r="I538" i="5"/>
  <c r="I539" i="5"/>
  <c r="I540" i="5"/>
  <c r="I541" i="5"/>
  <c r="I542" i="5"/>
  <c r="I543" i="5"/>
  <c r="I544" i="5"/>
  <c r="I545" i="5"/>
  <c r="I535" i="5"/>
  <c r="H536" i="5"/>
  <c r="H537" i="5"/>
  <c r="H538" i="5"/>
  <c r="H539" i="5"/>
  <c r="H540" i="5"/>
  <c r="H541" i="5"/>
  <c r="H542" i="5"/>
  <c r="H543" i="5"/>
  <c r="H544" i="5"/>
  <c r="H545" i="5"/>
  <c r="H535" i="5"/>
  <c r="D545" i="5"/>
  <c r="D535" i="5" l="1"/>
  <c r="D536" i="5"/>
  <c r="D537" i="5"/>
  <c r="D538" i="5"/>
  <c r="D539" i="5"/>
  <c r="D540" i="5"/>
  <c r="D541" i="5"/>
  <c r="D542" i="5"/>
  <c r="D543" i="5"/>
  <c r="D544" i="5"/>
  <c r="B548" i="5"/>
  <c r="B549" i="5"/>
  <c r="K534" i="5" l="1"/>
  <c r="H534" i="5"/>
  <c r="J534" i="5" l="1"/>
  <c r="H376" i="5"/>
  <c r="I376" i="5"/>
  <c r="S262" i="5" l="1"/>
  <c r="S182" i="5"/>
  <c r="R183" i="5"/>
  <c r="S183" i="5" s="1"/>
  <c r="R534" i="5"/>
  <c r="Q534" i="5"/>
  <c r="R533" i="5"/>
  <c r="Q533" i="5"/>
  <c r="R532" i="5"/>
  <c r="Q532" i="5"/>
  <c r="R531" i="5"/>
  <c r="Q531" i="5"/>
  <c r="R530" i="5"/>
  <c r="Q530" i="5"/>
  <c r="R529" i="5"/>
  <c r="Q529" i="5"/>
  <c r="R528" i="5"/>
  <c r="Q528" i="5"/>
  <c r="R527" i="5"/>
  <c r="Q527" i="5"/>
  <c r="R526" i="5"/>
  <c r="Q526" i="5"/>
  <c r="R525" i="5"/>
  <c r="Q525" i="5"/>
  <c r="R524" i="5"/>
  <c r="Q524" i="5"/>
  <c r="R523" i="5"/>
  <c r="Q523" i="5"/>
  <c r="R522" i="5"/>
  <c r="Q522" i="5"/>
  <c r="R521" i="5"/>
  <c r="Q521" i="5"/>
  <c r="R520" i="5"/>
  <c r="Q520" i="5"/>
  <c r="R519" i="5"/>
  <c r="Q519" i="5"/>
  <c r="R518" i="5"/>
  <c r="Q518" i="5"/>
  <c r="R517" i="5"/>
  <c r="Q517" i="5"/>
  <c r="R516" i="5"/>
  <c r="Q516" i="5"/>
  <c r="R515" i="5"/>
  <c r="Q515" i="5"/>
  <c r="R514" i="5"/>
  <c r="Q514" i="5"/>
  <c r="R513" i="5"/>
  <c r="Q513" i="5"/>
  <c r="R512" i="5"/>
  <c r="Q512" i="5"/>
  <c r="R511" i="5"/>
  <c r="Q511" i="5"/>
  <c r="R56" i="5"/>
  <c r="Q56" i="5"/>
  <c r="R214" i="5"/>
  <c r="Q214" i="5"/>
  <c r="R508" i="5"/>
  <c r="Q508" i="5"/>
  <c r="R58" i="5"/>
  <c r="Q58" i="5"/>
  <c r="R369" i="5"/>
  <c r="Q369" i="5"/>
  <c r="R505" i="5"/>
  <c r="Q505" i="5"/>
  <c r="R504" i="5"/>
  <c r="Q504" i="5"/>
  <c r="R503" i="5"/>
  <c r="Q503" i="5"/>
  <c r="R502" i="5"/>
  <c r="Q502" i="5"/>
  <c r="R501" i="5"/>
  <c r="Q501" i="5"/>
  <c r="R500" i="5"/>
  <c r="Q500" i="5"/>
  <c r="R499" i="5"/>
  <c r="Q499" i="5"/>
  <c r="R498" i="5"/>
  <c r="Q498" i="5"/>
  <c r="R497" i="5"/>
  <c r="Q497" i="5"/>
  <c r="R496" i="5"/>
  <c r="Q496" i="5"/>
  <c r="R495" i="5"/>
  <c r="Q495" i="5"/>
  <c r="R494" i="5"/>
  <c r="Q494" i="5"/>
  <c r="R493" i="5"/>
  <c r="Q493" i="5"/>
  <c r="R492" i="5"/>
  <c r="Q492" i="5"/>
  <c r="R491" i="5"/>
  <c r="Q491" i="5"/>
  <c r="R490" i="5"/>
  <c r="Q490" i="5"/>
  <c r="R489" i="5"/>
  <c r="Q489" i="5"/>
  <c r="R488" i="5"/>
  <c r="Q488" i="5"/>
  <c r="R487" i="5"/>
  <c r="Q487" i="5"/>
  <c r="R486" i="5"/>
  <c r="Q486" i="5"/>
  <c r="R485" i="5"/>
  <c r="Q485" i="5"/>
  <c r="R484" i="5"/>
  <c r="Q484" i="5"/>
  <c r="R483" i="5"/>
  <c r="Q483" i="5"/>
  <c r="R482" i="5"/>
  <c r="Q482" i="5"/>
  <c r="R481" i="5"/>
  <c r="Q481" i="5"/>
  <c r="R480" i="5"/>
  <c r="Q480" i="5"/>
  <c r="R479" i="5"/>
  <c r="Q479" i="5"/>
  <c r="R478" i="5"/>
  <c r="Q478" i="5"/>
  <c r="R477" i="5"/>
  <c r="Q477" i="5"/>
  <c r="R476" i="5"/>
  <c r="Q476" i="5"/>
  <c r="R475" i="5"/>
  <c r="Q475" i="5"/>
  <c r="R474" i="5"/>
  <c r="Q474" i="5"/>
  <c r="R473" i="5"/>
  <c r="Q473" i="5"/>
  <c r="R472" i="5"/>
  <c r="Q472" i="5"/>
  <c r="R471" i="5"/>
  <c r="Q471" i="5"/>
  <c r="R470" i="5"/>
  <c r="Q470" i="5"/>
  <c r="R469" i="5"/>
  <c r="Q469" i="5"/>
  <c r="R468" i="5"/>
  <c r="Q468" i="5"/>
  <c r="R467" i="5"/>
  <c r="Q467" i="5"/>
  <c r="R466" i="5"/>
  <c r="Q466" i="5"/>
  <c r="R465" i="5"/>
  <c r="Q465" i="5"/>
  <c r="R464" i="5"/>
  <c r="Q464" i="5"/>
  <c r="R463" i="5"/>
  <c r="Q463" i="5"/>
  <c r="R462" i="5"/>
  <c r="Q462" i="5"/>
  <c r="R461" i="5"/>
  <c r="Q461" i="5"/>
  <c r="R460" i="5"/>
  <c r="Q460" i="5"/>
  <c r="R459" i="5"/>
  <c r="Q459" i="5"/>
  <c r="R458" i="5"/>
  <c r="Q458" i="5"/>
  <c r="R457" i="5"/>
  <c r="Q457" i="5"/>
  <c r="R456" i="5"/>
  <c r="Q456" i="5"/>
  <c r="R455" i="5"/>
  <c r="Q455" i="5"/>
  <c r="R454" i="5"/>
  <c r="Q454" i="5"/>
  <c r="R453" i="5"/>
  <c r="Q453" i="5"/>
  <c r="R452" i="5"/>
  <c r="Q452" i="5"/>
  <c r="R451" i="5"/>
  <c r="Q451" i="5"/>
  <c r="R450" i="5"/>
  <c r="Q450" i="5"/>
  <c r="R449" i="5"/>
  <c r="Q449" i="5"/>
  <c r="R448" i="5"/>
  <c r="Q448" i="5"/>
  <c r="R447" i="5"/>
  <c r="Q447" i="5"/>
  <c r="R446" i="5"/>
  <c r="Q446" i="5"/>
  <c r="R445" i="5"/>
  <c r="Q445" i="5"/>
  <c r="R444" i="5"/>
  <c r="Q444" i="5"/>
  <c r="R443" i="5"/>
  <c r="Q443" i="5"/>
  <c r="R442" i="5"/>
  <c r="Q442" i="5"/>
  <c r="R441" i="5"/>
  <c r="Q441" i="5"/>
  <c r="R440" i="5"/>
  <c r="Q440" i="5"/>
  <c r="R439" i="5"/>
  <c r="Q439" i="5"/>
  <c r="R438" i="5"/>
  <c r="Q438" i="5"/>
  <c r="R437" i="5"/>
  <c r="Q437" i="5"/>
  <c r="R436" i="5"/>
  <c r="Q436" i="5"/>
  <c r="R435" i="5"/>
  <c r="Q435" i="5"/>
  <c r="R434" i="5"/>
  <c r="Q434" i="5"/>
  <c r="R433" i="5"/>
  <c r="Q433" i="5"/>
  <c r="R432" i="5"/>
  <c r="Q432" i="5"/>
  <c r="R431" i="5"/>
  <c r="Q431" i="5"/>
  <c r="R430" i="5"/>
  <c r="Q430" i="5"/>
  <c r="R429" i="5"/>
  <c r="Q429" i="5"/>
  <c r="R428" i="5"/>
  <c r="Q428" i="5"/>
  <c r="R427" i="5"/>
  <c r="Q427" i="5"/>
  <c r="R426" i="5"/>
  <c r="Q426" i="5"/>
  <c r="R425" i="5"/>
  <c r="Q425" i="5"/>
  <c r="R424" i="5"/>
  <c r="Q424" i="5"/>
  <c r="R423" i="5"/>
  <c r="Q423" i="5"/>
  <c r="R422" i="5"/>
  <c r="Q422" i="5"/>
  <c r="R421" i="5"/>
  <c r="Q421" i="5"/>
  <c r="R420" i="5"/>
  <c r="Q420" i="5"/>
  <c r="R419" i="5"/>
  <c r="Q419" i="5"/>
  <c r="R418" i="5"/>
  <c r="Q418" i="5"/>
  <c r="R417" i="5"/>
  <c r="Q417" i="5"/>
  <c r="R416" i="5"/>
  <c r="Q416" i="5"/>
  <c r="R415" i="5"/>
  <c r="Q415" i="5"/>
  <c r="R414" i="5"/>
  <c r="Q414" i="5"/>
  <c r="R413" i="5"/>
  <c r="Q413" i="5"/>
  <c r="R412" i="5"/>
  <c r="Q412" i="5"/>
  <c r="R411" i="5"/>
  <c r="Q411" i="5"/>
  <c r="R410" i="5"/>
  <c r="Q410" i="5"/>
  <c r="R409" i="5"/>
  <c r="Q409" i="5"/>
  <c r="R408" i="5"/>
  <c r="Q408" i="5"/>
  <c r="R407" i="5"/>
  <c r="Q407" i="5"/>
  <c r="R406" i="5"/>
  <c r="Q406" i="5"/>
  <c r="R405" i="5"/>
  <c r="Q405" i="5"/>
  <c r="R404" i="5"/>
  <c r="Q404" i="5"/>
  <c r="R403" i="5"/>
  <c r="Q403" i="5"/>
  <c r="R402" i="5"/>
  <c r="Q402" i="5"/>
  <c r="R401" i="5"/>
  <c r="Q401" i="5"/>
  <c r="R400" i="5"/>
  <c r="Q400" i="5"/>
  <c r="R399" i="5"/>
  <c r="Q399" i="5"/>
  <c r="R398" i="5"/>
  <c r="Q398" i="5"/>
  <c r="R397" i="5"/>
  <c r="Q397" i="5"/>
  <c r="R396" i="5"/>
  <c r="Q396" i="5"/>
  <c r="R395" i="5"/>
  <c r="Q395" i="5"/>
  <c r="R394" i="5"/>
  <c r="Q394" i="5"/>
  <c r="R393" i="5"/>
  <c r="Q393" i="5"/>
  <c r="R392" i="5"/>
  <c r="Q392" i="5"/>
  <c r="R391" i="5"/>
  <c r="Q391" i="5"/>
  <c r="R390" i="5"/>
  <c r="Q390" i="5"/>
  <c r="R389" i="5"/>
  <c r="Q389" i="5"/>
  <c r="R388" i="5"/>
  <c r="Q388" i="5"/>
  <c r="R387" i="5"/>
  <c r="Q387" i="5"/>
  <c r="R386" i="5"/>
  <c r="Q386" i="5"/>
  <c r="R385" i="5"/>
  <c r="Q385" i="5"/>
  <c r="R384" i="5"/>
  <c r="Q384" i="5"/>
  <c r="R383" i="5"/>
  <c r="Q383" i="5"/>
  <c r="R382" i="5"/>
  <c r="Q382" i="5"/>
  <c r="R381" i="5"/>
  <c r="Q381" i="5"/>
  <c r="R380" i="5"/>
  <c r="Q380" i="5"/>
  <c r="R379" i="5"/>
  <c r="Q379" i="5"/>
  <c r="R378" i="5"/>
  <c r="Q378" i="5"/>
  <c r="R377" i="5"/>
  <c r="Q377" i="5"/>
  <c r="R376" i="5"/>
  <c r="Q376" i="5"/>
  <c r="R375" i="5"/>
  <c r="Q375" i="5"/>
  <c r="R374" i="5"/>
  <c r="Q374" i="5"/>
  <c r="R373" i="5"/>
  <c r="Q373" i="5"/>
  <c r="R372" i="5"/>
  <c r="Q372" i="5"/>
  <c r="R371" i="5"/>
  <c r="Q371" i="5"/>
  <c r="R370" i="5"/>
  <c r="Q370" i="5"/>
  <c r="R368" i="5"/>
  <c r="Q368" i="5"/>
  <c r="R53" i="5"/>
  <c r="Q53" i="5"/>
  <c r="R261" i="5"/>
  <c r="Q261" i="5"/>
  <c r="R365" i="5"/>
  <c r="Q365" i="5"/>
  <c r="R213" i="5"/>
  <c r="Q213" i="5"/>
  <c r="R364" i="5"/>
  <c r="Q364" i="5"/>
  <c r="R363" i="5"/>
  <c r="Q363" i="5"/>
  <c r="R362" i="5"/>
  <c r="Q362" i="5"/>
  <c r="R361" i="5"/>
  <c r="Q361" i="5"/>
  <c r="R360" i="5"/>
  <c r="Q360" i="5"/>
  <c r="R359" i="5"/>
  <c r="Q359" i="5"/>
  <c r="R358" i="5"/>
  <c r="Q358" i="5"/>
  <c r="R357" i="5"/>
  <c r="Q357" i="5"/>
  <c r="R356" i="5"/>
  <c r="Q356" i="5"/>
  <c r="R355" i="5"/>
  <c r="Q355" i="5"/>
  <c r="R354" i="5"/>
  <c r="Q354" i="5"/>
  <c r="R353" i="5"/>
  <c r="Q353" i="5"/>
  <c r="R352" i="5"/>
  <c r="Q352" i="5"/>
  <c r="R351" i="5"/>
  <c r="Q351" i="5"/>
  <c r="R350" i="5"/>
  <c r="Q350" i="5"/>
  <c r="R349" i="5"/>
  <c r="Q349" i="5"/>
  <c r="R348" i="5"/>
  <c r="Q348" i="5"/>
  <c r="R347" i="5"/>
  <c r="Q347" i="5"/>
  <c r="R346" i="5"/>
  <c r="Q346" i="5"/>
  <c r="R345" i="5"/>
  <c r="Q345" i="5"/>
  <c r="R344" i="5"/>
  <c r="Q344" i="5"/>
  <c r="R343" i="5"/>
  <c r="Q343" i="5"/>
  <c r="R342" i="5"/>
  <c r="Q342" i="5"/>
  <c r="R341" i="5"/>
  <c r="Q341" i="5"/>
  <c r="R340" i="5"/>
  <c r="Q340" i="5"/>
  <c r="R339" i="5"/>
  <c r="Q339" i="5"/>
  <c r="R338" i="5"/>
  <c r="Q338" i="5"/>
  <c r="R337" i="5"/>
  <c r="Q337" i="5"/>
  <c r="R336" i="5"/>
  <c r="Q336" i="5"/>
  <c r="R335" i="5"/>
  <c r="Q335" i="5"/>
  <c r="R334" i="5"/>
  <c r="Q334" i="5"/>
  <c r="R333" i="5"/>
  <c r="Q333" i="5"/>
  <c r="R332" i="5"/>
  <c r="Q332" i="5"/>
  <c r="R331" i="5"/>
  <c r="Q331" i="5"/>
  <c r="R330" i="5"/>
  <c r="Q330" i="5"/>
  <c r="R329" i="5"/>
  <c r="Q329" i="5"/>
  <c r="R328" i="5"/>
  <c r="Q328" i="5"/>
  <c r="R326" i="5"/>
  <c r="Q326" i="5"/>
  <c r="R325" i="5"/>
  <c r="Q325" i="5"/>
  <c r="R324" i="5"/>
  <c r="Q324" i="5"/>
  <c r="R323" i="5"/>
  <c r="Q323" i="5"/>
  <c r="R322" i="5"/>
  <c r="Q322" i="5"/>
  <c r="R321" i="5"/>
  <c r="Q321" i="5"/>
  <c r="R320" i="5"/>
  <c r="Q320" i="5"/>
  <c r="R319" i="5"/>
  <c r="Q319" i="5"/>
  <c r="R318" i="5"/>
  <c r="Q318" i="5"/>
  <c r="R317" i="5"/>
  <c r="Q317" i="5"/>
  <c r="R316" i="5"/>
  <c r="Q316" i="5"/>
  <c r="R315" i="5"/>
  <c r="Q315" i="5"/>
  <c r="R314" i="5"/>
  <c r="Q314" i="5"/>
  <c r="R313" i="5"/>
  <c r="Q313" i="5"/>
  <c r="R312" i="5"/>
  <c r="Q312" i="5"/>
  <c r="R311" i="5"/>
  <c r="Q311" i="5"/>
  <c r="R310" i="5"/>
  <c r="Q310" i="5"/>
  <c r="R309" i="5"/>
  <c r="Q309" i="5"/>
  <c r="R308" i="5"/>
  <c r="Q308" i="5"/>
  <c r="R307" i="5"/>
  <c r="Q307" i="5"/>
  <c r="R306" i="5"/>
  <c r="Q306" i="5"/>
  <c r="R305" i="5"/>
  <c r="Q305" i="5"/>
  <c r="R304" i="5"/>
  <c r="Q304" i="5"/>
  <c r="R303" i="5"/>
  <c r="Q303" i="5"/>
  <c r="R302" i="5"/>
  <c r="Q302" i="5"/>
  <c r="R301" i="5"/>
  <c r="Q301" i="5"/>
  <c r="R300" i="5"/>
  <c r="Q300" i="5"/>
  <c r="R299" i="5"/>
  <c r="Q299" i="5"/>
  <c r="R298" i="5"/>
  <c r="Q298" i="5"/>
  <c r="R297" i="5"/>
  <c r="Q297" i="5"/>
  <c r="R296" i="5"/>
  <c r="Q296" i="5"/>
  <c r="R295" i="5"/>
  <c r="Q295" i="5"/>
  <c r="R294" i="5"/>
  <c r="Q294" i="5"/>
  <c r="R293" i="5"/>
  <c r="Q293" i="5"/>
  <c r="R292" i="5"/>
  <c r="Q292" i="5"/>
  <c r="R291" i="5"/>
  <c r="Q291" i="5"/>
  <c r="R290" i="5"/>
  <c r="Q290" i="5"/>
  <c r="R289" i="5"/>
  <c r="Q289" i="5"/>
  <c r="R288" i="5"/>
  <c r="Q288" i="5"/>
  <c r="R287" i="5"/>
  <c r="Q287" i="5"/>
  <c r="R286" i="5"/>
  <c r="Q286" i="5"/>
  <c r="R285" i="5"/>
  <c r="Q285" i="5"/>
  <c r="R284" i="5"/>
  <c r="Q284" i="5"/>
  <c r="R283" i="5"/>
  <c r="Q283" i="5"/>
  <c r="R282" i="5"/>
  <c r="Q282" i="5"/>
  <c r="R281" i="5"/>
  <c r="Q281" i="5"/>
  <c r="R280" i="5"/>
  <c r="Q280" i="5"/>
  <c r="R279" i="5"/>
  <c r="Q279" i="5"/>
  <c r="R278" i="5"/>
  <c r="Q278" i="5"/>
  <c r="R277" i="5"/>
  <c r="Q277" i="5"/>
  <c r="R276" i="5"/>
  <c r="Q276" i="5"/>
  <c r="R275" i="5"/>
  <c r="Q275" i="5"/>
  <c r="R274" i="5"/>
  <c r="Q274" i="5"/>
  <c r="R273" i="5"/>
  <c r="Q273" i="5"/>
  <c r="R272" i="5"/>
  <c r="Q272" i="5"/>
  <c r="R271" i="5"/>
  <c r="Q271" i="5"/>
  <c r="R270" i="5"/>
  <c r="Q270" i="5"/>
  <c r="R269" i="5"/>
  <c r="Q269" i="5"/>
  <c r="R268" i="5"/>
  <c r="Q268" i="5"/>
  <c r="R267" i="5"/>
  <c r="Q267" i="5"/>
  <c r="R266" i="5"/>
  <c r="Q266" i="5"/>
  <c r="R265" i="5"/>
  <c r="Q265" i="5"/>
  <c r="R264" i="5"/>
  <c r="Q264" i="5"/>
  <c r="R263" i="5"/>
  <c r="Q263" i="5"/>
  <c r="S263" i="5" s="1"/>
  <c r="R211" i="5"/>
  <c r="Q211" i="5"/>
  <c r="R260" i="5"/>
  <c r="Q260" i="5"/>
  <c r="R259" i="5"/>
  <c r="Q259" i="5"/>
  <c r="R258" i="5"/>
  <c r="Q258" i="5"/>
  <c r="R257" i="5"/>
  <c r="Q257" i="5"/>
  <c r="R256" i="5"/>
  <c r="Q256" i="5"/>
  <c r="R255" i="5"/>
  <c r="Q255" i="5"/>
  <c r="R254" i="5"/>
  <c r="Q254" i="5"/>
  <c r="R253" i="5"/>
  <c r="Q253" i="5"/>
  <c r="R252" i="5"/>
  <c r="Q252" i="5"/>
  <c r="R251" i="5"/>
  <c r="Q251" i="5"/>
  <c r="R250" i="5"/>
  <c r="Q250" i="5"/>
  <c r="R249" i="5"/>
  <c r="Q249" i="5"/>
  <c r="R248" i="5"/>
  <c r="Q248" i="5"/>
  <c r="R247" i="5"/>
  <c r="Q247" i="5"/>
  <c r="R246" i="5"/>
  <c r="Q246" i="5"/>
  <c r="R245" i="5"/>
  <c r="Q245" i="5"/>
  <c r="R244" i="5"/>
  <c r="Q244" i="5"/>
  <c r="R243" i="5"/>
  <c r="Q243" i="5"/>
  <c r="R242" i="5"/>
  <c r="Q242" i="5"/>
  <c r="R241" i="5"/>
  <c r="Q241" i="5"/>
  <c r="R240" i="5"/>
  <c r="Q240" i="5"/>
  <c r="R239" i="5"/>
  <c r="Q239" i="5"/>
  <c r="R238" i="5"/>
  <c r="Q238" i="5"/>
  <c r="R237" i="5"/>
  <c r="Q237" i="5"/>
  <c r="R236" i="5"/>
  <c r="Q236" i="5"/>
  <c r="R235" i="5"/>
  <c r="Q235" i="5"/>
  <c r="R234" i="5"/>
  <c r="Q234" i="5"/>
  <c r="R233" i="5"/>
  <c r="Q233" i="5"/>
  <c r="R232" i="5"/>
  <c r="Q232" i="5"/>
  <c r="R231" i="5"/>
  <c r="Q231" i="5"/>
  <c r="R230" i="5"/>
  <c r="Q230" i="5"/>
  <c r="R229" i="5"/>
  <c r="Q229" i="5"/>
  <c r="R228" i="5"/>
  <c r="Q228" i="5"/>
  <c r="R227" i="5"/>
  <c r="Q227" i="5"/>
  <c r="R226" i="5"/>
  <c r="Q226" i="5"/>
  <c r="R225" i="5"/>
  <c r="Q225" i="5"/>
  <c r="R224" i="5"/>
  <c r="Q224" i="5"/>
  <c r="R223" i="5"/>
  <c r="Q223" i="5"/>
  <c r="R222" i="5"/>
  <c r="Q222" i="5"/>
  <c r="R221" i="5"/>
  <c r="Q221" i="5"/>
  <c r="R220" i="5"/>
  <c r="Q220" i="5"/>
  <c r="R219" i="5"/>
  <c r="Q219" i="5"/>
  <c r="R218" i="5"/>
  <c r="Q218" i="5"/>
  <c r="R217" i="5"/>
  <c r="Q217" i="5"/>
  <c r="R216" i="5"/>
  <c r="Q216" i="5"/>
  <c r="R366" i="5"/>
  <c r="Q366" i="5"/>
  <c r="R215" i="5"/>
  <c r="Q215" i="5"/>
  <c r="R54" i="5"/>
  <c r="Q54" i="5"/>
  <c r="R509" i="5"/>
  <c r="Q509" i="5"/>
  <c r="R507" i="5"/>
  <c r="Q507" i="5"/>
  <c r="R55" i="5"/>
  <c r="Q55" i="5"/>
  <c r="R209" i="5"/>
  <c r="Q209" i="5"/>
  <c r="R208" i="5"/>
  <c r="Q208" i="5"/>
  <c r="R207" i="5"/>
  <c r="Q207" i="5"/>
  <c r="R206" i="5"/>
  <c r="Q206" i="5"/>
  <c r="R205" i="5"/>
  <c r="Q205" i="5"/>
  <c r="R204" i="5"/>
  <c r="Q204" i="5"/>
  <c r="R203" i="5"/>
  <c r="Q203" i="5"/>
  <c r="R202" i="5"/>
  <c r="Q202" i="5"/>
  <c r="R201" i="5"/>
  <c r="Q201" i="5"/>
  <c r="R200" i="5"/>
  <c r="Q200" i="5"/>
  <c r="R199" i="5"/>
  <c r="Q199" i="5"/>
  <c r="R198" i="5"/>
  <c r="Q198" i="5"/>
  <c r="R197" i="5"/>
  <c r="Q197" i="5"/>
  <c r="R196" i="5"/>
  <c r="Q196" i="5"/>
  <c r="R195" i="5"/>
  <c r="Q195" i="5"/>
  <c r="R194" i="5"/>
  <c r="Q194" i="5"/>
  <c r="R193" i="5"/>
  <c r="Q193" i="5"/>
  <c r="R192" i="5"/>
  <c r="Q192" i="5"/>
  <c r="R191" i="5"/>
  <c r="Q191" i="5"/>
  <c r="R190" i="5"/>
  <c r="Q190" i="5"/>
  <c r="R189" i="5"/>
  <c r="Q189" i="5"/>
  <c r="R188" i="5"/>
  <c r="Q188" i="5"/>
  <c r="R187" i="5"/>
  <c r="Q187" i="5"/>
  <c r="R186" i="5"/>
  <c r="Q186" i="5"/>
  <c r="R185" i="5"/>
  <c r="Q185" i="5"/>
  <c r="R184" i="5"/>
  <c r="Q184" i="5"/>
  <c r="Q3" i="5"/>
  <c r="R3" i="5"/>
  <c r="Q4" i="5"/>
  <c r="R4" i="5"/>
  <c r="Q5" i="5"/>
  <c r="R5" i="5"/>
  <c r="Q6" i="5"/>
  <c r="R6" i="5"/>
  <c r="Q7" i="5"/>
  <c r="R7" i="5"/>
  <c r="Q8" i="5"/>
  <c r="R8" i="5"/>
  <c r="Q9" i="5"/>
  <c r="R9" i="5"/>
  <c r="Q10" i="5"/>
  <c r="R10" i="5"/>
  <c r="Q11" i="5"/>
  <c r="R11" i="5"/>
  <c r="Q12" i="5"/>
  <c r="R12" i="5"/>
  <c r="Q13" i="5"/>
  <c r="R13" i="5"/>
  <c r="Q14" i="5"/>
  <c r="R14" i="5"/>
  <c r="Q15" i="5"/>
  <c r="R15" i="5"/>
  <c r="Q16" i="5"/>
  <c r="R16" i="5"/>
  <c r="Q17" i="5"/>
  <c r="R17" i="5"/>
  <c r="Q18" i="5"/>
  <c r="R18" i="5"/>
  <c r="Q19" i="5"/>
  <c r="R19" i="5"/>
  <c r="Q20" i="5"/>
  <c r="R20" i="5"/>
  <c r="Q21" i="5"/>
  <c r="R21" i="5"/>
  <c r="Q22" i="5"/>
  <c r="R22" i="5"/>
  <c r="Q23" i="5"/>
  <c r="R23" i="5"/>
  <c r="Q24" i="5"/>
  <c r="R24" i="5"/>
  <c r="Q25" i="5"/>
  <c r="R25" i="5"/>
  <c r="Q26" i="5"/>
  <c r="R26" i="5"/>
  <c r="Q27" i="5"/>
  <c r="R27" i="5"/>
  <c r="Q28" i="5"/>
  <c r="R28" i="5"/>
  <c r="Q29" i="5"/>
  <c r="R29" i="5"/>
  <c r="Q30" i="5"/>
  <c r="R30" i="5"/>
  <c r="Q31" i="5"/>
  <c r="R31" i="5"/>
  <c r="Q32" i="5"/>
  <c r="R32" i="5"/>
  <c r="Q33" i="5"/>
  <c r="R33" i="5"/>
  <c r="Q34" i="5"/>
  <c r="R34" i="5"/>
  <c r="Q35" i="5"/>
  <c r="R35" i="5"/>
  <c r="Q36" i="5"/>
  <c r="R36" i="5"/>
  <c r="Q37" i="5"/>
  <c r="R37" i="5"/>
  <c r="Q38" i="5"/>
  <c r="R38" i="5"/>
  <c r="Q39" i="5"/>
  <c r="R39" i="5"/>
  <c r="Q40" i="5"/>
  <c r="R40" i="5"/>
  <c r="Q41" i="5"/>
  <c r="R41" i="5"/>
  <c r="Q42" i="5"/>
  <c r="R42" i="5"/>
  <c r="Q43" i="5"/>
  <c r="R43" i="5"/>
  <c r="Q44" i="5"/>
  <c r="R44" i="5"/>
  <c r="Q45" i="5"/>
  <c r="R45" i="5"/>
  <c r="Q46" i="5"/>
  <c r="R46" i="5"/>
  <c r="Q47" i="5"/>
  <c r="R47" i="5"/>
  <c r="Q48" i="5"/>
  <c r="R48" i="5"/>
  <c r="Q49" i="5"/>
  <c r="R49" i="5"/>
  <c r="Q50" i="5"/>
  <c r="R50" i="5"/>
  <c r="Q51" i="5"/>
  <c r="R51" i="5"/>
  <c r="Q52" i="5"/>
  <c r="R52" i="5"/>
  <c r="Q367" i="5"/>
  <c r="R367" i="5"/>
  <c r="Q212" i="5"/>
  <c r="R212" i="5"/>
  <c r="Q506" i="5"/>
  <c r="R506" i="5"/>
  <c r="Q510" i="5"/>
  <c r="R510" i="5"/>
  <c r="Q57" i="5"/>
  <c r="R57" i="5"/>
  <c r="Q210" i="5"/>
  <c r="R210" i="5"/>
  <c r="Q59" i="5"/>
  <c r="R59" i="5"/>
  <c r="Q60" i="5"/>
  <c r="R60" i="5"/>
  <c r="Q61" i="5"/>
  <c r="R61" i="5"/>
  <c r="Q62" i="5"/>
  <c r="R62" i="5"/>
  <c r="Q63" i="5"/>
  <c r="R63" i="5"/>
  <c r="Q64" i="5"/>
  <c r="R64" i="5"/>
  <c r="Q65" i="5"/>
  <c r="R65" i="5"/>
  <c r="Q66" i="5"/>
  <c r="R66" i="5"/>
  <c r="Q67" i="5"/>
  <c r="R67" i="5"/>
  <c r="Q68" i="5"/>
  <c r="R68" i="5"/>
  <c r="Q69" i="5"/>
  <c r="R69" i="5"/>
  <c r="Q70" i="5"/>
  <c r="R70" i="5"/>
  <c r="Q71" i="5"/>
  <c r="R71" i="5"/>
  <c r="Q72" i="5"/>
  <c r="R72" i="5"/>
  <c r="Q73" i="5"/>
  <c r="R73" i="5"/>
  <c r="Q74" i="5"/>
  <c r="R74" i="5"/>
  <c r="Q75" i="5"/>
  <c r="R75" i="5"/>
  <c r="Q76" i="5"/>
  <c r="R76" i="5"/>
  <c r="Q77" i="5"/>
  <c r="R77" i="5"/>
  <c r="Q78" i="5"/>
  <c r="R78" i="5"/>
  <c r="Q79" i="5"/>
  <c r="R79" i="5"/>
  <c r="Q80" i="5"/>
  <c r="R80" i="5"/>
  <c r="Q81" i="5"/>
  <c r="R81" i="5"/>
  <c r="Q82" i="5"/>
  <c r="R82" i="5"/>
  <c r="Q83" i="5"/>
  <c r="R83" i="5"/>
  <c r="Q84" i="5"/>
  <c r="R84" i="5"/>
  <c r="Q85" i="5"/>
  <c r="R85" i="5"/>
  <c r="Q86" i="5"/>
  <c r="R86" i="5"/>
  <c r="Q87" i="5"/>
  <c r="R87" i="5"/>
  <c r="Q88" i="5"/>
  <c r="R88" i="5"/>
  <c r="Q89" i="5"/>
  <c r="R89" i="5"/>
  <c r="Q90" i="5"/>
  <c r="R90" i="5"/>
  <c r="Q91" i="5"/>
  <c r="R91" i="5"/>
  <c r="Q92" i="5"/>
  <c r="R92" i="5"/>
  <c r="Q93" i="5"/>
  <c r="R93" i="5"/>
  <c r="Q94" i="5"/>
  <c r="R94" i="5"/>
  <c r="Q95" i="5"/>
  <c r="R95" i="5"/>
  <c r="Q96" i="5"/>
  <c r="R96" i="5"/>
  <c r="Q97" i="5"/>
  <c r="R97" i="5"/>
  <c r="Q98" i="5"/>
  <c r="R98" i="5"/>
  <c r="Q99" i="5"/>
  <c r="R99" i="5"/>
  <c r="Q100" i="5"/>
  <c r="R100" i="5"/>
  <c r="Q101" i="5"/>
  <c r="R101" i="5"/>
  <c r="Q102" i="5"/>
  <c r="R102" i="5"/>
  <c r="Q103" i="5"/>
  <c r="R103" i="5"/>
  <c r="Q104" i="5"/>
  <c r="R104" i="5"/>
  <c r="Q105" i="5"/>
  <c r="R105" i="5"/>
  <c r="Q106" i="5"/>
  <c r="R106" i="5"/>
  <c r="Q107" i="5"/>
  <c r="R107" i="5"/>
  <c r="Q108" i="5"/>
  <c r="R108" i="5"/>
  <c r="Q109" i="5"/>
  <c r="R109" i="5"/>
  <c r="Q110" i="5"/>
  <c r="R110" i="5"/>
  <c r="Q111" i="5"/>
  <c r="R111" i="5"/>
  <c r="Q112" i="5"/>
  <c r="R112" i="5"/>
  <c r="Q113" i="5"/>
  <c r="R113" i="5"/>
  <c r="Q114" i="5"/>
  <c r="R114" i="5"/>
  <c r="Q115" i="5"/>
  <c r="R115" i="5"/>
  <c r="Q116" i="5"/>
  <c r="R116" i="5"/>
  <c r="Q117" i="5"/>
  <c r="R117" i="5"/>
  <c r="Q118" i="5"/>
  <c r="R118" i="5"/>
  <c r="Q119" i="5"/>
  <c r="R119" i="5"/>
  <c r="Q120" i="5"/>
  <c r="R120" i="5"/>
  <c r="Q121" i="5"/>
  <c r="R121" i="5"/>
  <c r="Q122" i="5"/>
  <c r="R122" i="5"/>
  <c r="Q123" i="5"/>
  <c r="R123" i="5"/>
  <c r="Q124" i="5"/>
  <c r="R124" i="5"/>
  <c r="Q125" i="5"/>
  <c r="R125" i="5"/>
  <c r="Q126" i="5"/>
  <c r="R126" i="5"/>
  <c r="Q127" i="5"/>
  <c r="R127" i="5"/>
  <c r="Q128" i="5"/>
  <c r="R128" i="5"/>
  <c r="Q129" i="5"/>
  <c r="R129" i="5"/>
  <c r="Q130" i="5"/>
  <c r="R130" i="5"/>
  <c r="Q131" i="5"/>
  <c r="R131" i="5"/>
  <c r="Q132" i="5"/>
  <c r="R132" i="5"/>
  <c r="Q133" i="5"/>
  <c r="R133" i="5"/>
  <c r="Q134" i="5"/>
  <c r="R134" i="5"/>
  <c r="Q135" i="5"/>
  <c r="R135" i="5"/>
  <c r="Q136" i="5"/>
  <c r="R136" i="5"/>
  <c r="Q137" i="5"/>
  <c r="R137" i="5"/>
  <c r="Q138" i="5"/>
  <c r="R138" i="5"/>
  <c r="Q139" i="5"/>
  <c r="R139" i="5"/>
  <c r="Q140" i="5"/>
  <c r="R140" i="5"/>
  <c r="Q141" i="5"/>
  <c r="R141" i="5"/>
  <c r="Q142" i="5"/>
  <c r="R142" i="5"/>
  <c r="Q143" i="5"/>
  <c r="R143" i="5"/>
  <c r="Q144" i="5"/>
  <c r="R144" i="5"/>
  <c r="Q145" i="5"/>
  <c r="R145" i="5"/>
  <c r="Q146" i="5"/>
  <c r="R146" i="5"/>
  <c r="Q147" i="5"/>
  <c r="R147" i="5"/>
  <c r="Q148" i="5"/>
  <c r="R148" i="5"/>
  <c r="Q149" i="5"/>
  <c r="R149" i="5"/>
  <c r="Q150" i="5"/>
  <c r="R150" i="5"/>
  <c r="Q151" i="5"/>
  <c r="R151" i="5"/>
  <c r="Q152" i="5"/>
  <c r="R152" i="5"/>
  <c r="Q153" i="5"/>
  <c r="R153" i="5"/>
  <c r="Q154" i="5"/>
  <c r="R154" i="5"/>
  <c r="Q155" i="5"/>
  <c r="R155" i="5"/>
  <c r="Q156" i="5"/>
  <c r="R156" i="5"/>
  <c r="Q157" i="5"/>
  <c r="R157" i="5"/>
  <c r="Q158" i="5"/>
  <c r="R158" i="5"/>
  <c r="Q159" i="5"/>
  <c r="R159" i="5"/>
  <c r="Q160" i="5"/>
  <c r="R160" i="5"/>
  <c r="Q161" i="5"/>
  <c r="R161" i="5"/>
  <c r="Q162" i="5"/>
  <c r="R162" i="5"/>
  <c r="Q163" i="5"/>
  <c r="R163" i="5"/>
  <c r="Q164" i="5"/>
  <c r="R164" i="5"/>
  <c r="Q165" i="5"/>
  <c r="R165" i="5"/>
  <c r="Q166" i="5"/>
  <c r="R166" i="5"/>
  <c r="Q167" i="5"/>
  <c r="R167" i="5"/>
  <c r="Q168" i="5"/>
  <c r="R168" i="5"/>
  <c r="Q169" i="5"/>
  <c r="R169" i="5"/>
  <c r="Q170" i="5"/>
  <c r="R170" i="5"/>
  <c r="Q171" i="5"/>
  <c r="R171" i="5"/>
  <c r="Q172" i="5"/>
  <c r="R172" i="5"/>
  <c r="Q173" i="5"/>
  <c r="R173" i="5"/>
  <c r="Q174" i="5"/>
  <c r="R174" i="5"/>
  <c r="Q175" i="5"/>
  <c r="R175" i="5"/>
  <c r="Q176" i="5"/>
  <c r="R176" i="5"/>
  <c r="Q177" i="5"/>
  <c r="R177" i="5"/>
  <c r="Q178" i="5"/>
  <c r="R178" i="5"/>
  <c r="Q179" i="5"/>
  <c r="R179" i="5"/>
  <c r="Q180" i="5"/>
  <c r="R180" i="5"/>
  <c r="Q181" i="5"/>
  <c r="R181" i="5"/>
  <c r="R2" i="5"/>
  <c r="Q2" i="5"/>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2" i="1"/>
  <c r="S534" i="5" l="1"/>
  <c r="S119" i="5"/>
  <c r="S111" i="5"/>
  <c r="S103" i="5"/>
  <c r="S95" i="5"/>
  <c r="S87" i="5"/>
  <c r="S79" i="5"/>
  <c r="S71" i="5"/>
  <c r="S63" i="5"/>
  <c r="S506" i="5"/>
  <c r="S47" i="5"/>
  <c r="S39" i="5"/>
  <c r="S112" i="5"/>
  <c r="S48" i="5"/>
  <c r="S423" i="5"/>
  <c r="S427" i="5"/>
  <c r="S431" i="5"/>
  <c r="S435" i="5"/>
  <c r="S439" i="5"/>
  <c r="S443" i="5"/>
  <c r="S447" i="5"/>
  <c r="S451" i="5"/>
  <c r="S455" i="5"/>
  <c r="S459" i="5"/>
  <c r="S463" i="5"/>
  <c r="S467" i="5"/>
  <c r="S519" i="5"/>
  <c r="S523" i="5"/>
  <c r="S176" i="5"/>
  <c r="S186" i="5"/>
  <c r="S31" i="5"/>
  <c r="S23" i="5"/>
  <c r="S15" i="5"/>
  <c r="S7" i="5"/>
  <c r="S187" i="5"/>
  <c r="S191" i="5"/>
  <c r="S195" i="5"/>
  <c r="S199" i="5"/>
  <c r="S203" i="5"/>
  <c r="S207" i="5"/>
  <c r="S507" i="5"/>
  <c r="S366" i="5"/>
  <c r="S219" i="5"/>
  <c r="S223" i="5"/>
  <c r="S227" i="5"/>
  <c r="S231" i="5"/>
  <c r="S235" i="5"/>
  <c r="S239" i="5"/>
  <c r="S243" i="5"/>
  <c r="S247" i="5"/>
  <c r="S251" i="5"/>
  <c r="S255" i="5"/>
  <c r="S259" i="5"/>
  <c r="S264" i="5"/>
  <c r="S268" i="5"/>
  <c r="S272" i="5"/>
  <c r="S276" i="5"/>
  <c r="S280" i="5"/>
  <c r="S284" i="5"/>
  <c r="S288" i="5"/>
  <c r="S292" i="5"/>
  <c r="S296" i="5"/>
  <c r="S300" i="5"/>
  <c r="S304" i="5"/>
  <c r="S308" i="5"/>
  <c r="S312" i="5"/>
  <c r="S316" i="5"/>
  <c r="S320" i="5"/>
  <c r="S324" i="5"/>
  <c r="S329" i="5"/>
  <c r="S333" i="5"/>
  <c r="S337" i="5"/>
  <c r="S341" i="5"/>
  <c r="S345" i="5"/>
  <c r="S349" i="5"/>
  <c r="S353" i="5"/>
  <c r="S405" i="5"/>
  <c r="S469" i="5"/>
  <c r="S533" i="5"/>
  <c r="S261" i="5"/>
  <c r="S371" i="5"/>
  <c r="S375" i="5"/>
  <c r="S379" i="5"/>
  <c r="S383" i="5"/>
  <c r="S387" i="5"/>
  <c r="S391" i="5"/>
  <c r="S395" i="5"/>
  <c r="S399" i="5"/>
  <c r="S403" i="5"/>
  <c r="S407" i="5"/>
  <c r="S411" i="5"/>
  <c r="S415" i="5"/>
  <c r="S419" i="5"/>
  <c r="S471" i="5"/>
  <c r="S475" i="5"/>
  <c r="S479" i="5"/>
  <c r="S483" i="5"/>
  <c r="S487" i="5"/>
  <c r="S491" i="5"/>
  <c r="S495" i="5"/>
  <c r="S499" i="5"/>
  <c r="S503" i="5"/>
  <c r="S58" i="5"/>
  <c r="S511" i="5"/>
  <c r="S515" i="5"/>
  <c r="S527" i="5"/>
  <c r="S531" i="5"/>
  <c r="S190" i="5"/>
  <c r="S194" i="5"/>
  <c r="S198" i="5"/>
  <c r="S202" i="5"/>
  <c r="S206" i="5"/>
  <c r="S55" i="5"/>
  <c r="S215" i="5"/>
  <c r="S218" i="5"/>
  <c r="S222" i="5"/>
  <c r="S226" i="5"/>
  <c r="S230" i="5"/>
  <c r="S234" i="5"/>
  <c r="S238" i="5"/>
  <c r="S242" i="5"/>
  <c r="S246" i="5"/>
  <c r="S250" i="5"/>
  <c r="S254" i="5"/>
  <c r="S258" i="5"/>
  <c r="S267" i="5"/>
  <c r="S271" i="5"/>
  <c r="S275" i="5"/>
  <c r="S279" i="5"/>
  <c r="S283" i="5"/>
  <c r="S287" i="5"/>
  <c r="S291" i="5"/>
  <c r="S295" i="5"/>
  <c r="S299" i="5"/>
  <c r="S303" i="5"/>
  <c r="S307" i="5"/>
  <c r="S311" i="5"/>
  <c r="S315" i="5"/>
  <c r="S319" i="5"/>
  <c r="S323" i="5"/>
  <c r="S328" i="5"/>
  <c r="S332" i="5"/>
  <c r="S336" i="5"/>
  <c r="S340" i="5"/>
  <c r="S344" i="5"/>
  <c r="S348" i="5"/>
  <c r="S352" i="5"/>
  <c r="S356" i="5"/>
  <c r="S360" i="5"/>
  <c r="S364" i="5"/>
  <c r="S53" i="5"/>
  <c r="S372" i="5"/>
  <c r="S376" i="5"/>
  <c r="S380" i="5"/>
  <c r="S384" i="5"/>
  <c r="S388" i="5"/>
  <c r="S392" i="5"/>
  <c r="S396" i="5"/>
  <c r="S400" i="5"/>
  <c r="S404" i="5"/>
  <c r="S408" i="5"/>
  <c r="S412" i="5"/>
  <c r="S416" i="5"/>
  <c r="S420" i="5"/>
  <c r="S424" i="5"/>
  <c r="S428" i="5"/>
  <c r="S432" i="5"/>
  <c r="S436" i="5"/>
  <c r="S440" i="5"/>
  <c r="S444" i="5"/>
  <c r="S448" i="5"/>
  <c r="S452" i="5"/>
  <c r="S456" i="5"/>
  <c r="S460" i="5"/>
  <c r="S464" i="5"/>
  <c r="S468" i="5"/>
  <c r="S472" i="5"/>
  <c r="S476" i="5"/>
  <c r="S480" i="5"/>
  <c r="S484" i="5"/>
  <c r="S488" i="5"/>
  <c r="S492" i="5"/>
  <c r="S496" i="5"/>
  <c r="S500" i="5"/>
  <c r="S504" i="5"/>
  <c r="S508" i="5"/>
  <c r="S512" i="5"/>
  <c r="S516" i="5"/>
  <c r="S520" i="5"/>
  <c r="S524" i="5"/>
  <c r="S528" i="5"/>
  <c r="S532" i="5"/>
  <c r="S168" i="5"/>
  <c r="S160" i="5"/>
  <c r="S152" i="5"/>
  <c r="S144" i="5"/>
  <c r="S136" i="5"/>
  <c r="S128" i="5"/>
  <c r="S120" i="5"/>
  <c r="S104" i="5"/>
  <c r="S96" i="5"/>
  <c r="S88" i="5"/>
  <c r="S80" i="5"/>
  <c r="S72" i="5"/>
  <c r="S64" i="5"/>
  <c r="S510" i="5"/>
  <c r="S40" i="5"/>
  <c r="S32" i="5"/>
  <c r="S24" i="5"/>
  <c r="S16" i="5"/>
  <c r="S8" i="5"/>
  <c r="S357" i="5"/>
  <c r="S361" i="5"/>
  <c r="S213" i="5"/>
  <c r="S368" i="5"/>
  <c r="S373" i="5"/>
  <c r="S377" i="5"/>
  <c r="S381" i="5"/>
  <c r="S385" i="5"/>
  <c r="S389" i="5"/>
  <c r="S393" i="5"/>
  <c r="S397" i="5"/>
  <c r="S401" i="5"/>
  <c r="S409" i="5"/>
  <c r="S413" i="5"/>
  <c r="S417" i="5"/>
  <c r="S421" i="5"/>
  <c r="S425" i="5"/>
  <c r="S429" i="5"/>
  <c r="S433" i="5"/>
  <c r="S437" i="5"/>
  <c r="S441" i="5"/>
  <c r="S445" i="5"/>
  <c r="S449" i="5"/>
  <c r="S453" i="5"/>
  <c r="S457" i="5"/>
  <c r="S461" i="5"/>
  <c r="S465" i="5"/>
  <c r="S473" i="5"/>
  <c r="S477" i="5"/>
  <c r="S481" i="5"/>
  <c r="S485" i="5"/>
  <c r="S489" i="5"/>
  <c r="S493" i="5"/>
  <c r="S497" i="5"/>
  <c r="S501" i="5"/>
  <c r="S505" i="5"/>
  <c r="S214" i="5"/>
  <c r="S517" i="5"/>
  <c r="S525" i="5"/>
  <c r="S2" i="5"/>
  <c r="S184" i="5"/>
  <c r="S188" i="5"/>
  <c r="S192" i="5"/>
  <c r="S196" i="5"/>
  <c r="S200" i="5"/>
  <c r="S204" i="5"/>
  <c r="S208" i="5"/>
  <c r="S509" i="5"/>
  <c r="S216" i="5"/>
  <c r="S220" i="5"/>
  <c r="S224" i="5"/>
  <c r="S228" i="5"/>
  <c r="S232" i="5"/>
  <c r="S236" i="5"/>
  <c r="S240" i="5"/>
  <c r="S244" i="5"/>
  <c r="S248" i="5"/>
  <c r="S252" i="5"/>
  <c r="S256" i="5"/>
  <c r="S260" i="5"/>
  <c r="S265" i="5"/>
  <c r="S269" i="5"/>
  <c r="S273" i="5"/>
  <c r="S277" i="5"/>
  <c r="S281" i="5"/>
  <c r="S285" i="5"/>
  <c r="S289" i="5"/>
  <c r="S293" i="5"/>
  <c r="S297" i="5"/>
  <c r="S301" i="5"/>
  <c r="S305" i="5"/>
  <c r="S309" i="5"/>
  <c r="S313" i="5"/>
  <c r="S317" i="5"/>
  <c r="S321" i="5"/>
  <c r="S325" i="5"/>
  <c r="S330" i="5"/>
  <c r="S338" i="5"/>
  <c r="S346" i="5"/>
  <c r="S354" i="5"/>
  <c r="S362" i="5"/>
  <c r="S370" i="5"/>
  <c r="S378" i="5"/>
  <c r="S386" i="5"/>
  <c r="S394" i="5"/>
  <c r="S402" i="5"/>
  <c r="S410" i="5"/>
  <c r="S418" i="5"/>
  <c r="S426" i="5"/>
  <c r="S434" i="5"/>
  <c r="S442" i="5"/>
  <c r="S450" i="5"/>
  <c r="S458" i="5"/>
  <c r="S466" i="5"/>
  <c r="S474" i="5"/>
  <c r="S482" i="5"/>
  <c r="S490" i="5"/>
  <c r="S498" i="5"/>
  <c r="S369" i="5"/>
  <c r="S514" i="5"/>
  <c r="S522" i="5"/>
  <c r="S530" i="5"/>
  <c r="S109" i="5"/>
  <c r="S105" i="5"/>
  <c r="S101" i="5"/>
  <c r="S97" i="5"/>
  <c r="S93" i="5"/>
  <c r="S89" i="5"/>
  <c r="S85" i="5"/>
  <c r="S81" i="5"/>
  <c r="S77" i="5"/>
  <c r="S73" i="5"/>
  <c r="S69" i="5"/>
  <c r="S65" i="5"/>
  <c r="S61" i="5"/>
  <c r="S57" i="5"/>
  <c r="S367" i="5"/>
  <c r="S49" i="5"/>
  <c r="S45" i="5"/>
  <c r="S41" i="5"/>
  <c r="S37" i="5"/>
  <c r="S33" i="5"/>
  <c r="S29" i="5"/>
  <c r="S25" i="5"/>
  <c r="S21" i="5"/>
  <c r="S17" i="5"/>
  <c r="S13" i="5"/>
  <c r="S9" i="5"/>
  <c r="S5" i="5"/>
  <c r="S318" i="5"/>
  <c r="S326" i="5"/>
  <c r="S178" i="5"/>
  <c r="S174" i="5"/>
  <c r="S170" i="5"/>
  <c r="S166" i="5"/>
  <c r="S162" i="5"/>
  <c r="S158" i="5"/>
  <c r="S154" i="5"/>
  <c r="S150" i="5"/>
  <c r="S146" i="5"/>
  <c r="S142" i="5"/>
  <c r="S138" i="5"/>
  <c r="S134" i="5"/>
  <c r="S130" i="5"/>
  <c r="S126" i="5"/>
  <c r="S122" i="5"/>
  <c r="S118" i="5"/>
  <c r="S114" i="5"/>
  <c r="S110" i="5"/>
  <c r="S106" i="5"/>
  <c r="S102" i="5"/>
  <c r="S98" i="5"/>
  <c r="S94" i="5"/>
  <c r="S90" i="5"/>
  <c r="S86" i="5"/>
  <c r="S82" i="5"/>
  <c r="S78" i="5"/>
  <c r="S74" i="5"/>
  <c r="S70" i="5"/>
  <c r="S66" i="5"/>
  <c r="S62" i="5"/>
  <c r="S210" i="5"/>
  <c r="S212" i="5"/>
  <c r="S50" i="5"/>
  <c r="S46" i="5"/>
  <c r="S42" i="5"/>
  <c r="S38" i="5"/>
  <c r="S34" i="5"/>
  <c r="S30" i="5"/>
  <c r="S26" i="5"/>
  <c r="S22" i="5"/>
  <c r="S18" i="5"/>
  <c r="S14" i="5"/>
  <c r="S10" i="5"/>
  <c r="S6" i="5"/>
  <c r="S334" i="5"/>
  <c r="S342" i="5"/>
  <c r="S350" i="5"/>
  <c r="S358" i="5"/>
  <c r="S365" i="5"/>
  <c r="S374" i="5"/>
  <c r="S382" i="5"/>
  <c r="S390" i="5"/>
  <c r="S398" i="5"/>
  <c r="S406" i="5"/>
  <c r="S414" i="5"/>
  <c r="S422" i="5"/>
  <c r="S430" i="5"/>
  <c r="S438" i="5"/>
  <c r="S446" i="5"/>
  <c r="S454" i="5"/>
  <c r="S462" i="5"/>
  <c r="S470" i="5"/>
  <c r="S478" i="5"/>
  <c r="S486" i="5"/>
  <c r="S494" i="5"/>
  <c r="S502" i="5"/>
  <c r="S56" i="5"/>
  <c r="S518" i="5"/>
  <c r="S526" i="5"/>
  <c r="S185" i="5"/>
  <c r="S189" i="5"/>
  <c r="S193" i="5"/>
  <c r="S197" i="5"/>
  <c r="S201" i="5"/>
  <c r="S205" i="5"/>
  <c r="S209" i="5"/>
  <c r="S54" i="5"/>
  <c r="S217" i="5"/>
  <c r="S221" i="5"/>
  <c r="S225" i="5"/>
  <c r="S229" i="5"/>
  <c r="S233" i="5"/>
  <c r="S237" i="5"/>
  <c r="S241" i="5"/>
  <c r="S245" i="5"/>
  <c r="S249" i="5"/>
  <c r="S253" i="5"/>
  <c r="S257" i="5"/>
  <c r="S211" i="5"/>
  <c r="S266" i="5"/>
  <c r="S270" i="5"/>
  <c r="S274" i="5"/>
  <c r="S278" i="5"/>
  <c r="S282" i="5"/>
  <c r="S286" i="5"/>
  <c r="S290" i="5"/>
  <c r="S294" i="5"/>
  <c r="S298" i="5"/>
  <c r="S302" i="5"/>
  <c r="S306" i="5"/>
  <c r="S310" i="5"/>
  <c r="S314" i="5"/>
  <c r="S322" i="5"/>
  <c r="S331" i="5"/>
  <c r="S335" i="5"/>
  <c r="S339" i="5"/>
  <c r="S343" i="5"/>
  <c r="S347" i="5"/>
  <c r="S351" i="5"/>
  <c r="S355" i="5"/>
  <c r="S359" i="5"/>
  <c r="S363" i="5"/>
  <c r="S181" i="5"/>
  <c r="S165" i="5"/>
  <c r="S177" i="5"/>
  <c r="S169" i="5"/>
  <c r="S157" i="5"/>
  <c r="S149" i="5"/>
  <c r="S141" i="5"/>
  <c r="S133" i="5"/>
  <c r="S125" i="5"/>
  <c r="S117" i="5"/>
  <c r="S173" i="5"/>
  <c r="S161" i="5"/>
  <c r="S153" i="5"/>
  <c r="S145" i="5"/>
  <c r="S137" i="5"/>
  <c r="S129" i="5"/>
  <c r="S121" i="5"/>
  <c r="S113" i="5"/>
  <c r="S180" i="5"/>
  <c r="S172" i="5"/>
  <c r="S164" i="5"/>
  <c r="S156" i="5"/>
  <c r="S148" i="5"/>
  <c r="S140" i="5"/>
  <c r="S132" i="5"/>
  <c r="S124" i="5"/>
  <c r="S116" i="5"/>
  <c r="S108" i="5"/>
  <c r="S100" i="5"/>
  <c r="S92" i="5"/>
  <c r="S84" i="5"/>
  <c r="S76" i="5"/>
  <c r="S68" i="5"/>
  <c r="S60" i="5"/>
  <c r="S52" i="5"/>
  <c r="S44" i="5"/>
  <c r="S36" i="5"/>
  <c r="S28" i="5"/>
  <c r="S20" i="5"/>
  <c r="S12" i="5"/>
  <c r="S4" i="5"/>
  <c r="S513" i="5"/>
  <c r="S521" i="5"/>
  <c r="S529" i="5"/>
  <c r="S179" i="5"/>
  <c r="S175" i="5"/>
  <c r="S171" i="5"/>
  <c r="S167" i="5"/>
  <c r="S163" i="5"/>
  <c r="S159" i="5"/>
  <c r="S155" i="5"/>
  <c r="S151" i="5"/>
  <c r="S147" i="5"/>
  <c r="S143" i="5"/>
  <c r="S139" i="5"/>
  <c r="S135" i="5"/>
  <c r="S131" i="5"/>
  <c r="S127" i="5"/>
  <c r="S123" i="5"/>
  <c r="S115" i="5"/>
  <c r="S107" i="5"/>
  <c r="S99" i="5"/>
  <c r="S91" i="5"/>
  <c r="S83" i="5"/>
  <c r="S75" i="5"/>
  <c r="S67" i="5"/>
  <c r="S59" i="5"/>
  <c r="S51" i="5"/>
  <c r="S43" i="5"/>
  <c r="S35" i="5"/>
  <c r="S27" i="5"/>
  <c r="S19" i="5"/>
  <c r="S11" i="5"/>
  <c r="S3" i="5"/>
  <c r="C72" i="8" l="1"/>
  <c r="C79" i="8"/>
  <c r="C69" i="8" l="1"/>
  <c r="D69" i="8" s="1"/>
  <c r="C68" i="8"/>
  <c r="D68" i="8" s="1"/>
  <c r="C67" i="8"/>
  <c r="D67" i="8" s="1"/>
  <c r="C66" i="8"/>
  <c r="D66" i="8" s="1"/>
  <c r="C65" i="8"/>
  <c r="D65" i="8" s="1"/>
  <c r="C64" i="8"/>
  <c r="D64" i="8" s="1"/>
  <c r="C63" i="8"/>
  <c r="D63" i="8" s="1"/>
  <c r="C62" i="8"/>
  <c r="D62" i="8" s="1"/>
  <c r="C61" i="8"/>
  <c r="D61" i="8" s="1"/>
  <c r="C60" i="8"/>
  <c r="D60" i="8" s="1"/>
  <c r="C59" i="8"/>
  <c r="D59" i="8" s="1"/>
  <c r="C58" i="8"/>
  <c r="D58" i="8" s="1"/>
  <c r="C57" i="8"/>
  <c r="D57" i="8" s="1"/>
  <c r="C56" i="8"/>
  <c r="D56" i="8" s="1"/>
  <c r="C55" i="8"/>
  <c r="D55" i="8" s="1"/>
  <c r="C54" i="8"/>
  <c r="D54" i="8" s="1"/>
  <c r="D53" i="8"/>
  <c r="C52" i="8"/>
  <c r="D52" i="8" s="1"/>
  <c r="C51" i="8"/>
  <c r="D51" i="8" s="1"/>
  <c r="C50" i="8"/>
  <c r="D50" i="8" s="1"/>
  <c r="C49" i="8"/>
  <c r="D49" i="8" s="1"/>
  <c r="C48" i="8"/>
  <c r="D48" i="8" s="1"/>
  <c r="C47" i="8"/>
  <c r="D47" i="8" s="1"/>
  <c r="C46" i="8"/>
  <c r="D46" i="8" s="1"/>
  <c r="C45" i="8"/>
  <c r="D45" i="8" s="1"/>
  <c r="C44" i="8"/>
  <c r="D44" i="8" s="1"/>
  <c r="C43" i="8"/>
  <c r="D43" i="8" s="1"/>
  <c r="C42" i="8"/>
  <c r="D42" i="8" s="1"/>
  <c r="C41" i="8"/>
  <c r="D41" i="8" s="1"/>
  <c r="C40" i="8"/>
  <c r="D40" i="8" s="1"/>
  <c r="C39" i="8"/>
  <c r="D39" i="8" s="1"/>
  <c r="C38" i="8"/>
  <c r="D38" i="8" s="1"/>
  <c r="C37" i="8"/>
  <c r="D37" i="8" s="1"/>
  <c r="Q69" i="4" l="1"/>
  <c r="Q35" i="4"/>
  <c r="Q31"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J533" i="5" l="1"/>
  <c r="J532" i="5"/>
  <c r="J531" i="5"/>
  <c r="J530" i="5"/>
  <c r="J529" i="5"/>
  <c r="J528" i="5"/>
  <c r="J527" i="5"/>
  <c r="J526" i="5"/>
  <c r="J525" i="5"/>
  <c r="J524" i="5"/>
  <c r="J523" i="5"/>
  <c r="J522" i="5"/>
  <c r="J521" i="5"/>
  <c r="J520" i="5"/>
  <c r="J519" i="5"/>
  <c r="J518" i="5"/>
  <c r="J517" i="5"/>
  <c r="J516" i="5"/>
  <c r="J515" i="5"/>
  <c r="J514" i="5"/>
  <c r="J513" i="5"/>
  <c r="J512" i="5"/>
  <c r="J511" i="5"/>
  <c r="J56" i="5"/>
  <c r="J214" i="5"/>
  <c r="J508" i="5"/>
  <c r="J58" i="5"/>
  <c r="J369" i="5"/>
  <c r="J505" i="5"/>
  <c r="J504" i="5"/>
  <c r="J503" i="5"/>
  <c r="J502" i="5"/>
  <c r="J501" i="5"/>
  <c r="J500" i="5"/>
  <c r="J499" i="5"/>
  <c r="J498" i="5"/>
  <c r="J497" i="5"/>
  <c r="J496" i="5"/>
  <c r="J495" i="5"/>
  <c r="J494" i="5"/>
  <c r="J493" i="5"/>
  <c r="J492" i="5"/>
  <c r="J491" i="5"/>
  <c r="J490" i="5"/>
  <c r="J489" i="5"/>
  <c r="J488" i="5"/>
  <c r="J487" i="5"/>
  <c r="J486" i="5"/>
  <c r="J485" i="5"/>
  <c r="J484" i="5"/>
  <c r="J483" i="5"/>
  <c r="J482" i="5"/>
  <c r="J481" i="5"/>
  <c r="J480" i="5"/>
  <c r="J479" i="5"/>
  <c r="J478" i="5"/>
  <c r="J477" i="5"/>
  <c r="J476" i="5"/>
  <c r="J475" i="5"/>
  <c r="J474" i="5"/>
  <c r="J473" i="5"/>
  <c r="J472" i="5"/>
  <c r="J471" i="5"/>
  <c r="J470" i="5"/>
  <c r="J469" i="5"/>
  <c r="J468" i="5"/>
  <c r="J467" i="5"/>
  <c r="J466" i="5"/>
  <c r="J465" i="5"/>
  <c r="J464" i="5"/>
  <c r="J463" i="5"/>
  <c r="J462" i="5"/>
  <c r="J461" i="5"/>
  <c r="J460" i="5"/>
  <c r="J459" i="5"/>
  <c r="J458" i="5"/>
  <c r="J457" i="5"/>
  <c r="J456" i="5"/>
  <c r="J455" i="5"/>
  <c r="J454" i="5"/>
  <c r="J453" i="5"/>
  <c r="J452" i="5"/>
  <c r="J451" i="5"/>
  <c r="J450" i="5"/>
  <c r="J449" i="5"/>
  <c r="J448" i="5"/>
  <c r="J447" i="5"/>
  <c r="J446" i="5"/>
  <c r="J445" i="5"/>
  <c r="J444" i="5"/>
  <c r="J443" i="5"/>
  <c r="J442" i="5"/>
  <c r="J441" i="5"/>
  <c r="J440" i="5"/>
  <c r="J439" i="5"/>
  <c r="J438" i="5"/>
  <c r="J437" i="5"/>
  <c r="J436" i="5"/>
  <c r="J435" i="5"/>
  <c r="J434" i="5"/>
  <c r="J433" i="5"/>
  <c r="J432" i="5"/>
  <c r="J431" i="5"/>
  <c r="J430" i="5"/>
  <c r="J429" i="5"/>
  <c r="J428" i="5"/>
  <c r="J427" i="5"/>
  <c r="J426" i="5"/>
  <c r="J425" i="5"/>
  <c r="J424" i="5"/>
  <c r="J423" i="5"/>
  <c r="J422" i="5"/>
  <c r="J421" i="5"/>
  <c r="J420" i="5"/>
  <c r="J419" i="5"/>
  <c r="J418" i="5"/>
  <c r="J417" i="5"/>
  <c r="J416" i="5"/>
  <c r="J415" i="5"/>
  <c r="J414" i="5"/>
  <c r="J413" i="5"/>
  <c r="J412" i="5"/>
  <c r="J411" i="5"/>
  <c r="J410" i="5"/>
  <c r="J409" i="5"/>
  <c r="J408" i="5"/>
  <c r="J407" i="5"/>
  <c r="J406" i="5"/>
  <c r="J405" i="5"/>
  <c r="J404" i="5"/>
  <c r="J403" i="5"/>
  <c r="J402" i="5"/>
  <c r="J401" i="5"/>
  <c r="J400" i="5"/>
  <c r="J399" i="5"/>
  <c r="J398" i="5"/>
  <c r="J397" i="5"/>
  <c r="J396" i="5"/>
  <c r="J395" i="5"/>
  <c r="J394" i="5"/>
  <c r="J393" i="5"/>
  <c r="J392" i="5"/>
  <c r="J391" i="5"/>
  <c r="J390" i="5"/>
  <c r="J389" i="5"/>
  <c r="J388" i="5"/>
  <c r="J387" i="5"/>
  <c r="J386" i="5"/>
  <c r="J385" i="5"/>
  <c r="J384" i="5"/>
  <c r="J383" i="5"/>
  <c r="J382" i="5"/>
  <c r="J381" i="5"/>
  <c r="J380" i="5"/>
  <c r="J379" i="5"/>
  <c r="J378" i="5"/>
  <c r="J377" i="5"/>
  <c r="J376" i="5"/>
  <c r="J375" i="5"/>
  <c r="J374" i="5"/>
  <c r="J373" i="5"/>
  <c r="J372" i="5"/>
  <c r="J371" i="5"/>
  <c r="J370" i="5"/>
  <c r="J368" i="5"/>
  <c r="J53" i="5"/>
  <c r="J261" i="5"/>
  <c r="J365" i="5"/>
  <c r="J213" i="5"/>
  <c r="J364" i="5"/>
  <c r="J363" i="5"/>
  <c r="J362" i="5"/>
  <c r="J361" i="5"/>
  <c r="J360" i="5"/>
  <c r="J359" i="5"/>
  <c r="J358" i="5"/>
  <c r="J357" i="5"/>
  <c r="J356" i="5"/>
  <c r="J355" i="5"/>
  <c r="J354" i="5"/>
  <c r="J353" i="5"/>
  <c r="J352" i="5"/>
  <c r="J351" i="5"/>
  <c r="J350" i="5"/>
  <c r="J349" i="5"/>
  <c r="J348" i="5"/>
  <c r="J347" i="5"/>
  <c r="J346" i="5"/>
  <c r="J345" i="5"/>
  <c r="J344" i="5"/>
  <c r="J343" i="5"/>
  <c r="J342" i="5"/>
  <c r="J341" i="5"/>
  <c r="J340" i="5"/>
  <c r="J339" i="5"/>
  <c r="J338" i="5"/>
  <c r="J337" i="5"/>
  <c r="J336" i="5"/>
  <c r="J335" i="5"/>
  <c r="J334" i="5"/>
  <c r="J333" i="5"/>
  <c r="J332" i="5"/>
  <c r="J331" i="5"/>
  <c r="J330" i="5"/>
  <c r="J329" i="5"/>
  <c r="J328" i="5"/>
  <c r="J326" i="5"/>
  <c r="J325" i="5"/>
  <c r="J324" i="5"/>
  <c r="J323" i="5"/>
  <c r="J322" i="5"/>
  <c r="J321" i="5"/>
  <c r="J320" i="5"/>
  <c r="J319" i="5"/>
  <c r="J318" i="5"/>
  <c r="J317" i="5"/>
  <c r="J316" i="5"/>
  <c r="J315" i="5"/>
  <c r="J314" i="5"/>
  <c r="J313" i="5"/>
  <c r="J312" i="5"/>
  <c r="J311" i="5"/>
  <c r="J310" i="5"/>
  <c r="J309" i="5"/>
  <c r="J308" i="5"/>
  <c r="J307" i="5"/>
  <c r="J306" i="5"/>
  <c r="J305" i="5"/>
  <c r="J304" i="5"/>
  <c r="J303" i="5"/>
  <c r="J302" i="5"/>
  <c r="J301" i="5"/>
  <c r="J300" i="5"/>
  <c r="J299" i="5"/>
  <c r="J298" i="5"/>
  <c r="J297" i="5"/>
  <c r="J296" i="5"/>
  <c r="J295" i="5"/>
  <c r="J294" i="5"/>
  <c r="J293" i="5"/>
  <c r="J292" i="5"/>
  <c r="J291" i="5"/>
  <c r="J290" i="5"/>
  <c r="J289" i="5"/>
  <c r="J288" i="5"/>
  <c r="J287" i="5"/>
  <c r="J286" i="5"/>
  <c r="J285" i="5"/>
  <c r="J284" i="5"/>
  <c r="J283" i="5"/>
  <c r="J282" i="5"/>
  <c r="J281" i="5"/>
  <c r="J280" i="5"/>
  <c r="J279" i="5"/>
  <c r="J278" i="5"/>
  <c r="J277" i="5"/>
  <c r="J276" i="5"/>
  <c r="J275" i="5"/>
  <c r="J274" i="5"/>
  <c r="J273" i="5"/>
  <c r="J272" i="5"/>
  <c r="J271" i="5"/>
  <c r="J270" i="5"/>
  <c r="J269" i="5"/>
  <c r="J268" i="5"/>
  <c r="J267" i="5"/>
  <c r="J266" i="5"/>
  <c r="J265" i="5"/>
  <c r="J264" i="5"/>
  <c r="J263" i="5"/>
  <c r="J262" i="5"/>
  <c r="J211" i="5"/>
  <c r="J260" i="5"/>
  <c r="J259" i="5"/>
  <c r="J258" i="5"/>
  <c r="J257" i="5"/>
  <c r="J256" i="5"/>
  <c r="J255" i="5"/>
  <c r="J254" i="5"/>
  <c r="J253" i="5"/>
  <c r="J252" i="5"/>
  <c r="J251" i="5"/>
  <c r="J250" i="5"/>
  <c r="J249" i="5"/>
  <c r="J248" i="5"/>
  <c r="J247" i="5"/>
  <c r="J246" i="5"/>
  <c r="J245" i="5"/>
  <c r="J244" i="5"/>
  <c r="J243" i="5"/>
  <c r="J242" i="5"/>
  <c r="J241" i="5"/>
  <c r="J240" i="5"/>
  <c r="J239" i="5"/>
  <c r="J238" i="5"/>
  <c r="J237" i="5"/>
  <c r="J236" i="5"/>
  <c r="J235" i="5"/>
  <c r="J234" i="5"/>
  <c r="J233" i="5"/>
  <c r="J232" i="5"/>
  <c r="J231" i="5"/>
  <c r="J230" i="5"/>
  <c r="J229" i="5"/>
  <c r="J228" i="5"/>
  <c r="J227" i="5"/>
  <c r="J226" i="5"/>
  <c r="J225" i="5"/>
  <c r="J224" i="5"/>
  <c r="J223" i="5"/>
  <c r="J222" i="5"/>
  <c r="J221" i="5"/>
  <c r="J220" i="5"/>
  <c r="J219" i="5"/>
  <c r="J218" i="5"/>
  <c r="J217" i="5"/>
  <c r="J216" i="5"/>
  <c r="J366" i="5"/>
  <c r="J215" i="5"/>
  <c r="J54" i="5"/>
  <c r="J509" i="5"/>
  <c r="J507" i="5"/>
  <c r="J55" i="5"/>
  <c r="J209" i="5"/>
  <c r="J208" i="5"/>
  <c r="J207" i="5"/>
  <c r="J206" i="5"/>
  <c r="J205" i="5"/>
  <c r="J204" i="5"/>
  <c r="J203" i="5"/>
  <c r="J202" i="5"/>
  <c r="J201" i="5"/>
  <c r="J200" i="5"/>
  <c r="J199" i="5"/>
  <c r="J198" i="5"/>
  <c r="J197" i="5"/>
  <c r="J196" i="5"/>
  <c r="J195" i="5"/>
  <c r="J194" i="5"/>
  <c r="J193" i="5"/>
  <c r="J192" i="5"/>
  <c r="J191" i="5"/>
  <c r="J190" i="5"/>
  <c r="J189" i="5"/>
  <c r="J188" i="5"/>
  <c r="J187" i="5"/>
  <c r="J186" i="5"/>
  <c r="J185" i="5"/>
  <c r="J184" i="5"/>
  <c r="J183" i="5"/>
  <c r="J182" i="5"/>
  <c r="J181" i="5"/>
  <c r="J180" i="5"/>
  <c r="J179" i="5"/>
  <c r="J178" i="5"/>
  <c r="J177" i="5"/>
  <c r="J176" i="5"/>
  <c r="J175" i="5"/>
  <c r="J174" i="5"/>
  <c r="J173" i="5"/>
  <c r="J172" i="5"/>
  <c r="J171" i="5"/>
  <c r="J170" i="5"/>
  <c r="J169" i="5"/>
  <c r="J168" i="5"/>
  <c r="J167" i="5"/>
  <c r="J166" i="5"/>
  <c r="J165" i="5"/>
  <c r="J164" i="5"/>
  <c r="J163" i="5"/>
  <c r="J162" i="5"/>
  <c r="J161" i="5"/>
  <c r="J160" i="5"/>
  <c r="J159" i="5"/>
  <c r="J158" i="5"/>
  <c r="J157" i="5"/>
  <c r="J156" i="5"/>
  <c r="J155" i="5"/>
  <c r="J154" i="5"/>
  <c r="J153" i="5"/>
  <c r="J152" i="5"/>
  <c r="J151" i="5"/>
  <c r="J150" i="5"/>
  <c r="J149" i="5"/>
  <c r="J148" i="5"/>
  <c r="J147" i="5"/>
  <c r="J146" i="5"/>
  <c r="J145" i="5"/>
  <c r="J144" i="5"/>
  <c r="J143" i="5"/>
  <c r="J142" i="5"/>
  <c r="J141" i="5"/>
  <c r="J140" i="5"/>
  <c r="J139" i="5"/>
  <c r="J138" i="5"/>
  <c r="J137" i="5"/>
  <c r="J136" i="5"/>
  <c r="J135" i="5"/>
  <c r="J134" i="5"/>
  <c r="J133" i="5"/>
  <c r="J132" i="5"/>
  <c r="J131" i="5"/>
  <c r="J130" i="5"/>
  <c r="J129" i="5"/>
  <c r="J128" i="5"/>
  <c r="J127" i="5"/>
  <c r="J126" i="5"/>
  <c r="J125" i="5"/>
  <c r="J124" i="5"/>
  <c r="J123" i="5"/>
  <c r="J122" i="5"/>
  <c r="J121" i="5"/>
  <c r="J120" i="5"/>
  <c r="J119" i="5"/>
  <c r="J118" i="5"/>
  <c r="J117" i="5"/>
  <c r="J116" i="5"/>
  <c r="J115" i="5"/>
  <c r="J114" i="5"/>
  <c r="J113" i="5"/>
  <c r="J112" i="5"/>
  <c r="J111" i="5"/>
  <c r="J110" i="5"/>
  <c r="J109" i="5"/>
  <c r="J108" i="5"/>
  <c r="J107" i="5"/>
  <c r="J106" i="5"/>
  <c r="J105" i="5"/>
  <c r="J104" i="5"/>
  <c r="J103" i="5"/>
  <c r="J102" i="5"/>
  <c r="J101" i="5"/>
  <c r="J100" i="5"/>
  <c r="J99" i="5"/>
  <c r="J98" i="5"/>
  <c r="J97" i="5"/>
  <c r="J96" i="5"/>
  <c r="J95" i="5"/>
  <c r="J94" i="5"/>
  <c r="J93" i="5"/>
  <c r="J92" i="5"/>
  <c r="J91" i="5"/>
  <c r="J90" i="5"/>
  <c r="J89" i="5"/>
  <c r="J88" i="5"/>
  <c r="J87" i="5"/>
  <c r="J86" i="5"/>
  <c r="J85" i="5"/>
  <c r="J84" i="5"/>
  <c r="J83" i="5"/>
  <c r="J82" i="5"/>
  <c r="J81" i="5"/>
  <c r="J80" i="5"/>
  <c r="J79" i="5"/>
  <c r="J78" i="5"/>
  <c r="J77" i="5"/>
  <c r="J76" i="5"/>
  <c r="J75" i="5"/>
  <c r="J74" i="5"/>
  <c r="J73" i="5"/>
  <c r="J72" i="5"/>
  <c r="J71" i="5"/>
  <c r="J70" i="5"/>
  <c r="J69" i="5"/>
  <c r="J68" i="5"/>
  <c r="J67" i="5"/>
  <c r="J66" i="5"/>
  <c r="J65" i="5"/>
  <c r="J64" i="5"/>
  <c r="J63" i="5"/>
  <c r="J62" i="5"/>
  <c r="J61" i="5"/>
  <c r="J60" i="5"/>
  <c r="J59" i="5"/>
  <c r="J210" i="5"/>
  <c r="J57" i="5"/>
  <c r="J510" i="5"/>
  <c r="J506" i="5"/>
  <c r="J212" i="5"/>
  <c r="J367" i="5"/>
  <c r="J52" i="5"/>
  <c r="J51" i="5"/>
  <c r="J50" i="5"/>
  <c r="J49" i="5"/>
  <c r="J48" i="5"/>
  <c r="J47" i="5"/>
  <c r="J46" i="5"/>
  <c r="J45" i="5"/>
  <c r="J44" i="5"/>
  <c r="J43" i="5"/>
  <c r="J42" i="5"/>
  <c r="J41" i="5"/>
  <c r="J40" i="5"/>
  <c r="J39" i="5"/>
  <c r="J38" i="5"/>
  <c r="J37" i="5"/>
  <c r="J36" i="5"/>
  <c r="J35" i="5"/>
  <c r="J34" i="5"/>
  <c r="J33" i="5"/>
  <c r="J32" i="5"/>
  <c r="J31" i="5"/>
  <c r="J30" i="5"/>
  <c r="J29" i="5"/>
  <c r="J28" i="5"/>
  <c r="J27" i="5"/>
  <c r="J26" i="5"/>
  <c r="J25" i="5"/>
  <c r="J24" i="5"/>
  <c r="J23" i="5"/>
  <c r="J22" i="5"/>
  <c r="J21" i="5"/>
  <c r="J20" i="5"/>
  <c r="J19" i="5"/>
  <c r="J18" i="5"/>
  <c r="J17" i="5"/>
  <c r="J16" i="5"/>
  <c r="J15" i="5"/>
  <c r="J14" i="5"/>
  <c r="J13" i="5"/>
  <c r="J12" i="5"/>
  <c r="J11" i="5"/>
  <c r="J10" i="5"/>
  <c r="J9" i="5"/>
  <c r="J8" i="5"/>
  <c r="J7" i="5"/>
  <c r="J6" i="5"/>
  <c r="J5" i="5"/>
  <c r="J4" i="5"/>
  <c r="J3" i="5"/>
  <c r="J2" i="5"/>
  <c r="D517" i="5" l="1"/>
  <c r="D511" i="5"/>
  <c r="D505" i="5"/>
  <c r="D504" i="5"/>
  <c r="D438" i="5"/>
  <c r="D427" i="5"/>
  <c r="D421" i="5"/>
  <c r="D410" i="5"/>
  <c r="D409" i="5"/>
  <c r="D398" i="5"/>
  <c r="D387" i="5"/>
  <c r="D376" i="5"/>
  <c r="D375" i="5"/>
  <c r="D344" i="5"/>
  <c r="D343" i="5"/>
  <c r="D327" i="5"/>
  <c r="D321" i="5"/>
  <c r="D320" i="5"/>
  <c r="D309" i="5"/>
  <c r="D308" i="5"/>
  <c r="D254" i="5"/>
  <c r="D241" i="5"/>
  <c r="D222" i="5"/>
  <c r="D155" i="5"/>
  <c r="D148" i="5"/>
  <c r="D129" i="5"/>
  <c r="D110" i="5"/>
  <c r="D103" i="5"/>
  <c r="D84" i="5"/>
  <c r="D65" i="5"/>
  <c r="D40" i="5"/>
  <c r="D33" i="5"/>
  <c r="D14" i="5"/>
  <c r="D13" i="5"/>
  <c r="D12" i="5"/>
  <c r="D11" i="5"/>
  <c r="D10" i="5"/>
  <c r="D9" i="5"/>
  <c r="D8" i="5"/>
  <c r="D7" i="5"/>
  <c r="D6" i="5"/>
  <c r="D5" i="5"/>
  <c r="D4" i="5"/>
  <c r="D3" i="5"/>
  <c r="D2" i="5"/>
  <c r="D534" i="5"/>
  <c r="I20" i="4" l="1"/>
  <c r="O20" i="4" s="1"/>
  <c r="Q20" i="4" s="1"/>
  <c r="J20" i="4"/>
  <c r="I2" i="4"/>
  <c r="O2" i="4" s="1"/>
  <c r="Q2" i="4" s="1"/>
  <c r="J2" i="4"/>
  <c r="I38" i="4"/>
  <c r="O38" i="4" s="1"/>
  <c r="Q38" i="4" s="1"/>
  <c r="J38" i="4"/>
  <c r="I71" i="4"/>
  <c r="O71" i="4" s="1"/>
  <c r="Q71" i="4" s="1"/>
  <c r="J71" i="4"/>
  <c r="I72" i="4"/>
  <c r="O72" i="4" s="1"/>
  <c r="Q72" i="4" s="1"/>
  <c r="J72" i="4"/>
  <c r="I6" i="4"/>
  <c r="O6" i="4" s="1"/>
  <c r="Q6" i="4" s="1"/>
  <c r="J6" i="4"/>
  <c r="I57" i="4"/>
  <c r="O57" i="4" s="1"/>
  <c r="Q57" i="4" s="1"/>
  <c r="J57" i="4"/>
  <c r="I63" i="4"/>
  <c r="O63" i="4" s="1"/>
  <c r="Q63" i="4" s="1"/>
  <c r="J63" i="4"/>
  <c r="I79" i="4"/>
  <c r="O79" i="4" s="1"/>
  <c r="Q79" i="4" s="1"/>
  <c r="J79" i="4"/>
  <c r="I53" i="4"/>
  <c r="O53" i="4" s="1"/>
  <c r="Q53" i="4" s="1"/>
  <c r="J53" i="4"/>
  <c r="I54" i="4"/>
  <c r="O54" i="4" s="1"/>
  <c r="Q54" i="4" s="1"/>
  <c r="J54" i="4"/>
  <c r="I73" i="4"/>
  <c r="O73" i="4" s="1"/>
  <c r="Q73" i="4" s="1"/>
  <c r="J73" i="4"/>
  <c r="I60" i="4"/>
  <c r="O60" i="4" s="1"/>
  <c r="Q60" i="4" s="1"/>
  <c r="J60" i="4"/>
  <c r="I9" i="4"/>
  <c r="O9" i="4" s="1"/>
  <c r="Q9" i="4" s="1"/>
  <c r="J9" i="4"/>
  <c r="I61" i="4"/>
  <c r="O61" i="4" s="1"/>
  <c r="Q61" i="4" s="1"/>
  <c r="J61" i="4"/>
  <c r="I81" i="4"/>
  <c r="O81" i="4" s="1"/>
  <c r="Q81" i="4" s="1"/>
  <c r="J81" i="4"/>
  <c r="I46" i="4"/>
  <c r="O46" i="4" s="1"/>
  <c r="Q46" i="4" s="1"/>
  <c r="J46" i="4"/>
  <c r="I37" i="4"/>
  <c r="O37" i="4" s="1"/>
  <c r="Q37" i="4" s="1"/>
  <c r="J37" i="4"/>
  <c r="I66" i="4"/>
  <c r="O66" i="4" s="1"/>
  <c r="Q66" i="4" s="1"/>
  <c r="J66" i="4"/>
  <c r="I83" i="4"/>
  <c r="O83" i="4" s="1"/>
  <c r="Q83" i="4" s="1"/>
  <c r="J83" i="4"/>
  <c r="I49" i="4"/>
  <c r="O49" i="4" s="1"/>
  <c r="Q49" i="4" s="1"/>
  <c r="J49" i="4"/>
  <c r="I85" i="4"/>
  <c r="O85" i="4" s="1"/>
  <c r="Q85" i="4" s="1"/>
  <c r="J85" i="4"/>
  <c r="I5" i="4"/>
  <c r="O5" i="4" s="1"/>
  <c r="Q5" i="4" s="1"/>
  <c r="J5" i="4"/>
  <c r="I74" i="4"/>
  <c r="O74" i="4" s="1"/>
  <c r="Q74" i="4" s="1"/>
  <c r="J74" i="4"/>
  <c r="I55" i="4"/>
  <c r="O55" i="4" s="1"/>
  <c r="Q55" i="4" s="1"/>
  <c r="J55" i="4"/>
  <c r="I69" i="4"/>
  <c r="J69" i="4"/>
  <c r="I7" i="4"/>
  <c r="O7" i="4" s="1"/>
  <c r="Q7" i="4" s="1"/>
  <c r="J7" i="4"/>
  <c r="I47" i="4"/>
  <c r="O47" i="4" s="1"/>
  <c r="Q47" i="4" s="1"/>
  <c r="J47" i="4"/>
  <c r="I80" i="4"/>
  <c r="O80" i="4" s="1"/>
  <c r="Q80" i="4" s="1"/>
  <c r="J80" i="4"/>
  <c r="I10" i="4"/>
  <c r="O10" i="4" s="1"/>
  <c r="Q10" i="4" s="1"/>
  <c r="J10" i="4"/>
  <c r="I12" i="4"/>
  <c r="O12" i="4" s="1"/>
  <c r="Q12" i="4" s="1"/>
  <c r="J12" i="4"/>
  <c r="I15" i="4"/>
  <c r="O15" i="4" s="1"/>
  <c r="Q15" i="4" s="1"/>
  <c r="J15" i="4"/>
  <c r="I82" i="4"/>
  <c r="O82" i="4" s="1"/>
  <c r="Q82" i="4" s="1"/>
  <c r="J82" i="4"/>
  <c r="I21" i="4"/>
  <c r="O21" i="4" s="1"/>
  <c r="Q21" i="4" s="1"/>
  <c r="J21" i="4"/>
  <c r="I39" i="4"/>
  <c r="O39" i="4" s="1"/>
  <c r="Q39" i="4" s="1"/>
  <c r="J39" i="4"/>
  <c r="I3" i="4"/>
  <c r="O3" i="4" s="1"/>
  <c r="Q3" i="4" s="1"/>
  <c r="J3" i="4"/>
  <c r="I87" i="4"/>
  <c r="O87" i="4" s="1"/>
  <c r="Q87" i="4" s="1"/>
  <c r="J87" i="4"/>
  <c r="I50" i="4"/>
  <c r="O50" i="4" s="1"/>
  <c r="Q50" i="4" s="1"/>
  <c r="J50" i="4"/>
  <c r="I30" i="4"/>
  <c r="O30" i="4" s="1"/>
  <c r="Q30" i="4" s="1"/>
  <c r="J30" i="4"/>
  <c r="I34" i="4"/>
  <c r="O34" i="4" s="1"/>
  <c r="Q34" i="4" s="1"/>
  <c r="J34" i="4"/>
  <c r="I13" i="4"/>
  <c r="O13" i="4" s="1"/>
  <c r="Q13" i="4" s="1"/>
  <c r="J13" i="4"/>
  <c r="I11" i="4"/>
  <c r="O11" i="4" s="1"/>
  <c r="Q11" i="4" s="1"/>
  <c r="J11" i="4"/>
  <c r="I62" i="4"/>
  <c r="O62" i="4" s="1"/>
  <c r="Q62" i="4" s="1"/>
  <c r="J62" i="4"/>
  <c r="I42" i="4"/>
  <c r="O42" i="4" s="1"/>
  <c r="Q42" i="4" s="1"/>
  <c r="J42" i="4"/>
  <c r="I84" i="4"/>
  <c r="O84" i="4" s="1"/>
  <c r="Q84" i="4" s="1"/>
  <c r="J84" i="4"/>
  <c r="I35" i="4"/>
  <c r="J35" i="4"/>
  <c r="I16" i="4"/>
  <c r="O16" i="4" s="1"/>
  <c r="Q16" i="4" s="1"/>
  <c r="J16" i="4"/>
  <c r="I8" i="4"/>
  <c r="O8" i="4" s="1"/>
  <c r="Q8" i="4" s="1"/>
  <c r="J8" i="4"/>
  <c r="I25" i="4"/>
  <c r="O25" i="4" s="1"/>
  <c r="Q25" i="4" s="1"/>
  <c r="J25" i="4"/>
  <c r="I31" i="4"/>
  <c r="J31" i="4"/>
  <c r="I77" i="4"/>
  <c r="O77" i="4" s="1"/>
  <c r="Q77" i="4" s="1"/>
  <c r="J77" i="4"/>
  <c r="I43" i="4"/>
  <c r="O43" i="4" s="1"/>
  <c r="Q43" i="4" s="1"/>
  <c r="J43" i="4"/>
  <c r="I17" i="4"/>
  <c r="O17" i="4" s="1"/>
  <c r="Q17" i="4" s="1"/>
  <c r="J17" i="4"/>
  <c r="I51" i="4"/>
  <c r="O51" i="4" s="1"/>
  <c r="Q51" i="4" s="1"/>
  <c r="J51" i="4"/>
  <c r="I64" i="4"/>
  <c r="O64" i="4" s="1"/>
  <c r="Q64" i="4" s="1"/>
  <c r="J64" i="4"/>
  <c r="I67" i="4"/>
  <c r="O67" i="4" s="1"/>
  <c r="Q67" i="4" s="1"/>
  <c r="J67" i="4"/>
  <c r="I22" i="4"/>
  <c r="O22" i="4" s="1"/>
  <c r="Q22" i="4" s="1"/>
  <c r="J22" i="4"/>
  <c r="I75" i="4"/>
  <c r="O75" i="4" s="1"/>
  <c r="Q75" i="4" s="1"/>
  <c r="J75" i="4"/>
  <c r="I48" i="4"/>
  <c r="O48" i="4" s="1"/>
  <c r="Q48" i="4" s="1"/>
  <c r="J48" i="4"/>
  <c r="I52" i="4"/>
  <c r="O52" i="4" s="1"/>
  <c r="Q52" i="4" s="1"/>
  <c r="J52" i="4"/>
  <c r="I78" i="4"/>
  <c r="O78" i="4" s="1"/>
  <c r="Q78" i="4" s="1"/>
  <c r="J78" i="4"/>
  <c r="I70" i="4"/>
  <c r="O70" i="4" s="1"/>
  <c r="Q70" i="4" s="1"/>
  <c r="J70" i="4"/>
  <c r="I76" i="4"/>
  <c r="O76" i="4" s="1"/>
  <c r="Q76" i="4" s="1"/>
  <c r="J76" i="4"/>
  <c r="I26" i="4"/>
  <c r="O26" i="4" s="1"/>
  <c r="Q26" i="4" s="1"/>
  <c r="J26" i="4"/>
  <c r="I32" i="4"/>
  <c r="O32" i="4" s="1"/>
  <c r="Q32" i="4" s="1"/>
  <c r="J32" i="4"/>
  <c r="I86" i="4"/>
  <c r="O86" i="4" s="1"/>
  <c r="Q86" i="4" s="1"/>
  <c r="J86" i="4"/>
  <c r="I40" i="4"/>
  <c r="O40" i="4" s="1"/>
  <c r="Q40" i="4" s="1"/>
  <c r="J40" i="4"/>
  <c r="I44" i="4"/>
  <c r="O44" i="4" s="1"/>
  <c r="Q44" i="4" s="1"/>
  <c r="J44" i="4"/>
  <c r="I41" i="4"/>
  <c r="O41" i="4" s="1"/>
  <c r="Q41" i="4" s="1"/>
  <c r="J41" i="4"/>
  <c r="I56" i="4"/>
  <c r="O56" i="4" s="1"/>
  <c r="Q56" i="4" s="1"/>
  <c r="J56" i="4"/>
  <c r="I58" i="4"/>
  <c r="O58" i="4" s="1"/>
  <c r="Q58" i="4" s="1"/>
  <c r="J58" i="4"/>
  <c r="I36" i="4"/>
  <c r="O36" i="4" s="1"/>
  <c r="Q36" i="4" s="1"/>
  <c r="J36" i="4"/>
  <c r="I14" i="4"/>
  <c r="O14" i="4" s="1"/>
  <c r="Q14" i="4" s="1"/>
  <c r="J14" i="4"/>
  <c r="I18" i="4"/>
  <c r="O18" i="4" s="1"/>
  <c r="Q18" i="4" s="1"/>
  <c r="J18" i="4"/>
  <c r="I23" i="4"/>
  <c r="O23" i="4" s="1"/>
  <c r="Q23" i="4" s="1"/>
  <c r="J23" i="4"/>
  <c r="I27" i="4"/>
  <c r="O27" i="4" s="1"/>
  <c r="Q27" i="4" s="1"/>
  <c r="J27" i="4"/>
  <c r="I59" i="4"/>
  <c r="O59" i="4" s="1"/>
  <c r="Q59" i="4" s="1"/>
  <c r="J59" i="4"/>
  <c r="I88" i="4"/>
  <c r="O88" i="4" s="1"/>
  <c r="Q88" i="4" s="1"/>
  <c r="J88" i="4"/>
  <c r="I65" i="4"/>
  <c r="O65" i="4" s="1"/>
  <c r="Q65" i="4" s="1"/>
  <c r="J65" i="4"/>
  <c r="I33" i="4"/>
  <c r="O33" i="4" s="1"/>
  <c r="Q33" i="4" s="1"/>
  <c r="J33" i="4"/>
  <c r="I45" i="4"/>
  <c r="O45" i="4" s="1"/>
  <c r="Q45" i="4" s="1"/>
  <c r="J45" i="4"/>
  <c r="I89" i="4"/>
  <c r="O89" i="4" s="1"/>
  <c r="Q89" i="4" s="1"/>
  <c r="J89" i="4"/>
  <c r="I28" i="4"/>
  <c r="O28" i="4" s="1"/>
  <c r="Q28" i="4" s="1"/>
  <c r="J28" i="4"/>
  <c r="I90" i="4"/>
  <c r="O90" i="4" s="1"/>
  <c r="Q90" i="4" s="1"/>
  <c r="J90" i="4"/>
  <c r="I19" i="4"/>
  <c r="O19" i="4" s="1"/>
  <c r="Q19" i="4" s="1"/>
  <c r="J19" i="4"/>
  <c r="I68" i="4"/>
  <c r="O68" i="4" s="1"/>
  <c r="Q68" i="4" s="1"/>
  <c r="J68" i="4"/>
  <c r="I24" i="4"/>
  <c r="O24" i="4" s="1"/>
  <c r="Q24" i="4" s="1"/>
  <c r="J24" i="4"/>
  <c r="I29" i="4"/>
  <c r="O29" i="4" s="1"/>
  <c r="Q29" i="4" s="1"/>
  <c r="J29" i="4"/>
  <c r="J4" i="4"/>
  <c r="I4" i="4"/>
  <c r="O4" i="4" s="1"/>
  <c r="Q4" i="4" s="1"/>
  <c r="H20" i="4"/>
  <c r="H2" i="4"/>
  <c r="H38" i="4"/>
  <c r="H71" i="4"/>
  <c r="H72" i="4"/>
  <c r="H6" i="4"/>
  <c r="H57" i="4"/>
  <c r="H63" i="4"/>
  <c r="H79" i="4"/>
  <c r="H53" i="4"/>
  <c r="H54" i="4"/>
  <c r="H73" i="4"/>
  <c r="H60" i="4"/>
  <c r="H9" i="4"/>
  <c r="H61" i="4"/>
  <c r="H81" i="4"/>
  <c r="H46" i="4"/>
  <c r="H37" i="4"/>
  <c r="H66" i="4"/>
  <c r="H83" i="4"/>
  <c r="H49" i="4"/>
  <c r="H85" i="4"/>
  <c r="H5" i="4"/>
  <c r="H74" i="4"/>
  <c r="H55" i="4"/>
  <c r="H69" i="4"/>
  <c r="H7" i="4"/>
  <c r="H47" i="4"/>
  <c r="H80" i="4"/>
  <c r="H10" i="4"/>
  <c r="H12" i="4"/>
  <c r="H15" i="4"/>
  <c r="H82" i="4"/>
  <c r="H21" i="4"/>
  <c r="H39" i="4"/>
  <c r="H3" i="4"/>
  <c r="H87" i="4"/>
  <c r="H50" i="4"/>
  <c r="H30" i="4"/>
  <c r="H34" i="4"/>
  <c r="H13" i="4"/>
  <c r="H11" i="4"/>
  <c r="H62" i="4"/>
  <c r="H42" i="4"/>
  <c r="H84" i="4"/>
  <c r="H35" i="4"/>
  <c r="H16" i="4"/>
  <c r="H8" i="4"/>
  <c r="H25" i="4"/>
  <c r="H31" i="4"/>
  <c r="H77" i="4"/>
  <c r="H43" i="4"/>
  <c r="H17" i="4"/>
  <c r="H51" i="4"/>
  <c r="H64" i="4"/>
  <c r="H67" i="4"/>
  <c r="H22" i="4"/>
  <c r="H75" i="4"/>
  <c r="H48" i="4"/>
  <c r="H52" i="4"/>
  <c r="H78" i="4"/>
  <c r="H70" i="4"/>
  <c r="H76" i="4"/>
  <c r="H26" i="4"/>
  <c r="H32" i="4"/>
  <c r="H86" i="4"/>
  <c r="H40" i="4"/>
  <c r="H44" i="4"/>
  <c r="H41" i="4"/>
  <c r="H56" i="4"/>
  <c r="H58" i="4"/>
  <c r="H36" i="4"/>
  <c r="H14" i="4"/>
  <c r="H18" i="4"/>
  <c r="H23" i="4"/>
  <c r="H27" i="4"/>
  <c r="H59" i="4"/>
  <c r="H88" i="4"/>
  <c r="H65" i="4"/>
  <c r="H33" i="4"/>
  <c r="H45" i="4"/>
  <c r="H89" i="4"/>
  <c r="H28" i="4"/>
  <c r="H90" i="4"/>
  <c r="H19" i="4"/>
  <c r="H68" i="4"/>
  <c r="H24" i="4"/>
  <c r="H29" i="4"/>
  <c r="H4" i="4"/>
  <c r="B20" i="4" l="1"/>
  <c r="C20" i="4"/>
  <c r="D20" i="4"/>
  <c r="E20" i="4" s="1"/>
  <c r="F20" i="4" s="1"/>
  <c r="G20" i="4"/>
  <c r="B2" i="4"/>
  <c r="C2" i="4"/>
  <c r="D2" i="4"/>
  <c r="E2" i="4" s="1"/>
  <c r="F2" i="4" s="1"/>
  <c r="G2" i="4"/>
  <c r="B38" i="4"/>
  <c r="C38" i="4"/>
  <c r="D38" i="4"/>
  <c r="E38" i="4" s="1"/>
  <c r="F38" i="4" s="1"/>
  <c r="G38" i="4"/>
  <c r="B71" i="4"/>
  <c r="C71" i="4"/>
  <c r="D71" i="4"/>
  <c r="E71" i="4" s="1"/>
  <c r="F71" i="4" s="1"/>
  <c r="G71" i="4"/>
  <c r="B72" i="4"/>
  <c r="C72" i="4"/>
  <c r="D72" i="4"/>
  <c r="E72" i="4" s="1"/>
  <c r="F72" i="4" s="1"/>
  <c r="G72" i="4"/>
  <c r="B6" i="4"/>
  <c r="C6" i="4"/>
  <c r="D6" i="4"/>
  <c r="E6" i="4" s="1"/>
  <c r="F6" i="4" s="1"/>
  <c r="G6" i="4"/>
  <c r="B57" i="4"/>
  <c r="C57" i="4"/>
  <c r="D57" i="4"/>
  <c r="E57" i="4" s="1"/>
  <c r="F57" i="4" s="1"/>
  <c r="G57" i="4"/>
  <c r="B63" i="4"/>
  <c r="C63" i="4"/>
  <c r="D63" i="4"/>
  <c r="E63" i="4" s="1"/>
  <c r="F63" i="4" s="1"/>
  <c r="G63" i="4"/>
  <c r="B79" i="4"/>
  <c r="C79" i="4"/>
  <c r="D79" i="4"/>
  <c r="E79" i="4" s="1"/>
  <c r="F79" i="4" s="1"/>
  <c r="G79" i="4"/>
  <c r="B53" i="4"/>
  <c r="C53" i="4"/>
  <c r="D53" i="4"/>
  <c r="E53" i="4" s="1"/>
  <c r="F53" i="4" s="1"/>
  <c r="G53" i="4"/>
  <c r="B54" i="4"/>
  <c r="C54" i="4"/>
  <c r="D54" i="4"/>
  <c r="E54" i="4" s="1"/>
  <c r="F54" i="4" s="1"/>
  <c r="G54" i="4"/>
  <c r="B73" i="4"/>
  <c r="C73" i="4"/>
  <c r="D73" i="4"/>
  <c r="E73" i="4" s="1"/>
  <c r="F73" i="4" s="1"/>
  <c r="G73" i="4"/>
  <c r="B60" i="4"/>
  <c r="C60" i="4"/>
  <c r="D60" i="4"/>
  <c r="E60" i="4" s="1"/>
  <c r="F60" i="4" s="1"/>
  <c r="G60" i="4"/>
  <c r="B9" i="4"/>
  <c r="C9" i="4"/>
  <c r="D9" i="4"/>
  <c r="E9" i="4" s="1"/>
  <c r="F9" i="4" s="1"/>
  <c r="G9" i="4"/>
  <c r="B61" i="4"/>
  <c r="C61" i="4"/>
  <c r="D61" i="4"/>
  <c r="E61" i="4" s="1"/>
  <c r="F61" i="4" s="1"/>
  <c r="G61" i="4"/>
  <c r="B81" i="4"/>
  <c r="C81" i="4"/>
  <c r="D81" i="4"/>
  <c r="E81" i="4" s="1"/>
  <c r="F81" i="4" s="1"/>
  <c r="G81" i="4"/>
  <c r="B46" i="4"/>
  <c r="C46" i="4"/>
  <c r="D46" i="4"/>
  <c r="E46" i="4" s="1"/>
  <c r="F46" i="4" s="1"/>
  <c r="G46" i="4"/>
  <c r="B37" i="4"/>
  <c r="C37" i="4"/>
  <c r="D37" i="4"/>
  <c r="E37" i="4" s="1"/>
  <c r="F37" i="4" s="1"/>
  <c r="G37" i="4"/>
  <c r="B66" i="4"/>
  <c r="C66" i="4"/>
  <c r="D66" i="4"/>
  <c r="E66" i="4" s="1"/>
  <c r="F66" i="4" s="1"/>
  <c r="G66" i="4"/>
  <c r="B83" i="4"/>
  <c r="C83" i="4"/>
  <c r="D83" i="4"/>
  <c r="E83" i="4" s="1"/>
  <c r="F83" i="4" s="1"/>
  <c r="G83" i="4"/>
  <c r="B49" i="4"/>
  <c r="C49" i="4"/>
  <c r="D49" i="4"/>
  <c r="E49" i="4" s="1"/>
  <c r="F49" i="4" s="1"/>
  <c r="G49" i="4"/>
  <c r="B85" i="4"/>
  <c r="C85" i="4"/>
  <c r="D85" i="4"/>
  <c r="E85" i="4" s="1"/>
  <c r="F85" i="4" s="1"/>
  <c r="G85" i="4"/>
  <c r="B5" i="4"/>
  <c r="C5" i="4"/>
  <c r="D5" i="4"/>
  <c r="E5" i="4" s="1"/>
  <c r="F5" i="4" s="1"/>
  <c r="G5" i="4"/>
  <c r="B74" i="4"/>
  <c r="C74" i="4"/>
  <c r="D74" i="4"/>
  <c r="E74" i="4" s="1"/>
  <c r="F74" i="4" s="1"/>
  <c r="G74" i="4"/>
  <c r="B55" i="4"/>
  <c r="C55" i="4"/>
  <c r="D55" i="4"/>
  <c r="E55" i="4" s="1"/>
  <c r="F55" i="4" s="1"/>
  <c r="G55" i="4"/>
  <c r="B69" i="4"/>
  <c r="C69" i="4"/>
  <c r="D69" i="4"/>
  <c r="E69" i="4" s="1"/>
  <c r="F69" i="4" s="1"/>
  <c r="G69" i="4"/>
  <c r="B7" i="4"/>
  <c r="C7" i="4"/>
  <c r="D7" i="4"/>
  <c r="E7" i="4" s="1"/>
  <c r="F7" i="4" s="1"/>
  <c r="G7" i="4"/>
  <c r="B47" i="4"/>
  <c r="C47" i="4"/>
  <c r="D47" i="4"/>
  <c r="E47" i="4" s="1"/>
  <c r="F47" i="4" s="1"/>
  <c r="G47" i="4"/>
  <c r="B80" i="4"/>
  <c r="C80" i="4"/>
  <c r="D80" i="4"/>
  <c r="E80" i="4" s="1"/>
  <c r="F80" i="4" s="1"/>
  <c r="G80" i="4"/>
  <c r="B10" i="4"/>
  <c r="C10" i="4"/>
  <c r="D10" i="4"/>
  <c r="E10" i="4" s="1"/>
  <c r="F10" i="4" s="1"/>
  <c r="G10" i="4"/>
  <c r="B12" i="4"/>
  <c r="C12" i="4"/>
  <c r="D12" i="4"/>
  <c r="E12" i="4" s="1"/>
  <c r="F12" i="4" s="1"/>
  <c r="G12" i="4"/>
  <c r="B15" i="4"/>
  <c r="C15" i="4"/>
  <c r="D15" i="4"/>
  <c r="E15" i="4" s="1"/>
  <c r="F15" i="4" s="1"/>
  <c r="G15" i="4"/>
  <c r="B82" i="4"/>
  <c r="C82" i="4"/>
  <c r="D82" i="4"/>
  <c r="E82" i="4" s="1"/>
  <c r="F82" i="4" s="1"/>
  <c r="G82" i="4"/>
  <c r="B21" i="4"/>
  <c r="C21" i="4"/>
  <c r="D21" i="4"/>
  <c r="E21" i="4" s="1"/>
  <c r="F21" i="4" s="1"/>
  <c r="G21" i="4"/>
  <c r="B39" i="4"/>
  <c r="C39" i="4"/>
  <c r="D39" i="4"/>
  <c r="E39" i="4" s="1"/>
  <c r="F39" i="4" s="1"/>
  <c r="G39" i="4"/>
  <c r="B3" i="4"/>
  <c r="C3" i="4"/>
  <c r="D3" i="4"/>
  <c r="E3" i="4" s="1"/>
  <c r="F3" i="4" s="1"/>
  <c r="G3" i="4"/>
  <c r="B87" i="4"/>
  <c r="C87" i="4"/>
  <c r="D87" i="4"/>
  <c r="E87" i="4" s="1"/>
  <c r="F87" i="4" s="1"/>
  <c r="G87" i="4"/>
  <c r="B50" i="4"/>
  <c r="C50" i="4"/>
  <c r="D50" i="4"/>
  <c r="E50" i="4" s="1"/>
  <c r="F50" i="4" s="1"/>
  <c r="G50" i="4"/>
  <c r="B30" i="4"/>
  <c r="C30" i="4"/>
  <c r="D30" i="4"/>
  <c r="E30" i="4" s="1"/>
  <c r="F30" i="4" s="1"/>
  <c r="G30" i="4"/>
  <c r="B34" i="4"/>
  <c r="C34" i="4"/>
  <c r="D34" i="4"/>
  <c r="E34" i="4" s="1"/>
  <c r="F34" i="4" s="1"/>
  <c r="G34" i="4"/>
  <c r="B13" i="4"/>
  <c r="C13" i="4"/>
  <c r="D13" i="4"/>
  <c r="E13" i="4" s="1"/>
  <c r="F13" i="4" s="1"/>
  <c r="G13" i="4"/>
  <c r="B11" i="4"/>
  <c r="C11" i="4"/>
  <c r="D11" i="4"/>
  <c r="E11" i="4" s="1"/>
  <c r="F11" i="4" s="1"/>
  <c r="G11" i="4"/>
  <c r="B62" i="4"/>
  <c r="C62" i="4"/>
  <c r="D62" i="4"/>
  <c r="E62" i="4" s="1"/>
  <c r="F62" i="4" s="1"/>
  <c r="G62" i="4"/>
  <c r="B42" i="4"/>
  <c r="C42" i="4"/>
  <c r="D42" i="4"/>
  <c r="E42" i="4" s="1"/>
  <c r="F42" i="4" s="1"/>
  <c r="G42" i="4"/>
  <c r="B84" i="4"/>
  <c r="C84" i="4"/>
  <c r="D84" i="4"/>
  <c r="E84" i="4" s="1"/>
  <c r="F84" i="4" s="1"/>
  <c r="G84" i="4"/>
  <c r="B35" i="4"/>
  <c r="C35" i="4"/>
  <c r="D35" i="4"/>
  <c r="E35" i="4" s="1"/>
  <c r="F35" i="4" s="1"/>
  <c r="G35" i="4"/>
  <c r="B16" i="4"/>
  <c r="C16" i="4"/>
  <c r="D16" i="4"/>
  <c r="E16" i="4" s="1"/>
  <c r="F16" i="4" s="1"/>
  <c r="G16" i="4"/>
  <c r="B8" i="4"/>
  <c r="C8" i="4"/>
  <c r="D8" i="4"/>
  <c r="E8" i="4" s="1"/>
  <c r="F8" i="4" s="1"/>
  <c r="G8" i="4"/>
  <c r="B25" i="4"/>
  <c r="C25" i="4"/>
  <c r="D25" i="4"/>
  <c r="E25" i="4" s="1"/>
  <c r="F25" i="4" s="1"/>
  <c r="G25" i="4"/>
  <c r="B31" i="4"/>
  <c r="C31" i="4"/>
  <c r="D31" i="4"/>
  <c r="E31" i="4" s="1"/>
  <c r="F31" i="4" s="1"/>
  <c r="G31" i="4"/>
  <c r="B77" i="4"/>
  <c r="C77" i="4"/>
  <c r="D77" i="4"/>
  <c r="E77" i="4" s="1"/>
  <c r="F77" i="4" s="1"/>
  <c r="G77" i="4"/>
  <c r="B43" i="4"/>
  <c r="C43" i="4"/>
  <c r="D43" i="4"/>
  <c r="E43" i="4" s="1"/>
  <c r="F43" i="4" s="1"/>
  <c r="G43" i="4"/>
  <c r="B17" i="4"/>
  <c r="C17" i="4"/>
  <c r="D17" i="4"/>
  <c r="E17" i="4" s="1"/>
  <c r="F17" i="4" s="1"/>
  <c r="G17" i="4"/>
  <c r="B51" i="4"/>
  <c r="C51" i="4"/>
  <c r="D51" i="4"/>
  <c r="E51" i="4" s="1"/>
  <c r="F51" i="4" s="1"/>
  <c r="G51" i="4"/>
  <c r="B64" i="4"/>
  <c r="C64" i="4"/>
  <c r="D64" i="4"/>
  <c r="E64" i="4" s="1"/>
  <c r="F64" i="4" s="1"/>
  <c r="G64" i="4"/>
  <c r="B67" i="4"/>
  <c r="C67" i="4"/>
  <c r="D67" i="4"/>
  <c r="E67" i="4" s="1"/>
  <c r="F67" i="4" s="1"/>
  <c r="G67" i="4"/>
  <c r="B22" i="4"/>
  <c r="C22" i="4"/>
  <c r="D22" i="4"/>
  <c r="E22" i="4" s="1"/>
  <c r="F22" i="4" s="1"/>
  <c r="G22" i="4"/>
  <c r="B75" i="4"/>
  <c r="C75" i="4"/>
  <c r="D75" i="4"/>
  <c r="E75" i="4" s="1"/>
  <c r="F75" i="4" s="1"/>
  <c r="G75" i="4"/>
  <c r="B48" i="4"/>
  <c r="C48" i="4"/>
  <c r="D48" i="4"/>
  <c r="E48" i="4" s="1"/>
  <c r="F48" i="4" s="1"/>
  <c r="G48" i="4"/>
  <c r="B52" i="4"/>
  <c r="C52" i="4"/>
  <c r="D52" i="4"/>
  <c r="E52" i="4" s="1"/>
  <c r="F52" i="4" s="1"/>
  <c r="G52" i="4"/>
  <c r="B78" i="4"/>
  <c r="C78" i="4"/>
  <c r="D78" i="4"/>
  <c r="E78" i="4" s="1"/>
  <c r="F78" i="4" s="1"/>
  <c r="G78" i="4"/>
  <c r="B70" i="4"/>
  <c r="C70" i="4"/>
  <c r="D70" i="4"/>
  <c r="E70" i="4" s="1"/>
  <c r="F70" i="4" s="1"/>
  <c r="G70" i="4"/>
  <c r="B76" i="4"/>
  <c r="C76" i="4"/>
  <c r="D76" i="4"/>
  <c r="E76" i="4" s="1"/>
  <c r="F76" i="4" s="1"/>
  <c r="G76" i="4"/>
  <c r="B26" i="4"/>
  <c r="C26" i="4"/>
  <c r="D26" i="4"/>
  <c r="E26" i="4" s="1"/>
  <c r="F26" i="4" s="1"/>
  <c r="G26" i="4"/>
  <c r="B32" i="4"/>
  <c r="C32" i="4"/>
  <c r="D32" i="4"/>
  <c r="E32" i="4" s="1"/>
  <c r="F32" i="4" s="1"/>
  <c r="G32" i="4"/>
  <c r="B86" i="4"/>
  <c r="C86" i="4"/>
  <c r="D86" i="4"/>
  <c r="E86" i="4" s="1"/>
  <c r="F86" i="4" s="1"/>
  <c r="G86" i="4"/>
  <c r="B40" i="4"/>
  <c r="C40" i="4"/>
  <c r="D40" i="4"/>
  <c r="E40" i="4" s="1"/>
  <c r="F40" i="4" s="1"/>
  <c r="G40" i="4"/>
  <c r="B44" i="4"/>
  <c r="C44" i="4"/>
  <c r="D44" i="4"/>
  <c r="E44" i="4" s="1"/>
  <c r="F44" i="4" s="1"/>
  <c r="G44" i="4"/>
  <c r="B41" i="4"/>
  <c r="C41" i="4"/>
  <c r="D41" i="4"/>
  <c r="E41" i="4" s="1"/>
  <c r="F41" i="4" s="1"/>
  <c r="G41" i="4"/>
  <c r="B56" i="4"/>
  <c r="C56" i="4"/>
  <c r="D56" i="4"/>
  <c r="E56" i="4" s="1"/>
  <c r="F56" i="4" s="1"/>
  <c r="G56" i="4"/>
  <c r="B58" i="4"/>
  <c r="C58" i="4"/>
  <c r="D58" i="4"/>
  <c r="E58" i="4" s="1"/>
  <c r="F58" i="4" s="1"/>
  <c r="G58" i="4"/>
  <c r="B36" i="4"/>
  <c r="C36" i="4"/>
  <c r="D36" i="4"/>
  <c r="E36" i="4" s="1"/>
  <c r="F36" i="4" s="1"/>
  <c r="G36" i="4"/>
  <c r="B14" i="4"/>
  <c r="C14" i="4"/>
  <c r="D14" i="4"/>
  <c r="E14" i="4" s="1"/>
  <c r="F14" i="4" s="1"/>
  <c r="G14" i="4"/>
  <c r="B18" i="4"/>
  <c r="C18" i="4"/>
  <c r="D18" i="4"/>
  <c r="E18" i="4" s="1"/>
  <c r="F18" i="4" s="1"/>
  <c r="G18" i="4"/>
  <c r="B23" i="4"/>
  <c r="C23" i="4"/>
  <c r="D23" i="4"/>
  <c r="E23" i="4" s="1"/>
  <c r="F23" i="4" s="1"/>
  <c r="G23" i="4"/>
  <c r="B27" i="4"/>
  <c r="C27" i="4"/>
  <c r="D27" i="4"/>
  <c r="E27" i="4" s="1"/>
  <c r="F27" i="4" s="1"/>
  <c r="G27" i="4"/>
  <c r="B59" i="4"/>
  <c r="C59" i="4"/>
  <c r="D59" i="4"/>
  <c r="E59" i="4" s="1"/>
  <c r="F59" i="4" s="1"/>
  <c r="G59" i="4"/>
  <c r="B88" i="4"/>
  <c r="C88" i="4"/>
  <c r="D88" i="4"/>
  <c r="E88" i="4" s="1"/>
  <c r="F88" i="4" s="1"/>
  <c r="G88" i="4"/>
  <c r="B65" i="4"/>
  <c r="C65" i="4"/>
  <c r="D65" i="4"/>
  <c r="E65" i="4" s="1"/>
  <c r="F65" i="4" s="1"/>
  <c r="G65" i="4"/>
  <c r="B33" i="4"/>
  <c r="C33" i="4"/>
  <c r="D33" i="4"/>
  <c r="E33" i="4" s="1"/>
  <c r="F33" i="4" s="1"/>
  <c r="G33" i="4"/>
  <c r="B45" i="4"/>
  <c r="C45" i="4"/>
  <c r="D45" i="4"/>
  <c r="E45" i="4" s="1"/>
  <c r="F45" i="4" s="1"/>
  <c r="G45" i="4"/>
  <c r="B89" i="4"/>
  <c r="C89" i="4"/>
  <c r="D89" i="4"/>
  <c r="E89" i="4" s="1"/>
  <c r="F89" i="4" s="1"/>
  <c r="G89" i="4"/>
  <c r="B28" i="4"/>
  <c r="C28" i="4"/>
  <c r="D28" i="4"/>
  <c r="E28" i="4" s="1"/>
  <c r="F28" i="4" s="1"/>
  <c r="G28" i="4"/>
  <c r="B90" i="4"/>
  <c r="C90" i="4"/>
  <c r="D90" i="4"/>
  <c r="E90" i="4" s="1"/>
  <c r="F90" i="4" s="1"/>
  <c r="G90" i="4"/>
  <c r="B19" i="4"/>
  <c r="C19" i="4"/>
  <c r="D19" i="4"/>
  <c r="E19" i="4" s="1"/>
  <c r="F19" i="4" s="1"/>
  <c r="G19" i="4"/>
  <c r="B68" i="4"/>
  <c r="C68" i="4"/>
  <c r="D68" i="4"/>
  <c r="E68" i="4" s="1"/>
  <c r="F68" i="4" s="1"/>
  <c r="G68" i="4"/>
  <c r="B24" i="4"/>
  <c r="C24" i="4"/>
  <c r="D24" i="4"/>
  <c r="E24" i="4" s="1"/>
  <c r="F24" i="4" s="1"/>
  <c r="G24" i="4"/>
  <c r="B29" i="4"/>
  <c r="C29" i="4"/>
  <c r="D29" i="4"/>
  <c r="E29" i="4" s="1"/>
  <c r="F29" i="4" s="1"/>
  <c r="G29" i="4"/>
  <c r="G4" i="4"/>
  <c r="D4" i="4"/>
  <c r="C4" i="4"/>
  <c r="B4" i="4"/>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367" i="5"/>
  <c r="I212" i="5"/>
  <c r="I506" i="5"/>
  <c r="I510" i="5"/>
  <c r="I57" i="5"/>
  <c r="I210"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55" i="5"/>
  <c r="I507" i="5"/>
  <c r="I509" i="5"/>
  <c r="I54" i="5"/>
  <c r="I215" i="5"/>
  <c r="I366"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367" i="5"/>
  <c r="K212" i="5"/>
  <c r="K506" i="5"/>
  <c r="K510" i="5"/>
  <c r="K57" i="5"/>
  <c r="K210"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55" i="5"/>
  <c r="K507" i="5"/>
  <c r="K509" i="5"/>
  <c r="K54" i="5"/>
  <c r="K215" i="5"/>
  <c r="K366"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1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213" i="5"/>
  <c r="K365" i="5"/>
  <c r="K261" i="5"/>
  <c r="K53" i="5"/>
  <c r="K368"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503" i="5"/>
  <c r="K504" i="5"/>
  <c r="K505" i="5"/>
  <c r="K369" i="5"/>
  <c r="K58" i="5"/>
  <c r="K508" i="5"/>
  <c r="K214" i="5"/>
  <c r="K56" i="5"/>
  <c r="K511" i="5"/>
  <c r="K512" i="5"/>
  <c r="K513" i="5"/>
  <c r="K514" i="5"/>
  <c r="K515" i="5"/>
  <c r="K516" i="5"/>
  <c r="K517" i="5"/>
  <c r="K518" i="5"/>
  <c r="K519" i="5"/>
  <c r="K520" i="5"/>
  <c r="K521" i="5"/>
  <c r="K522" i="5"/>
  <c r="K523" i="5"/>
  <c r="K524" i="5"/>
  <c r="K525" i="5"/>
  <c r="K526" i="5"/>
  <c r="K527" i="5"/>
  <c r="K528" i="5"/>
  <c r="K529" i="5"/>
  <c r="K530" i="5"/>
  <c r="K531" i="5"/>
  <c r="K532" i="5"/>
  <c r="K533" i="5"/>
  <c r="K2" i="5"/>
  <c r="I2" i="5"/>
  <c r="E4" i="4" l="1"/>
  <c r="F4" i="4" s="1"/>
  <c r="P421" i="5"/>
  <c r="P387" i="5"/>
  <c r="P327" i="5"/>
  <c r="P14" i="5"/>
  <c r="P12" i="5"/>
  <c r="P11" i="5"/>
  <c r="P10" i="5"/>
  <c r="P8" i="5"/>
  <c r="P7" i="5"/>
  <c r="P5" i="5"/>
  <c r="P4" i="5"/>
  <c r="P3" i="5"/>
  <c r="P2" i="5"/>
  <c r="E3" i="6" l="1"/>
  <c r="E2" i="6"/>
  <c r="H321" i="5" l="1"/>
  <c r="H511" i="5" l="1"/>
  <c r="I321" i="5"/>
  <c r="I511" i="5"/>
  <c r="H33" i="5"/>
  <c r="H344" i="5"/>
  <c r="I344" i="5"/>
  <c r="H155" i="5"/>
  <c r="I421" i="5" l="1"/>
  <c r="H21" i="5"/>
  <c r="H27" i="5"/>
  <c r="H34" i="5"/>
  <c r="H41" i="5"/>
  <c r="H47" i="5"/>
  <c r="H367" i="5"/>
  <c r="H59" i="5"/>
  <c r="H66" i="5"/>
  <c r="H72" i="5"/>
  <c r="H78" i="5"/>
  <c r="H85" i="5"/>
  <c r="H91" i="5"/>
  <c r="H97" i="5"/>
  <c r="H104" i="5"/>
  <c r="H111" i="5"/>
  <c r="H117" i="5"/>
  <c r="H123" i="5"/>
  <c r="H130" i="5"/>
  <c r="H136" i="5"/>
  <c r="H142" i="5"/>
  <c r="H149" i="5"/>
  <c r="H156" i="5"/>
  <c r="H162" i="5"/>
  <c r="H168" i="5"/>
  <c r="H174" i="5"/>
  <c r="H180" i="5"/>
  <c r="H186" i="5"/>
  <c r="H192" i="5"/>
  <c r="H198" i="5"/>
  <c r="H204" i="5"/>
  <c r="H55" i="5"/>
  <c r="H216" i="5"/>
  <c r="H223" i="5"/>
  <c r="H229" i="5"/>
  <c r="H235" i="5"/>
  <c r="H242" i="5"/>
  <c r="H248" i="5"/>
  <c r="H255" i="5"/>
  <c r="H211" i="5"/>
  <c r="H264" i="5"/>
  <c r="H270" i="5"/>
  <c r="H276" i="5"/>
  <c r="H282" i="5"/>
  <c r="H288" i="5"/>
  <c r="H293" i="5"/>
  <c r="H298" i="5"/>
  <c r="H303" i="5"/>
  <c r="H310" i="5"/>
  <c r="H315" i="5"/>
  <c r="H322" i="5"/>
  <c r="H328" i="5"/>
  <c r="H333" i="5"/>
  <c r="H338" i="5"/>
  <c r="H345" i="5"/>
  <c r="H350" i="5"/>
  <c r="H355" i="5"/>
  <c r="H360" i="5"/>
  <c r="H213" i="5"/>
  <c r="H370" i="5"/>
  <c r="H377" i="5"/>
  <c r="H382" i="5"/>
  <c r="H388" i="5"/>
  <c r="H393" i="5"/>
  <c r="H399" i="5"/>
  <c r="H404" i="5"/>
  <c r="H411" i="5"/>
  <c r="H416" i="5"/>
  <c r="H422" i="5"/>
  <c r="H428" i="5"/>
  <c r="H433" i="5"/>
  <c r="H439" i="5"/>
  <c r="H444" i="5"/>
  <c r="H449" i="5"/>
  <c r="H454" i="5"/>
  <c r="H459" i="5"/>
  <c r="H464" i="5"/>
  <c r="H469" i="5"/>
  <c r="H474" i="5"/>
  <c r="H479" i="5"/>
  <c r="H484" i="5"/>
  <c r="H489" i="5"/>
  <c r="H494" i="5"/>
  <c r="H499" i="5"/>
  <c r="H369" i="5"/>
  <c r="H512" i="5"/>
  <c r="H518" i="5"/>
  <c r="H523" i="5"/>
  <c r="H527" i="5"/>
  <c r="H531" i="5"/>
  <c r="H16" i="5"/>
  <c r="H22" i="5"/>
  <c r="H28" i="5"/>
  <c r="H35" i="5"/>
  <c r="H42" i="5"/>
  <c r="H48" i="5"/>
  <c r="H212" i="5"/>
  <c r="H60" i="5"/>
  <c r="H67" i="5"/>
  <c r="H73" i="5"/>
  <c r="H79" i="5"/>
  <c r="H86" i="5"/>
  <c r="H92" i="5"/>
  <c r="H98" i="5"/>
  <c r="H105" i="5"/>
  <c r="H112" i="5"/>
  <c r="H118" i="5"/>
  <c r="H124" i="5"/>
  <c r="H131" i="5"/>
  <c r="H137" i="5"/>
  <c r="H143" i="5"/>
  <c r="H150" i="5"/>
  <c r="H157" i="5"/>
  <c r="H163" i="5"/>
  <c r="H169" i="5"/>
  <c r="H175" i="5"/>
  <c r="H181" i="5"/>
  <c r="H187" i="5"/>
  <c r="H193" i="5"/>
  <c r="H199" i="5"/>
  <c r="H205" i="5"/>
  <c r="H507" i="5"/>
  <c r="H217" i="5"/>
  <c r="H224" i="5"/>
  <c r="H230" i="5"/>
  <c r="H236" i="5"/>
  <c r="H243" i="5"/>
  <c r="H249" i="5"/>
  <c r="H256" i="5"/>
  <c r="H262" i="5"/>
  <c r="H265" i="5"/>
  <c r="H271" i="5"/>
  <c r="H277" i="5"/>
  <c r="H283" i="5"/>
  <c r="H289" i="5"/>
  <c r="H294" i="5"/>
  <c r="H299" i="5"/>
  <c r="H304" i="5"/>
  <c r="H311" i="5"/>
  <c r="H316" i="5"/>
  <c r="H323" i="5"/>
  <c r="H329" i="5"/>
  <c r="H334" i="5"/>
  <c r="H339" i="5"/>
  <c r="H346" i="5"/>
  <c r="H351" i="5"/>
  <c r="H356" i="5"/>
  <c r="H361" i="5"/>
  <c r="H365" i="5"/>
  <c r="H371" i="5"/>
  <c r="H378" i="5"/>
  <c r="H383" i="5"/>
  <c r="H389" i="5"/>
  <c r="H394" i="5"/>
  <c r="H400" i="5"/>
  <c r="H405" i="5"/>
  <c r="H412" i="5"/>
  <c r="H417" i="5"/>
  <c r="H423" i="5"/>
  <c r="H429" i="5"/>
  <c r="H434" i="5"/>
  <c r="H440" i="5"/>
  <c r="H445" i="5"/>
  <c r="H450" i="5"/>
  <c r="H455" i="5"/>
  <c r="H460" i="5"/>
  <c r="H465" i="5"/>
  <c r="H470" i="5"/>
  <c r="H475" i="5"/>
  <c r="H480" i="5"/>
  <c r="H485" i="5"/>
  <c r="H490" i="5"/>
  <c r="H495" i="5"/>
  <c r="H500" i="5"/>
  <c r="H58" i="5"/>
  <c r="H513" i="5"/>
  <c r="H519" i="5"/>
  <c r="H524" i="5"/>
  <c r="H528" i="5"/>
  <c r="H532" i="5"/>
  <c r="H17" i="5"/>
  <c r="H23" i="5"/>
  <c r="H29" i="5"/>
  <c r="H36" i="5"/>
  <c r="H43" i="5"/>
  <c r="H49" i="5"/>
  <c r="H506" i="5"/>
  <c r="H61" i="5"/>
  <c r="H68" i="5"/>
  <c r="H74" i="5"/>
  <c r="H80" i="5"/>
  <c r="H87" i="5"/>
  <c r="H93" i="5"/>
  <c r="H99" i="5"/>
  <c r="H106" i="5"/>
  <c r="H113" i="5"/>
  <c r="H119" i="5"/>
  <c r="H125" i="5"/>
  <c r="H132" i="5"/>
  <c r="H138" i="5"/>
  <c r="H144" i="5"/>
  <c r="H151" i="5"/>
  <c r="H158" i="5"/>
  <c r="H164" i="5"/>
  <c r="H170" i="5"/>
  <c r="H176" i="5"/>
  <c r="H182" i="5"/>
  <c r="H188" i="5"/>
  <c r="H194" i="5"/>
  <c r="H200" i="5"/>
  <c r="H206" i="5"/>
  <c r="H509" i="5"/>
  <c r="H218" i="5"/>
  <c r="H225" i="5"/>
  <c r="H231" i="5"/>
  <c r="H237" i="5"/>
  <c r="H244" i="5"/>
  <c r="H250" i="5"/>
  <c r="H257" i="5"/>
  <c r="H263" i="5"/>
  <c r="H266" i="5"/>
  <c r="H272" i="5"/>
  <c r="H278" i="5"/>
  <c r="H284" i="5"/>
  <c r="H290" i="5"/>
  <c r="H295" i="5"/>
  <c r="H300" i="5"/>
  <c r="H305" i="5"/>
  <c r="H312" i="5"/>
  <c r="H317" i="5"/>
  <c r="H324" i="5"/>
  <c r="H330" i="5"/>
  <c r="H335" i="5"/>
  <c r="H340" i="5"/>
  <c r="H347" i="5"/>
  <c r="H352" i="5"/>
  <c r="H357" i="5"/>
  <c r="H362" i="5"/>
  <c r="H261" i="5"/>
  <c r="H372" i="5"/>
  <c r="H379" i="5"/>
  <c r="H384" i="5"/>
  <c r="H390" i="5"/>
  <c r="H395" i="5"/>
  <c r="H401" i="5"/>
  <c r="H406" i="5"/>
  <c r="H413" i="5"/>
  <c r="H418" i="5"/>
  <c r="H424" i="5"/>
  <c r="H430" i="5"/>
  <c r="H435" i="5"/>
  <c r="H441" i="5"/>
  <c r="H446" i="5"/>
  <c r="H451" i="5"/>
  <c r="H456" i="5"/>
  <c r="H461" i="5"/>
  <c r="H466" i="5"/>
  <c r="H471" i="5"/>
  <c r="H476" i="5"/>
  <c r="H481" i="5"/>
  <c r="H486" i="5"/>
  <c r="H491" i="5"/>
  <c r="H496" i="5"/>
  <c r="H501" i="5"/>
  <c r="H508" i="5"/>
  <c r="H514" i="5"/>
  <c r="H520" i="5"/>
  <c r="H525" i="5"/>
  <c r="H529" i="5"/>
  <c r="H533" i="5"/>
  <c r="H18" i="5"/>
  <c r="H24" i="5"/>
  <c r="H30" i="5"/>
  <c r="H37" i="5"/>
  <c r="H44" i="5"/>
  <c r="H50" i="5"/>
  <c r="H510" i="5"/>
  <c r="H62" i="5"/>
  <c r="H69" i="5"/>
  <c r="H75" i="5"/>
  <c r="H81" i="5"/>
  <c r="H88" i="5"/>
  <c r="H94" i="5"/>
  <c r="H100" i="5"/>
  <c r="H107" i="5"/>
  <c r="H114" i="5"/>
  <c r="H120" i="5"/>
  <c r="H126" i="5"/>
  <c r="H133" i="5"/>
  <c r="H139" i="5"/>
  <c r="H145" i="5"/>
  <c r="H152" i="5"/>
  <c r="H159" i="5"/>
  <c r="H165" i="5"/>
  <c r="H171" i="5"/>
  <c r="H177" i="5"/>
  <c r="H183" i="5"/>
  <c r="H189" i="5"/>
  <c r="H195" i="5"/>
  <c r="H201" i="5"/>
  <c r="H207" i="5"/>
  <c r="H54" i="5"/>
  <c r="H219" i="5"/>
  <c r="H226" i="5"/>
  <c r="H232" i="5"/>
  <c r="H238" i="5"/>
  <c r="H245" i="5"/>
  <c r="H251" i="5"/>
  <c r="H258" i="5"/>
  <c r="H267" i="5"/>
  <c r="H273" i="5"/>
  <c r="H279" i="5"/>
  <c r="H285" i="5"/>
  <c r="H291" i="5"/>
  <c r="H296" i="5"/>
  <c r="H301" i="5"/>
  <c r="H306" i="5"/>
  <c r="H313" i="5"/>
  <c r="H318" i="5"/>
  <c r="H325" i="5"/>
  <c r="H331" i="5"/>
  <c r="H336" i="5"/>
  <c r="H341" i="5"/>
  <c r="H348" i="5"/>
  <c r="H353" i="5"/>
  <c r="H358" i="5"/>
  <c r="H363" i="5"/>
  <c r="H53" i="5"/>
  <c r="H373" i="5"/>
  <c r="H380" i="5"/>
  <c r="H385" i="5"/>
  <c r="H391" i="5"/>
  <c r="H396" i="5"/>
  <c r="H402" i="5"/>
  <c r="H407" i="5"/>
  <c r="H414" i="5"/>
  <c r="H419" i="5"/>
  <c r="H425" i="5"/>
  <c r="H431" i="5"/>
  <c r="H436" i="5"/>
  <c r="H442" i="5"/>
  <c r="H447" i="5"/>
  <c r="H452" i="5"/>
  <c r="H457" i="5"/>
  <c r="H462" i="5"/>
  <c r="H467" i="5"/>
  <c r="H472" i="5"/>
  <c r="H477" i="5"/>
  <c r="H482" i="5"/>
  <c r="H487" i="5"/>
  <c r="H492" i="5"/>
  <c r="H497" i="5"/>
  <c r="H502" i="5"/>
  <c r="H214" i="5"/>
  <c r="H515" i="5"/>
  <c r="H521" i="5"/>
  <c r="H526" i="5"/>
  <c r="H530" i="5"/>
  <c r="H19" i="5"/>
  <c r="H25" i="5"/>
  <c r="H31" i="5"/>
  <c r="H38" i="5"/>
  <c r="H45" i="5"/>
  <c r="H51" i="5"/>
  <c r="H57" i="5"/>
  <c r="H63" i="5"/>
  <c r="H70" i="5"/>
  <c r="H76" i="5"/>
  <c r="H82" i="5"/>
  <c r="H89" i="5"/>
  <c r="H95" i="5"/>
  <c r="H101" i="5"/>
  <c r="H108" i="5"/>
  <c r="H115" i="5"/>
  <c r="H121" i="5"/>
  <c r="H127" i="5"/>
  <c r="H134" i="5"/>
  <c r="H140" i="5"/>
  <c r="H146" i="5"/>
  <c r="H153" i="5"/>
  <c r="H160" i="5"/>
  <c r="H166" i="5"/>
  <c r="H172" i="5"/>
  <c r="H178" i="5"/>
  <c r="H184" i="5"/>
  <c r="H190" i="5"/>
  <c r="H196" i="5"/>
  <c r="H202" i="5"/>
  <c r="H208" i="5"/>
  <c r="H215" i="5"/>
  <c r="H220" i="5"/>
  <c r="H227" i="5"/>
  <c r="H233" i="5"/>
  <c r="H239" i="5"/>
  <c r="H246" i="5"/>
  <c r="H252" i="5"/>
  <c r="H259" i="5"/>
  <c r="H268" i="5"/>
  <c r="H274" i="5"/>
  <c r="H280" i="5"/>
  <c r="H286" i="5"/>
  <c r="H292" i="5"/>
  <c r="H297" i="5"/>
  <c r="H302" i="5"/>
  <c r="H307" i="5"/>
  <c r="H314" i="5"/>
  <c r="H319" i="5"/>
  <c r="H326" i="5"/>
  <c r="H332" i="5"/>
  <c r="H337" i="5"/>
  <c r="H342" i="5"/>
  <c r="H349" i="5"/>
  <c r="H354" i="5"/>
  <c r="H359" i="5"/>
  <c r="H364" i="5"/>
  <c r="H368" i="5"/>
  <c r="H374" i="5"/>
  <c r="H381" i="5"/>
  <c r="H386" i="5"/>
  <c r="H392" i="5"/>
  <c r="H397" i="5"/>
  <c r="H403" i="5"/>
  <c r="H408" i="5"/>
  <c r="H415" i="5"/>
  <c r="H420" i="5"/>
  <c r="H426" i="5"/>
  <c r="H432" i="5"/>
  <c r="H437" i="5"/>
  <c r="H443" i="5"/>
  <c r="H448" i="5"/>
  <c r="H453" i="5"/>
  <c r="H458" i="5"/>
  <c r="H463" i="5"/>
  <c r="H468" i="5"/>
  <c r="H473" i="5"/>
  <c r="H478" i="5"/>
  <c r="H483" i="5"/>
  <c r="H488" i="5"/>
  <c r="H493" i="5"/>
  <c r="H498" i="5"/>
  <c r="H503" i="5"/>
  <c r="H56" i="5"/>
  <c r="H516" i="5"/>
  <c r="H522" i="5"/>
  <c r="H20" i="5"/>
  <c r="H26" i="5"/>
  <c r="H32" i="5"/>
  <c r="H39" i="5"/>
  <c r="H46" i="5"/>
  <c r="H52" i="5"/>
  <c r="H210" i="5"/>
  <c r="H64" i="5"/>
  <c r="H71" i="5"/>
  <c r="H77" i="5"/>
  <c r="H83" i="5"/>
  <c r="H90" i="5"/>
  <c r="H96" i="5"/>
  <c r="H102" i="5"/>
  <c r="H109" i="5"/>
  <c r="H116" i="5"/>
  <c r="H122" i="5"/>
  <c r="H128" i="5"/>
  <c r="H135" i="5"/>
  <c r="H141" i="5"/>
  <c r="H147" i="5"/>
  <c r="H154" i="5"/>
  <c r="H161" i="5"/>
  <c r="H167" i="5"/>
  <c r="H173" i="5"/>
  <c r="H179" i="5"/>
  <c r="H185" i="5"/>
  <c r="H191" i="5"/>
  <c r="H197" i="5"/>
  <c r="H203" i="5"/>
  <c r="H209" i="5"/>
  <c r="H366" i="5"/>
  <c r="H221" i="5"/>
  <c r="H228" i="5"/>
  <c r="H234" i="5"/>
  <c r="H240" i="5"/>
  <c r="H247" i="5"/>
  <c r="H253" i="5"/>
  <c r="H260" i="5"/>
  <c r="H269" i="5"/>
  <c r="H275" i="5"/>
  <c r="H281" i="5"/>
  <c r="H287" i="5"/>
  <c r="H254" i="5"/>
  <c r="H409" i="5"/>
  <c r="H40" i="5"/>
  <c r="H129" i="5"/>
  <c r="H410" i="5"/>
  <c r="H504" i="5"/>
  <c r="H320" i="5"/>
  <c r="H427" i="5"/>
  <c r="H438" i="5"/>
  <c r="H241" i="5"/>
  <c r="H308" i="5"/>
  <c r="H65" i="5"/>
  <c r="H84" i="5"/>
  <c r="H309" i="5"/>
  <c r="H505" i="5"/>
  <c r="H103" i="5"/>
  <c r="H110" i="5"/>
  <c r="H387" i="5"/>
  <c r="H421" i="5"/>
  <c r="H15" i="5"/>
  <c r="I387" i="5" l="1"/>
  <c r="H9" i="5"/>
  <c r="G327" i="5"/>
  <c r="I254" i="5"/>
  <c r="I409" i="5"/>
  <c r="I410" i="5"/>
  <c r="I343" i="5"/>
  <c r="I504" i="5"/>
  <c r="I320" i="5"/>
  <c r="I427" i="5"/>
  <c r="I438" i="5"/>
  <c r="I308" i="5"/>
  <c r="I309" i="5"/>
  <c r="I505" i="5"/>
  <c r="I517" i="5"/>
  <c r="R327" i="5" l="1"/>
  <c r="Q327" i="5"/>
  <c r="K327" i="5"/>
  <c r="J327" i="5"/>
  <c r="H517" i="5"/>
  <c r="L321" i="5"/>
  <c r="H4" i="1"/>
  <c r="H12" i="1"/>
  <c r="H20" i="1"/>
  <c r="H28" i="1"/>
  <c r="H43" i="1"/>
  <c r="H67" i="1"/>
  <c r="H2" i="1"/>
  <c r="H76" i="1"/>
  <c r="H86" i="1"/>
  <c r="L511" i="5"/>
  <c r="H5" i="1"/>
  <c r="H13" i="1"/>
  <c r="H21" i="1"/>
  <c r="H29" i="1"/>
  <c r="H37" i="1"/>
  <c r="H44" i="1"/>
  <c r="H52" i="1"/>
  <c r="H84" i="1"/>
  <c r="H79" i="1"/>
  <c r="L33" i="5"/>
  <c r="H6" i="1"/>
  <c r="H14" i="1"/>
  <c r="H22" i="1"/>
  <c r="H30" i="1"/>
  <c r="H38" i="1"/>
  <c r="H45" i="1"/>
  <c r="H53" i="1"/>
  <c r="H61" i="1"/>
  <c r="H69" i="1"/>
  <c r="H77" i="1"/>
  <c r="L344" i="5"/>
  <c r="H7" i="1"/>
  <c r="H15" i="1"/>
  <c r="H23" i="1"/>
  <c r="H31" i="1"/>
  <c r="H39" i="1"/>
  <c r="H46" i="1"/>
  <c r="H54" i="1"/>
  <c r="H62" i="1"/>
  <c r="H70" i="1"/>
  <c r="H87" i="1"/>
  <c r="L155" i="5"/>
  <c r="H8" i="1"/>
  <c r="H16" i="1"/>
  <c r="H24" i="1"/>
  <c r="H32" i="1"/>
  <c r="H40" i="1"/>
  <c r="H47" i="1"/>
  <c r="H55" i="1"/>
  <c r="H63" i="1"/>
  <c r="H71" i="1"/>
  <c r="H9" i="1"/>
  <c r="H17" i="1"/>
  <c r="H25" i="1"/>
  <c r="H33" i="1"/>
  <c r="H48" i="1"/>
  <c r="H56" i="1"/>
  <c r="H64" i="1"/>
  <c r="H72" i="1"/>
  <c r="H80" i="1"/>
  <c r="H88" i="1"/>
  <c r="H3" i="1"/>
  <c r="H19" i="1"/>
  <c r="H35" i="1"/>
  <c r="H50" i="1"/>
  <c r="H66" i="1"/>
  <c r="H82" i="1"/>
  <c r="H36" i="1"/>
  <c r="H59" i="1"/>
  <c r="H75" i="1"/>
  <c r="H60" i="1"/>
  <c r="H85" i="1"/>
  <c r="H10" i="1"/>
  <c r="H18" i="1"/>
  <c r="H26" i="1"/>
  <c r="H34" i="1"/>
  <c r="H41" i="1"/>
  <c r="H49" i="1"/>
  <c r="H57" i="1"/>
  <c r="H65" i="1"/>
  <c r="H73" i="1"/>
  <c r="H81" i="1"/>
  <c r="H89" i="1"/>
  <c r="H11" i="1"/>
  <c r="H27" i="1"/>
  <c r="H42" i="1"/>
  <c r="H58" i="1"/>
  <c r="H74" i="1"/>
  <c r="H90" i="1"/>
  <c r="H51" i="1"/>
  <c r="H83" i="1"/>
  <c r="H68" i="1"/>
  <c r="H78" i="1"/>
  <c r="H222" i="5"/>
  <c r="H8" i="5"/>
  <c r="H375" i="5"/>
  <c r="H7" i="5"/>
  <c r="L421" i="5"/>
  <c r="H2" i="5"/>
  <c r="H14" i="5"/>
  <c r="H3" i="5"/>
  <c r="H148" i="5"/>
  <c r="H4" i="5"/>
  <c r="H10" i="5"/>
  <c r="H5" i="5"/>
  <c r="H11" i="5"/>
  <c r="I398" i="5"/>
  <c r="H398" i="5"/>
  <c r="L410" i="5"/>
  <c r="H6" i="5"/>
  <c r="H12" i="5"/>
  <c r="H343" i="5"/>
  <c r="I327" i="5"/>
  <c r="H327" i="5"/>
  <c r="H13" i="5"/>
  <c r="I375" i="5"/>
  <c r="L8" i="5"/>
  <c r="L320" i="5"/>
  <c r="L9" i="5"/>
  <c r="L387" i="5"/>
  <c r="L3" i="5"/>
  <c r="L11" i="5"/>
  <c r="L375" i="5"/>
  <c r="L327" i="5"/>
  <c r="L13" i="5"/>
  <c r="L343" i="5"/>
  <c r="L14" i="5"/>
  <c r="L287" i="5"/>
  <c r="L504" i="5"/>
  <c r="L376" i="5"/>
  <c r="L103" i="5"/>
  <c r="L427" i="5"/>
  <c r="L308" i="5"/>
  <c r="L110" i="5"/>
  <c r="L254" i="5"/>
  <c r="L222" i="5"/>
  <c r="L438" i="5"/>
  <c r="L65" i="5"/>
  <c r="L409" i="5"/>
  <c r="L2" i="5"/>
  <c r="L241" i="5"/>
  <c r="L84" i="5"/>
  <c r="L10" i="5"/>
  <c r="L398" i="5"/>
  <c r="L40" i="5"/>
  <c r="L6" i="5"/>
  <c r="L309" i="5"/>
  <c r="L129" i="5"/>
  <c r="L148" i="5"/>
  <c r="L505" i="5"/>
  <c r="L12" i="5"/>
  <c r="L5" i="5"/>
  <c r="L517" i="5"/>
  <c r="E5" i="5"/>
  <c r="E375" i="5"/>
  <c r="E376" i="5"/>
  <c r="E427" i="5"/>
  <c r="E438" i="5"/>
  <c r="E241" i="5"/>
  <c r="E6" i="5"/>
  <c r="E148" i="5"/>
  <c r="E327" i="5"/>
  <c r="E7" i="5"/>
  <c r="E308" i="5"/>
  <c r="E65" i="5"/>
  <c r="E84" i="5"/>
  <c r="E309" i="5"/>
  <c r="E505" i="5"/>
  <c r="E517" i="5"/>
  <c r="E9" i="5"/>
  <c r="E103" i="5"/>
  <c r="E110" i="5"/>
  <c r="E2" i="5"/>
  <c r="E398" i="5"/>
  <c r="E254" i="5"/>
  <c r="E409" i="5"/>
  <c r="E40" i="5"/>
  <c r="E129" i="5"/>
  <c r="E410" i="5"/>
  <c r="E343" i="5"/>
  <c r="E504" i="5"/>
  <c r="E320" i="5"/>
  <c r="E222" i="5"/>
  <c r="S327" i="5" l="1"/>
  <c r="L21" i="5"/>
  <c r="L27" i="5"/>
  <c r="L34" i="5"/>
  <c r="L41" i="5"/>
  <c r="L47" i="5"/>
  <c r="L367" i="5"/>
  <c r="L59" i="5"/>
  <c r="L66" i="5"/>
  <c r="L72" i="5"/>
  <c r="L78" i="5"/>
  <c r="L85" i="5"/>
  <c r="L91" i="5"/>
  <c r="L97" i="5"/>
  <c r="L104" i="5"/>
  <c r="L111" i="5"/>
  <c r="L117" i="5"/>
  <c r="L123" i="5"/>
  <c r="L130" i="5"/>
  <c r="L136" i="5"/>
  <c r="L142" i="5"/>
  <c r="L149" i="5"/>
  <c r="L156" i="5"/>
  <c r="L162" i="5"/>
  <c r="L168" i="5"/>
  <c r="L174" i="5"/>
  <c r="L180" i="5"/>
  <c r="L186" i="5"/>
  <c r="L192" i="5"/>
  <c r="L198" i="5"/>
  <c r="L204" i="5"/>
  <c r="L55" i="5"/>
  <c r="L216" i="5"/>
  <c r="L223" i="5"/>
  <c r="L229" i="5"/>
  <c r="L235" i="5"/>
  <c r="L242" i="5"/>
  <c r="L248" i="5"/>
  <c r="L255" i="5"/>
  <c r="L211" i="5"/>
  <c r="L264" i="5"/>
  <c r="L270" i="5"/>
  <c r="L276" i="5"/>
  <c r="L282" i="5"/>
  <c r="L288" i="5"/>
  <c r="L293" i="5"/>
  <c r="L298" i="5"/>
  <c r="L303" i="5"/>
  <c r="L310" i="5"/>
  <c r="L315" i="5"/>
  <c r="L322" i="5"/>
  <c r="L328" i="5"/>
  <c r="L333" i="5"/>
  <c r="L338" i="5"/>
  <c r="L345" i="5"/>
  <c r="L350" i="5"/>
  <c r="L355" i="5"/>
  <c r="L360" i="5"/>
  <c r="L213" i="5"/>
  <c r="L370" i="5"/>
  <c r="L377" i="5"/>
  <c r="L382" i="5"/>
  <c r="L388" i="5"/>
  <c r="L393" i="5"/>
  <c r="L399" i="5"/>
  <c r="L404" i="5"/>
  <c r="L411" i="5"/>
  <c r="L422" i="5"/>
  <c r="L428" i="5"/>
  <c r="L433" i="5"/>
  <c r="L439" i="5"/>
  <c r="L444" i="5"/>
  <c r="L449" i="5"/>
  <c r="L454" i="5"/>
  <c r="L459" i="5"/>
  <c r="L464" i="5"/>
  <c r="L469" i="5"/>
  <c r="L474" i="5"/>
  <c r="L479" i="5"/>
  <c r="L484" i="5"/>
  <c r="L16" i="5"/>
  <c r="L22" i="5"/>
  <c r="L28" i="5"/>
  <c r="L35" i="5"/>
  <c r="L42" i="5"/>
  <c r="L48" i="5"/>
  <c r="L212" i="5"/>
  <c r="L60" i="5"/>
  <c r="L67" i="5"/>
  <c r="L73" i="5"/>
  <c r="L79" i="5"/>
  <c r="L86" i="5"/>
  <c r="L92" i="5"/>
  <c r="L98" i="5"/>
  <c r="L105" i="5"/>
  <c r="L112" i="5"/>
  <c r="L118" i="5"/>
  <c r="L124" i="5"/>
  <c r="L131" i="5"/>
  <c r="L137" i="5"/>
  <c r="L143" i="5"/>
  <c r="L150" i="5"/>
  <c r="L157" i="5"/>
  <c r="L163" i="5"/>
  <c r="L169" i="5"/>
  <c r="L175" i="5"/>
  <c r="L181" i="5"/>
  <c r="L187" i="5"/>
  <c r="L193" i="5"/>
  <c r="L199" i="5"/>
  <c r="L205" i="5"/>
  <c r="L507" i="5"/>
  <c r="L217" i="5"/>
  <c r="L224" i="5"/>
  <c r="L230" i="5"/>
  <c r="L236" i="5"/>
  <c r="L243" i="5"/>
  <c r="L249" i="5"/>
  <c r="L256" i="5"/>
  <c r="L262" i="5"/>
  <c r="L265" i="5"/>
  <c r="L271" i="5"/>
  <c r="L277" i="5"/>
  <c r="L283" i="5"/>
  <c r="L289" i="5"/>
  <c r="L294" i="5"/>
  <c r="L299" i="5"/>
  <c r="L304" i="5"/>
  <c r="L311" i="5"/>
  <c r="L316" i="5"/>
  <c r="L323" i="5"/>
  <c r="L329" i="5"/>
  <c r="L334" i="5"/>
  <c r="L339" i="5"/>
  <c r="L346" i="5"/>
  <c r="L351" i="5"/>
  <c r="L356" i="5"/>
  <c r="L361" i="5"/>
  <c r="L365" i="5"/>
  <c r="L371" i="5"/>
  <c r="L378" i="5"/>
  <c r="L383" i="5"/>
  <c r="L389" i="5"/>
  <c r="L394" i="5"/>
  <c r="L400" i="5"/>
  <c r="L405" i="5"/>
  <c r="L412" i="5"/>
  <c r="L423" i="5"/>
  <c r="L429" i="5"/>
  <c r="L434" i="5"/>
  <c r="L440" i="5"/>
  <c r="L445" i="5"/>
  <c r="L450" i="5"/>
  <c r="L455" i="5"/>
  <c r="L460" i="5"/>
  <c r="L465" i="5"/>
  <c r="L470" i="5"/>
  <c r="L475" i="5"/>
  <c r="L480" i="5"/>
  <c r="L485" i="5"/>
  <c r="L17" i="5"/>
  <c r="L23" i="5"/>
  <c r="L29" i="5"/>
  <c r="L36" i="5"/>
  <c r="L43" i="5"/>
  <c r="L49" i="5"/>
  <c r="L506" i="5"/>
  <c r="L61" i="5"/>
  <c r="L68" i="5"/>
  <c r="L74" i="5"/>
  <c r="L80" i="5"/>
  <c r="L87" i="5"/>
  <c r="L93" i="5"/>
  <c r="L99" i="5"/>
  <c r="L106" i="5"/>
  <c r="L113" i="5"/>
  <c r="L119" i="5"/>
  <c r="L125" i="5"/>
  <c r="L132" i="5"/>
  <c r="L138" i="5"/>
  <c r="L144" i="5"/>
  <c r="L151" i="5"/>
  <c r="L158" i="5"/>
  <c r="L164" i="5"/>
  <c r="L170" i="5"/>
  <c r="L176" i="5"/>
  <c r="L182" i="5"/>
  <c r="L188" i="5"/>
  <c r="L194" i="5"/>
  <c r="L200" i="5"/>
  <c r="L206" i="5"/>
  <c r="L509" i="5"/>
  <c r="L218" i="5"/>
  <c r="L225" i="5"/>
  <c r="L231" i="5"/>
  <c r="L237" i="5"/>
  <c r="L244" i="5"/>
  <c r="L250" i="5"/>
  <c r="L257" i="5"/>
  <c r="L263" i="5"/>
  <c r="L266" i="5"/>
  <c r="L272" i="5"/>
  <c r="L278" i="5"/>
  <c r="L284" i="5"/>
  <c r="L290" i="5"/>
  <c r="L295" i="5"/>
  <c r="L300" i="5"/>
  <c r="L305" i="5"/>
  <c r="L312" i="5"/>
  <c r="L317" i="5"/>
  <c r="L324" i="5"/>
  <c r="L330" i="5"/>
  <c r="L335" i="5"/>
  <c r="L340" i="5"/>
  <c r="L347" i="5"/>
  <c r="L352" i="5"/>
  <c r="L357" i="5"/>
  <c r="L362" i="5"/>
  <c r="L261" i="5"/>
  <c r="L372" i="5"/>
  <c r="L379" i="5"/>
  <c r="L384" i="5"/>
  <c r="L390" i="5"/>
  <c r="L395" i="5"/>
  <c r="L401" i="5"/>
  <c r="L406" i="5"/>
  <c r="L413" i="5"/>
  <c r="L424" i="5"/>
  <c r="L430" i="5"/>
  <c r="L435" i="5"/>
  <c r="L441" i="5"/>
  <c r="L446" i="5"/>
  <c r="L451" i="5"/>
  <c r="L456" i="5"/>
  <c r="L461" i="5"/>
  <c r="L466" i="5"/>
  <c r="L471" i="5"/>
  <c r="L476" i="5"/>
  <c r="L481" i="5"/>
  <c r="L486" i="5"/>
  <c r="L18" i="5"/>
  <c r="L24" i="5"/>
  <c r="L30" i="5"/>
  <c r="L37" i="5"/>
  <c r="L44" i="5"/>
  <c r="L50" i="5"/>
  <c r="L510" i="5"/>
  <c r="L62" i="5"/>
  <c r="L69" i="5"/>
  <c r="L75" i="5"/>
  <c r="L81" i="5"/>
  <c r="L88" i="5"/>
  <c r="L94" i="5"/>
  <c r="L100" i="5"/>
  <c r="L107" i="5"/>
  <c r="L114" i="5"/>
  <c r="L120" i="5"/>
  <c r="L126" i="5"/>
  <c r="L133" i="5"/>
  <c r="L139" i="5"/>
  <c r="L145" i="5"/>
  <c r="L152" i="5"/>
  <c r="L159" i="5"/>
  <c r="L165" i="5"/>
  <c r="L171" i="5"/>
  <c r="L177" i="5"/>
  <c r="L183" i="5"/>
  <c r="L189" i="5"/>
  <c r="L195" i="5"/>
  <c r="L201" i="5"/>
  <c r="L207" i="5"/>
  <c r="L54" i="5"/>
  <c r="L219" i="5"/>
  <c r="L226" i="5"/>
  <c r="L232" i="5"/>
  <c r="L238" i="5"/>
  <c r="L245" i="5"/>
  <c r="L251" i="5"/>
  <c r="L258" i="5"/>
  <c r="L267" i="5"/>
  <c r="L273" i="5"/>
  <c r="L279" i="5"/>
  <c r="L285" i="5"/>
  <c r="L291" i="5"/>
  <c r="L296" i="5"/>
  <c r="L301" i="5"/>
  <c r="L306" i="5"/>
  <c r="L313" i="5"/>
  <c r="L318" i="5"/>
  <c r="L325" i="5"/>
  <c r="L331" i="5"/>
  <c r="L336" i="5"/>
  <c r="L341" i="5"/>
  <c r="L348" i="5"/>
  <c r="L353" i="5"/>
  <c r="L358" i="5"/>
  <c r="L363" i="5"/>
  <c r="L53" i="5"/>
  <c r="L373" i="5"/>
  <c r="L380" i="5"/>
  <c r="L385" i="5"/>
  <c r="L391" i="5"/>
  <c r="L396" i="5"/>
  <c r="L402" i="5"/>
  <c r="L407" i="5"/>
  <c r="L414" i="5"/>
  <c r="L425" i="5"/>
  <c r="L431" i="5"/>
  <c r="L436" i="5"/>
  <c r="L442" i="5"/>
  <c r="L447" i="5"/>
  <c r="L452" i="5"/>
  <c r="L457" i="5"/>
  <c r="L462" i="5"/>
  <c r="L467" i="5"/>
  <c r="L472" i="5"/>
  <c r="L477" i="5"/>
  <c r="L482" i="5"/>
  <c r="L487" i="5"/>
  <c r="L19" i="5"/>
  <c r="L25" i="5"/>
  <c r="L31" i="5"/>
  <c r="L38" i="5"/>
  <c r="L45" i="5"/>
  <c r="L51" i="5"/>
  <c r="L57" i="5"/>
  <c r="L63" i="5"/>
  <c r="L70" i="5"/>
  <c r="L76" i="5"/>
  <c r="L82" i="5"/>
  <c r="L89" i="5"/>
  <c r="L95" i="5"/>
  <c r="L101" i="5"/>
  <c r="L108" i="5"/>
  <c r="L115" i="5"/>
  <c r="L121" i="5"/>
  <c r="L127" i="5"/>
  <c r="L134" i="5"/>
  <c r="L140" i="5"/>
  <c r="L146" i="5"/>
  <c r="L153" i="5"/>
  <c r="L160" i="5"/>
  <c r="L166" i="5"/>
  <c r="L172" i="5"/>
  <c r="L178" i="5"/>
  <c r="L184" i="5"/>
  <c r="L190" i="5"/>
  <c r="L196" i="5"/>
  <c r="L202" i="5"/>
  <c r="L208" i="5"/>
  <c r="L215" i="5"/>
  <c r="L220" i="5"/>
  <c r="L227" i="5"/>
  <c r="L233" i="5"/>
  <c r="L239" i="5"/>
  <c r="L246" i="5"/>
  <c r="L252" i="5"/>
  <c r="L259" i="5"/>
  <c r="L268" i="5"/>
  <c r="L274" i="5"/>
  <c r="L280" i="5"/>
  <c r="L286" i="5"/>
  <c r="L292" i="5"/>
  <c r="L297" i="5"/>
  <c r="L302" i="5"/>
  <c r="L307" i="5"/>
  <c r="L314" i="5"/>
  <c r="L319" i="5"/>
  <c r="L326" i="5"/>
  <c r="L332" i="5"/>
  <c r="L337" i="5"/>
  <c r="L342" i="5"/>
  <c r="L349" i="5"/>
  <c r="L354" i="5"/>
  <c r="L359" i="5"/>
  <c r="L364" i="5"/>
  <c r="L368" i="5"/>
  <c r="L374" i="5"/>
  <c r="L381" i="5"/>
  <c r="L386" i="5"/>
  <c r="L392" i="5"/>
  <c r="L397" i="5"/>
  <c r="L403" i="5"/>
  <c r="L408" i="5"/>
  <c r="L415" i="5"/>
  <c r="L426" i="5"/>
  <c r="L432" i="5"/>
  <c r="L437" i="5"/>
  <c r="L443" i="5"/>
  <c r="L448" i="5"/>
  <c r="L453" i="5"/>
  <c r="L458" i="5"/>
  <c r="L463" i="5"/>
  <c r="L468" i="5"/>
  <c r="L473" i="5"/>
  <c r="L478" i="5"/>
  <c r="L483" i="5"/>
  <c r="L488" i="5"/>
  <c r="L20" i="5"/>
  <c r="L26" i="5"/>
  <c r="L32" i="5"/>
  <c r="L39" i="5"/>
  <c r="L46" i="5"/>
  <c r="L52" i="5"/>
  <c r="L210" i="5"/>
  <c r="L64" i="5"/>
  <c r="L71" i="5"/>
  <c r="L77" i="5"/>
  <c r="L83" i="5"/>
  <c r="L90" i="5"/>
  <c r="L96" i="5"/>
  <c r="L102" i="5"/>
  <c r="L109" i="5"/>
  <c r="L116" i="5"/>
  <c r="L122" i="5"/>
  <c r="L128" i="5"/>
  <c r="L135" i="5"/>
  <c r="L141" i="5"/>
  <c r="L147" i="5"/>
  <c r="L154" i="5"/>
  <c r="L161" i="5"/>
  <c r="L167" i="5"/>
  <c r="L173" i="5"/>
  <c r="L179" i="5"/>
  <c r="L185" i="5"/>
  <c r="L191" i="5"/>
  <c r="L197" i="5"/>
  <c r="L203" i="5"/>
  <c r="L209" i="5"/>
  <c r="L366" i="5"/>
  <c r="L221" i="5"/>
  <c r="L228" i="5"/>
  <c r="L234" i="5"/>
  <c r="L240" i="5"/>
  <c r="L247" i="5"/>
  <c r="L260" i="5"/>
  <c r="L269" i="5"/>
  <c r="L275" i="5"/>
  <c r="L281" i="5"/>
  <c r="L15" i="5"/>
  <c r="C21" i="5" l="1"/>
  <c r="E21" i="5"/>
  <c r="C27" i="5"/>
  <c r="E27" i="5"/>
  <c r="C34" i="5"/>
  <c r="E34" i="5"/>
  <c r="C41" i="5"/>
  <c r="E41" i="5"/>
  <c r="C47" i="5"/>
  <c r="E47" i="5"/>
  <c r="C367" i="5"/>
  <c r="E367" i="5"/>
  <c r="C59" i="5"/>
  <c r="E59" i="5"/>
  <c r="C66" i="5"/>
  <c r="E66" i="5"/>
  <c r="C72" i="5"/>
  <c r="E72" i="5"/>
  <c r="C78" i="5"/>
  <c r="E78" i="5"/>
  <c r="C85" i="5"/>
  <c r="E85" i="5"/>
  <c r="C91" i="5"/>
  <c r="E91" i="5"/>
  <c r="C97" i="5"/>
  <c r="E97" i="5"/>
  <c r="C104" i="5"/>
  <c r="E104" i="5"/>
  <c r="C111" i="5"/>
  <c r="E111" i="5"/>
  <c r="C117" i="5"/>
  <c r="E117" i="5"/>
  <c r="C123" i="5"/>
  <c r="E123" i="5"/>
  <c r="C130" i="5"/>
  <c r="E130" i="5"/>
  <c r="C136" i="5"/>
  <c r="E136" i="5"/>
  <c r="C142" i="5"/>
  <c r="E142" i="5"/>
  <c r="C149" i="5"/>
  <c r="E149" i="5"/>
  <c r="C156" i="5"/>
  <c r="E156" i="5"/>
  <c r="C162" i="5"/>
  <c r="E162" i="5"/>
  <c r="C168" i="5"/>
  <c r="E168" i="5"/>
  <c r="C174" i="5"/>
  <c r="E174" i="5"/>
  <c r="C180" i="5"/>
  <c r="E180" i="5"/>
  <c r="C186" i="5"/>
  <c r="E186" i="5"/>
  <c r="C192" i="5"/>
  <c r="E192" i="5"/>
  <c r="C198" i="5"/>
  <c r="E198" i="5"/>
  <c r="C204" i="5"/>
  <c r="E204" i="5"/>
  <c r="C55" i="5"/>
  <c r="E55" i="5"/>
  <c r="C216" i="5"/>
  <c r="E216" i="5"/>
  <c r="C223" i="5"/>
  <c r="E223" i="5"/>
  <c r="C229" i="5"/>
  <c r="E229" i="5"/>
  <c r="C235" i="5"/>
  <c r="E235" i="5"/>
  <c r="C242" i="5"/>
  <c r="E242" i="5"/>
  <c r="C248" i="5"/>
  <c r="E248" i="5"/>
  <c r="C255" i="5"/>
  <c r="E255" i="5"/>
  <c r="C211" i="5"/>
  <c r="E211" i="5"/>
  <c r="C264" i="5"/>
  <c r="E264" i="5"/>
  <c r="C270" i="5"/>
  <c r="E270" i="5"/>
  <c r="C276" i="5"/>
  <c r="E276" i="5"/>
  <c r="C282" i="5"/>
  <c r="E282" i="5"/>
  <c r="C288" i="5"/>
  <c r="E288" i="5"/>
  <c r="C293" i="5"/>
  <c r="E293" i="5"/>
  <c r="C298" i="5"/>
  <c r="E298" i="5"/>
  <c r="C303" i="5"/>
  <c r="E303" i="5"/>
  <c r="C310" i="5"/>
  <c r="E310" i="5"/>
  <c r="C315" i="5"/>
  <c r="E315" i="5"/>
  <c r="C322" i="5"/>
  <c r="E322" i="5"/>
  <c r="C328" i="5"/>
  <c r="E328" i="5"/>
  <c r="C333" i="5"/>
  <c r="E333" i="5"/>
  <c r="C338" i="5"/>
  <c r="E338" i="5"/>
  <c r="C345" i="5"/>
  <c r="E345" i="5"/>
  <c r="C350" i="5"/>
  <c r="E350" i="5"/>
  <c r="C355" i="5"/>
  <c r="E355" i="5"/>
  <c r="C360" i="5"/>
  <c r="E360" i="5"/>
  <c r="C213" i="5"/>
  <c r="E213" i="5"/>
  <c r="C370" i="5"/>
  <c r="E370" i="5"/>
  <c r="C377" i="5"/>
  <c r="E377" i="5"/>
  <c r="C382" i="5"/>
  <c r="E382" i="5"/>
  <c r="C388" i="5"/>
  <c r="E388" i="5"/>
  <c r="C393" i="5"/>
  <c r="E393" i="5"/>
  <c r="C399" i="5"/>
  <c r="E399" i="5"/>
  <c r="C404" i="5"/>
  <c r="E404" i="5"/>
  <c r="C411" i="5"/>
  <c r="E411" i="5"/>
  <c r="C416" i="5"/>
  <c r="E416" i="5"/>
  <c r="C422" i="5"/>
  <c r="E422" i="5"/>
  <c r="C428" i="5"/>
  <c r="E428" i="5"/>
  <c r="C433" i="5"/>
  <c r="E433" i="5"/>
  <c r="C439" i="5"/>
  <c r="E439" i="5"/>
  <c r="C444" i="5"/>
  <c r="E444" i="5"/>
  <c r="C449" i="5"/>
  <c r="E449" i="5"/>
  <c r="C454" i="5"/>
  <c r="E454" i="5"/>
  <c r="C459" i="5"/>
  <c r="E459" i="5"/>
  <c r="C464" i="5"/>
  <c r="E464" i="5"/>
  <c r="C469" i="5"/>
  <c r="E469" i="5"/>
  <c r="C474" i="5"/>
  <c r="E474" i="5"/>
  <c r="C479" i="5"/>
  <c r="E479" i="5"/>
  <c r="C484" i="5"/>
  <c r="E484" i="5"/>
  <c r="C489" i="5"/>
  <c r="E489" i="5"/>
  <c r="C494" i="5"/>
  <c r="E494" i="5"/>
  <c r="C499" i="5"/>
  <c r="E499" i="5"/>
  <c r="C369" i="5"/>
  <c r="E369" i="5"/>
  <c r="C512" i="5"/>
  <c r="E512" i="5"/>
  <c r="C518" i="5"/>
  <c r="E518" i="5"/>
  <c r="C523" i="5"/>
  <c r="E523" i="5"/>
  <c r="C527" i="5"/>
  <c r="E527" i="5"/>
  <c r="C531" i="5"/>
  <c r="E531" i="5"/>
  <c r="C16" i="5"/>
  <c r="E16" i="5"/>
  <c r="C22" i="5"/>
  <c r="E22" i="5"/>
  <c r="C28" i="5"/>
  <c r="E28" i="5"/>
  <c r="C35" i="5"/>
  <c r="E35" i="5"/>
  <c r="C42" i="5"/>
  <c r="E42" i="5"/>
  <c r="C48" i="5"/>
  <c r="E48" i="5"/>
  <c r="C212" i="5"/>
  <c r="E212" i="5"/>
  <c r="C60" i="5"/>
  <c r="E60" i="5"/>
  <c r="C67" i="5"/>
  <c r="E67" i="5"/>
  <c r="C73" i="5"/>
  <c r="E73" i="5"/>
  <c r="C79" i="5"/>
  <c r="E79" i="5"/>
  <c r="C86" i="5"/>
  <c r="E86" i="5"/>
  <c r="C92" i="5"/>
  <c r="E92" i="5"/>
  <c r="C98" i="5"/>
  <c r="E98" i="5"/>
  <c r="C105" i="5"/>
  <c r="E105" i="5"/>
  <c r="C112" i="5"/>
  <c r="E112" i="5"/>
  <c r="C118" i="5"/>
  <c r="E118" i="5"/>
  <c r="C124" i="5"/>
  <c r="E124" i="5"/>
  <c r="C131" i="5"/>
  <c r="E131" i="5"/>
  <c r="C137" i="5"/>
  <c r="E137" i="5"/>
  <c r="C143" i="5"/>
  <c r="E143" i="5"/>
  <c r="C150" i="5"/>
  <c r="E150" i="5"/>
  <c r="C157" i="5"/>
  <c r="E157" i="5"/>
  <c r="C163" i="5"/>
  <c r="E163" i="5"/>
  <c r="C169" i="5"/>
  <c r="E169" i="5"/>
  <c r="C175" i="5"/>
  <c r="E175" i="5"/>
  <c r="C181" i="5"/>
  <c r="E181" i="5"/>
  <c r="C187" i="5"/>
  <c r="E187" i="5"/>
  <c r="C193" i="5"/>
  <c r="E193" i="5"/>
  <c r="C199" i="5"/>
  <c r="E199" i="5"/>
  <c r="C205" i="5"/>
  <c r="E205" i="5"/>
  <c r="C507" i="5"/>
  <c r="E507" i="5"/>
  <c r="C217" i="5"/>
  <c r="E217" i="5"/>
  <c r="C224" i="5"/>
  <c r="E224" i="5"/>
  <c r="C230" i="5"/>
  <c r="E230" i="5"/>
  <c r="C236" i="5"/>
  <c r="E236" i="5"/>
  <c r="C243" i="5"/>
  <c r="E243" i="5"/>
  <c r="C249" i="5"/>
  <c r="E249" i="5"/>
  <c r="C256" i="5"/>
  <c r="E256" i="5"/>
  <c r="C262" i="5"/>
  <c r="E262" i="5"/>
  <c r="C265" i="5"/>
  <c r="E265" i="5"/>
  <c r="C271" i="5"/>
  <c r="E271" i="5"/>
  <c r="C277" i="5"/>
  <c r="E277" i="5"/>
  <c r="C283" i="5"/>
  <c r="E283" i="5"/>
  <c r="C289" i="5"/>
  <c r="E289" i="5"/>
  <c r="C294" i="5"/>
  <c r="E294" i="5"/>
  <c r="C299" i="5"/>
  <c r="E299" i="5"/>
  <c r="C304" i="5"/>
  <c r="E304" i="5"/>
  <c r="C311" i="5"/>
  <c r="E311" i="5"/>
  <c r="C316" i="5"/>
  <c r="E316" i="5"/>
  <c r="C323" i="5"/>
  <c r="E323" i="5"/>
  <c r="C329" i="5"/>
  <c r="E329" i="5"/>
  <c r="C334" i="5"/>
  <c r="E334" i="5"/>
  <c r="C339" i="5"/>
  <c r="E339" i="5"/>
  <c r="C346" i="5"/>
  <c r="E346" i="5"/>
  <c r="C351" i="5"/>
  <c r="E351" i="5"/>
  <c r="C356" i="5"/>
  <c r="E356" i="5"/>
  <c r="C361" i="5"/>
  <c r="E361" i="5"/>
  <c r="C365" i="5"/>
  <c r="E365" i="5"/>
  <c r="C371" i="5"/>
  <c r="E371" i="5"/>
  <c r="C378" i="5"/>
  <c r="E378" i="5"/>
  <c r="C383" i="5"/>
  <c r="E383" i="5"/>
  <c r="C389" i="5"/>
  <c r="E389" i="5"/>
  <c r="C394" i="5"/>
  <c r="E394" i="5"/>
  <c r="C400" i="5"/>
  <c r="E400" i="5"/>
  <c r="C405" i="5"/>
  <c r="E405" i="5"/>
  <c r="C412" i="5"/>
  <c r="E412" i="5"/>
  <c r="C417" i="5"/>
  <c r="E417" i="5"/>
  <c r="C423" i="5"/>
  <c r="E423" i="5"/>
  <c r="C429" i="5"/>
  <c r="E429" i="5"/>
  <c r="C434" i="5"/>
  <c r="E434" i="5"/>
  <c r="C440" i="5"/>
  <c r="E440" i="5"/>
  <c r="C445" i="5"/>
  <c r="E445" i="5"/>
  <c r="C450" i="5"/>
  <c r="E450" i="5"/>
  <c r="C455" i="5"/>
  <c r="E455" i="5"/>
  <c r="C460" i="5"/>
  <c r="E460" i="5"/>
  <c r="C465" i="5"/>
  <c r="E465" i="5"/>
  <c r="C470" i="5"/>
  <c r="E470" i="5"/>
  <c r="C475" i="5"/>
  <c r="E475" i="5"/>
  <c r="C480" i="5"/>
  <c r="E480" i="5"/>
  <c r="C485" i="5"/>
  <c r="E485" i="5"/>
  <c r="C490" i="5"/>
  <c r="E490" i="5"/>
  <c r="C495" i="5"/>
  <c r="E495" i="5"/>
  <c r="C500" i="5"/>
  <c r="E500" i="5"/>
  <c r="C58" i="5"/>
  <c r="E58" i="5"/>
  <c r="C513" i="5"/>
  <c r="E513" i="5"/>
  <c r="C519" i="5"/>
  <c r="E519" i="5"/>
  <c r="C524" i="5"/>
  <c r="E524" i="5"/>
  <c r="C528" i="5"/>
  <c r="E528" i="5"/>
  <c r="C532" i="5"/>
  <c r="E532" i="5"/>
  <c r="C17" i="5"/>
  <c r="E17" i="5"/>
  <c r="C23" i="5"/>
  <c r="E23" i="5"/>
  <c r="C29" i="5"/>
  <c r="E29" i="5"/>
  <c r="C36" i="5"/>
  <c r="E36" i="5"/>
  <c r="C43" i="5"/>
  <c r="E43" i="5"/>
  <c r="C49" i="5"/>
  <c r="E49" i="5"/>
  <c r="C506" i="5"/>
  <c r="E506" i="5"/>
  <c r="C61" i="5"/>
  <c r="E61" i="5"/>
  <c r="C68" i="5"/>
  <c r="E68" i="5"/>
  <c r="C74" i="5"/>
  <c r="E74" i="5"/>
  <c r="C80" i="5"/>
  <c r="E80" i="5"/>
  <c r="C87" i="5"/>
  <c r="E87" i="5"/>
  <c r="C93" i="5"/>
  <c r="E93" i="5"/>
  <c r="C99" i="5"/>
  <c r="E99" i="5"/>
  <c r="C106" i="5"/>
  <c r="E106" i="5"/>
  <c r="C113" i="5"/>
  <c r="E113" i="5"/>
  <c r="C119" i="5"/>
  <c r="E119" i="5"/>
  <c r="C125" i="5"/>
  <c r="E125" i="5"/>
  <c r="C132" i="5"/>
  <c r="E132" i="5"/>
  <c r="C138" i="5"/>
  <c r="E138" i="5"/>
  <c r="C144" i="5"/>
  <c r="E144" i="5"/>
  <c r="C151" i="5"/>
  <c r="E151" i="5"/>
  <c r="C158" i="5"/>
  <c r="E158" i="5"/>
  <c r="C164" i="5"/>
  <c r="E164" i="5"/>
  <c r="C170" i="5"/>
  <c r="E170" i="5"/>
  <c r="C176" i="5"/>
  <c r="E176" i="5"/>
  <c r="C182" i="5"/>
  <c r="E182" i="5"/>
  <c r="C188" i="5"/>
  <c r="E188" i="5"/>
  <c r="C194" i="5"/>
  <c r="E194" i="5"/>
  <c r="C200" i="5"/>
  <c r="E200" i="5"/>
  <c r="C206" i="5"/>
  <c r="E206" i="5"/>
  <c r="C509" i="5"/>
  <c r="E509" i="5"/>
  <c r="C218" i="5"/>
  <c r="E218" i="5"/>
  <c r="C225" i="5"/>
  <c r="E225" i="5"/>
  <c r="C231" i="5"/>
  <c r="E231" i="5"/>
  <c r="C237" i="5"/>
  <c r="E237" i="5"/>
  <c r="C244" i="5"/>
  <c r="E244" i="5"/>
  <c r="C250" i="5"/>
  <c r="E250" i="5"/>
  <c r="C257" i="5"/>
  <c r="E257" i="5"/>
  <c r="C263" i="5"/>
  <c r="E263" i="5"/>
  <c r="C266" i="5"/>
  <c r="E266" i="5"/>
  <c r="C272" i="5"/>
  <c r="E272" i="5"/>
  <c r="C278" i="5"/>
  <c r="E278" i="5"/>
  <c r="C284" i="5"/>
  <c r="E284" i="5"/>
  <c r="C290" i="5"/>
  <c r="E290" i="5"/>
  <c r="C295" i="5"/>
  <c r="E295" i="5"/>
  <c r="C300" i="5"/>
  <c r="E300" i="5"/>
  <c r="C305" i="5"/>
  <c r="E305" i="5"/>
  <c r="C312" i="5"/>
  <c r="E312" i="5"/>
  <c r="C317" i="5"/>
  <c r="E317" i="5"/>
  <c r="C324" i="5"/>
  <c r="E324" i="5"/>
  <c r="C330" i="5"/>
  <c r="E330" i="5"/>
  <c r="C335" i="5"/>
  <c r="E335" i="5"/>
  <c r="C340" i="5"/>
  <c r="E340" i="5"/>
  <c r="C347" i="5"/>
  <c r="E347" i="5"/>
  <c r="C352" i="5"/>
  <c r="E352" i="5"/>
  <c r="C357" i="5"/>
  <c r="E357" i="5"/>
  <c r="C362" i="5"/>
  <c r="E362" i="5"/>
  <c r="C261" i="5"/>
  <c r="E261" i="5"/>
  <c r="C372" i="5"/>
  <c r="E372" i="5"/>
  <c r="C379" i="5"/>
  <c r="E379" i="5"/>
  <c r="C384" i="5"/>
  <c r="E384" i="5"/>
  <c r="C390" i="5"/>
  <c r="E390" i="5"/>
  <c r="C395" i="5"/>
  <c r="E395" i="5"/>
  <c r="C401" i="5"/>
  <c r="E401" i="5"/>
  <c r="C406" i="5"/>
  <c r="E406" i="5"/>
  <c r="C413" i="5"/>
  <c r="E413" i="5"/>
  <c r="C418" i="5"/>
  <c r="E418" i="5"/>
  <c r="C424" i="5"/>
  <c r="E424" i="5"/>
  <c r="C430" i="5"/>
  <c r="E430" i="5"/>
  <c r="C435" i="5"/>
  <c r="E435" i="5"/>
  <c r="C441" i="5"/>
  <c r="E441" i="5"/>
  <c r="C446" i="5"/>
  <c r="E446" i="5"/>
  <c r="C451" i="5"/>
  <c r="E451" i="5"/>
  <c r="C456" i="5"/>
  <c r="E456" i="5"/>
  <c r="C461" i="5"/>
  <c r="E461" i="5"/>
  <c r="C466" i="5"/>
  <c r="E466" i="5"/>
  <c r="C471" i="5"/>
  <c r="E471" i="5"/>
  <c r="C476" i="5"/>
  <c r="E476" i="5"/>
  <c r="C481" i="5"/>
  <c r="E481" i="5"/>
  <c r="C486" i="5"/>
  <c r="E486" i="5"/>
  <c r="C491" i="5"/>
  <c r="E491" i="5"/>
  <c r="C496" i="5"/>
  <c r="E496" i="5"/>
  <c r="C501" i="5"/>
  <c r="E501" i="5"/>
  <c r="C508" i="5"/>
  <c r="E508" i="5"/>
  <c r="C514" i="5"/>
  <c r="E514" i="5"/>
  <c r="C520" i="5"/>
  <c r="E520" i="5"/>
  <c r="C525" i="5"/>
  <c r="E525" i="5"/>
  <c r="C529" i="5"/>
  <c r="E529" i="5"/>
  <c r="C533" i="5"/>
  <c r="E533" i="5"/>
  <c r="C18" i="5"/>
  <c r="E18" i="5"/>
  <c r="C24" i="5"/>
  <c r="E24" i="5"/>
  <c r="C30" i="5"/>
  <c r="E30" i="5"/>
  <c r="C37" i="5"/>
  <c r="E37" i="5"/>
  <c r="C44" i="5"/>
  <c r="E44" i="5"/>
  <c r="C50" i="5"/>
  <c r="E50" i="5"/>
  <c r="C510" i="5"/>
  <c r="E510" i="5"/>
  <c r="C62" i="5"/>
  <c r="E62" i="5"/>
  <c r="C69" i="5"/>
  <c r="E69" i="5"/>
  <c r="C75" i="5"/>
  <c r="E75" i="5"/>
  <c r="C81" i="5"/>
  <c r="E81" i="5"/>
  <c r="C88" i="5"/>
  <c r="E88" i="5"/>
  <c r="C94" i="5"/>
  <c r="E94" i="5"/>
  <c r="C100" i="5"/>
  <c r="E100" i="5"/>
  <c r="C107" i="5"/>
  <c r="E107" i="5"/>
  <c r="C114" i="5"/>
  <c r="E114" i="5"/>
  <c r="C120" i="5"/>
  <c r="E120" i="5"/>
  <c r="C126" i="5"/>
  <c r="E126" i="5"/>
  <c r="C133" i="5"/>
  <c r="E133" i="5"/>
  <c r="C139" i="5"/>
  <c r="E139" i="5"/>
  <c r="C145" i="5"/>
  <c r="E145" i="5"/>
  <c r="C152" i="5"/>
  <c r="E152" i="5"/>
  <c r="C159" i="5"/>
  <c r="E159" i="5"/>
  <c r="C165" i="5"/>
  <c r="E165" i="5"/>
  <c r="C171" i="5"/>
  <c r="E171" i="5"/>
  <c r="C177" i="5"/>
  <c r="E177" i="5"/>
  <c r="C183" i="5"/>
  <c r="E183" i="5"/>
  <c r="C189" i="5"/>
  <c r="E189" i="5"/>
  <c r="C195" i="5"/>
  <c r="E195" i="5"/>
  <c r="C201" i="5"/>
  <c r="E201" i="5"/>
  <c r="C207" i="5"/>
  <c r="E207" i="5"/>
  <c r="C54" i="5"/>
  <c r="E54" i="5"/>
  <c r="C219" i="5"/>
  <c r="E219" i="5"/>
  <c r="C226" i="5"/>
  <c r="E226" i="5"/>
  <c r="C232" i="5"/>
  <c r="E232" i="5"/>
  <c r="C238" i="5"/>
  <c r="E238" i="5"/>
  <c r="C245" i="5"/>
  <c r="E245" i="5"/>
  <c r="C251" i="5"/>
  <c r="E251" i="5"/>
  <c r="C258" i="5"/>
  <c r="E258" i="5"/>
  <c r="C267" i="5"/>
  <c r="E267" i="5"/>
  <c r="C273" i="5"/>
  <c r="E273" i="5"/>
  <c r="C279" i="5"/>
  <c r="E279" i="5"/>
  <c r="C285" i="5"/>
  <c r="E285" i="5"/>
  <c r="C291" i="5"/>
  <c r="E291" i="5"/>
  <c r="C296" i="5"/>
  <c r="E296" i="5"/>
  <c r="C301" i="5"/>
  <c r="E301" i="5"/>
  <c r="C306" i="5"/>
  <c r="E306" i="5"/>
  <c r="C313" i="5"/>
  <c r="E313" i="5"/>
  <c r="C318" i="5"/>
  <c r="E318" i="5"/>
  <c r="C325" i="5"/>
  <c r="E325" i="5"/>
  <c r="C331" i="5"/>
  <c r="E331" i="5"/>
  <c r="C336" i="5"/>
  <c r="E336" i="5"/>
  <c r="C341" i="5"/>
  <c r="E341" i="5"/>
  <c r="C348" i="5"/>
  <c r="E348" i="5"/>
  <c r="C353" i="5"/>
  <c r="E353" i="5"/>
  <c r="C358" i="5"/>
  <c r="E358" i="5"/>
  <c r="C363" i="5"/>
  <c r="E363" i="5"/>
  <c r="C53" i="5"/>
  <c r="E53" i="5"/>
  <c r="C373" i="5"/>
  <c r="E373" i="5"/>
  <c r="C380" i="5"/>
  <c r="E380" i="5"/>
  <c r="C385" i="5"/>
  <c r="E385" i="5"/>
  <c r="C391" i="5"/>
  <c r="E391" i="5"/>
  <c r="C396" i="5"/>
  <c r="E396" i="5"/>
  <c r="C402" i="5"/>
  <c r="E402" i="5"/>
  <c r="C407" i="5"/>
  <c r="E407" i="5"/>
  <c r="C414" i="5"/>
  <c r="E414" i="5"/>
  <c r="C419" i="5"/>
  <c r="E419" i="5"/>
  <c r="C425" i="5"/>
  <c r="E425" i="5"/>
  <c r="C431" i="5"/>
  <c r="E431" i="5"/>
  <c r="C436" i="5"/>
  <c r="E436" i="5"/>
  <c r="C442" i="5"/>
  <c r="E442" i="5"/>
  <c r="C447" i="5"/>
  <c r="E447" i="5"/>
  <c r="C452" i="5"/>
  <c r="E452" i="5"/>
  <c r="C457" i="5"/>
  <c r="E457" i="5"/>
  <c r="C462" i="5"/>
  <c r="E462" i="5"/>
  <c r="C467" i="5"/>
  <c r="E467" i="5"/>
  <c r="C472" i="5"/>
  <c r="E472" i="5"/>
  <c r="C477" i="5"/>
  <c r="E477" i="5"/>
  <c r="C482" i="5"/>
  <c r="E482" i="5"/>
  <c r="C487" i="5"/>
  <c r="E487" i="5"/>
  <c r="C492" i="5"/>
  <c r="E492" i="5"/>
  <c r="C497" i="5"/>
  <c r="E497" i="5"/>
  <c r="C502" i="5"/>
  <c r="E502" i="5"/>
  <c r="C214" i="5"/>
  <c r="E214" i="5"/>
  <c r="C515" i="5"/>
  <c r="E515" i="5"/>
  <c r="C521" i="5"/>
  <c r="E521" i="5"/>
  <c r="C526" i="5"/>
  <c r="E526" i="5"/>
  <c r="C530" i="5"/>
  <c r="E530" i="5"/>
  <c r="C19" i="5"/>
  <c r="E19" i="5"/>
  <c r="C25" i="5"/>
  <c r="E25" i="5"/>
  <c r="C31" i="5"/>
  <c r="E31" i="5"/>
  <c r="C38" i="5"/>
  <c r="E38" i="5"/>
  <c r="C45" i="5"/>
  <c r="E45" i="5"/>
  <c r="C51" i="5"/>
  <c r="E51" i="5"/>
  <c r="C57" i="5"/>
  <c r="E57" i="5"/>
  <c r="C63" i="5"/>
  <c r="E63" i="5"/>
  <c r="C70" i="5"/>
  <c r="E70" i="5"/>
  <c r="C76" i="5"/>
  <c r="E76" i="5"/>
  <c r="C82" i="5"/>
  <c r="E82" i="5"/>
  <c r="C89" i="5"/>
  <c r="E89" i="5"/>
  <c r="C95" i="5"/>
  <c r="E95" i="5"/>
  <c r="C101" i="5"/>
  <c r="E101" i="5"/>
  <c r="C108" i="5"/>
  <c r="E108" i="5"/>
  <c r="C115" i="5"/>
  <c r="E115" i="5"/>
  <c r="C121" i="5"/>
  <c r="E121" i="5"/>
  <c r="C127" i="5"/>
  <c r="E127" i="5"/>
  <c r="C134" i="5"/>
  <c r="E134" i="5"/>
  <c r="C140" i="5"/>
  <c r="E140" i="5"/>
  <c r="C146" i="5"/>
  <c r="E146" i="5"/>
  <c r="C153" i="5"/>
  <c r="E153" i="5"/>
  <c r="C160" i="5"/>
  <c r="E160" i="5"/>
  <c r="C166" i="5"/>
  <c r="E166" i="5"/>
  <c r="C172" i="5"/>
  <c r="E172" i="5"/>
  <c r="C178" i="5"/>
  <c r="E178" i="5"/>
  <c r="C184" i="5"/>
  <c r="E184" i="5"/>
  <c r="C190" i="5"/>
  <c r="E190" i="5"/>
  <c r="C196" i="5"/>
  <c r="E196" i="5"/>
  <c r="C202" i="5"/>
  <c r="E202" i="5"/>
  <c r="C208" i="5"/>
  <c r="E208" i="5"/>
  <c r="C215" i="5"/>
  <c r="E215" i="5"/>
  <c r="C220" i="5"/>
  <c r="E220" i="5"/>
  <c r="C227" i="5"/>
  <c r="E227" i="5"/>
  <c r="C233" i="5"/>
  <c r="E233" i="5"/>
  <c r="C239" i="5"/>
  <c r="E239" i="5"/>
  <c r="C246" i="5"/>
  <c r="E246" i="5"/>
  <c r="C252" i="5"/>
  <c r="E252" i="5"/>
  <c r="C259" i="5"/>
  <c r="E259" i="5"/>
  <c r="C268" i="5"/>
  <c r="E268" i="5"/>
  <c r="C274" i="5"/>
  <c r="E274" i="5"/>
  <c r="C280" i="5"/>
  <c r="E280" i="5"/>
  <c r="C286" i="5"/>
  <c r="E286" i="5"/>
  <c r="C292" i="5"/>
  <c r="E292" i="5"/>
  <c r="C297" i="5"/>
  <c r="E297" i="5"/>
  <c r="C302" i="5"/>
  <c r="E302" i="5"/>
  <c r="C307" i="5"/>
  <c r="E307" i="5"/>
  <c r="C314" i="5"/>
  <c r="E314" i="5"/>
  <c r="C319" i="5"/>
  <c r="E319" i="5"/>
  <c r="C326" i="5"/>
  <c r="E326" i="5"/>
  <c r="C332" i="5"/>
  <c r="E332" i="5"/>
  <c r="C337" i="5"/>
  <c r="E337" i="5"/>
  <c r="C342" i="5"/>
  <c r="E342" i="5"/>
  <c r="C349" i="5"/>
  <c r="E349" i="5"/>
  <c r="C354" i="5"/>
  <c r="E354" i="5"/>
  <c r="C359" i="5"/>
  <c r="E359" i="5"/>
  <c r="C364" i="5"/>
  <c r="E364" i="5"/>
  <c r="C368" i="5"/>
  <c r="E368" i="5"/>
  <c r="C374" i="5"/>
  <c r="E374" i="5"/>
  <c r="C381" i="5"/>
  <c r="E381" i="5"/>
  <c r="C386" i="5"/>
  <c r="E386" i="5"/>
  <c r="C392" i="5"/>
  <c r="E392" i="5"/>
  <c r="C397" i="5"/>
  <c r="E397" i="5"/>
  <c r="C403" i="5"/>
  <c r="E403" i="5"/>
  <c r="C408" i="5"/>
  <c r="E408" i="5"/>
  <c r="C415" i="5"/>
  <c r="E415" i="5"/>
  <c r="C420" i="5"/>
  <c r="E420" i="5"/>
  <c r="C426" i="5"/>
  <c r="E426" i="5"/>
  <c r="C432" i="5"/>
  <c r="E432" i="5"/>
  <c r="C437" i="5"/>
  <c r="E437" i="5"/>
  <c r="C443" i="5"/>
  <c r="E443" i="5"/>
  <c r="C448" i="5"/>
  <c r="E448" i="5"/>
  <c r="C453" i="5"/>
  <c r="E453" i="5"/>
  <c r="C458" i="5"/>
  <c r="E458" i="5"/>
  <c r="C463" i="5"/>
  <c r="E463" i="5"/>
  <c r="C468" i="5"/>
  <c r="E468" i="5"/>
  <c r="C473" i="5"/>
  <c r="E473" i="5"/>
  <c r="C478" i="5"/>
  <c r="E478" i="5"/>
  <c r="C483" i="5"/>
  <c r="E483" i="5"/>
  <c r="C488" i="5"/>
  <c r="E488" i="5"/>
  <c r="C493" i="5"/>
  <c r="E493" i="5"/>
  <c r="C498" i="5"/>
  <c r="E498" i="5"/>
  <c r="C503" i="5"/>
  <c r="E503" i="5"/>
  <c r="C56" i="5"/>
  <c r="E56" i="5"/>
  <c r="C516" i="5"/>
  <c r="E516" i="5"/>
  <c r="C522" i="5"/>
  <c r="E522" i="5"/>
  <c r="C20" i="5"/>
  <c r="E20" i="5"/>
  <c r="C26" i="5"/>
  <c r="E26" i="5"/>
  <c r="C32" i="5"/>
  <c r="E32" i="5"/>
  <c r="C39" i="5"/>
  <c r="E39" i="5"/>
  <c r="C46" i="5"/>
  <c r="E46" i="5"/>
  <c r="C52" i="5"/>
  <c r="E52" i="5"/>
  <c r="C210" i="5"/>
  <c r="E210" i="5"/>
  <c r="C64" i="5"/>
  <c r="E64" i="5"/>
  <c r="C71" i="5"/>
  <c r="E71" i="5"/>
  <c r="C77" i="5"/>
  <c r="E77" i="5"/>
  <c r="C83" i="5"/>
  <c r="E83" i="5"/>
  <c r="C90" i="5"/>
  <c r="E90" i="5"/>
  <c r="C96" i="5"/>
  <c r="E96" i="5"/>
  <c r="C102" i="5"/>
  <c r="E102" i="5"/>
  <c r="C109" i="5"/>
  <c r="E109" i="5"/>
  <c r="C116" i="5"/>
  <c r="E116" i="5"/>
  <c r="C122" i="5"/>
  <c r="E122" i="5"/>
  <c r="C128" i="5"/>
  <c r="E128" i="5"/>
  <c r="C135" i="5"/>
  <c r="E135" i="5"/>
  <c r="C141" i="5"/>
  <c r="E141" i="5"/>
  <c r="C147" i="5"/>
  <c r="E147" i="5"/>
  <c r="C154" i="5"/>
  <c r="E154" i="5"/>
  <c r="C161" i="5"/>
  <c r="E161" i="5"/>
  <c r="C167" i="5"/>
  <c r="E167" i="5"/>
  <c r="C173" i="5"/>
  <c r="E173" i="5"/>
  <c r="C179" i="5"/>
  <c r="E179" i="5"/>
  <c r="C185" i="5"/>
  <c r="E185" i="5"/>
  <c r="C191" i="5"/>
  <c r="E191" i="5"/>
  <c r="C197" i="5"/>
  <c r="E197" i="5"/>
  <c r="C203" i="5"/>
  <c r="E203" i="5"/>
  <c r="C209" i="5"/>
  <c r="E209" i="5"/>
  <c r="C366" i="5"/>
  <c r="E366" i="5"/>
  <c r="C221" i="5"/>
  <c r="E221" i="5"/>
  <c r="C228" i="5"/>
  <c r="E228" i="5"/>
  <c r="C234" i="5"/>
  <c r="E234" i="5"/>
  <c r="C240" i="5"/>
  <c r="E240" i="5"/>
  <c r="C247" i="5"/>
  <c r="E247" i="5"/>
  <c r="C253" i="5"/>
  <c r="E253" i="5"/>
  <c r="C260" i="5"/>
  <c r="E260" i="5"/>
  <c r="C269" i="5"/>
  <c r="E269" i="5"/>
  <c r="C275" i="5"/>
  <c r="E275" i="5"/>
  <c r="C281" i="5"/>
  <c r="E281" i="5"/>
  <c r="C287" i="5"/>
  <c r="E287" i="5"/>
  <c r="E15" i="5"/>
  <c r="C15" i="5"/>
  <c r="B15" i="5"/>
  <c r="B21" i="5"/>
  <c r="B27" i="5"/>
  <c r="B34" i="5"/>
  <c r="B41" i="5"/>
  <c r="B47" i="5"/>
  <c r="B367" i="5"/>
  <c r="B59" i="5"/>
  <c r="B66" i="5"/>
  <c r="B72" i="5"/>
  <c r="B78" i="5"/>
  <c r="B85" i="5"/>
  <c r="B91" i="5"/>
  <c r="B97" i="5"/>
  <c r="B104" i="5"/>
  <c r="B111" i="5"/>
  <c r="B117" i="5"/>
  <c r="B123" i="5"/>
  <c r="B130" i="5"/>
  <c r="B136" i="5"/>
  <c r="B142" i="5"/>
  <c r="B149" i="5"/>
  <c r="B156" i="5"/>
  <c r="B162" i="5"/>
  <c r="B168" i="5"/>
  <c r="B174" i="5"/>
  <c r="B180" i="5"/>
  <c r="B186" i="5"/>
  <c r="B192" i="5"/>
  <c r="B198" i="5"/>
  <c r="B204" i="5"/>
  <c r="B55" i="5"/>
  <c r="B216" i="5"/>
  <c r="B223" i="5"/>
  <c r="B229" i="5"/>
  <c r="B235" i="5"/>
  <c r="B242" i="5"/>
  <c r="B248" i="5"/>
  <c r="B255" i="5"/>
  <c r="B211" i="5"/>
  <c r="B264" i="5"/>
  <c r="B270" i="5"/>
  <c r="B276" i="5"/>
  <c r="B282" i="5"/>
  <c r="B288" i="5"/>
  <c r="B293" i="5"/>
  <c r="B298" i="5"/>
  <c r="B303" i="5"/>
  <c r="B310" i="5"/>
  <c r="B315" i="5"/>
  <c r="B322" i="5"/>
  <c r="B328" i="5"/>
  <c r="B333" i="5"/>
  <c r="B338" i="5"/>
  <c r="B345" i="5"/>
  <c r="B350" i="5"/>
  <c r="B355" i="5"/>
  <c r="B360" i="5"/>
  <c r="B213" i="5"/>
  <c r="B370" i="5"/>
  <c r="B377" i="5"/>
  <c r="B382" i="5"/>
  <c r="B388" i="5"/>
  <c r="B393" i="5"/>
  <c r="B399" i="5"/>
  <c r="B404" i="5"/>
  <c r="B411" i="5"/>
  <c r="B416" i="5"/>
  <c r="B422" i="5"/>
  <c r="B428" i="5"/>
  <c r="B433" i="5"/>
  <c r="B439" i="5"/>
  <c r="B444" i="5"/>
  <c r="B449" i="5"/>
  <c r="B454" i="5"/>
  <c r="B459" i="5"/>
  <c r="B464" i="5"/>
  <c r="B469" i="5"/>
  <c r="B474" i="5"/>
  <c r="B479" i="5"/>
  <c r="B484" i="5"/>
  <c r="B489" i="5"/>
  <c r="B494" i="5"/>
  <c r="B499" i="5"/>
  <c r="B369" i="5"/>
  <c r="B512" i="5"/>
  <c r="B518" i="5"/>
  <c r="B523" i="5"/>
  <c r="B527" i="5"/>
  <c r="B531" i="5"/>
  <c r="B16" i="5"/>
  <c r="B22" i="5"/>
  <c r="B28" i="5"/>
  <c r="B35" i="5"/>
  <c r="B42" i="5"/>
  <c r="B48" i="5"/>
  <c r="B212" i="5"/>
  <c r="B60" i="5"/>
  <c r="B67" i="5"/>
  <c r="B73" i="5"/>
  <c r="B79" i="5"/>
  <c r="B86" i="5"/>
  <c r="B92" i="5"/>
  <c r="B98" i="5"/>
  <c r="B105" i="5"/>
  <c r="B112" i="5"/>
  <c r="B118" i="5"/>
  <c r="B124" i="5"/>
  <c r="B131" i="5"/>
  <c r="B137" i="5"/>
  <c r="B143" i="5"/>
  <c r="B150" i="5"/>
  <c r="B157" i="5"/>
  <c r="B163" i="5"/>
  <c r="B169" i="5"/>
  <c r="B175" i="5"/>
  <c r="B181" i="5"/>
  <c r="B187" i="5"/>
  <c r="B193" i="5"/>
  <c r="B199" i="5"/>
  <c r="B205" i="5"/>
  <c r="B507" i="5"/>
  <c r="B217" i="5"/>
  <c r="B224" i="5"/>
  <c r="B230" i="5"/>
  <c r="B236" i="5"/>
  <c r="B243" i="5"/>
  <c r="B249" i="5"/>
  <c r="B256" i="5"/>
  <c r="B262" i="5"/>
  <c r="B265" i="5"/>
  <c r="B271" i="5"/>
  <c r="B277" i="5"/>
  <c r="B283" i="5"/>
  <c r="B289" i="5"/>
  <c r="B294" i="5"/>
  <c r="B299" i="5"/>
  <c r="B304" i="5"/>
  <c r="B311" i="5"/>
  <c r="B316" i="5"/>
  <c r="B323" i="5"/>
  <c r="B329" i="5"/>
  <c r="B334" i="5"/>
  <c r="B339" i="5"/>
  <c r="B346" i="5"/>
  <c r="B351" i="5"/>
  <c r="B356" i="5"/>
  <c r="B361" i="5"/>
  <c r="B365" i="5"/>
  <c r="B371" i="5"/>
  <c r="B378" i="5"/>
  <c r="B383" i="5"/>
  <c r="B389" i="5"/>
  <c r="B394" i="5"/>
  <c r="B400" i="5"/>
  <c r="B405" i="5"/>
  <c r="B412" i="5"/>
  <c r="B417" i="5"/>
  <c r="B423" i="5"/>
  <c r="B429" i="5"/>
  <c r="B434" i="5"/>
  <c r="B440" i="5"/>
  <c r="B445" i="5"/>
  <c r="B450" i="5"/>
  <c r="B455" i="5"/>
  <c r="B460" i="5"/>
  <c r="B465" i="5"/>
  <c r="B470" i="5"/>
  <c r="B475" i="5"/>
  <c r="B480" i="5"/>
  <c r="B485" i="5"/>
  <c r="B490" i="5"/>
  <c r="B495" i="5"/>
  <c r="B500" i="5"/>
  <c r="B58" i="5"/>
  <c r="B513" i="5"/>
  <c r="B519" i="5"/>
  <c r="B524" i="5"/>
  <c r="B528" i="5"/>
  <c r="B532" i="5"/>
  <c r="B17" i="5"/>
  <c r="B23" i="5"/>
  <c r="B29" i="5"/>
  <c r="B36" i="5"/>
  <c r="B43" i="5"/>
  <c r="B49" i="5"/>
  <c r="B506" i="5"/>
  <c r="B61" i="5"/>
  <c r="B68" i="5"/>
  <c r="B74" i="5"/>
  <c r="B80" i="5"/>
  <c r="B87" i="5"/>
  <c r="B93" i="5"/>
  <c r="B99" i="5"/>
  <c r="B106" i="5"/>
  <c r="B113" i="5"/>
  <c r="B119" i="5"/>
  <c r="B125" i="5"/>
  <c r="B132" i="5"/>
  <c r="B138" i="5"/>
  <c r="B144" i="5"/>
  <c r="B151" i="5"/>
  <c r="B158" i="5"/>
  <c r="B164" i="5"/>
  <c r="B170" i="5"/>
  <c r="B176" i="5"/>
  <c r="B182" i="5"/>
  <c r="B188" i="5"/>
  <c r="B194" i="5"/>
  <c r="B200" i="5"/>
  <c r="B206" i="5"/>
  <c r="B509" i="5"/>
  <c r="B218" i="5"/>
  <c r="B225" i="5"/>
  <c r="B231" i="5"/>
  <c r="B237" i="5"/>
  <c r="B244" i="5"/>
  <c r="B250" i="5"/>
  <c r="B257" i="5"/>
  <c r="B263" i="5"/>
  <c r="B266" i="5"/>
  <c r="B272" i="5"/>
  <c r="B278" i="5"/>
  <c r="B284" i="5"/>
  <c r="B290" i="5"/>
  <c r="B295" i="5"/>
  <c r="B300" i="5"/>
  <c r="B305" i="5"/>
  <c r="B312" i="5"/>
  <c r="B317" i="5"/>
  <c r="B324" i="5"/>
  <c r="B330" i="5"/>
  <c r="B335" i="5"/>
  <c r="B340" i="5"/>
  <c r="B347" i="5"/>
  <c r="B352" i="5"/>
  <c r="B357" i="5"/>
  <c r="B362" i="5"/>
  <c r="B261" i="5"/>
  <c r="B372" i="5"/>
  <c r="B379" i="5"/>
  <c r="B384" i="5"/>
  <c r="B390" i="5"/>
  <c r="B395" i="5"/>
  <c r="B401" i="5"/>
  <c r="B406" i="5"/>
  <c r="B413" i="5"/>
  <c r="B418" i="5"/>
  <c r="B424" i="5"/>
  <c r="B430" i="5"/>
  <c r="B435" i="5"/>
  <c r="B441" i="5"/>
  <c r="B446" i="5"/>
  <c r="B451" i="5"/>
  <c r="B456" i="5"/>
  <c r="B461" i="5"/>
  <c r="B466" i="5"/>
  <c r="B471" i="5"/>
  <c r="B476" i="5"/>
  <c r="B481" i="5"/>
  <c r="B486" i="5"/>
  <c r="B491" i="5"/>
  <c r="B496" i="5"/>
  <c r="B501" i="5"/>
  <c r="B508" i="5"/>
  <c r="B514" i="5"/>
  <c r="B520" i="5"/>
  <c r="B525" i="5"/>
  <c r="B529" i="5"/>
  <c r="B533" i="5"/>
  <c r="B18" i="5"/>
  <c r="B24" i="5"/>
  <c r="B30" i="5"/>
  <c r="B37" i="5"/>
  <c r="B44" i="5"/>
  <c r="B50" i="5"/>
  <c r="B510" i="5"/>
  <c r="B62" i="5"/>
  <c r="B69" i="5"/>
  <c r="B75" i="5"/>
  <c r="B81" i="5"/>
  <c r="B88" i="5"/>
  <c r="B94" i="5"/>
  <c r="B100" i="5"/>
  <c r="B107" i="5"/>
  <c r="B114" i="5"/>
  <c r="B120" i="5"/>
  <c r="B126" i="5"/>
  <c r="B133" i="5"/>
  <c r="B139" i="5"/>
  <c r="B145" i="5"/>
  <c r="B152" i="5"/>
  <c r="B159" i="5"/>
  <c r="B165" i="5"/>
  <c r="B171" i="5"/>
  <c r="B177" i="5"/>
  <c r="B183" i="5"/>
  <c r="B189" i="5"/>
  <c r="B195" i="5"/>
  <c r="B201" i="5"/>
  <c r="B207" i="5"/>
  <c r="B54" i="5"/>
  <c r="B219" i="5"/>
  <c r="B226" i="5"/>
  <c r="B232" i="5"/>
  <c r="B238" i="5"/>
  <c r="B245" i="5"/>
  <c r="B251" i="5"/>
  <c r="B258" i="5"/>
  <c r="B267" i="5"/>
  <c r="B273" i="5"/>
  <c r="B279" i="5"/>
  <c r="B285" i="5"/>
  <c r="B291" i="5"/>
  <c r="B296" i="5"/>
  <c r="B301" i="5"/>
  <c r="B306" i="5"/>
  <c r="B313" i="5"/>
  <c r="B318" i="5"/>
  <c r="B325" i="5"/>
  <c r="B331" i="5"/>
  <c r="B336" i="5"/>
  <c r="B341" i="5"/>
  <c r="B348" i="5"/>
  <c r="B353" i="5"/>
  <c r="B358" i="5"/>
  <c r="B363" i="5"/>
  <c r="B53" i="5"/>
  <c r="B373" i="5"/>
  <c r="B380" i="5"/>
  <c r="B385" i="5"/>
  <c r="B391" i="5"/>
  <c r="B396" i="5"/>
  <c r="B402" i="5"/>
  <c r="B407" i="5"/>
  <c r="B414" i="5"/>
  <c r="B419" i="5"/>
  <c r="B425" i="5"/>
  <c r="B431" i="5"/>
  <c r="B436" i="5"/>
  <c r="B442" i="5"/>
  <c r="B447" i="5"/>
  <c r="B452" i="5"/>
  <c r="B457" i="5"/>
  <c r="B462" i="5"/>
  <c r="B467" i="5"/>
  <c r="B472" i="5"/>
  <c r="B477" i="5"/>
  <c r="B482" i="5"/>
  <c r="B487" i="5"/>
  <c r="B492" i="5"/>
  <c r="B497" i="5"/>
  <c r="B502" i="5"/>
  <c r="B214" i="5"/>
  <c r="B515" i="5"/>
  <c r="B521" i="5"/>
  <c r="B526" i="5"/>
  <c r="B530" i="5"/>
  <c r="B19" i="5"/>
  <c r="B25" i="5"/>
  <c r="B31" i="5"/>
  <c r="B38" i="5"/>
  <c r="B45" i="5"/>
  <c r="B51" i="5"/>
  <c r="B57" i="5"/>
  <c r="B63" i="5"/>
  <c r="B70" i="5"/>
  <c r="B76" i="5"/>
  <c r="B82" i="5"/>
  <c r="B89" i="5"/>
  <c r="B95" i="5"/>
  <c r="B101" i="5"/>
  <c r="B108" i="5"/>
  <c r="B115" i="5"/>
  <c r="B121" i="5"/>
  <c r="B127" i="5"/>
  <c r="B134" i="5"/>
  <c r="B140" i="5"/>
  <c r="B146" i="5"/>
  <c r="B153" i="5"/>
  <c r="B160" i="5"/>
  <c r="B166" i="5"/>
  <c r="B172" i="5"/>
  <c r="B178" i="5"/>
  <c r="B184" i="5"/>
  <c r="B190" i="5"/>
  <c r="B196" i="5"/>
  <c r="B202" i="5"/>
  <c r="B208" i="5"/>
  <c r="B215" i="5"/>
  <c r="B220" i="5"/>
  <c r="B227" i="5"/>
  <c r="B233" i="5"/>
  <c r="B239" i="5"/>
  <c r="B246" i="5"/>
  <c r="B252" i="5"/>
  <c r="B259" i="5"/>
  <c r="B268" i="5"/>
  <c r="B274" i="5"/>
  <c r="B280" i="5"/>
  <c r="B286" i="5"/>
  <c r="B292" i="5"/>
  <c r="B297" i="5"/>
  <c r="B302" i="5"/>
  <c r="B307" i="5"/>
  <c r="B314" i="5"/>
  <c r="B319" i="5"/>
  <c r="B326" i="5"/>
  <c r="B332" i="5"/>
  <c r="B337" i="5"/>
  <c r="B342" i="5"/>
  <c r="B349" i="5"/>
  <c r="B354" i="5"/>
  <c r="B359" i="5"/>
  <c r="B364" i="5"/>
  <c r="B368" i="5"/>
  <c r="B374" i="5"/>
  <c r="B381" i="5"/>
  <c r="B386" i="5"/>
  <c r="B392" i="5"/>
  <c r="B397" i="5"/>
  <c r="B403" i="5"/>
  <c r="B408" i="5"/>
  <c r="B415" i="5"/>
  <c r="B420" i="5"/>
  <c r="B426" i="5"/>
  <c r="B432" i="5"/>
  <c r="B437" i="5"/>
  <c r="B443" i="5"/>
  <c r="B448" i="5"/>
  <c r="B453" i="5"/>
  <c r="B458" i="5"/>
  <c r="B463" i="5"/>
  <c r="B468" i="5"/>
  <c r="B473" i="5"/>
  <c r="B478" i="5"/>
  <c r="B483" i="5"/>
  <c r="B488" i="5"/>
  <c r="B493" i="5"/>
  <c r="B498" i="5"/>
  <c r="B503" i="5"/>
  <c r="B56" i="5"/>
  <c r="B516" i="5"/>
  <c r="B522" i="5"/>
  <c r="B20" i="5"/>
  <c r="B26" i="5"/>
  <c r="B32" i="5"/>
  <c r="B39" i="5"/>
  <c r="B46" i="5"/>
  <c r="B52" i="5"/>
  <c r="B210" i="5"/>
  <c r="B64" i="5"/>
  <c r="B71" i="5"/>
  <c r="B77" i="5"/>
  <c r="B83" i="5"/>
  <c r="B90" i="5"/>
  <c r="B96" i="5"/>
  <c r="B102" i="5"/>
  <c r="B109" i="5"/>
  <c r="B116" i="5"/>
  <c r="B122" i="5"/>
  <c r="B128" i="5"/>
  <c r="B135" i="5"/>
  <c r="B141" i="5"/>
  <c r="B147" i="5"/>
  <c r="B154" i="5"/>
  <c r="B161" i="5"/>
  <c r="B167" i="5"/>
  <c r="B173" i="5"/>
  <c r="B179" i="5"/>
  <c r="B185" i="5"/>
  <c r="B191" i="5"/>
  <c r="B197" i="5"/>
  <c r="B203" i="5"/>
  <c r="B209" i="5"/>
  <c r="B366" i="5"/>
  <c r="B221" i="5"/>
  <c r="B228" i="5"/>
  <c r="B234" i="5"/>
  <c r="B240" i="5"/>
  <c r="B247" i="5"/>
  <c r="B253" i="5"/>
  <c r="B260" i="5"/>
  <c r="B269" i="5"/>
  <c r="B275" i="5"/>
  <c r="B281" i="5"/>
  <c r="B287" i="5"/>
  <c r="D59" i="5" l="1"/>
  <c r="D167" i="5"/>
  <c r="D116" i="5"/>
  <c r="D64" i="5"/>
  <c r="D522" i="5"/>
  <c r="D478" i="5"/>
  <c r="D437" i="5"/>
  <c r="D392" i="5"/>
  <c r="D349" i="5"/>
  <c r="D302" i="5"/>
  <c r="D85" i="5"/>
  <c r="D34" i="5"/>
  <c r="D366" i="5"/>
  <c r="D259" i="5"/>
  <c r="D208" i="5"/>
  <c r="D160" i="5"/>
  <c r="D108" i="5"/>
  <c r="D57" i="5"/>
  <c r="D526" i="5"/>
  <c r="D482" i="5"/>
  <c r="D442" i="5"/>
  <c r="D396" i="5"/>
  <c r="D353" i="5"/>
  <c r="D306" i="5"/>
  <c r="D258" i="5"/>
  <c r="D207" i="5"/>
  <c r="D159" i="5"/>
  <c r="D107" i="5"/>
  <c r="D510" i="5"/>
  <c r="D529" i="5"/>
  <c r="D486" i="5"/>
  <c r="D446" i="5"/>
  <c r="D401" i="5"/>
  <c r="D357" i="5"/>
  <c r="D312" i="5"/>
  <c r="D266" i="5"/>
  <c r="D218" i="5"/>
  <c r="D170" i="5"/>
  <c r="D119" i="5"/>
  <c r="D68" i="5"/>
  <c r="D17" i="5"/>
  <c r="D495" i="5"/>
  <c r="D455" i="5"/>
  <c r="D412" i="5"/>
  <c r="D365" i="5"/>
  <c r="D323" i="5"/>
  <c r="D277" i="5"/>
  <c r="D230" i="5"/>
  <c r="D181" i="5"/>
  <c r="D131" i="5"/>
  <c r="D79" i="5"/>
  <c r="D28" i="5"/>
  <c r="D369" i="5"/>
  <c r="D464" i="5"/>
  <c r="D422" i="5"/>
  <c r="D377" i="5"/>
  <c r="D333" i="5"/>
  <c r="D288" i="5"/>
  <c r="D242" i="5"/>
  <c r="D192" i="5"/>
  <c r="D142" i="5"/>
  <c r="D91" i="5"/>
  <c r="D41" i="5"/>
  <c r="D54" i="5"/>
  <c r="D97" i="5"/>
  <c r="D47" i="5"/>
  <c r="D72" i="5"/>
  <c r="D21" i="5"/>
  <c r="D240" i="5"/>
  <c r="D191" i="5"/>
  <c r="D141" i="5"/>
  <c r="D90" i="5"/>
  <c r="D39" i="5"/>
  <c r="D498" i="5"/>
  <c r="D458" i="5"/>
  <c r="D415" i="5"/>
  <c r="D368" i="5"/>
  <c r="D326" i="5"/>
  <c r="D280" i="5"/>
  <c r="D233" i="5"/>
  <c r="D184" i="5"/>
  <c r="D134" i="5"/>
  <c r="D82" i="5"/>
  <c r="D502" i="5"/>
  <c r="D462" i="5"/>
  <c r="D419" i="5"/>
  <c r="D373" i="5"/>
  <c r="D331" i="5"/>
  <c r="D285" i="5"/>
  <c r="D232" i="5"/>
  <c r="D183" i="5"/>
  <c r="D133" i="5"/>
  <c r="D81" i="5"/>
  <c r="D508" i="5"/>
  <c r="D466" i="5"/>
  <c r="D424" i="5"/>
  <c r="D379" i="5"/>
  <c r="D335" i="5"/>
  <c r="D290" i="5"/>
  <c r="D244" i="5"/>
  <c r="D194" i="5"/>
  <c r="D144" i="5"/>
  <c r="D93" i="5"/>
  <c r="D43" i="5"/>
  <c r="D519" i="5"/>
  <c r="D475" i="5"/>
  <c r="D434" i="5"/>
  <c r="D389" i="5"/>
  <c r="D346" i="5"/>
  <c r="D299" i="5"/>
  <c r="D256" i="5"/>
  <c r="D205" i="5"/>
  <c r="D157" i="5"/>
  <c r="D105" i="5"/>
  <c r="D212" i="5"/>
  <c r="D527" i="5"/>
  <c r="D484" i="5"/>
  <c r="D444" i="5"/>
  <c r="D399" i="5"/>
  <c r="D355" i="5"/>
  <c r="D310" i="5"/>
  <c r="D264" i="5"/>
  <c r="D216" i="5"/>
  <c r="D168" i="5"/>
  <c r="D66" i="5"/>
  <c r="D31" i="5"/>
  <c r="D30" i="5"/>
  <c r="D287" i="5"/>
  <c r="D104" i="5"/>
  <c r="D78" i="5"/>
  <c r="D367" i="5"/>
  <c r="D27" i="5"/>
  <c r="D117" i="5"/>
  <c r="D80" i="5"/>
  <c r="D506" i="5"/>
  <c r="D29" i="5"/>
  <c r="D528" i="5"/>
  <c r="D58" i="5"/>
  <c r="D485" i="5"/>
  <c r="D465" i="5"/>
  <c r="D445" i="5"/>
  <c r="D423" i="5"/>
  <c r="D400" i="5"/>
  <c r="D378" i="5"/>
  <c r="D356" i="5"/>
  <c r="D334" i="5"/>
  <c r="D311" i="5"/>
  <c r="D289" i="5"/>
  <c r="D265" i="5"/>
  <c r="D243" i="5"/>
  <c r="D217" i="5"/>
  <c r="D193" i="5"/>
  <c r="D169" i="5"/>
  <c r="D143" i="5"/>
  <c r="D118" i="5"/>
  <c r="D92" i="5"/>
  <c r="D67" i="5"/>
  <c r="D42" i="5"/>
  <c r="D16" i="5"/>
  <c r="D518" i="5"/>
  <c r="D494" i="5"/>
  <c r="D474" i="5"/>
  <c r="D454" i="5"/>
  <c r="D433" i="5"/>
  <c r="D411" i="5"/>
  <c r="D388" i="5"/>
  <c r="D213" i="5"/>
  <c r="D345" i="5"/>
  <c r="D322" i="5"/>
  <c r="D298" i="5"/>
  <c r="D276" i="5"/>
  <c r="D255" i="5"/>
  <c r="D229" i="5"/>
  <c r="D204" i="5"/>
  <c r="D180" i="5"/>
  <c r="D156" i="5"/>
  <c r="D130" i="5"/>
  <c r="D275" i="5"/>
  <c r="D253" i="5"/>
  <c r="D203" i="5"/>
  <c r="D154" i="5"/>
  <c r="D102" i="5"/>
  <c r="D52" i="5"/>
  <c r="D488" i="5"/>
  <c r="D228" i="5"/>
  <c r="D179" i="5"/>
  <c r="D128" i="5"/>
  <c r="D77" i="5"/>
  <c r="D26" i="5"/>
  <c r="D56" i="5"/>
  <c r="D468" i="5"/>
  <c r="D448" i="5"/>
  <c r="D426" i="5"/>
  <c r="D403" i="5"/>
  <c r="D381" i="5"/>
  <c r="D359" i="5"/>
  <c r="D337" i="5"/>
  <c r="D314" i="5"/>
  <c r="D292" i="5"/>
  <c r="D268" i="5"/>
  <c r="D246" i="5"/>
  <c r="D220" i="5"/>
  <c r="D196" i="5"/>
  <c r="D172" i="5"/>
  <c r="D146" i="5"/>
  <c r="D121" i="5"/>
  <c r="D95" i="5"/>
  <c r="D70" i="5"/>
  <c r="D45" i="5"/>
  <c r="D19" i="5"/>
  <c r="D515" i="5"/>
  <c r="D492" i="5"/>
  <c r="D472" i="5"/>
  <c r="D452" i="5"/>
  <c r="D431" i="5"/>
  <c r="D407" i="5"/>
  <c r="D385" i="5"/>
  <c r="D363" i="5"/>
  <c r="D341" i="5"/>
  <c r="D318" i="5"/>
  <c r="D296" i="5"/>
  <c r="D273" i="5"/>
  <c r="D245" i="5"/>
  <c r="D219" i="5"/>
  <c r="D195" i="5"/>
  <c r="D171" i="5"/>
  <c r="D145" i="5"/>
  <c r="D120" i="5"/>
  <c r="D94" i="5"/>
  <c r="D69" i="5"/>
  <c r="D44" i="5"/>
  <c r="D18" i="5"/>
  <c r="D520" i="5"/>
  <c r="D496" i="5"/>
  <c r="D476" i="5"/>
  <c r="D456" i="5"/>
  <c r="D435" i="5"/>
  <c r="D413" i="5"/>
  <c r="D390" i="5"/>
  <c r="D261" i="5"/>
  <c r="D347" i="5"/>
  <c r="D324" i="5"/>
  <c r="D300" i="5"/>
  <c r="D278" i="5"/>
  <c r="D257" i="5"/>
  <c r="D231" i="5"/>
  <c r="D206" i="5"/>
  <c r="D182" i="5"/>
  <c r="D158" i="5"/>
  <c r="D132" i="5"/>
  <c r="D106" i="5"/>
  <c r="D221" i="5"/>
  <c r="D197" i="5"/>
  <c r="D147" i="5"/>
  <c r="D96" i="5"/>
  <c r="D71" i="5"/>
  <c r="D20" i="5"/>
  <c r="D483" i="5"/>
  <c r="D443" i="5"/>
  <c r="D374" i="5"/>
  <c r="D286" i="5"/>
  <c r="D215" i="5"/>
  <c r="D140" i="5"/>
  <c r="D89" i="5"/>
  <c r="D530" i="5"/>
  <c r="D487" i="5"/>
  <c r="D402" i="5"/>
  <c r="D358" i="5"/>
  <c r="D238" i="5"/>
  <c r="D269" i="5"/>
  <c r="D247" i="5"/>
  <c r="D173" i="5"/>
  <c r="D122" i="5"/>
  <c r="D46" i="5"/>
  <c r="D503" i="5"/>
  <c r="D463" i="5"/>
  <c r="D420" i="5"/>
  <c r="D397" i="5"/>
  <c r="D354" i="5"/>
  <c r="D332" i="5"/>
  <c r="D307" i="5"/>
  <c r="D239" i="5"/>
  <c r="D190" i="5"/>
  <c r="D166" i="5"/>
  <c r="D115" i="5"/>
  <c r="D63" i="5"/>
  <c r="D38" i="5"/>
  <c r="D214" i="5"/>
  <c r="D467" i="5"/>
  <c r="D447" i="5"/>
  <c r="D425" i="5"/>
  <c r="D380" i="5"/>
  <c r="D336" i="5"/>
  <c r="D313" i="5"/>
  <c r="D291" i="5"/>
  <c r="D267" i="5"/>
  <c r="D281" i="5"/>
  <c r="D260" i="5"/>
  <c r="D234" i="5"/>
  <c r="D209" i="5"/>
  <c r="D185" i="5"/>
  <c r="D161" i="5"/>
  <c r="D135" i="5"/>
  <c r="D109" i="5"/>
  <c r="D83" i="5"/>
  <c r="D210" i="5"/>
  <c r="D32" i="5"/>
  <c r="D516" i="5"/>
  <c r="D493" i="5"/>
  <c r="D473" i="5"/>
  <c r="D453" i="5"/>
  <c r="D432" i="5"/>
  <c r="D408" i="5"/>
  <c r="D386" i="5"/>
  <c r="D364" i="5"/>
  <c r="D342" i="5"/>
  <c r="D319" i="5"/>
  <c r="D297" i="5"/>
  <c r="D274" i="5"/>
  <c r="D252" i="5"/>
  <c r="D227" i="5"/>
  <c r="D202" i="5"/>
  <c r="D178" i="5"/>
  <c r="D153" i="5"/>
  <c r="D127" i="5"/>
  <c r="D101" i="5"/>
  <c r="D76" i="5"/>
  <c r="D51" i="5"/>
  <c r="D25" i="5"/>
  <c r="D521" i="5"/>
  <c r="D189" i="5"/>
  <c r="D165" i="5"/>
  <c r="D139" i="5"/>
  <c r="D114" i="5"/>
  <c r="D88" i="5"/>
  <c r="D62" i="5"/>
  <c r="D37" i="5"/>
  <c r="D533" i="5"/>
  <c r="D514" i="5"/>
  <c r="D491" i="5"/>
  <c r="D471" i="5"/>
  <c r="D451" i="5"/>
  <c r="D430" i="5"/>
  <c r="D406" i="5"/>
  <c r="D384" i="5"/>
  <c r="D362" i="5"/>
  <c r="D340" i="5"/>
  <c r="D317" i="5"/>
  <c r="D295" i="5"/>
  <c r="D272" i="5"/>
  <c r="D250" i="5"/>
  <c r="D225" i="5"/>
  <c r="D200" i="5"/>
  <c r="D176" i="5"/>
  <c r="D151" i="5"/>
  <c r="D125" i="5"/>
  <c r="D99" i="5"/>
  <c r="D74" i="5"/>
  <c r="D49" i="5"/>
  <c r="D23" i="5"/>
  <c r="D524" i="5"/>
  <c r="D500" i="5"/>
  <c r="D480" i="5"/>
  <c r="D460" i="5"/>
  <c r="D440" i="5"/>
  <c r="D417" i="5"/>
  <c r="D394" i="5"/>
  <c r="D371" i="5"/>
  <c r="D351" i="5"/>
  <c r="D329" i="5"/>
  <c r="D304" i="5"/>
  <c r="D283" i="5"/>
  <c r="D262" i="5"/>
  <c r="D236" i="5"/>
  <c r="D507" i="5"/>
  <c r="D187" i="5"/>
  <c r="D163" i="5"/>
  <c r="D137" i="5"/>
  <c r="D112" i="5"/>
  <c r="D86" i="5"/>
  <c r="D60" i="5"/>
  <c r="D35" i="5"/>
  <c r="D531" i="5"/>
  <c r="D512" i="5"/>
  <c r="D489" i="5"/>
  <c r="D469" i="5"/>
  <c r="D449" i="5"/>
  <c r="D428" i="5"/>
  <c r="D404" i="5"/>
  <c r="D382" i="5"/>
  <c r="D360" i="5"/>
  <c r="D338" i="5"/>
  <c r="D315" i="5"/>
  <c r="D293" i="5"/>
  <c r="D270" i="5"/>
  <c r="D248" i="5"/>
  <c r="D223" i="5"/>
  <c r="D198" i="5"/>
  <c r="D174" i="5"/>
  <c r="D149" i="5"/>
  <c r="D123" i="5"/>
  <c r="D497" i="5"/>
  <c r="D477" i="5"/>
  <c r="D457" i="5"/>
  <c r="D436" i="5"/>
  <c r="D414" i="5"/>
  <c r="D391" i="5"/>
  <c r="D53" i="5"/>
  <c r="D348" i="5"/>
  <c r="D325" i="5"/>
  <c r="D301" i="5"/>
  <c r="D279" i="5"/>
  <c r="D251" i="5"/>
  <c r="D226" i="5"/>
  <c r="D201" i="5"/>
  <c r="D177" i="5"/>
  <c r="D152" i="5"/>
  <c r="D126" i="5"/>
  <c r="D100" i="5"/>
  <c r="D75" i="5"/>
  <c r="D50" i="5"/>
  <c r="D24" i="5"/>
  <c r="D525" i="5"/>
  <c r="D501" i="5"/>
  <c r="D481" i="5"/>
  <c r="D461" i="5"/>
  <c r="D441" i="5"/>
  <c r="D418" i="5"/>
  <c r="D395" i="5"/>
  <c r="D372" i="5"/>
  <c r="D352" i="5"/>
  <c r="D330" i="5"/>
  <c r="D305" i="5"/>
  <c r="D284" i="5"/>
  <c r="D263" i="5"/>
  <c r="D237" i="5"/>
  <c r="D509" i="5"/>
  <c r="D188" i="5"/>
  <c r="D164" i="5"/>
  <c r="D138" i="5"/>
  <c r="D113" i="5"/>
  <c r="D87" i="5"/>
  <c r="D61" i="5"/>
  <c r="D36" i="5"/>
  <c r="D532" i="5"/>
  <c r="D513" i="5"/>
  <c r="D490" i="5"/>
  <c r="D470" i="5"/>
  <c r="D450" i="5"/>
  <c r="D429" i="5"/>
  <c r="D405" i="5"/>
  <c r="D383" i="5"/>
  <c r="D361" i="5"/>
  <c r="D339" i="5"/>
  <c r="D316" i="5"/>
  <c r="D294" i="5"/>
  <c r="D271" i="5"/>
  <c r="D249" i="5"/>
  <c r="D224" i="5"/>
  <c r="D199" i="5"/>
  <c r="D175" i="5"/>
  <c r="D150" i="5"/>
  <c r="D124" i="5"/>
  <c r="D98" i="5"/>
  <c r="D73" i="5"/>
  <c r="D48" i="5"/>
  <c r="D22" i="5"/>
  <c r="D523" i="5"/>
  <c r="D499" i="5"/>
  <c r="D479" i="5"/>
  <c r="D459" i="5"/>
  <c r="D439" i="5"/>
  <c r="D416" i="5"/>
  <c r="D393" i="5"/>
  <c r="D370" i="5"/>
  <c r="D350" i="5"/>
  <c r="D328" i="5"/>
  <c r="D303" i="5"/>
  <c r="D282" i="5"/>
  <c r="D211" i="5"/>
  <c r="D235" i="5"/>
  <c r="D55" i="5"/>
  <c r="D186" i="5"/>
  <c r="D162" i="5"/>
  <c r="D136" i="5"/>
  <c r="D111" i="5"/>
  <c r="D15" i="5"/>
</calcChain>
</file>

<file path=xl/comments1.xml><?xml version="1.0" encoding="utf-8"?>
<comments xmlns="http://schemas.openxmlformats.org/spreadsheetml/2006/main">
  <authors>
    <author>BRIGALDINO Amandine</author>
  </authors>
  <commentList>
    <comment ref="E27" authorId="0" guid="{7022AA20-0542-4960-9167-ECB68DF7B712}" shapeId="0">
      <text>
        <r>
          <rPr>
            <b/>
            <sz val="9"/>
            <color indexed="81"/>
            <rFont val="Tahoma"/>
            <family val="2"/>
          </rPr>
          <t>BRIGALDINO Amandine:</t>
        </r>
        <r>
          <rPr>
            <sz val="9"/>
            <color indexed="81"/>
            <rFont val="Tahoma"/>
            <family val="2"/>
          </rPr>
          <t xml:space="preserve">
Ancienne valo : Partenariat</t>
        </r>
      </text>
    </comment>
    <comment ref="E28" authorId="0" guid="{B6526877-198F-4A43-9536-EECC69562119}" shapeId="0">
      <text>
        <r>
          <rPr>
            <b/>
            <sz val="9"/>
            <color indexed="81"/>
            <rFont val="Tahoma"/>
            <family val="2"/>
          </rPr>
          <t>BRIGALDINO Amandine:</t>
        </r>
        <r>
          <rPr>
            <sz val="9"/>
            <color indexed="81"/>
            <rFont val="Tahoma"/>
            <family val="2"/>
          </rPr>
          <t xml:space="preserve">
Ancienne valo : Partenariat</t>
        </r>
      </text>
    </comment>
    <comment ref="E37" authorId="0" guid="{8384FB52-B4D8-4569-93D6-40B613E6AFF3}" shapeId="0">
      <text>
        <r>
          <rPr>
            <b/>
            <sz val="9"/>
            <color indexed="81"/>
            <rFont val="Tahoma"/>
            <family val="2"/>
          </rPr>
          <t>BRIGALDINO Amandine:</t>
        </r>
        <r>
          <rPr>
            <sz val="9"/>
            <color indexed="81"/>
            <rFont val="Tahoma"/>
            <family val="2"/>
          </rPr>
          <t xml:space="preserve">
Ancienne valo : Partenariat</t>
        </r>
      </text>
    </comment>
    <comment ref="E47" authorId="0" guid="{261624CE-8BC7-4C24-A46B-DA27FABF8AB5}" shapeId="0">
      <text>
        <r>
          <rPr>
            <b/>
            <sz val="9"/>
            <color indexed="81"/>
            <rFont val="Tahoma"/>
            <family val="2"/>
          </rPr>
          <t>BRIGALDINO Amandine:</t>
        </r>
        <r>
          <rPr>
            <sz val="9"/>
            <color indexed="81"/>
            <rFont val="Tahoma"/>
            <family val="2"/>
          </rPr>
          <t xml:space="preserve">
Ancienne valo : Partenariat</t>
        </r>
      </text>
    </comment>
    <comment ref="E49" authorId="0" guid="{0EF34BE5-5969-4E5D-B3A0-BE6C12817C28}" shapeId="0">
      <text>
        <r>
          <rPr>
            <b/>
            <sz val="9"/>
            <color indexed="81"/>
            <rFont val="Tahoma"/>
            <family val="2"/>
          </rPr>
          <t>BRIGALDINO Amandine:</t>
        </r>
        <r>
          <rPr>
            <sz val="9"/>
            <color indexed="81"/>
            <rFont val="Tahoma"/>
            <family val="2"/>
          </rPr>
          <t xml:space="preserve">
Ancienne valo : Brevet</t>
        </r>
      </text>
    </comment>
    <comment ref="E56" authorId="0" guid="{75D68906-FE21-41E6-BD13-72249EA83C09}" shapeId="0">
      <text>
        <r>
          <rPr>
            <b/>
            <sz val="9"/>
            <color indexed="81"/>
            <rFont val="Tahoma"/>
            <family val="2"/>
          </rPr>
          <t>BRIGALDINO Amandine:</t>
        </r>
        <r>
          <rPr>
            <sz val="9"/>
            <color indexed="81"/>
            <rFont val="Tahoma"/>
            <family val="2"/>
          </rPr>
          <t xml:space="preserve">
Ancienne valo : Concours</t>
        </r>
      </text>
    </comment>
    <comment ref="E71" authorId="0" guid="{6A61F7A9-E629-4D2A-83F0-82A7C6B87C69}" shapeId="0">
      <text>
        <r>
          <rPr>
            <b/>
            <sz val="9"/>
            <color indexed="81"/>
            <rFont val="Tahoma"/>
            <family val="2"/>
          </rPr>
          <t>BRIGALDINO Amandine:</t>
        </r>
        <r>
          <rPr>
            <sz val="9"/>
            <color indexed="81"/>
            <rFont val="Tahoma"/>
            <family val="2"/>
          </rPr>
          <t xml:space="preserve">
Ancienne valo : IO
</t>
        </r>
      </text>
    </comment>
  </commentList>
</comments>
</file>

<file path=xl/sharedStrings.xml><?xml version="1.0" encoding="utf-8"?>
<sst xmlns="http://schemas.openxmlformats.org/spreadsheetml/2006/main" count="8141" uniqueCount="3167">
  <si>
    <t>Cluster</t>
  </si>
  <si>
    <t>Valorisation</t>
  </si>
  <si>
    <t>Partner</t>
  </si>
  <si>
    <t>Language</t>
  </si>
  <si>
    <t>Team Leader</t>
  </si>
  <si>
    <t>E-mail</t>
  </si>
  <si>
    <t>Short name</t>
  </si>
  <si>
    <t>Two-line description</t>
  </si>
  <si>
    <t>URL</t>
  </si>
  <si>
    <t>Mathematical Models for Finance</t>
  </si>
  <si>
    <t>Digital Entertainment</t>
  </si>
  <si>
    <t>Smart Buildings &amp; Energy Efficiency</t>
  </si>
  <si>
    <t>Innovative Systems for Health</t>
  </si>
  <si>
    <t>Publication</t>
  </si>
  <si>
    <t>Big Data</t>
  </si>
  <si>
    <t>Communicating Systems</t>
  </si>
  <si>
    <t>Robotics &amp; Aeronautics</t>
  </si>
  <si>
    <t>Digital Campus</t>
  </si>
  <si>
    <t>dorian.hamel@edu.ece.fr</t>
  </si>
  <si>
    <t>Nanotechnologies</t>
  </si>
  <si>
    <t>N° étudiant</t>
  </si>
  <si>
    <t>Nom</t>
  </si>
  <si>
    <t>Prénom</t>
  </si>
  <si>
    <t>Email</t>
  </si>
  <si>
    <t>Effectif groupe</t>
  </si>
  <si>
    <t>Code Projet</t>
  </si>
  <si>
    <t>Mentor</t>
  </si>
  <si>
    <t>axel.el-achhab@edu.ece.fr</t>
  </si>
  <si>
    <t>celia.nguyen--phan@edu.ece.fr</t>
  </si>
  <si>
    <t>corentin.chataignier@edu.ece.fr</t>
  </si>
  <si>
    <t>denis.jongmanee@edu.ece.fr</t>
  </si>
  <si>
    <t>HAMEL</t>
  </si>
  <si>
    <t>erwan.guerin@edu.ece.fr</t>
  </si>
  <si>
    <t>gauthier.grave@edu.ece.fr</t>
  </si>
  <si>
    <t>jean-baptiste.bernard@edu.ece.fr</t>
  </si>
  <si>
    <t>jean-daniel.ezelin@edu.ece.fr</t>
  </si>
  <si>
    <t>jordan.soussan@edu.ece.fr</t>
  </si>
  <si>
    <t>matthieu.blondel-la-rougery@edu.ece.fr</t>
  </si>
  <si>
    <t>orianne.laurent@edu.ece.fr</t>
  </si>
  <si>
    <t>raphael.megevand@edu.ece.fr</t>
  </si>
  <si>
    <t>sebastien.dussaut@edu.ece.fr</t>
  </si>
  <si>
    <t>steven.guerin@edu.ece.fr</t>
  </si>
  <si>
    <t>FORMOND</t>
  </si>
  <si>
    <t>thibaud.formond@edu.ece.fr</t>
  </si>
  <si>
    <t>Section</t>
  </si>
  <si>
    <t>Majeure ING4</t>
  </si>
  <si>
    <t>Code PPE</t>
  </si>
  <si>
    <t>Statut incoming</t>
  </si>
  <si>
    <t>Nature</t>
  </si>
  <si>
    <t>Section+Effectif équipes</t>
  </si>
  <si>
    <t>FUHRER</t>
  </si>
  <si>
    <t>TINET</t>
  </si>
  <si>
    <t>Partenariat Finance</t>
  </si>
  <si>
    <t>Internet Nouvelle Génération</t>
  </si>
  <si>
    <t>Effectif</t>
  </si>
  <si>
    <t>Innovation Ouverte</t>
  </si>
  <si>
    <t>Adresse mail</t>
  </si>
  <si>
    <t>Horaire PITCH</t>
  </si>
  <si>
    <t>SALLE</t>
  </si>
  <si>
    <t>PDT JURY</t>
  </si>
  <si>
    <t>JURY MENTOR</t>
  </si>
  <si>
    <t>JURY 3</t>
  </si>
  <si>
    <t>Concatener</t>
  </si>
  <si>
    <t>Notes de Pitch - Septembre 17</t>
  </si>
  <si>
    <t>Evaluation des sprints S7</t>
  </si>
  <si>
    <t>Pitch S7</t>
  </si>
  <si>
    <t>Internet</t>
  </si>
  <si>
    <t>Energie</t>
  </si>
  <si>
    <t xml:space="preserve">Santé </t>
  </si>
  <si>
    <t>Big DATA</t>
  </si>
  <si>
    <t>Robotique</t>
  </si>
  <si>
    <t>Nano</t>
  </si>
  <si>
    <t>Finance</t>
  </si>
  <si>
    <t>Philippe, JJ W, Waleed, Serena, Thomas G, Daniel, Stéphanie LM, AVP</t>
  </si>
  <si>
    <t>Fred, Céline, Christine, Stéphanie LM, Serena, Rafik, Federico, A Soni, JP, Anne, Daniel, AVP</t>
  </si>
  <si>
    <t>François M, Waleed, Davido, Manolo, Anne, Daniel, Stéphanie LM, Thomas G, AVP</t>
  </si>
  <si>
    <t>Jacques, Davido, JP, Anne, Daniel, Stéphanie LM, Thomas G, AVP</t>
  </si>
  <si>
    <t>François M, X Li, Manolo, Q Cabanes</t>
  </si>
  <si>
    <t>Alain, François S, Nassima, François M, Filippo, Ben, Rafik, Federico, Jae Yun, Sebti, Daniel, Stéphanie LM, AVP, Q Cabanes</t>
  </si>
  <si>
    <t>Jacques, Filippo, Nassima, Ben, Rafik, Federico, Jae Yun, A Soni, X Li, Sebti, Daniel, Stéphanie LM, JF Hermant, AVP, Q Cabanes</t>
  </si>
  <si>
    <t>Fabienne, Duc, Yves, Houari, A Chaari</t>
  </si>
  <si>
    <t>Salim, Assia, Duc, Fabienne, Houari, Manolo, A Chaari</t>
  </si>
  <si>
    <t>Pdt Jury</t>
  </si>
  <si>
    <t>Jury Mentor</t>
  </si>
  <si>
    <t>Jury 3</t>
  </si>
  <si>
    <t>Date</t>
  </si>
  <si>
    <t>Horaire</t>
  </si>
  <si>
    <t>Salle</t>
  </si>
  <si>
    <t>CONCATENER</t>
  </si>
  <si>
    <t>Horaires</t>
  </si>
  <si>
    <t>08h-09h</t>
  </si>
  <si>
    <t>09h-10h</t>
  </si>
  <si>
    <t>10h-11h</t>
  </si>
  <si>
    <t>11h-12h</t>
  </si>
  <si>
    <t>12h-13h</t>
  </si>
  <si>
    <t>13h-14h</t>
  </si>
  <si>
    <t>14h-15h</t>
  </si>
  <si>
    <t>15h-16h</t>
  </si>
  <si>
    <t>16h-17h</t>
  </si>
  <si>
    <t>17h-18h</t>
  </si>
  <si>
    <t>JP, Salim, Assia, Waleed, Céline, Alain, E Rendler, Manolo, Daniel, Stéphanie LM, AVP</t>
  </si>
  <si>
    <t>Evaluation des sprints S8</t>
  </si>
  <si>
    <t xml:space="preserve">Soutenance </t>
  </si>
  <si>
    <t>Réalisation technique</t>
  </si>
  <si>
    <t>Rapport</t>
  </si>
  <si>
    <t>Valorisation S8</t>
  </si>
  <si>
    <t>Avis EIA 2018</t>
  </si>
  <si>
    <t>Avis poursuite PFE</t>
  </si>
  <si>
    <t xml:space="preserve">Sujet reconductible </t>
  </si>
  <si>
    <t>Président de jury</t>
  </si>
  <si>
    <t>Moyenne Soutenance+ Réa</t>
  </si>
  <si>
    <t>Rééducation des enfants atteints de troubles de l'écriture</t>
  </si>
  <si>
    <t>Système de localisation de plongeurs</t>
  </si>
  <si>
    <t>Serrure biométrique connectée</t>
  </si>
  <si>
    <t>système  de sensibilisation a la gestion des 
émissions de CO2</t>
  </si>
  <si>
    <t>Tickets de caisse sur smartphone</t>
  </si>
  <si>
    <t>Application permettant la location des places de port</t>
  </si>
  <si>
    <t>lecture de voie d'escalade (sport)</t>
  </si>
  <si>
    <t>Faciliter la mobilité des personnes en fauteuil roulant</t>
  </si>
  <si>
    <t>un réseau pour start-up pour obtenir un feed back de son projet avant investissement</t>
  </si>
  <si>
    <t>Optimisation de prise de décisions chez les sapeurs pompiers</t>
  </si>
  <si>
    <t>Smart Repair</t>
  </si>
  <si>
    <t>Cathéter automatisé</t>
  </si>
  <si>
    <t>Créateur de partition de musique à partir d'un enregistrement audio et transcription de partition.</t>
  </si>
  <si>
    <t>Batterie intelligente</t>
  </si>
  <si>
    <t>Site d'empreint de particulier à particulier</t>
  </si>
  <si>
    <t>PMP</t>
  </si>
  <si>
    <t>Application pour simplifier les ajouts sur les réseaux sociaux</t>
  </si>
  <si>
    <t>Application Interactive pour les Services d'Urgence</t>
  </si>
  <si>
    <t>Reprendre une startup existante SWAF pour l'amener sur le champ du B2C</t>
  </si>
  <si>
    <t>CORP : Call Out Rescue Plus</t>
  </si>
  <si>
    <t>Réseau social, rencontre grâce aux centres d'intérêt communs</t>
  </si>
  <si>
    <t>Feux rouge dynamiques et optimisation de la sécurité et du temps lors des parcours pietons dans les grandes villes</t>
  </si>
  <si>
    <t>Recommandation de point de rencontre</t>
  </si>
  <si>
    <t>Adminify</t>
  </si>
  <si>
    <t>Les jardins de l'ECE - potager robotisé sur les terrasses de l'ECE</t>
  </si>
  <si>
    <t>La forêt connectée</t>
  </si>
  <si>
    <t>Projet Objets connectés associés à la PLV de luxe</t>
  </si>
  <si>
    <t>De la numérisation d'un monument à l'impression 3D</t>
  </si>
  <si>
    <t>Application Mapping ECE</t>
  </si>
  <si>
    <t>Dispositif de communication oculaire pour les patients atteints de paralysies empêchant la parole</t>
  </si>
  <si>
    <t>Webcam hand gesture tracking using neural networks (Tracking des gestes de la main sur une webcam avec un réseau neuronal)</t>
  </si>
  <si>
    <t>I need this</t>
  </si>
  <si>
    <t>Solution de réalité augmentée permettant de visualiser sur site un projet d’aménagement urbain ou de construction future.</t>
  </si>
  <si>
    <t>Haru un robot compagnon</t>
  </si>
  <si>
    <t>ETH_lending : calcul de taux d'intéret sur l'éthéréum</t>
  </si>
  <si>
    <t>Effets financiers d'interconnexion de chaines heterogenes de blockchain</t>
  </si>
  <si>
    <t>Etude de la musique et l'humain</t>
  </si>
  <si>
    <t>Caméra de sécurité intelligente</t>
  </si>
  <si>
    <t>Visio-tech</t>
  </si>
  <si>
    <t>Digitalisation d'une voiture lambda</t>
  </si>
  <si>
    <t>Batterie qui ne se recharge pas à l'electricité</t>
  </si>
  <si>
    <t>module de recyclage de capsules pour café</t>
  </si>
  <si>
    <t>Lunette connectées a but medical</t>
  </si>
  <si>
    <t>Aide à l'autonomie des personnes tétraplégiques hospitalisées</t>
  </si>
  <si>
    <t>Titre de propriété sur la Blockchain</t>
  </si>
  <si>
    <t>Pillbot ; le robot de tri pour l'aide au suivi</t>
  </si>
  <si>
    <t>Découverte des études supérieures</t>
  </si>
  <si>
    <t>Ventoline connectée</t>
  </si>
  <si>
    <t>Comparateur d'application de livraison de plats à domicile</t>
  </si>
  <si>
    <t>Bracelet connecté pour personnes âgées</t>
  </si>
  <si>
    <t>Tableau connecté</t>
  </si>
  <si>
    <t>Aut'Emotion : application destinée aux enfants autistes</t>
  </si>
  <si>
    <t>COOKETHER (Cook + Together) : réseau social gastronomique</t>
  </si>
  <si>
    <t>Optimisation de l’espace des métros et gestion des flux de voyageurs</t>
  </si>
  <si>
    <t>Trieur automatique de déchet</t>
  </si>
  <si>
    <t>Amélioration de la sécurité des personnes aveugles</t>
  </si>
  <si>
    <t>Messagerie mémorielle</t>
  </si>
  <si>
    <t>Application de mise en relation touriste-local</t>
  </si>
  <si>
    <t>Chargeur intelligent</t>
  </si>
  <si>
    <t>Robot Inmoov ECE-Paris</t>
  </si>
  <si>
    <t>Le doigt dans l’œil, « Optimisation d’une solution de pointage à l’œil pour personne en situation de handicap »</t>
  </si>
  <si>
    <t>Quad de l'air, un vent de liberté</t>
  </si>
  <si>
    <t>La première BOX livré dans votre espace de réalité virtuelle</t>
  </si>
  <si>
    <t>-New Portfolio Venture Management- (NPVM)</t>
  </si>
  <si>
    <t>Classe silencieuse</t>
  </si>
  <si>
    <t>Drone FPV stéréoscopique</t>
  </si>
  <si>
    <t>Analyse infrarouge de l'environnement d'un véhicule autonome</t>
  </si>
  <si>
    <t>Concevoir et développer la première Customer/Contact Data Platform basée sur l'IA et le Big Data (ou le BI)</t>
  </si>
  <si>
    <t>MyHomePlace - Un guichet unique pour simplifier l'expérience du propriétaire de maison individuelle</t>
  </si>
  <si>
    <t>Citizen Services Platform</t>
  </si>
  <si>
    <t>Digital / humain</t>
  </si>
  <si>
    <t>Eat Smart</t>
  </si>
  <si>
    <t>Application de crédit/commandes entre restaurateur/fournisseur</t>
  </si>
  <si>
    <t>Intuitive and Augmented Surveys</t>
  </si>
  <si>
    <t>ReinSpécu Comportement du spéculateur augmenté de Reinforced Learning en Python</t>
  </si>
  <si>
    <t>ECE3Sat - EPS: Electrical Power Supply</t>
  </si>
  <si>
    <t>PySFC ING4 Modele compatible Stock Flow Consistent</t>
  </si>
  <si>
    <t>Cryptobankrate : calculation of interest rates from agent-based banking models for crypto currencies</t>
  </si>
  <si>
    <t>Brevet</t>
  </si>
  <si>
    <t>concours</t>
  </si>
  <si>
    <t>Concours</t>
  </si>
  <si>
    <t xml:space="preserve">Concours </t>
  </si>
  <si>
    <t>Partenariat</t>
  </si>
  <si>
    <t>Innovative Systems for Health ?</t>
  </si>
  <si>
    <t>Robotique et Aéronautique</t>
  </si>
  <si>
    <t>Innovation ouverte</t>
  </si>
  <si>
    <t>maxime.fontaine@edu.ece.fr</t>
  </si>
  <si>
    <t xml:space="preserve">Julia  </t>
  </si>
  <si>
    <t xml:space="preserve">Guillaume  </t>
  </si>
  <si>
    <t xml:space="preserve">Julien  </t>
  </si>
  <si>
    <t xml:space="preserve">Camille  </t>
  </si>
  <si>
    <t xml:space="preserve">Alice  </t>
  </si>
  <si>
    <t xml:space="preserve">Anthony  </t>
  </si>
  <si>
    <t xml:space="preserve">Estelle  </t>
  </si>
  <si>
    <t xml:space="preserve">Raphaël  </t>
  </si>
  <si>
    <t xml:space="preserve">Morgane  </t>
  </si>
  <si>
    <t xml:space="preserve">Simon  </t>
  </si>
  <si>
    <t xml:space="preserve">Tanguy  </t>
  </si>
  <si>
    <t xml:space="preserve">Roman  </t>
  </si>
  <si>
    <t xml:space="preserve">Maxime  </t>
  </si>
  <si>
    <t xml:space="preserve">Théo  </t>
  </si>
  <si>
    <t xml:space="preserve">Jean  </t>
  </si>
  <si>
    <t xml:space="preserve">Thibault  </t>
  </si>
  <si>
    <t xml:space="preserve">Alexandra  </t>
  </si>
  <si>
    <t xml:space="preserve">Emma  </t>
  </si>
  <si>
    <t xml:space="preserve">Charles  </t>
  </si>
  <si>
    <t xml:space="preserve">Gabriel  </t>
  </si>
  <si>
    <t xml:space="preserve">Fiona  </t>
  </si>
  <si>
    <t xml:space="preserve">Lucas  </t>
  </si>
  <si>
    <t xml:space="preserve">Ruben  </t>
  </si>
  <si>
    <t xml:space="preserve">Thomas  </t>
  </si>
  <si>
    <t xml:space="preserve">Quentin  </t>
  </si>
  <si>
    <t xml:space="preserve">Nathan  </t>
  </si>
  <si>
    <t xml:space="preserve">Marc  </t>
  </si>
  <si>
    <t xml:space="preserve">Victor  </t>
  </si>
  <si>
    <t xml:space="preserve">Matthieu  </t>
  </si>
  <si>
    <t xml:space="preserve">Marine  </t>
  </si>
  <si>
    <t xml:space="preserve">Valentin  </t>
  </si>
  <si>
    <t xml:space="preserve">Jules  </t>
  </si>
  <si>
    <t xml:space="preserve">Yann  </t>
  </si>
  <si>
    <t xml:space="preserve">Edouard  </t>
  </si>
  <si>
    <t xml:space="preserve">Jérémy  </t>
  </si>
  <si>
    <t xml:space="preserve">Mathieu  </t>
  </si>
  <si>
    <t xml:space="preserve">Luc  </t>
  </si>
  <si>
    <t xml:space="preserve">Arthur  </t>
  </si>
  <si>
    <t xml:space="preserve">Clément  </t>
  </si>
  <si>
    <t xml:space="preserve">Léo  </t>
  </si>
  <si>
    <t xml:space="preserve">Vincent  </t>
  </si>
  <si>
    <t xml:space="preserve">Mathilde  </t>
  </si>
  <si>
    <t xml:space="preserve">Benjamin  </t>
  </si>
  <si>
    <t xml:space="preserve">Axel  </t>
  </si>
  <si>
    <t xml:space="preserve">Adrien  </t>
  </si>
  <si>
    <t xml:space="preserve">Clara  </t>
  </si>
  <si>
    <t xml:space="preserve">Alexandre  </t>
  </si>
  <si>
    <t xml:space="preserve">Antoine  </t>
  </si>
  <si>
    <t xml:space="preserve">Erwan  </t>
  </si>
  <si>
    <t xml:space="preserve">William  </t>
  </si>
  <si>
    <t xml:space="preserve">Benoit  </t>
  </si>
  <si>
    <t xml:space="preserve">Jeremy  </t>
  </si>
  <si>
    <t xml:space="preserve">Pierre  </t>
  </si>
  <si>
    <t xml:space="preserve">Chloé  </t>
  </si>
  <si>
    <t xml:space="preserve">Nicolas  </t>
  </si>
  <si>
    <t xml:space="preserve">Jean-Baptiste  </t>
  </si>
  <si>
    <t xml:space="preserve">Baptiste  </t>
  </si>
  <si>
    <t xml:space="preserve">Bertrand  </t>
  </si>
  <si>
    <t xml:space="preserve">Alexis  </t>
  </si>
  <si>
    <t xml:space="preserve">Theo  </t>
  </si>
  <si>
    <t xml:space="preserve">Gregoire  </t>
  </si>
  <si>
    <t xml:space="preserve">Grégoire  </t>
  </si>
  <si>
    <t xml:space="preserve">Florent  </t>
  </si>
  <si>
    <t xml:space="preserve">Geoffroy  </t>
  </si>
  <si>
    <t xml:space="preserve">Romain  </t>
  </si>
  <si>
    <t xml:space="preserve">Pauline  </t>
  </si>
  <si>
    <t xml:space="preserve">Rémy  </t>
  </si>
  <si>
    <t xml:space="preserve">Paul  </t>
  </si>
  <si>
    <t xml:space="preserve">Eugénie  </t>
  </si>
  <si>
    <t xml:space="preserve">Cyril  </t>
  </si>
  <si>
    <t xml:space="preserve">Laura  </t>
  </si>
  <si>
    <t xml:space="preserve">Jean-baptiste  </t>
  </si>
  <si>
    <t xml:space="preserve">Coline  </t>
  </si>
  <si>
    <t xml:space="preserve">Armand  </t>
  </si>
  <si>
    <t xml:space="preserve">Sébastien  </t>
  </si>
  <si>
    <t xml:space="preserve">Arnaud  </t>
  </si>
  <si>
    <t xml:space="preserve">Mickaël  </t>
  </si>
  <si>
    <t xml:space="preserve">Dylan  </t>
  </si>
  <si>
    <t xml:space="preserve">Pierre-louis  </t>
  </si>
  <si>
    <t xml:space="preserve">Mathis  </t>
  </si>
  <si>
    <t xml:space="preserve">Aurélien  </t>
  </si>
  <si>
    <t xml:space="preserve">Louis  </t>
  </si>
  <si>
    <t xml:space="preserve">Delphine  </t>
  </si>
  <si>
    <t xml:space="preserve">Rayan  </t>
  </si>
  <si>
    <t xml:space="preserve">Léa  </t>
  </si>
  <si>
    <t xml:space="preserve">Hector  </t>
  </si>
  <si>
    <t xml:space="preserve">Raphael  </t>
  </si>
  <si>
    <t xml:space="preserve">Martin  </t>
  </si>
  <si>
    <t xml:space="preserve">Gautier  </t>
  </si>
  <si>
    <t xml:space="preserve">Clement  </t>
  </si>
  <si>
    <t xml:space="preserve">Thibaud  </t>
  </si>
  <si>
    <t xml:space="preserve">Denis  </t>
  </si>
  <si>
    <t xml:space="preserve">Yoann  </t>
  </si>
  <si>
    <t xml:space="preserve">Lyna  </t>
  </si>
  <si>
    <t xml:space="preserve">Corentin  </t>
  </si>
  <si>
    <t xml:space="preserve">Bastien  </t>
  </si>
  <si>
    <t xml:space="preserve">Stéphane  </t>
  </si>
  <si>
    <t xml:space="preserve">Jordan  </t>
  </si>
  <si>
    <t xml:space="preserve">François  </t>
  </si>
  <si>
    <t xml:space="preserve">Damien  </t>
  </si>
  <si>
    <t xml:space="preserve">Sandrine  </t>
  </si>
  <si>
    <t xml:space="preserve">Daniel  </t>
  </si>
  <si>
    <t xml:space="preserve">Hugo  </t>
  </si>
  <si>
    <t xml:space="preserve">Eric  </t>
  </si>
  <si>
    <t xml:space="preserve">David  </t>
  </si>
  <si>
    <t xml:space="preserve">Aliénor  </t>
  </si>
  <si>
    <t xml:space="preserve">Aurelien  </t>
  </si>
  <si>
    <t xml:space="preserve">Alvaro  </t>
  </si>
  <si>
    <t xml:space="preserve">Ul Lah </t>
  </si>
  <si>
    <t xml:space="preserve">Loïc  </t>
  </si>
  <si>
    <t xml:space="preserve">Vick  </t>
  </si>
  <si>
    <t xml:space="preserve">Erns't  </t>
  </si>
  <si>
    <t xml:space="preserve">Manar  </t>
  </si>
  <si>
    <t xml:space="preserve">Rudy  </t>
  </si>
  <si>
    <t xml:space="preserve">Enrique  </t>
  </si>
  <si>
    <t xml:space="preserve">Soufiane  </t>
  </si>
  <si>
    <t xml:space="preserve">Arturo  </t>
  </si>
  <si>
    <t xml:space="preserve">Nail  </t>
  </si>
  <si>
    <t xml:space="preserve">Benoît  </t>
  </si>
  <si>
    <t xml:space="preserve">Romuald  </t>
  </si>
  <si>
    <t xml:space="preserve">Annabelle  </t>
  </si>
  <si>
    <t xml:space="preserve">Raphaël-dimitri  </t>
  </si>
  <si>
    <t xml:space="preserve">Davy  </t>
  </si>
  <si>
    <t xml:space="preserve">Auriane  </t>
  </si>
  <si>
    <t xml:space="preserve">Bérénice  </t>
  </si>
  <si>
    <t xml:space="preserve">Haïk  </t>
  </si>
  <si>
    <t xml:space="preserve">Audrey  </t>
  </si>
  <si>
    <t xml:space="preserve">Skander  </t>
  </si>
  <si>
    <t xml:space="preserve">Elena  </t>
  </si>
  <si>
    <t xml:space="preserve">Augustin  </t>
  </si>
  <si>
    <t xml:space="preserve">Roxane  </t>
  </si>
  <si>
    <t xml:space="preserve">Garance  </t>
  </si>
  <si>
    <t xml:space="preserve">Diego  </t>
  </si>
  <si>
    <t xml:space="preserve">Marie-Claire  </t>
  </si>
  <si>
    <t xml:space="preserve">Yannis  </t>
  </si>
  <si>
    <t xml:space="preserve">Kamil  </t>
  </si>
  <si>
    <t xml:space="preserve">Wanissa  </t>
  </si>
  <si>
    <t xml:space="preserve">Yona  </t>
  </si>
  <si>
    <t xml:space="preserve">Leila  </t>
  </si>
  <si>
    <t xml:space="preserve">Aldric  </t>
  </si>
  <si>
    <t xml:space="preserve">Marc-antoine  </t>
  </si>
  <si>
    <t xml:space="preserve">Matthias  </t>
  </si>
  <si>
    <t xml:space="preserve">Nathaniel  </t>
  </si>
  <si>
    <t xml:space="preserve">Gustave  </t>
  </si>
  <si>
    <t xml:space="preserve">Marin  </t>
  </si>
  <si>
    <t xml:space="preserve">Ianis  </t>
  </si>
  <si>
    <t xml:space="preserve">Sophia  </t>
  </si>
  <si>
    <t xml:space="preserve">Manon  </t>
  </si>
  <si>
    <t xml:space="preserve">Dany  </t>
  </si>
  <si>
    <t xml:space="preserve">Abla  </t>
  </si>
  <si>
    <t xml:space="preserve">Hélène  </t>
  </si>
  <si>
    <t xml:space="preserve">Vivien  </t>
  </si>
  <si>
    <t xml:space="preserve">Sarah  </t>
  </si>
  <si>
    <t xml:space="preserve">Tom  </t>
  </si>
  <si>
    <t xml:space="preserve">Sam  </t>
  </si>
  <si>
    <t xml:space="preserve">Keerthana  </t>
  </si>
  <si>
    <t xml:space="preserve">Jonathan  </t>
  </si>
  <si>
    <t>Omar Ali Ahmed</t>
  </si>
  <si>
    <t xml:space="preserve">Gaël  </t>
  </si>
  <si>
    <t xml:space="preserve">Senda  </t>
  </si>
  <si>
    <t xml:space="preserve">Sovandara  </t>
  </si>
  <si>
    <t xml:space="preserve">Levana  </t>
  </si>
  <si>
    <t xml:space="preserve">Dorian  </t>
  </si>
  <si>
    <t xml:space="preserve">Lauryane  </t>
  </si>
  <si>
    <t xml:space="preserve">Mustafa  </t>
  </si>
  <si>
    <t xml:space="preserve">Solène  </t>
  </si>
  <si>
    <t xml:space="preserve">Sophie-Anne  </t>
  </si>
  <si>
    <t xml:space="preserve">Natacha  </t>
  </si>
  <si>
    <t xml:space="preserve">Hadia  </t>
  </si>
  <si>
    <t xml:space="preserve">Baudry  </t>
  </si>
  <si>
    <t xml:space="preserve">Mariuca  </t>
  </si>
  <si>
    <t xml:space="preserve">Charles-Guillaume  </t>
  </si>
  <si>
    <t xml:space="preserve">Côme  </t>
  </si>
  <si>
    <t xml:space="preserve">Albéric  </t>
  </si>
  <si>
    <t xml:space="preserve">Monica  </t>
  </si>
  <si>
    <t xml:space="preserve">Valentine  </t>
  </si>
  <si>
    <t xml:space="preserve">Charlotte  </t>
  </si>
  <si>
    <t xml:space="preserve">Pierre joseph </t>
  </si>
  <si>
    <t xml:space="preserve">Louise  </t>
  </si>
  <si>
    <t xml:space="preserve">Olivia  </t>
  </si>
  <si>
    <t xml:space="preserve">Ugo  </t>
  </si>
  <si>
    <t xml:space="preserve">Malo  </t>
  </si>
  <si>
    <t xml:space="preserve">Anastasia  </t>
  </si>
  <si>
    <t xml:space="preserve">Amandine  </t>
  </si>
  <si>
    <t xml:space="preserve">Eva-nahia  </t>
  </si>
  <si>
    <t xml:space="preserve">Virgile  </t>
  </si>
  <si>
    <t xml:space="preserve">Aymeric  </t>
  </si>
  <si>
    <t xml:space="preserve">Johann  </t>
  </si>
  <si>
    <t xml:space="preserve">Chloe  </t>
  </si>
  <si>
    <t xml:space="preserve">Ayoub  </t>
  </si>
  <si>
    <t xml:space="preserve">Myrna  </t>
  </si>
  <si>
    <t xml:space="preserve">Oumaima  </t>
  </si>
  <si>
    <t xml:space="preserve">Akram  </t>
  </si>
  <si>
    <t xml:space="preserve">Sacha  </t>
  </si>
  <si>
    <t xml:space="preserve">Alannah  </t>
  </si>
  <si>
    <t xml:space="preserve">Maria Jose </t>
  </si>
  <si>
    <t xml:space="preserve">Jean-daniel  </t>
  </si>
  <si>
    <t xml:space="preserve">Alizée  </t>
  </si>
  <si>
    <t xml:space="preserve">Geoffrey  </t>
  </si>
  <si>
    <t xml:space="preserve">Igor  </t>
  </si>
  <si>
    <t xml:space="preserve">David jean-pierre </t>
  </si>
  <si>
    <t xml:space="preserve">Tara  </t>
  </si>
  <si>
    <t xml:space="preserve">Kenneth  </t>
  </si>
  <si>
    <t xml:space="preserve">Remi  </t>
  </si>
  <si>
    <t xml:space="preserve">Idris  </t>
  </si>
  <si>
    <t xml:space="preserve">Ulysse  </t>
  </si>
  <si>
    <t xml:space="preserve">Henri  </t>
  </si>
  <si>
    <t xml:space="preserve">Bastian  </t>
  </si>
  <si>
    <t xml:space="preserve">Clarisse  </t>
  </si>
  <si>
    <t xml:space="preserve">Tony  </t>
  </si>
  <si>
    <t xml:space="preserve">Mithuran  </t>
  </si>
  <si>
    <t xml:space="preserve">Louis-félix  </t>
  </si>
  <si>
    <t xml:space="preserve">Juan Pablo </t>
  </si>
  <si>
    <t xml:space="preserve">Karim  </t>
  </si>
  <si>
    <t xml:space="preserve">Nolwenn  </t>
  </si>
  <si>
    <t xml:space="preserve">Joaquim  </t>
  </si>
  <si>
    <t xml:space="preserve">Juan Ernesto </t>
  </si>
  <si>
    <t xml:space="preserve">Norma Alejandra </t>
  </si>
  <si>
    <t xml:space="preserve">Pierre-Louis  </t>
  </si>
  <si>
    <t xml:space="preserve">Gauthier  </t>
  </si>
  <si>
    <t xml:space="preserve">Steven  </t>
  </si>
  <si>
    <t xml:space="preserve">Ethan  </t>
  </si>
  <si>
    <t xml:space="preserve">Margaux  </t>
  </si>
  <si>
    <t xml:space="preserve">Jean-adrien  </t>
  </si>
  <si>
    <t xml:space="preserve">Suhyeon  </t>
  </si>
  <si>
    <t xml:space="preserve">Abdelrahmane  </t>
  </si>
  <si>
    <t xml:space="preserve">Mario  </t>
  </si>
  <si>
    <t xml:space="preserve">Amina  </t>
  </si>
  <si>
    <t xml:space="preserve">Reda  </t>
  </si>
  <si>
    <t xml:space="preserve">Maïssa  </t>
  </si>
  <si>
    <t xml:space="preserve">Noel  </t>
  </si>
  <si>
    <t xml:space="preserve">Louanes  </t>
  </si>
  <si>
    <t xml:space="preserve">Jihyo  </t>
  </si>
  <si>
    <t xml:space="preserve">Ammaria  </t>
  </si>
  <si>
    <t xml:space="preserve">Johan  </t>
  </si>
  <si>
    <t xml:space="preserve">Othmane  </t>
  </si>
  <si>
    <t xml:space="preserve">Brieuc  </t>
  </si>
  <si>
    <t xml:space="preserve">Vinuuzan  </t>
  </si>
  <si>
    <t xml:space="preserve">Dorothée  </t>
  </si>
  <si>
    <t xml:space="preserve">Nelson  </t>
  </si>
  <si>
    <t xml:space="preserve">Ghislain  </t>
  </si>
  <si>
    <t xml:space="preserve">Victoire  </t>
  </si>
  <si>
    <t xml:space="preserve">Jessica  </t>
  </si>
  <si>
    <t xml:space="preserve">Kalil  </t>
  </si>
  <si>
    <t xml:space="preserve">Monika  </t>
  </si>
  <si>
    <t xml:space="preserve">Gaspard  </t>
  </si>
  <si>
    <t xml:space="preserve">Quiterie  </t>
  </si>
  <si>
    <t xml:space="preserve">Joonas  </t>
  </si>
  <si>
    <t xml:space="preserve">Sabry  </t>
  </si>
  <si>
    <t xml:space="preserve">Nawel  </t>
  </si>
  <si>
    <t xml:space="preserve">Kevin  </t>
  </si>
  <si>
    <t xml:space="preserve">Ilys  </t>
  </si>
  <si>
    <t xml:space="preserve">Orianne  </t>
  </si>
  <si>
    <t xml:space="preserve">Louis-marie  </t>
  </si>
  <si>
    <t xml:space="preserve">Gioan  </t>
  </si>
  <si>
    <t xml:space="preserve">Tien Hoang-Dôn </t>
  </si>
  <si>
    <t xml:space="preserve">Aude  </t>
  </si>
  <si>
    <t xml:space="preserve">Solenn  </t>
  </si>
  <si>
    <t xml:space="preserve">Amaury  </t>
  </si>
  <si>
    <t xml:space="preserve">Hyunjae  </t>
  </si>
  <si>
    <t xml:space="preserve">Emilien  </t>
  </si>
  <si>
    <t xml:space="preserve">Nohame  </t>
  </si>
  <si>
    <t xml:space="preserve">Marie Sophie </t>
  </si>
  <si>
    <t xml:space="preserve">Karl  </t>
  </si>
  <si>
    <t xml:space="preserve">Tanneguy  </t>
  </si>
  <si>
    <t xml:space="preserve">JiHun  </t>
  </si>
  <si>
    <t xml:space="preserve">Richard  </t>
  </si>
  <si>
    <t xml:space="preserve">Jérémie  </t>
  </si>
  <si>
    <t xml:space="preserve">Jesus Adolfo </t>
  </si>
  <si>
    <t xml:space="preserve">Kajsa  </t>
  </si>
  <si>
    <t xml:space="preserve">Max  </t>
  </si>
  <si>
    <t xml:space="preserve">Rawad  </t>
  </si>
  <si>
    <t xml:space="preserve">Esmeralda  </t>
  </si>
  <si>
    <t xml:space="preserve">Maxence  </t>
  </si>
  <si>
    <t xml:space="preserve">Abdelhamid  </t>
  </si>
  <si>
    <t xml:space="preserve">Soufia  </t>
  </si>
  <si>
    <t xml:space="preserve">Réda  </t>
  </si>
  <si>
    <t xml:space="preserve">Jean-Jacques  </t>
  </si>
  <si>
    <t xml:space="preserve">Marcelo Fernando </t>
  </si>
  <si>
    <t xml:space="preserve">Barthélémy  </t>
  </si>
  <si>
    <t xml:space="preserve">Ivan  </t>
  </si>
  <si>
    <t xml:space="preserve">Michaël  </t>
  </si>
  <si>
    <t xml:space="preserve">Sjavel  </t>
  </si>
  <si>
    <t xml:space="preserve">Elnathan  </t>
  </si>
  <si>
    <t xml:space="preserve">Abdelouehed  </t>
  </si>
  <si>
    <t xml:space="preserve">Geraud  </t>
  </si>
  <si>
    <t xml:space="preserve">Keerthigan  </t>
  </si>
  <si>
    <t xml:space="preserve">John  </t>
  </si>
  <si>
    <t xml:space="preserve">Mamadou  </t>
  </si>
  <si>
    <t xml:space="preserve">Emmanuel  </t>
  </si>
  <si>
    <t xml:space="preserve">Célia  </t>
  </si>
  <si>
    <t xml:space="preserve">Lorenzo  </t>
  </si>
  <si>
    <t xml:space="preserve">Rafaël  </t>
  </si>
  <si>
    <t xml:space="preserve">Choi  </t>
  </si>
  <si>
    <t xml:space="preserve">Megane  </t>
  </si>
  <si>
    <t xml:space="preserve">Awa  </t>
  </si>
  <si>
    <t xml:space="preserve">Hermance  </t>
  </si>
  <si>
    <t xml:space="preserve">Baudoin  </t>
  </si>
  <si>
    <t>Marc Binh Luc</t>
  </si>
  <si>
    <t xml:space="preserve">Remy  </t>
  </si>
  <si>
    <t xml:space="preserve">Brandon Bryan </t>
  </si>
  <si>
    <t xml:space="preserve">Emmanuelle  </t>
  </si>
  <si>
    <t xml:space="preserve">Tiphaine  </t>
  </si>
  <si>
    <t xml:space="preserve">Romain-Hugo  </t>
  </si>
  <si>
    <t xml:space="preserve">Ashmed Farid </t>
  </si>
  <si>
    <t xml:space="preserve">Roudy  </t>
  </si>
  <si>
    <t xml:space="preserve">Anatole  </t>
  </si>
  <si>
    <t xml:space="preserve">Meva  </t>
  </si>
  <si>
    <t xml:space="preserve">Neil  </t>
  </si>
  <si>
    <t xml:space="preserve">Charly-Stann  </t>
  </si>
  <si>
    <t xml:space="preserve">Sophie  </t>
  </si>
  <si>
    <t xml:space="preserve">Numa  </t>
  </si>
  <si>
    <t xml:space="preserve">Gianni  </t>
  </si>
  <si>
    <t xml:space="preserve">Aurelio  </t>
  </si>
  <si>
    <t xml:space="preserve">Basile  </t>
  </si>
  <si>
    <t xml:space="preserve">Jasper  </t>
  </si>
  <si>
    <t xml:space="preserve">Dalil  </t>
  </si>
  <si>
    <t xml:space="preserve">Cédric  </t>
  </si>
  <si>
    <t xml:space="preserve">Pirathap  </t>
  </si>
  <si>
    <t xml:space="preserve">JiYoung  </t>
  </si>
  <si>
    <t xml:space="preserve">Kevin Armel </t>
  </si>
  <si>
    <t xml:space="preserve">Jean-Pierre  </t>
  </si>
  <si>
    <t xml:space="preserve">Killian  </t>
  </si>
  <si>
    <t xml:space="preserve">Andrej  </t>
  </si>
  <si>
    <t xml:space="preserve">Agetha  </t>
  </si>
  <si>
    <t xml:space="preserve">Karol  </t>
  </si>
  <si>
    <t xml:space="preserve">Albert  </t>
  </si>
  <si>
    <t xml:space="preserve">Tuong vi </t>
  </si>
  <si>
    <t xml:space="preserve">Kany  </t>
  </si>
  <si>
    <t xml:space="preserve">Aurianne  </t>
  </si>
  <si>
    <t xml:space="preserve">Senthan  </t>
  </si>
  <si>
    <t xml:space="preserve">Mehdi mokhtar </t>
  </si>
  <si>
    <t xml:space="preserve">Chedi  </t>
  </si>
  <si>
    <t xml:space="preserve">Magali  </t>
  </si>
  <si>
    <t xml:space="preserve">Cyprien  </t>
  </si>
  <si>
    <t xml:space="preserve">Srishti  </t>
  </si>
  <si>
    <t xml:space="preserve">Ludovic  </t>
  </si>
  <si>
    <t xml:space="preserve">Eléonore  </t>
  </si>
  <si>
    <t xml:space="preserve">Anne  </t>
  </si>
  <si>
    <t xml:space="preserve">Joel  </t>
  </si>
  <si>
    <t xml:space="preserve">Jose Arturo </t>
  </si>
  <si>
    <t xml:space="preserve">Theophane  </t>
  </si>
  <si>
    <t xml:space="preserve">Marie  </t>
  </si>
  <si>
    <t xml:space="preserve">ShinYeong  </t>
  </si>
  <si>
    <t xml:space="preserve">Rim  </t>
  </si>
  <si>
    <t xml:space="preserve">Mehdi  </t>
  </si>
  <si>
    <t xml:space="preserve">Héloïse  </t>
  </si>
  <si>
    <t xml:space="preserve">Meriem  </t>
  </si>
  <si>
    <t xml:space="preserve">Noura  </t>
  </si>
  <si>
    <t xml:space="preserve">Ismail  </t>
  </si>
  <si>
    <t>BELLAND</t>
  </si>
  <si>
    <t>BITTON</t>
  </si>
  <si>
    <t>BOUDIGOU</t>
  </si>
  <si>
    <t>CREMEL</t>
  </si>
  <si>
    <t>DAHAN</t>
  </si>
  <si>
    <t>ELMILLIGY</t>
  </si>
  <si>
    <t>FARAGALLA</t>
  </si>
  <si>
    <t>FONTY</t>
  </si>
  <si>
    <t>FRONTAU</t>
  </si>
  <si>
    <t>LESBROS</t>
  </si>
  <si>
    <t>MINA</t>
  </si>
  <si>
    <t>MINIER</t>
  </si>
  <si>
    <t>QUEVREUX</t>
  </si>
  <si>
    <t xml:space="preserve">ABAID     </t>
  </si>
  <si>
    <t xml:space="preserve">ABMONT     </t>
  </si>
  <si>
    <t xml:space="preserve">ABOUCAYA     </t>
  </si>
  <si>
    <t xml:space="preserve">ACINA     </t>
  </si>
  <si>
    <t xml:space="preserve">AFOY     </t>
  </si>
  <si>
    <t xml:space="preserve">AGGOUN     </t>
  </si>
  <si>
    <t xml:space="preserve">AGOT     </t>
  </si>
  <si>
    <t xml:space="preserve">AGUILAR CHAVEZ PEON   </t>
  </si>
  <si>
    <t xml:space="preserve">AKSOU     </t>
  </si>
  <si>
    <t xml:space="preserve">ALAM TELLEZ VILLAGOMEZ   </t>
  </si>
  <si>
    <t xml:space="preserve">ALBY     </t>
  </si>
  <si>
    <t xml:space="preserve">ALI KHODJA    </t>
  </si>
  <si>
    <t xml:space="preserve">ALLAIN     </t>
  </si>
  <si>
    <t xml:space="preserve">ALLINE     </t>
  </si>
  <si>
    <t xml:space="preserve">AMATHASAN     </t>
  </si>
  <si>
    <t xml:space="preserve">ANGLES     </t>
  </si>
  <si>
    <t xml:space="preserve">ARE     </t>
  </si>
  <si>
    <t xml:space="preserve">ARENDARSKI     </t>
  </si>
  <si>
    <t xml:space="preserve">ARMALET     </t>
  </si>
  <si>
    <t xml:space="preserve">ARNAUD     </t>
  </si>
  <si>
    <t xml:space="preserve">ARREBOLLE     </t>
  </si>
  <si>
    <t xml:space="preserve">ARZEL     </t>
  </si>
  <si>
    <t xml:space="preserve">ASSAF     </t>
  </si>
  <si>
    <t xml:space="preserve">AUBARET     </t>
  </si>
  <si>
    <t xml:space="preserve">AUDEGON     </t>
  </si>
  <si>
    <t xml:space="preserve">AVRARD     </t>
  </si>
  <si>
    <t xml:space="preserve">AYME WAUTHIER    </t>
  </si>
  <si>
    <t xml:space="preserve">AYOUNTS     </t>
  </si>
  <si>
    <t xml:space="preserve">BACQUART     </t>
  </si>
  <si>
    <t xml:space="preserve">BAHRI     </t>
  </si>
  <si>
    <t xml:space="preserve">BAKHTI     </t>
  </si>
  <si>
    <t xml:space="preserve">BANSARD     </t>
  </si>
  <si>
    <t xml:space="preserve">BARALLE     </t>
  </si>
  <si>
    <t xml:space="preserve">BARBAT     </t>
  </si>
  <si>
    <t xml:space="preserve">BARRE     </t>
  </si>
  <si>
    <t xml:space="preserve">BATIGNY     </t>
  </si>
  <si>
    <t xml:space="preserve">BATTAGLIOTTI     </t>
  </si>
  <si>
    <t xml:space="preserve">BAYE     </t>
  </si>
  <si>
    <t xml:space="preserve">BAZAN     </t>
  </si>
  <si>
    <t xml:space="preserve">BAZIN     </t>
  </si>
  <si>
    <t xml:space="preserve">BEAUDOUX     </t>
  </si>
  <si>
    <t xml:space="preserve">BEAZIZ     </t>
  </si>
  <si>
    <t xml:space="preserve">BECQUERELLE     </t>
  </si>
  <si>
    <t xml:space="preserve">BELAMY     </t>
  </si>
  <si>
    <t xml:space="preserve">BELCAID     </t>
  </si>
  <si>
    <t xml:space="preserve">BELLAND     </t>
  </si>
  <si>
    <t xml:space="preserve">BENCHEQROUN     </t>
  </si>
  <si>
    <t xml:space="preserve">BENDEJAC     </t>
  </si>
  <si>
    <t xml:space="preserve">BENMESSAOUD     </t>
  </si>
  <si>
    <t xml:space="preserve">BENSIMON     </t>
  </si>
  <si>
    <t xml:space="preserve">BENZAKEN     </t>
  </si>
  <si>
    <t xml:space="preserve">BERAUD     </t>
  </si>
  <si>
    <t xml:space="preserve">BERLAND     </t>
  </si>
  <si>
    <t xml:space="preserve">BERNARD     </t>
  </si>
  <si>
    <t xml:space="preserve">BERRADA     </t>
  </si>
  <si>
    <t xml:space="preserve">BERTHET BONDET    </t>
  </si>
  <si>
    <t xml:space="preserve">BERTIN     </t>
  </si>
  <si>
    <t xml:space="preserve">BESSON     </t>
  </si>
  <si>
    <t xml:space="preserve">BETTANE     </t>
  </si>
  <si>
    <t xml:space="preserve">BIENASSIS     </t>
  </si>
  <si>
    <t xml:space="preserve">BILLERET     </t>
  </si>
  <si>
    <t xml:space="preserve">BILLON     </t>
  </si>
  <si>
    <t xml:space="preserve">BITTON     </t>
  </si>
  <si>
    <t xml:space="preserve">BLACHIER     </t>
  </si>
  <si>
    <t xml:space="preserve">BLANC     </t>
  </si>
  <si>
    <t xml:space="preserve">BLANCHARD     </t>
  </si>
  <si>
    <t xml:space="preserve">BLONDEL LA ROUGERY   </t>
  </si>
  <si>
    <t xml:space="preserve">BLOT     </t>
  </si>
  <si>
    <t xml:space="preserve">BOLIE ISAWANKI    </t>
  </si>
  <si>
    <t xml:space="preserve">BOLLAND     </t>
  </si>
  <si>
    <t xml:space="preserve">BOONE     </t>
  </si>
  <si>
    <t xml:space="preserve">BOPPE     </t>
  </si>
  <si>
    <t xml:space="preserve">BOSSERAY     </t>
  </si>
  <si>
    <t xml:space="preserve">BOSVAL     </t>
  </si>
  <si>
    <t xml:space="preserve">BOTREL     </t>
  </si>
  <si>
    <t xml:space="preserve">BOUADDI     </t>
  </si>
  <si>
    <t xml:space="preserve">BOUCHER     </t>
  </si>
  <si>
    <t xml:space="preserve">BOUDIGOU     </t>
  </si>
  <si>
    <t xml:space="preserve">BOUKAIBA     </t>
  </si>
  <si>
    <t xml:space="preserve">BOURAYNE     </t>
  </si>
  <si>
    <t xml:space="preserve">BOURGOING     </t>
  </si>
  <si>
    <t xml:space="preserve">BOUZEMAME     </t>
  </si>
  <si>
    <t xml:space="preserve">BOUZOUBAA     </t>
  </si>
  <si>
    <t xml:space="preserve">BOYER     </t>
  </si>
  <si>
    <t xml:space="preserve">BOYER DE ZORDI   </t>
  </si>
  <si>
    <t xml:space="preserve">BRAGAS     </t>
  </si>
  <si>
    <t xml:space="preserve">BRANCO     </t>
  </si>
  <si>
    <t xml:space="preserve">BRAUN     </t>
  </si>
  <si>
    <t xml:space="preserve">BRISSE     </t>
  </si>
  <si>
    <t xml:space="preserve">BRUE     </t>
  </si>
  <si>
    <t xml:space="preserve">BRUSSELLE     </t>
  </si>
  <si>
    <t xml:space="preserve">BUSQUET DE CAUMONT   </t>
  </si>
  <si>
    <t xml:space="preserve">BUTIN     </t>
  </si>
  <si>
    <t xml:space="preserve">CADDEO     </t>
  </si>
  <si>
    <t xml:space="preserve">CALANCA     </t>
  </si>
  <si>
    <t xml:space="preserve">CALLIES     </t>
  </si>
  <si>
    <t xml:space="preserve">CAMALACANNANE     </t>
  </si>
  <si>
    <t xml:space="preserve">CANAVATE     </t>
  </si>
  <si>
    <t xml:space="preserve">CANTU CISNEROS    </t>
  </si>
  <si>
    <t xml:space="preserve">CAPELLARI     </t>
  </si>
  <si>
    <t xml:space="preserve">CAPITAO     </t>
  </si>
  <si>
    <t xml:space="preserve">CARUANA TOMASINI    </t>
  </si>
  <si>
    <t xml:space="preserve">CASTANEDA PARA    </t>
  </si>
  <si>
    <t xml:space="preserve">CASTEUR     </t>
  </si>
  <si>
    <t xml:space="preserve">CAUDWELL     </t>
  </si>
  <si>
    <t xml:space="preserve">CHABENNET     </t>
  </si>
  <si>
    <t xml:space="preserve">CHAMMAS     </t>
  </si>
  <si>
    <t xml:space="preserve">CHAN     </t>
  </si>
  <si>
    <t xml:space="preserve">CHARDIN     </t>
  </si>
  <si>
    <t xml:space="preserve">CHARLES     </t>
  </si>
  <si>
    <t xml:space="preserve">CHASPORT     </t>
  </si>
  <si>
    <t xml:space="preserve">CHATAIGNIER     </t>
  </si>
  <si>
    <t xml:space="preserve">CHATELIN     </t>
  </si>
  <si>
    <t xml:space="preserve">CHENE     </t>
  </si>
  <si>
    <t xml:space="preserve">CHENITI     </t>
  </si>
  <si>
    <t xml:space="preserve">CHHIM     </t>
  </si>
  <si>
    <t xml:space="preserve">CHOKRON     </t>
  </si>
  <si>
    <t xml:space="preserve">CHOLLET     </t>
  </si>
  <si>
    <t xml:space="preserve">CHUET     </t>
  </si>
  <si>
    <t xml:space="preserve">CLARO CARVALHO    </t>
  </si>
  <si>
    <t xml:space="preserve">CLAVERO     </t>
  </si>
  <si>
    <t xml:space="preserve">CLISSON     </t>
  </si>
  <si>
    <t xml:space="preserve">CLOUET     </t>
  </si>
  <si>
    <t xml:space="preserve">CLOVIS     </t>
  </si>
  <si>
    <t xml:space="preserve">COHEN-SALMON     </t>
  </si>
  <si>
    <t xml:space="preserve">COLIN DE VERDIERE   </t>
  </si>
  <si>
    <t xml:space="preserve">COMAK     </t>
  </si>
  <si>
    <t xml:space="preserve">CONSTEN     </t>
  </si>
  <si>
    <t xml:space="preserve">COP--GAILLOT     </t>
  </si>
  <si>
    <t xml:space="preserve">CORDONNIER     </t>
  </si>
  <si>
    <t xml:space="preserve">COSTE     </t>
  </si>
  <si>
    <t xml:space="preserve">COUDERT     </t>
  </si>
  <si>
    <t xml:space="preserve">COURAUD     </t>
  </si>
  <si>
    <t xml:space="preserve">COURBIN     </t>
  </si>
  <si>
    <t xml:space="preserve">COUSIN     </t>
  </si>
  <si>
    <t xml:space="preserve">COUVREUR     </t>
  </si>
  <si>
    <t xml:space="preserve">CREMEL     </t>
  </si>
  <si>
    <t xml:space="preserve">D'HOUR     </t>
  </si>
  <si>
    <t xml:space="preserve">D'IVERNOIS     </t>
  </si>
  <si>
    <t xml:space="preserve">DAHAN     </t>
  </si>
  <si>
    <t xml:space="preserve">DAOUDI     </t>
  </si>
  <si>
    <t xml:space="preserve">DE BAILLIENCOURT    </t>
  </si>
  <si>
    <t xml:space="preserve">DE BRAY    </t>
  </si>
  <si>
    <t xml:space="preserve">DE HILLERIN    </t>
  </si>
  <si>
    <t xml:space="preserve">DE LA CHAPELLE   </t>
  </si>
  <si>
    <t xml:space="preserve">DE MERCEY    </t>
  </si>
  <si>
    <t xml:space="preserve">DE MONTS DE SAVASSE  </t>
  </si>
  <si>
    <t xml:space="preserve">DE SOUSA MACHADO   </t>
  </si>
  <si>
    <t xml:space="preserve">DE VILLEMANDY    </t>
  </si>
  <si>
    <t xml:space="preserve">DECARY     </t>
  </si>
  <si>
    <t xml:space="preserve">DEFILIPPI VERDOT    </t>
  </si>
  <si>
    <t xml:space="preserve">DELAFOSSE     </t>
  </si>
  <si>
    <t xml:space="preserve">DENIS     </t>
  </si>
  <si>
    <t xml:space="preserve">DEROULEDE     </t>
  </si>
  <si>
    <t xml:space="preserve">DERRI     </t>
  </si>
  <si>
    <t xml:space="preserve">DESBORDES DE CEPOY   </t>
  </si>
  <si>
    <t xml:space="preserve">DESDET     </t>
  </si>
  <si>
    <t xml:space="preserve">DIEP     </t>
  </si>
  <si>
    <t xml:space="preserve">DJELLALI     </t>
  </si>
  <si>
    <t xml:space="preserve">DOUCEMENT     </t>
  </si>
  <si>
    <t xml:space="preserve">DROULERS     </t>
  </si>
  <si>
    <t xml:space="preserve">DU BREIL DE PONTBRIAND  </t>
  </si>
  <si>
    <t xml:space="preserve">DUBESSET PIVETEAU    </t>
  </si>
  <si>
    <t xml:space="preserve">DUBOC     </t>
  </si>
  <si>
    <t xml:space="preserve">DUCHESNE     </t>
  </si>
  <si>
    <t xml:space="preserve">DUCRUET     </t>
  </si>
  <si>
    <t xml:space="preserve">DUFOURG     </t>
  </si>
  <si>
    <t xml:space="preserve">DUJET     </t>
  </si>
  <si>
    <t xml:space="preserve">DURIEU DU PRADEL   </t>
  </si>
  <si>
    <t xml:space="preserve">DUSSAUT     </t>
  </si>
  <si>
    <t xml:space="preserve">DUTHU     </t>
  </si>
  <si>
    <t xml:space="preserve">EGNELL     </t>
  </si>
  <si>
    <t xml:space="preserve">EID     </t>
  </si>
  <si>
    <t xml:space="preserve">EINHORN     </t>
  </si>
  <si>
    <t xml:space="preserve">EL AASSRI    </t>
  </si>
  <si>
    <t xml:space="preserve">EL ACHHAB    </t>
  </si>
  <si>
    <t xml:space="preserve">EL AWADY    </t>
  </si>
  <si>
    <t xml:space="preserve">EL HAMMOUTI    </t>
  </si>
  <si>
    <t xml:space="preserve">ELBAZ     </t>
  </si>
  <si>
    <t xml:space="preserve">ELLUL     </t>
  </si>
  <si>
    <t xml:space="preserve">ELMILLIGY     </t>
  </si>
  <si>
    <t xml:space="preserve">ENGERRAN     </t>
  </si>
  <si>
    <t xml:space="preserve">ENGUEHARD     </t>
  </si>
  <si>
    <t xml:space="preserve">EPAULARD     </t>
  </si>
  <si>
    <t xml:space="preserve">ESCOBAR TIRADO    </t>
  </si>
  <si>
    <t xml:space="preserve">EWALD     </t>
  </si>
  <si>
    <t xml:space="preserve">EZELIN     </t>
  </si>
  <si>
    <t xml:space="preserve">FAMEL     </t>
  </si>
  <si>
    <t xml:space="preserve">FARAGALLA     </t>
  </si>
  <si>
    <t xml:space="preserve">FASQUELLE     </t>
  </si>
  <si>
    <t xml:space="preserve">FAVREAU     </t>
  </si>
  <si>
    <t xml:space="preserve">FERAY BEAUMONT    </t>
  </si>
  <si>
    <t xml:space="preserve">FERRANDIS     </t>
  </si>
  <si>
    <t xml:space="preserve">FERREIRA DOS SANTOS   </t>
  </si>
  <si>
    <t xml:space="preserve">FERREIRA FENET    </t>
  </si>
  <si>
    <t xml:space="preserve">FERRET     </t>
  </si>
  <si>
    <t xml:space="preserve">FERTIER     </t>
  </si>
  <si>
    <t xml:space="preserve">FIDALGO     </t>
  </si>
  <si>
    <t xml:space="preserve">FIGARD     </t>
  </si>
  <si>
    <t xml:space="preserve">FOFE     </t>
  </si>
  <si>
    <t xml:space="preserve">FOLI     </t>
  </si>
  <si>
    <t xml:space="preserve">FOLLY     </t>
  </si>
  <si>
    <t xml:space="preserve">FONTAINE     </t>
  </si>
  <si>
    <t xml:space="preserve">FONTENEAU     </t>
  </si>
  <si>
    <t xml:space="preserve">FONTY     </t>
  </si>
  <si>
    <t xml:space="preserve">FORMOND     </t>
  </si>
  <si>
    <t xml:space="preserve">FORNACIARI     </t>
  </si>
  <si>
    <t xml:space="preserve">FOUCAMBERT     </t>
  </si>
  <si>
    <t xml:space="preserve">FOUGHALI     </t>
  </si>
  <si>
    <t xml:space="preserve">FOURQUIN     </t>
  </si>
  <si>
    <t xml:space="preserve">FRANCO     </t>
  </si>
  <si>
    <t xml:space="preserve">FRANCOIS     </t>
  </si>
  <si>
    <t xml:space="preserve">FRAY MILLOT    </t>
  </si>
  <si>
    <t xml:space="preserve">FREMEZ LANDRON    </t>
  </si>
  <si>
    <t xml:space="preserve">FRIDLANSKY     </t>
  </si>
  <si>
    <t xml:space="preserve">FRITZ     </t>
  </si>
  <si>
    <t xml:space="preserve">FRONTAU     </t>
  </si>
  <si>
    <t xml:space="preserve">FUHRER     </t>
  </si>
  <si>
    <t xml:space="preserve">GABRIEL     </t>
  </si>
  <si>
    <t xml:space="preserve">GAILLARD     </t>
  </si>
  <si>
    <t xml:space="preserve">GAJENDRAN     </t>
  </si>
  <si>
    <t xml:space="preserve">GALEOTA     </t>
  </si>
  <si>
    <t xml:space="preserve">GALOUZEAU DE VILLEPIN   </t>
  </si>
  <si>
    <t xml:space="preserve">GANDY     </t>
  </si>
  <si>
    <t xml:space="preserve">GARCIA     </t>
  </si>
  <si>
    <t xml:space="preserve">GARCIA SANCHEZ    </t>
  </si>
  <si>
    <t xml:space="preserve">GARNAOUI     </t>
  </si>
  <si>
    <t xml:space="preserve">GAULTIER DE CARVILLE   </t>
  </si>
  <si>
    <t xml:space="preserve">GAUTHIER     </t>
  </si>
  <si>
    <t xml:space="preserve">GENTRIC     </t>
  </si>
  <si>
    <t xml:space="preserve">GENTY     </t>
  </si>
  <si>
    <t xml:space="preserve">GERONDEAU     </t>
  </si>
  <si>
    <t xml:space="preserve">GILLE LEITGEL    </t>
  </si>
  <si>
    <t xml:space="preserve">GIOT     </t>
  </si>
  <si>
    <t xml:space="preserve">GIRET IMHAUS    </t>
  </si>
  <si>
    <t xml:space="preserve">GIRON     </t>
  </si>
  <si>
    <t xml:space="preserve">GOMEZ AGUILAR    </t>
  </si>
  <si>
    <t xml:space="preserve">GONÇALVES     </t>
  </si>
  <si>
    <t xml:space="preserve">GONZALEZ MOYO    </t>
  </si>
  <si>
    <t xml:space="preserve">GOUGE     </t>
  </si>
  <si>
    <t xml:space="preserve">GOUNOD     </t>
  </si>
  <si>
    <t xml:space="preserve">GRAS     </t>
  </si>
  <si>
    <t xml:space="preserve">GRAVE     </t>
  </si>
  <si>
    <t xml:space="preserve">GRES     </t>
  </si>
  <si>
    <t xml:space="preserve">GROBON     </t>
  </si>
  <si>
    <t xml:space="preserve">GUERARD     </t>
  </si>
  <si>
    <t xml:space="preserve">GUERIN     </t>
  </si>
  <si>
    <t xml:space="preserve">GUERMOND     </t>
  </si>
  <si>
    <t xml:space="preserve">GUEZ     </t>
  </si>
  <si>
    <t xml:space="preserve">GUIBERT     </t>
  </si>
  <si>
    <t xml:space="preserve">GUILLERMOU     </t>
  </si>
  <si>
    <t xml:space="preserve">GUILLOT     </t>
  </si>
  <si>
    <t xml:space="preserve">GUYARD     </t>
  </si>
  <si>
    <t xml:space="preserve">HA     </t>
  </si>
  <si>
    <t xml:space="preserve">HABIBI     </t>
  </si>
  <si>
    <t xml:space="preserve">HADDAD     </t>
  </si>
  <si>
    <t xml:space="preserve">HADI GONI BOULAMA   </t>
  </si>
  <si>
    <t xml:space="preserve">HADJ YOUCEF    </t>
  </si>
  <si>
    <t xml:space="preserve">HALBEHER     </t>
  </si>
  <si>
    <t xml:space="preserve">HAMDI     </t>
  </si>
  <si>
    <t xml:space="preserve">HAMEL     </t>
  </si>
  <si>
    <t xml:space="preserve">HAMLA     </t>
  </si>
  <si>
    <t xml:space="preserve">HAN     </t>
  </si>
  <si>
    <t xml:space="preserve">HELLOU     </t>
  </si>
  <si>
    <t xml:space="preserve">HOCHE     </t>
  </si>
  <si>
    <t xml:space="preserve">HOUE     </t>
  </si>
  <si>
    <t xml:space="preserve">HOUZE DE L'AULNOIT   </t>
  </si>
  <si>
    <t xml:space="preserve">HUARD     </t>
  </si>
  <si>
    <t xml:space="preserve">HUDRY     </t>
  </si>
  <si>
    <t xml:space="preserve">HUET     </t>
  </si>
  <si>
    <t xml:space="preserve">HUNCK DE BOXTEL   </t>
  </si>
  <si>
    <t xml:space="preserve">HYPOLITE     </t>
  </si>
  <si>
    <t xml:space="preserve">IBRAHIMI     </t>
  </si>
  <si>
    <t xml:space="preserve">JAN     </t>
  </si>
  <si>
    <t xml:space="preserve">JANNIN     </t>
  </si>
  <si>
    <t xml:space="preserve">JEGAT     </t>
  </si>
  <si>
    <t xml:space="preserve">JOHANSSON     </t>
  </si>
  <si>
    <t xml:space="preserve">JONDEAU     </t>
  </si>
  <si>
    <t xml:space="preserve">JONGMANEE     </t>
  </si>
  <si>
    <t xml:space="preserve">JOSEPH-ANTOINE     </t>
  </si>
  <si>
    <t xml:space="preserve">JOSEPHINE     </t>
  </si>
  <si>
    <t xml:space="preserve">JUTEAU     </t>
  </si>
  <si>
    <t xml:space="preserve">KAKPO     </t>
  </si>
  <si>
    <t xml:space="preserve">KALOYA     </t>
  </si>
  <si>
    <t xml:space="preserve">KICINSKI     </t>
  </si>
  <si>
    <t xml:space="preserve">KIRGENER DE PLANTA   </t>
  </si>
  <si>
    <t xml:space="preserve">KLEBE     </t>
  </si>
  <si>
    <t xml:space="preserve">KRIFA     </t>
  </si>
  <si>
    <t xml:space="preserve">KULESZ     </t>
  </si>
  <si>
    <t xml:space="preserve">L'OLLIVIER     </t>
  </si>
  <si>
    <t xml:space="preserve">LACAVE     </t>
  </si>
  <si>
    <t xml:space="preserve">LAFOURCADE     </t>
  </si>
  <si>
    <t xml:space="preserve">LAGUARIGUE     </t>
  </si>
  <si>
    <t xml:space="preserve">LAITILA     </t>
  </si>
  <si>
    <t xml:space="preserve">LALEG     </t>
  </si>
  <si>
    <t xml:space="preserve">LALIOUI     </t>
  </si>
  <si>
    <t xml:space="preserve">LAM     </t>
  </si>
  <si>
    <t xml:space="preserve">LAME     </t>
  </si>
  <si>
    <t xml:space="preserve">LANDON     </t>
  </si>
  <si>
    <t xml:space="preserve">LAUREAU     </t>
  </si>
  <si>
    <t xml:space="preserve">LAURENT     </t>
  </si>
  <si>
    <t xml:space="preserve">LAVIER     </t>
  </si>
  <si>
    <t xml:space="preserve">LE     </t>
  </si>
  <si>
    <t xml:space="preserve">LE BRETON    </t>
  </si>
  <si>
    <t xml:space="preserve">LE GAL    </t>
  </si>
  <si>
    <t>LE MINTIER DE LA MOTTE BASSE</t>
  </si>
  <si>
    <t xml:space="preserve">LE MOULLEC    </t>
  </si>
  <si>
    <t xml:space="preserve">LE NORMAND    </t>
  </si>
  <si>
    <t xml:space="preserve">LEBERT     </t>
  </si>
  <si>
    <t xml:space="preserve">LEE     </t>
  </si>
  <si>
    <t xml:space="preserve">LEFAILLET     </t>
  </si>
  <si>
    <t xml:space="preserve">LEFEVRE     </t>
  </si>
  <si>
    <t xml:space="preserve">LEGOUPIL     </t>
  </si>
  <si>
    <t xml:space="preserve">LELOUCHE     </t>
  </si>
  <si>
    <t xml:space="preserve">LEMERCIER     </t>
  </si>
  <si>
    <t xml:space="preserve">LEMERLE     </t>
  </si>
  <si>
    <t xml:space="preserve">LEMGADAR     </t>
  </si>
  <si>
    <t xml:space="preserve">LEMOINE     </t>
  </si>
  <si>
    <t xml:space="preserve">LENIEF     </t>
  </si>
  <si>
    <t xml:space="preserve">LEQUEN     </t>
  </si>
  <si>
    <t xml:space="preserve">LESBROS     </t>
  </si>
  <si>
    <t xml:space="preserve">LEUX     </t>
  </si>
  <si>
    <t xml:space="preserve">LEVEILLE     </t>
  </si>
  <si>
    <t xml:space="preserve">LEVENEUR     </t>
  </si>
  <si>
    <t xml:space="preserve">LEVEQUE     </t>
  </si>
  <si>
    <t xml:space="preserve">LHUILLIER     </t>
  </si>
  <si>
    <t xml:space="preserve">LIM     </t>
  </si>
  <si>
    <t xml:space="preserve">LITOU     </t>
  </si>
  <si>
    <t xml:space="preserve">LOEUR     </t>
  </si>
  <si>
    <t xml:space="preserve">LOIS     </t>
  </si>
  <si>
    <t xml:space="preserve">LOPES     </t>
  </si>
  <si>
    <t xml:space="preserve">LOUHICHI     </t>
  </si>
  <si>
    <t xml:space="preserve">LOURAU     </t>
  </si>
  <si>
    <t xml:space="preserve">LOZANO HERNANDEZ    </t>
  </si>
  <si>
    <t xml:space="preserve">LUKASZEWICZ     </t>
  </si>
  <si>
    <t xml:space="preserve">LUNDBERG     </t>
  </si>
  <si>
    <t xml:space="preserve">LUTZ     </t>
  </si>
  <si>
    <t xml:space="preserve">MAALOUF     </t>
  </si>
  <si>
    <t xml:space="preserve">MACE     </t>
  </si>
  <si>
    <t xml:space="preserve">MAGDALENO MORALES    </t>
  </si>
  <si>
    <t xml:space="preserve">MAGNAN     </t>
  </si>
  <si>
    <t xml:space="preserve">MAGNEN     </t>
  </si>
  <si>
    <t xml:space="preserve">MAGNIEN     </t>
  </si>
  <si>
    <t xml:space="preserve">MAGRE     </t>
  </si>
  <si>
    <t xml:space="preserve">MAHAMMA     </t>
  </si>
  <si>
    <t xml:space="preserve">MAHERZI     </t>
  </si>
  <si>
    <t xml:space="preserve">MAILLET     </t>
  </si>
  <si>
    <t xml:space="preserve">MALLET     </t>
  </si>
  <si>
    <t xml:space="preserve">MANSOURI     </t>
  </si>
  <si>
    <t xml:space="preserve">MARCADE     </t>
  </si>
  <si>
    <t xml:space="preserve">MAREK     </t>
  </si>
  <si>
    <t xml:space="preserve">MARQUES     </t>
  </si>
  <si>
    <t xml:space="preserve">MARQUIS     </t>
  </si>
  <si>
    <t xml:space="preserve">MARTIN     </t>
  </si>
  <si>
    <t xml:space="preserve">MARTINENGHI     </t>
  </si>
  <si>
    <t xml:space="preserve">MARTINEZ TIJERINA    </t>
  </si>
  <si>
    <t xml:space="preserve">MARTINOT     </t>
  </si>
  <si>
    <t xml:space="preserve">MARY     </t>
  </si>
  <si>
    <t xml:space="preserve">MAULINE     </t>
  </si>
  <si>
    <t xml:space="preserve">MAUNICK     </t>
  </si>
  <si>
    <t xml:space="preserve">MEDJEBEUR     </t>
  </si>
  <si>
    <t xml:space="preserve">MEFFRE     </t>
  </si>
  <si>
    <t xml:space="preserve">MEGEVAND     </t>
  </si>
  <si>
    <t xml:space="preserve">MEKKI     </t>
  </si>
  <si>
    <t xml:space="preserve">METHARAM     </t>
  </si>
  <si>
    <t xml:space="preserve">MEUNIER     </t>
  </si>
  <si>
    <t xml:space="preserve">MICHEL     </t>
  </si>
  <si>
    <t xml:space="preserve">MIGNOT     </t>
  </si>
  <si>
    <t xml:space="preserve">MILLET     </t>
  </si>
  <si>
    <t xml:space="preserve">MINA     </t>
  </si>
  <si>
    <t xml:space="preserve">MINIER     </t>
  </si>
  <si>
    <t xml:space="preserve">MIROU     </t>
  </si>
  <si>
    <t xml:space="preserve">MOHAMMAD     </t>
  </si>
  <si>
    <t xml:space="preserve">MOINEUSE     </t>
  </si>
  <si>
    <t xml:space="preserve">MOIZARD     </t>
  </si>
  <si>
    <t xml:space="preserve">MOLINER     </t>
  </si>
  <si>
    <t xml:space="preserve">MOSCOSO RODRIGUEZ    </t>
  </si>
  <si>
    <t xml:space="preserve">MOSIMI     </t>
  </si>
  <si>
    <t xml:space="preserve">MOTSCH     </t>
  </si>
  <si>
    <t xml:space="preserve">MOUICI     </t>
  </si>
  <si>
    <t xml:space="preserve">MOULI CASTILLO    </t>
  </si>
  <si>
    <t xml:space="preserve">MOUNEIMNE     </t>
  </si>
  <si>
    <t xml:space="preserve">MOUSTIAL     </t>
  </si>
  <si>
    <t xml:space="preserve">MOUTACHY     </t>
  </si>
  <si>
    <t xml:space="preserve">MULLER     </t>
  </si>
  <si>
    <t xml:space="preserve">MURIER     </t>
  </si>
  <si>
    <t xml:space="preserve">MURUGESAPILLAI     </t>
  </si>
  <si>
    <t xml:space="preserve">NAVARRO     </t>
  </si>
  <si>
    <t xml:space="preserve">NEMOUCHY LAMRY    </t>
  </si>
  <si>
    <t xml:space="preserve">NGO     </t>
  </si>
  <si>
    <t xml:space="preserve">NGUETTE     </t>
  </si>
  <si>
    <t xml:space="preserve">NGUYEN     </t>
  </si>
  <si>
    <t xml:space="preserve">NGUYEN PHAN    </t>
  </si>
  <si>
    <t xml:space="preserve">NJITCHE     </t>
  </si>
  <si>
    <t xml:space="preserve">NOE     </t>
  </si>
  <si>
    <t xml:space="preserve">NUNEZ     </t>
  </si>
  <si>
    <t xml:space="preserve">NUREE     </t>
  </si>
  <si>
    <t xml:space="preserve">OLIN     </t>
  </si>
  <si>
    <t xml:space="preserve">ORCEL     </t>
  </si>
  <si>
    <t xml:space="preserve">ORTU     </t>
  </si>
  <si>
    <t xml:space="preserve">OUDJANI     </t>
  </si>
  <si>
    <t xml:space="preserve">OULALE     </t>
  </si>
  <si>
    <t xml:space="preserve">PABAN     </t>
  </si>
  <si>
    <t xml:space="preserve">PADIS     </t>
  </si>
  <si>
    <t xml:space="preserve">PAGEAU     </t>
  </si>
  <si>
    <t xml:space="preserve">PAGES     </t>
  </si>
  <si>
    <t xml:space="preserve">PANGON     </t>
  </si>
  <si>
    <t xml:space="preserve">PARAGOT     </t>
  </si>
  <si>
    <t xml:space="preserve">PARMENTIER     </t>
  </si>
  <si>
    <t xml:space="preserve">PASTRE     </t>
  </si>
  <si>
    <t xml:space="preserve">PAUCHET     </t>
  </si>
  <si>
    <t xml:space="preserve">PECRESSE     </t>
  </si>
  <si>
    <t xml:space="preserve">PEDERENCINO     </t>
  </si>
  <si>
    <t xml:space="preserve">PEGIS     </t>
  </si>
  <si>
    <t xml:space="preserve">PEREZ     </t>
  </si>
  <si>
    <t xml:space="preserve">PHONESAVANH     </t>
  </si>
  <si>
    <t xml:space="preserve">PICAL     </t>
  </si>
  <si>
    <t xml:space="preserve">PINAT     </t>
  </si>
  <si>
    <t xml:space="preserve">PINEDA DUARTE    </t>
  </si>
  <si>
    <t xml:space="preserve">PINEN     </t>
  </si>
  <si>
    <t xml:space="preserve">PIROT     </t>
  </si>
  <si>
    <t xml:space="preserve">PLUSQUELLEC     </t>
  </si>
  <si>
    <t xml:space="preserve">POLETTO     </t>
  </si>
  <si>
    <t xml:space="preserve">PORETZ     </t>
  </si>
  <si>
    <t xml:space="preserve">PORTAL     </t>
  </si>
  <si>
    <t xml:space="preserve">PORTE PETIT HERNANDEZ   </t>
  </si>
  <si>
    <t xml:space="preserve">POYATOS     </t>
  </si>
  <si>
    <t xml:space="preserve">PRADERE     </t>
  </si>
  <si>
    <t xml:space="preserve">PRAT     </t>
  </si>
  <si>
    <t xml:space="preserve">PRIMEAU     </t>
  </si>
  <si>
    <t xml:space="preserve">PUECH     </t>
  </si>
  <si>
    <t xml:space="preserve">QUEMAT     </t>
  </si>
  <si>
    <t xml:space="preserve">QUEVREUX     </t>
  </si>
  <si>
    <t xml:space="preserve">RAFFO     </t>
  </si>
  <si>
    <t xml:space="preserve">RAFRAFI     </t>
  </si>
  <si>
    <t xml:space="preserve">RAHBANI     </t>
  </si>
  <si>
    <t xml:space="preserve">RAHME     </t>
  </si>
  <si>
    <t xml:space="preserve">RAIMBERT     </t>
  </si>
  <si>
    <t xml:space="preserve">RANARISON     </t>
  </si>
  <si>
    <t xml:space="preserve">REBAINE     </t>
  </si>
  <si>
    <t xml:space="preserve">REBHI     </t>
  </si>
  <si>
    <t xml:space="preserve">REMAN     </t>
  </si>
  <si>
    <t xml:space="preserve">REMURIER     </t>
  </si>
  <si>
    <t xml:space="preserve">REN     </t>
  </si>
  <si>
    <t xml:space="preserve">RESPLANDY     </t>
  </si>
  <si>
    <t xml:space="preserve">RICCARDI     </t>
  </si>
  <si>
    <t xml:space="preserve">RINGELSTEIN     </t>
  </si>
  <si>
    <t xml:space="preserve">RINJARD     </t>
  </si>
  <si>
    <t xml:space="preserve">ROBERT     </t>
  </si>
  <si>
    <t xml:space="preserve">ROBIN     </t>
  </si>
  <si>
    <t xml:space="preserve">RODRIGUEZ     </t>
  </si>
  <si>
    <t xml:space="preserve">ROGNETTA     </t>
  </si>
  <si>
    <t xml:space="preserve">ROGNON     </t>
  </si>
  <si>
    <t xml:space="preserve">ROTH     </t>
  </si>
  <si>
    <t xml:space="preserve">ROUAIX     </t>
  </si>
  <si>
    <t xml:space="preserve">ROUMENS     </t>
  </si>
  <si>
    <t xml:space="preserve">ROYER     </t>
  </si>
  <si>
    <t xml:space="preserve">SALLERIN     </t>
  </si>
  <si>
    <t xml:space="preserve">SALMON     </t>
  </si>
  <si>
    <t xml:space="preserve">SAMUEL     </t>
  </si>
  <si>
    <t xml:space="preserve">SCHMITT     </t>
  </si>
  <si>
    <t xml:space="preserve">SEBAG     </t>
  </si>
  <si>
    <t xml:space="preserve">SEGUIN     </t>
  </si>
  <si>
    <t xml:space="preserve">SEILLIEBERT     </t>
  </si>
  <si>
    <t xml:space="preserve">SEITZ-MCINTYRE     </t>
  </si>
  <si>
    <t xml:space="preserve">SIMONET     </t>
  </si>
  <si>
    <t xml:space="preserve">SINI     </t>
  </si>
  <si>
    <t xml:space="preserve">SIRVIN     </t>
  </si>
  <si>
    <t xml:space="preserve">SIVARAJAH     </t>
  </si>
  <si>
    <t xml:space="preserve">SONG     </t>
  </si>
  <si>
    <t xml:space="preserve">SONKENG     </t>
  </si>
  <si>
    <t xml:space="preserve">SOSSOUKPE     </t>
  </si>
  <si>
    <t xml:space="preserve">SOULARD     </t>
  </si>
  <si>
    <t xml:space="preserve">SOUSSAN     </t>
  </si>
  <si>
    <t xml:space="preserve">SPITE     </t>
  </si>
  <si>
    <t xml:space="preserve">STADLER     </t>
  </si>
  <si>
    <t xml:space="preserve">STANISAVLJEVIC     </t>
  </si>
  <si>
    <t xml:space="preserve">STEIN     </t>
  </si>
  <si>
    <t xml:space="preserve">SUGUNAPARAJAN     </t>
  </si>
  <si>
    <t xml:space="preserve">SZCZECH     </t>
  </si>
  <si>
    <t xml:space="preserve">TABARIC     </t>
  </si>
  <si>
    <t xml:space="preserve">TAN     </t>
  </si>
  <si>
    <t xml:space="preserve">TAO     </t>
  </si>
  <si>
    <t xml:space="preserve">TAVERNIER     </t>
  </si>
  <si>
    <t xml:space="preserve">TCHIKAYA     </t>
  </si>
  <si>
    <t xml:space="preserve">TEETSOV     </t>
  </si>
  <si>
    <t xml:space="preserve">TEIGER     </t>
  </si>
  <si>
    <t xml:space="preserve">THANABALASINGAM     </t>
  </si>
  <si>
    <t xml:space="preserve">THERY     </t>
  </si>
  <si>
    <t xml:space="preserve">THIROLOIX     </t>
  </si>
  <si>
    <t xml:space="preserve">THOUVENIN     </t>
  </si>
  <si>
    <t xml:space="preserve">THURIOT     </t>
  </si>
  <si>
    <t xml:space="preserve">TIAIBA     </t>
  </si>
  <si>
    <t xml:space="preserve">TINET     </t>
  </si>
  <si>
    <t xml:space="preserve">TOQUEBIAU     </t>
  </si>
  <si>
    <t xml:space="preserve">TORRENT CALVO    </t>
  </si>
  <si>
    <t xml:space="preserve">TOUNSI     </t>
  </si>
  <si>
    <t xml:space="preserve">TREBOSC     </t>
  </si>
  <si>
    <t xml:space="preserve">TREUVELOT     </t>
  </si>
  <si>
    <t xml:space="preserve">TROMELIN     </t>
  </si>
  <si>
    <t xml:space="preserve">UHART JOUET    </t>
  </si>
  <si>
    <t xml:space="preserve">UPPAL     </t>
  </si>
  <si>
    <t xml:space="preserve">VALERY     </t>
  </si>
  <si>
    <t xml:space="preserve">VALET     </t>
  </si>
  <si>
    <t xml:space="preserve">VALLAT     </t>
  </si>
  <si>
    <t xml:space="preserve">VALLEE     </t>
  </si>
  <si>
    <t xml:space="preserve">VALRAN     </t>
  </si>
  <si>
    <t xml:space="preserve">VAZQUEZ DE LEON   </t>
  </si>
  <si>
    <t xml:space="preserve">VERCLYTTE     </t>
  </si>
  <si>
    <t xml:space="preserve">VERMEULEN     </t>
  </si>
  <si>
    <t xml:space="preserve">VERNAY     </t>
  </si>
  <si>
    <t xml:space="preserve">VIEIRA     </t>
  </si>
  <si>
    <t xml:space="preserve">VIEL     </t>
  </si>
  <si>
    <t xml:space="preserve">VILLALOBOS CASTRO    </t>
  </si>
  <si>
    <t xml:space="preserve">VO VAN    </t>
  </si>
  <si>
    <t xml:space="preserve">VU     </t>
  </si>
  <si>
    <t xml:space="preserve">WANG     </t>
  </si>
  <si>
    <t xml:space="preserve">WUHRLIN     </t>
  </si>
  <si>
    <t xml:space="preserve">XU     </t>
  </si>
  <si>
    <t xml:space="preserve">YAHIAOUI     </t>
  </si>
  <si>
    <t xml:space="preserve">YEN     </t>
  </si>
  <si>
    <t xml:space="preserve">YU     </t>
  </si>
  <si>
    <t xml:space="preserve">YUN     </t>
  </si>
  <si>
    <t xml:space="preserve">ZAAFOURI     </t>
  </si>
  <si>
    <t xml:space="preserve">ZAIDI     </t>
  </si>
  <si>
    <t xml:space="preserve">ZAMITH     </t>
  </si>
  <si>
    <t xml:space="preserve">ZENNADI     </t>
  </si>
  <si>
    <t xml:space="preserve">ZHANG     </t>
  </si>
  <si>
    <t xml:space="preserve">ZHOU     </t>
  </si>
  <si>
    <t xml:space="preserve">ZIANE     </t>
  </si>
  <si>
    <t xml:space="preserve">ZID EL AIEB   </t>
  </si>
  <si>
    <t xml:space="preserve">ZMERLI     </t>
  </si>
  <si>
    <t>abaid.awan@ucp.edu.pk</t>
  </si>
  <si>
    <t>loic.abmont@edu.ece.fr</t>
  </si>
  <si>
    <t>pauline.aboucaya@edu.ece.fr</t>
  </si>
  <si>
    <t>vick.acina@edu.ece.fr</t>
  </si>
  <si>
    <t>erns-t.afoy@edu.ece.fr</t>
  </si>
  <si>
    <t>manar.aggoun@edu.ece.fr</t>
  </si>
  <si>
    <t>rudy.agot@edu.ece.fr</t>
  </si>
  <si>
    <t>A01022848@itesm.mx</t>
  </si>
  <si>
    <t>soufiane.aksou@edu.ece.fr</t>
  </si>
  <si>
    <t>A01205569@itesm.mx</t>
  </si>
  <si>
    <t>antoine.alby@edu.ece.fr</t>
  </si>
  <si>
    <t>nail.ali-khodja@edu.ece.fr</t>
  </si>
  <si>
    <t>benoit.allain@edu.ece.fr</t>
  </si>
  <si>
    <t>remy.alline@edu.ece.fr</t>
  </si>
  <si>
    <t>romuald.amathasan@edu.ece.fr</t>
  </si>
  <si>
    <t>mathilde.angles@edu.ece.fr</t>
  </si>
  <si>
    <t>quentin.are@edu.ece.fr</t>
  </si>
  <si>
    <t>annabelle.arendarski@edu.ece.fr</t>
  </si>
  <si>
    <t>raphael-dimitri.armalet@edu.ece.fr</t>
  </si>
  <si>
    <t>bastien.arnaud@edu.ece.fr</t>
  </si>
  <si>
    <t>thomas.arrebolle@edu.ece.fr</t>
  </si>
  <si>
    <t>julien.arzel@edu.ece.fr</t>
  </si>
  <si>
    <t>davy.assaf@edu.ece.fr</t>
  </si>
  <si>
    <t>auriane.aubaret@edu.ece.fr</t>
  </si>
  <si>
    <t>jules.audegon@edu.ece.fr</t>
  </si>
  <si>
    <t>berenice.avrard@edu.ece.fr</t>
  </si>
  <si>
    <t>gregoire.ayme---wauthier@edu.ece.fr</t>
  </si>
  <si>
    <t>haik.ayounts@edu.ece.fr</t>
  </si>
  <si>
    <t>audrey.bacquart@edu.ece.fr</t>
  </si>
  <si>
    <t>skander.bahri@edu.ece.fr</t>
  </si>
  <si>
    <t>thomas.bakhti@edu.ece.fr</t>
  </si>
  <si>
    <t>elena.bansard@edu.ece.fr</t>
  </si>
  <si>
    <t>nicolas.baralle@edu.ece.fr</t>
  </si>
  <si>
    <t>alexis.barbat@edu.ece.fr</t>
  </si>
  <si>
    <t>augustin.barre@edu.ece.fr</t>
  </si>
  <si>
    <t>roxane.batigny@edu.ece.fr</t>
  </si>
  <si>
    <t>antoine.battagliotti@edu.ece.fr</t>
  </si>
  <si>
    <t>antoine.baye@edu.ece.fr</t>
  </si>
  <si>
    <t>garance.bazan@edu.ece.fr</t>
  </si>
  <si>
    <t>diego.bazin@edu.ece.fr</t>
  </si>
  <si>
    <t>jean.beaudoux@edu.ece.fr</t>
  </si>
  <si>
    <t>raphael.beaziz@edu.ece.fr</t>
  </si>
  <si>
    <t>vincent.becquerelle@edu.ece.fr</t>
  </si>
  <si>
    <t>marie-claire.belamy@edu.ece.fr</t>
  </si>
  <si>
    <t>yannis.belcaid@edu.ece.fr</t>
  </si>
  <si>
    <t>eugenie.belland@edu.ece.fr</t>
  </si>
  <si>
    <t>kamil.bencheqroun@edu.ece.fr</t>
  </si>
  <si>
    <t>hugo.bendejac@edu.ece.fr</t>
  </si>
  <si>
    <t>wanissa.benmessaoud@edu.ece.fr</t>
  </si>
  <si>
    <t>victor.bensimon@edu.ece.fr</t>
  </si>
  <si>
    <t>yona.benzaken@edu.ece.fr</t>
  </si>
  <si>
    <t>louis.beraud@edu.ece.fr</t>
  </si>
  <si>
    <t>pierre.berland@edu.ece.fr</t>
  </si>
  <si>
    <t>julien.bernard@edu.ece.fr</t>
  </si>
  <si>
    <t>leila.berrada@edu.ece.fr</t>
  </si>
  <si>
    <t>aldric.berthet-bondet@edu.ece.fr</t>
  </si>
  <si>
    <t>marc-antoine.bertin@edu.ece.fr</t>
  </si>
  <si>
    <t>matthias.besson@edu.ece.fr</t>
  </si>
  <si>
    <t>nathaniel.bettane@edu.ece.fr</t>
  </si>
  <si>
    <t>maxime.bienassis@edu.ece.fr</t>
  </si>
  <si>
    <t>guillaume.billeret@edu.ece.fr</t>
  </si>
  <si>
    <t>gustave.billon@edu.ece.fr</t>
  </si>
  <si>
    <t>william.bitton@edu.ece.fr</t>
  </si>
  <si>
    <t>guillaume.blachier@edu.ece.fr</t>
  </si>
  <si>
    <t>corentin.blanc@edu.ece.fr</t>
  </si>
  <si>
    <t>lea.blanchard@edu.ece.fr</t>
  </si>
  <si>
    <t>thomas.blot@edu.ece.fr</t>
  </si>
  <si>
    <t>anthony.bolie-isawanki@edu.ece.fr</t>
  </si>
  <si>
    <t>coline.bolland@edu.ece.fr</t>
  </si>
  <si>
    <t>marin.boone@edu.ece.fr</t>
  </si>
  <si>
    <t>adrien.boppe@edu.ece.fr</t>
  </si>
  <si>
    <t>alexis.bosseray@edu.ece.fr</t>
  </si>
  <si>
    <t>alexis.bosval@edu.ece.fr</t>
  </si>
  <si>
    <t>victor.botrel@edu.ece.fr</t>
  </si>
  <si>
    <t>ianis.bouaddi@edu.ece.fr</t>
  </si>
  <si>
    <t>hugo.boucher@edu.ece.fr</t>
  </si>
  <si>
    <t>romain.boudigou@edu.ece.fr</t>
  </si>
  <si>
    <t>sophia.boukaiba@edu.ece.fr</t>
  </si>
  <si>
    <t>antoine.bourayne@edu.ece.fr</t>
  </si>
  <si>
    <t>manon.bourgoing@edu.ece.fr</t>
  </si>
  <si>
    <t>dany.bouzemame@edu.ece.fr</t>
  </si>
  <si>
    <t>abla.bouzoubaa@edu.ece.fr</t>
  </si>
  <si>
    <t>helene.boyer@edu.ece.fr</t>
  </si>
  <si>
    <t>vivien.boyer-de-zordi@edu.ece.fr</t>
  </si>
  <si>
    <t>sarah.bragas@edu.ece.fr</t>
  </si>
  <si>
    <t>luc.branco@edu.ece.fr</t>
  </si>
  <si>
    <t>pierre-louis.braun@edu.ece.fr</t>
  </si>
  <si>
    <t>romain.brisse@edu.ece.fr</t>
  </si>
  <si>
    <t>hugo.brue@edu.ece.fr</t>
  </si>
  <si>
    <t>tom.brusselle@edu.ece.fr</t>
  </si>
  <si>
    <t>marin.busquet-de-caumont@edu.ece.fr</t>
  </si>
  <si>
    <t>alexis.butin@edu.ece.fr</t>
  </si>
  <si>
    <t>sam.caddeo@edu.ece.fr</t>
  </si>
  <si>
    <t>hugo.calanca@edu.ece.fr</t>
  </si>
  <si>
    <t>alexis.callies@edu.ece.fr</t>
  </si>
  <si>
    <t>keerthana.camalacannane@edu.ece.fr</t>
  </si>
  <si>
    <t>guillaume.canavate@edu.ece.fr</t>
  </si>
  <si>
    <t>A01196412@itesm.mx</t>
  </si>
  <si>
    <t>julien.capellari@edu.ece.fr</t>
  </si>
  <si>
    <t>jonathan.capitao@edu.ece.fr</t>
  </si>
  <si>
    <t>baptiste.caruana-tomasini@edu.ece.fr</t>
  </si>
  <si>
    <t>A01329030@itesm.mx</t>
  </si>
  <si>
    <t>gautier.casteur@edu.ece.fr</t>
  </si>
  <si>
    <t>antoine.caudwell@edu.ece.fr</t>
  </si>
  <si>
    <t>quentin.chabennet@edu.ece.fr</t>
  </si>
  <si>
    <t>laura.chammas@edu.ece.fr</t>
  </si>
  <si>
    <t>william.chan@edu.ece.fr</t>
  </si>
  <si>
    <t>benjamin.chardin@edu.ece.fr</t>
  </si>
  <si>
    <t>gael.charles@edu.ece.fr</t>
  </si>
  <si>
    <t>julien.chasport@edu.ece.fr</t>
  </si>
  <si>
    <t>cyril.chatelin@edu.ece.fr</t>
  </si>
  <si>
    <t>thomas.chene@edu.ece.fr</t>
  </si>
  <si>
    <t>senda.cheniti@edu.ece.fr</t>
  </si>
  <si>
    <t>sovandara.chhim@edu.ece.fr</t>
  </si>
  <si>
    <t>levana.chokron@edu.ece.fr</t>
  </si>
  <si>
    <t>camille.chollet@edu.ece.fr</t>
  </si>
  <si>
    <t>nicolas.chollet@edu.ece.fr</t>
  </si>
  <si>
    <t>fiona.chuet@edu.ece.fr</t>
  </si>
  <si>
    <t>daniel.claro-carvalho@edu.ece.fr</t>
  </si>
  <si>
    <t>louis.clavero@edu.ece.fr</t>
  </si>
  <si>
    <t>dorian.clisson@edu.ece.fr</t>
  </si>
  <si>
    <t>valentin.clouet@edu.ece.fr</t>
  </si>
  <si>
    <t>lauryane.clovis@edu.ece.fr</t>
  </si>
  <si>
    <t>maxime.cohen-salmon@edu.ece.fr</t>
  </si>
  <si>
    <t>matthieu.colin-de-verdiere@edu.ece.fr</t>
  </si>
  <si>
    <t>mustafa.comak@edu.ece.fr</t>
  </si>
  <si>
    <t>solene.consten@edu.ece.fr</t>
  </si>
  <si>
    <t>thomas.cop--gaillot@edu.ece.fr</t>
  </si>
  <si>
    <t>sophie-anne.cordonnier@edu.ece.fr</t>
  </si>
  <si>
    <t>corentin.coste@edu.ece.fr</t>
  </si>
  <si>
    <t>aurelien.coudert@edu.ece.fr</t>
  </si>
  <si>
    <t>thomas.couraud@edu.ece.fr</t>
  </si>
  <si>
    <t>antoine.courbin@edu.ece.fr</t>
  </si>
  <si>
    <t>geoffroy.cousin@edu.ece.fr</t>
  </si>
  <si>
    <t>adrien.couvreur@edu.ece.fr</t>
  </si>
  <si>
    <t>antoine.cremel@edu.ece.fr</t>
  </si>
  <si>
    <t>natacha.d-hour@edu.ece.fr</t>
  </si>
  <si>
    <t>valentin.divernois@edu.ece.fr</t>
  </si>
  <si>
    <t>alexandre.dahan@edu.ece.fr</t>
  </si>
  <si>
    <t>hadia.daoudi@edu.ece.fr</t>
  </si>
  <si>
    <t>clement.de-bailliencourt@edu.ece.fr</t>
  </si>
  <si>
    <t>baudry.de-bray@edu.ece.fr</t>
  </si>
  <si>
    <t>mariuca.de-hillerin@edu.ece.fr</t>
  </si>
  <si>
    <t>guillaume-charles.de-la-chapelle@edu.ece.fr</t>
  </si>
  <si>
    <t>come.de-mercey@edu.ece.fr</t>
  </si>
  <si>
    <t>alberic.de-monts-de-savasse@edu.ece.fr</t>
  </si>
  <si>
    <t>monica.de-sousa-machado@edu.ece.fr</t>
  </si>
  <si>
    <t>valentine.de-villemandy@edu.ece.fr</t>
  </si>
  <si>
    <t>charlotte.decary@edu.ece.fr</t>
  </si>
  <si>
    <t>lea.defilippi-verdot@edu.ece.fr</t>
  </si>
  <si>
    <t>antoine.delafosse@edu.ece.fr</t>
  </si>
  <si>
    <t>pierre-joseph.delafosse@edu.ece.fr</t>
  </si>
  <si>
    <t>hugo.denis@edu.ece.fr</t>
  </si>
  <si>
    <t>louise.denis@edu.ece.fr</t>
  </si>
  <si>
    <t>louis.deroulede@edu.ece.fr</t>
  </si>
  <si>
    <t>hugo.derri@edu.ece.fr</t>
  </si>
  <si>
    <t>gregoire.desbordes-de-cepoy@edu.ece.fr</t>
  </si>
  <si>
    <t>emma.desdet@edu.ece.fr</t>
  </si>
  <si>
    <t>stephane.diep@edu.ece.fr</t>
  </si>
  <si>
    <t>mathieu.djellali@edu.ece.fr</t>
  </si>
  <si>
    <t>olivia.doucement@edu.ece.fr</t>
  </si>
  <si>
    <t>ugo.droulers@edu.ece.fr</t>
  </si>
  <si>
    <t>malo.du-breil-de-pontbriand@edu.ece.fr</t>
  </si>
  <si>
    <t>hugo.dubesset-piveteau@edu.ece.fr</t>
  </si>
  <si>
    <t>jeremy.duboc@edu.ece.fr</t>
  </si>
  <si>
    <t>anastasia.duchesne@edu.ece.fr</t>
  </si>
  <si>
    <t>amandine.ducruet@edu.ece.fr</t>
  </si>
  <si>
    <t>eva-nahia.dufourg@edu.ece.fr</t>
  </si>
  <si>
    <t>virgile.dujet@edu.ece.fr</t>
  </si>
  <si>
    <t>aymeric.durieu-du-pradel@edu.ece.fr</t>
  </si>
  <si>
    <t>bastien.duthu@edu.ece.fr</t>
  </si>
  <si>
    <t>baptiste.egnell@edu.ece.fr</t>
  </si>
  <si>
    <t>johann.eid@edu.ece.fr</t>
  </si>
  <si>
    <t>chloe.einhorn@edu.ece.fr</t>
  </si>
  <si>
    <t>ayoub.el-aassri@edu.ece.fr</t>
  </si>
  <si>
    <t>myrna.el-awady@edu.ece.fr</t>
  </si>
  <si>
    <t>oumaima.el-hammouti@edu.ece.fr</t>
  </si>
  <si>
    <t>nathan.elbaz@edu.ece.fr</t>
  </si>
  <si>
    <t>florent.ellul@edu.ece.fr</t>
  </si>
  <si>
    <t>akram.elmilligy@edu.ece.fr</t>
  </si>
  <si>
    <t>sacha.engerran@edu.ece.fr</t>
  </si>
  <si>
    <t>guillaume.enguehard@edu.ece.fr</t>
  </si>
  <si>
    <t>alannah.epaulard@edu.ece.fr</t>
  </si>
  <si>
    <t>A00818896@itesm.mx</t>
  </si>
  <si>
    <t>antoine.ewald@edu.ece.fr</t>
  </si>
  <si>
    <t>camille.famel@edu.ece.fr</t>
  </si>
  <si>
    <t>maxime.faragalla@edu.ece.fr</t>
  </si>
  <si>
    <t>quentin.fasquelle@edu.ece.fr</t>
  </si>
  <si>
    <t>estelle.favreau@edu.ece.fr</t>
  </si>
  <si>
    <t>louis.feray-beaumont@edu.ece.fr</t>
  </si>
  <si>
    <t>alizee.ferrandis@edu.ece.fr</t>
  </si>
  <si>
    <t>hugo.ferreira-dos-santos@edu.ece.fr</t>
  </si>
  <si>
    <t>victor.ferreira-fenet@edu.ece.fr</t>
  </si>
  <si>
    <t>geoffrey.ferret@edu.ece.fr</t>
  </si>
  <si>
    <t>sebastien.fertier@edu.ece.fr</t>
  </si>
  <si>
    <t>igor.fidalgo@edu.ece.fr</t>
  </si>
  <si>
    <t>morgane.figard@edu.ece.fr</t>
  </si>
  <si>
    <t>davidjeanpierre.fofe@edu.ece.fr</t>
  </si>
  <si>
    <t>tara.foli@edu.ece.fr</t>
  </si>
  <si>
    <t>kenneth.folly@edu.ece.fr</t>
  </si>
  <si>
    <t>remi.fontaine@edu.ece.fr</t>
  </si>
  <si>
    <t>marin.fonteneau@edu.ece.fr</t>
  </si>
  <si>
    <t>tom.fonty@edu.ece.fr</t>
  </si>
  <si>
    <t>benjamin.fornaciari@edu.ece.fr</t>
  </si>
  <si>
    <t>marine.foucambert@edu.ece.fr</t>
  </si>
  <si>
    <t>idris.foughali@edu.ece.fr</t>
  </si>
  <si>
    <t>ulysse.fourquin@edu.ece.fr</t>
  </si>
  <si>
    <t>clara.franco@edu.ece.fr</t>
  </si>
  <si>
    <t>henri.francois@edu.ece.fr</t>
  </si>
  <si>
    <t>bastian.fray-millot@edu.ece.fr</t>
  </si>
  <si>
    <t>clarisse.fremez-landron@edu.ece.fr</t>
  </si>
  <si>
    <t>hugo.fridlansky@edu.ece.fr</t>
  </si>
  <si>
    <t>leo.fritz@edu.ece.fr</t>
  </si>
  <si>
    <t>tony.frontau@edu.ece.fr</t>
  </si>
  <si>
    <t>sandrine.fuhrer@edu.esce.fr</t>
  </si>
  <si>
    <t>axel.gabriel@edu.ece.fr</t>
  </si>
  <si>
    <t>clement.gaillard@edu.ece.fr</t>
  </si>
  <si>
    <t>mithuran.gajendran@edu.ece.fr</t>
  </si>
  <si>
    <t>louis-felix.galeota@edu.ece.fr</t>
  </si>
  <si>
    <t>louis.galouzeau-de-villepin@edu.ece.fr</t>
  </si>
  <si>
    <t>lucas.gandy@edu.ece.fr</t>
  </si>
  <si>
    <t>damien.garcia@edu.ece.fr</t>
  </si>
  <si>
    <t>A01281698@itesm.mx</t>
  </si>
  <si>
    <t>karim.garnaoui@edu.ece.fr</t>
  </si>
  <si>
    <t>sarah.gaultier-de-carville@edu.ece.fr</t>
  </si>
  <si>
    <t>pierre.gauthier@edu.ece.fr</t>
  </si>
  <si>
    <t>nolwenn.gentric@edu.ece.fr</t>
  </si>
  <si>
    <t>thomas.genty@edu.ece.fr</t>
  </si>
  <si>
    <t>baptiste.gerondeau@edu.ece.fr</t>
  </si>
  <si>
    <t>alvaro.gille-leitgel@edu.ece.fr</t>
  </si>
  <si>
    <t>valentin.giot@edu.ece.fr</t>
  </si>
  <si>
    <t>joaquim.giret-----imhaus@edu.ece.fr</t>
  </si>
  <si>
    <t>charles.giron@edu.ece.fr</t>
  </si>
  <si>
    <t>juan.gomezar@udlap.mx</t>
  </si>
  <si>
    <t>dylan.goncalves@edu.ece.fr</t>
  </si>
  <si>
    <t>A01421055@itesm.mx</t>
  </si>
  <si>
    <t>roman.gouge@edu.ece.fr</t>
  </si>
  <si>
    <t>pierre-louis.gounod@edu.ece.fr</t>
  </si>
  <si>
    <t>aurelien.gras@edu.ece.fr</t>
  </si>
  <si>
    <t>antoine.gres@edu.ece.fr</t>
  </si>
  <si>
    <t>baptiste.grobon@edu.ece.fr</t>
  </si>
  <si>
    <t>gabriel.guerard@edu.ece.fr</t>
  </si>
  <si>
    <t>thibault.guerin@edu.ece.fr</t>
  </si>
  <si>
    <t>augustin.guermond@edu.ece.fr</t>
  </si>
  <si>
    <t>ethan.guez@edu.ece.fr</t>
  </si>
  <si>
    <t>raphael.guez@edu.ece.fr</t>
  </si>
  <si>
    <t>margaux.guibert@edu.ece.fr</t>
  </si>
  <si>
    <t>tom.guillermou@edu.ece.fr</t>
  </si>
  <si>
    <t>augustin.guillot@edu.ece.fr</t>
  </si>
  <si>
    <t>nicolas.guillot@edu.ece.fr</t>
  </si>
  <si>
    <t>jean-adrien.guyard@edu.ece.fr</t>
  </si>
  <si>
    <t>tngus3752@gmail.com</t>
  </si>
  <si>
    <t>abdelrahmane.habibi@edu.ece.fr</t>
  </si>
  <si>
    <t>mario.haddad@edu.ece.fr</t>
  </si>
  <si>
    <t>amina.hadigoniboulama@edu.ece.fr</t>
  </si>
  <si>
    <t>reda.hadj-youcef@edu.ece.fr</t>
  </si>
  <si>
    <t>clement.halbeher@edu.ece.fr</t>
  </si>
  <si>
    <t>maissa.hamdi@edu.ece.fr</t>
  </si>
  <si>
    <t>noel.hamel@edu.ece.fr</t>
  </si>
  <si>
    <t>louanes.hamla@edu.ece.fr</t>
  </si>
  <si>
    <t>liver@cau.ac.kr</t>
  </si>
  <si>
    <t>ammaria.hellou@edu.ece.fr</t>
  </si>
  <si>
    <t>mathilde.hoche@edu.ece.fr</t>
  </si>
  <si>
    <t>johan.houe@edu.ece.fr</t>
  </si>
  <si>
    <t>arnaud.houze-de-l-aulnoit@edu.ece.fr</t>
  </si>
  <si>
    <t>quentin.huard@edu.ece.fr</t>
  </si>
  <si>
    <t>alexandre.hudry@edu.ece.fr</t>
  </si>
  <si>
    <t>tom.huet@edu.ece.fr</t>
  </si>
  <si>
    <t>chloe.hunck-de-boxtel@edu.ece.fr</t>
  </si>
  <si>
    <t>delphine.hypolite@edu.ece.fr</t>
  </si>
  <si>
    <t>othmane.ibrahimi@edu.ece.fr</t>
  </si>
  <si>
    <t>brieuc.jan@edu.ece.fr</t>
  </si>
  <si>
    <t>tanguy.jannin@edu.ece.fr</t>
  </si>
  <si>
    <t>vinuuzan.jegat@edu.ece.fr</t>
  </si>
  <si>
    <t>emsons94@gmail.com</t>
  </si>
  <si>
    <t>matthieu.jondeau@edu.ece.fr</t>
  </si>
  <si>
    <t>hugo.joseph-antoine@edu.ece.fr</t>
  </si>
  <si>
    <t>dorothee.josephine@edu.ece.fr</t>
  </si>
  <si>
    <t>arthur.juteau@edu.ece.fr</t>
  </si>
  <si>
    <t>nelson.kakpo@edu.ece.fr</t>
  </si>
  <si>
    <t>jean-baptiste.kaloya@edu.ece.fr</t>
  </si>
  <si>
    <t>ghislain.kicinski@edu.ece.fr</t>
  </si>
  <si>
    <t>victoire.kirgener-de-planta@edu.ece.fr</t>
  </si>
  <si>
    <t>jessica.klebe@edu.ece.fr</t>
  </si>
  <si>
    <t>kalil.krifa@edu.ece.fr</t>
  </si>
  <si>
    <t>monikakulesz@gmail.com</t>
  </si>
  <si>
    <t>come.l-ollivier@edu.ece.fr</t>
  </si>
  <si>
    <t>gaspard.lacave@edu.ece.fr</t>
  </si>
  <si>
    <t>quiterie.lafourcade@edu.ece.fr</t>
  </si>
  <si>
    <t>antoine.laguarigue@edu.ece.fr</t>
  </si>
  <si>
    <t>Joonas.Laitila@student.lut.fi</t>
  </si>
  <si>
    <t>sabry.laleg@edu.ece.fr</t>
  </si>
  <si>
    <t>nawel.lalioui@edu.ece.fr</t>
  </si>
  <si>
    <t>kevin.lam@edu.ece.fr</t>
  </si>
  <si>
    <t>antoine.lame@edu.ece.fr</t>
  </si>
  <si>
    <t>ilys.landon@edu.ece.fr</t>
  </si>
  <si>
    <t>arthur.laureau@edu.ece.fr</t>
  </si>
  <si>
    <t>alexandre.laurent1@edu.ece.fr</t>
  </si>
  <si>
    <t>louis-marie.lavier@edu.ece.fr</t>
  </si>
  <si>
    <t>gioan.le@edu.ece.fr</t>
  </si>
  <si>
    <t>tien-hoang-don.le@edu.ece.fr</t>
  </si>
  <si>
    <t>aude.le-breton@edu.ece.fr</t>
  </si>
  <si>
    <t>solenn.le-gal@edu.ece.fr</t>
  </si>
  <si>
    <t>martin.le-mintier-de-la-motte-basse@edu.ece.fr</t>
  </si>
  <si>
    <t>margaux.le-moullec@edu.ece.fr</t>
  </si>
  <si>
    <t>amaury.le-normand@edu.ece.fr</t>
  </si>
  <si>
    <t>armand.lebert@edu.ece.fr</t>
  </si>
  <si>
    <t>leehj8687@gmail.com</t>
  </si>
  <si>
    <t>edouard.lefaillet@edu.ece.fr</t>
  </si>
  <si>
    <t>arthur.lefevre@edu.ece.fr</t>
  </si>
  <si>
    <t>emilien.lefevre@edu.ece.fr</t>
  </si>
  <si>
    <t>jeremy.legoupil@edu.ece.fr</t>
  </si>
  <si>
    <t>nicolas.lelouche@edu.ece.fr</t>
  </si>
  <si>
    <t>lea.lemercier@edu.ece.fr</t>
  </si>
  <si>
    <t>quentin.lemerle@edu.ece.fr</t>
  </si>
  <si>
    <t>nohame.lemgadar@edu.ece.fr</t>
  </si>
  <si>
    <t>arnaud.lemoine@edu.ece.fr</t>
  </si>
  <si>
    <t>lucas.lenief@edu.ece.fr</t>
  </si>
  <si>
    <t>hector.lequen@edu.ece.fr</t>
  </si>
  <si>
    <t>nicolas.lesbros@edu.ece.fr</t>
  </si>
  <si>
    <t>marie-sophie.leux@edu.ece.fr</t>
  </si>
  <si>
    <t>karl.leveille@edu.ece.fr</t>
  </si>
  <si>
    <t>marine.leveneur@edu.ece.fr</t>
  </si>
  <si>
    <t>tanneguy.leveque@edu.ece.fr</t>
  </si>
  <si>
    <t>simon.lhuillier@edu.ece.fr</t>
  </si>
  <si>
    <t>mistel1327@gmail.com</t>
  </si>
  <si>
    <t>pierre.litou@edu.ece.fr</t>
  </si>
  <si>
    <t>richard.loeur@edu.ece.fr</t>
  </si>
  <si>
    <t>jeremie.lois@edu.ece.fr</t>
  </si>
  <si>
    <t>raphael.lopes@edu.ece.fr</t>
  </si>
  <si>
    <t>kalil.louhichi@edu.ece.fr</t>
  </si>
  <si>
    <t>jonathan.lourau@edu.ece.fr</t>
  </si>
  <si>
    <t>A01196482@itesm.mx</t>
  </si>
  <si>
    <t>pierre.lukaszewicz@edu.ece.fr</t>
  </si>
  <si>
    <t>huldakajsa@hotmail.com</t>
  </si>
  <si>
    <t>max.lutz@edu.ece.fr</t>
  </si>
  <si>
    <t>rawad.maalouf@edu.ece.fr</t>
  </si>
  <si>
    <t>nicolas.mace@edu.ece.fr</t>
  </si>
  <si>
    <t>A01023086@itesm.mx</t>
  </si>
  <si>
    <t>bastien.magnan@edu.ece.fr</t>
  </si>
  <si>
    <t>thibault.magnen@edu.ece.fr</t>
  </si>
  <si>
    <t>maxence.magnien@edu.ece.fr</t>
  </si>
  <si>
    <t>pierre.magre@edu.ece.fr</t>
  </si>
  <si>
    <t>abdelhamid.mahamma@edu.ece.fr</t>
  </si>
  <si>
    <t>soufia.maherzi@edu.ece.fr</t>
  </si>
  <si>
    <t>alexandre.maillet@edu.ece.fr</t>
  </si>
  <si>
    <t>hugo.mallet@edu.ece.fr</t>
  </si>
  <si>
    <t>reda.mansouri@edu.ece.fr</t>
  </si>
  <si>
    <t>romain.marcade@edu.ece.fr</t>
  </si>
  <si>
    <t>matthieu.marek@edu.ece.fr</t>
  </si>
  <si>
    <t>camille.marques@edu.ece.fr</t>
  </si>
  <si>
    <t>louis.marquis@edu.ece.fr</t>
  </si>
  <si>
    <t>alexis.martin1@edu.ece.fr</t>
  </si>
  <si>
    <t>benjamin.martin1@edu.ece.fr</t>
  </si>
  <si>
    <t>jeremie.martin@edu.ece.fr</t>
  </si>
  <si>
    <t>theo.martin@edu.ece.fr</t>
  </si>
  <si>
    <t>jean-jacques.martinenghi@edu.ece.fr</t>
  </si>
  <si>
    <t>A01196011@itesm.mx</t>
  </si>
  <si>
    <t>barthelemy.martinot@edu.ece.fr</t>
  </si>
  <si>
    <t>guillaume.mary@edu.ece.fr</t>
  </si>
  <si>
    <t>ivan.mauline@edu.ece.fr</t>
  </si>
  <si>
    <t>mathis.maunick@edu.ece.fr</t>
  </si>
  <si>
    <t>david.medjebeur@edu.ece.fr</t>
  </si>
  <si>
    <t>emma.meffre@edu.ece.fr</t>
  </si>
  <si>
    <t>lyna.mekki@edu.ece.fr</t>
  </si>
  <si>
    <t>michael.metharam@edu.ece.fr</t>
  </si>
  <si>
    <t>marc-antoine.meunier@edu.ece.fr</t>
  </si>
  <si>
    <t>maxime.michel@edu.ece.fr</t>
  </si>
  <si>
    <t>gautier.mignot@edu.ece.fr</t>
  </si>
  <si>
    <t>mathilde.millet@edu.ece.fr</t>
  </si>
  <si>
    <t>adrien.mina@edu.ece.fr</t>
  </si>
  <si>
    <t>theo.minier@edu.ece.fr</t>
  </si>
  <si>
    <t>adrien.mirou@edu.ece.fr</t>
  </si>
  <si>
    <t>sjavel.mohammad@edu.ece.fr</t>
  </si>
  <si>
    <t>guillaume.moineuse@edu.ece.fr</t>
  </si>
  <si>
    <t>pierre.moizard@edu.ece.fr</t>
  </si>
  <si>
    <t>victor.moliner@edu.ece.fr</t>
  </si>
  <si>
    <t>alvaro974@hotmail.com</t>
  </si>
  <si>
    <t>elnathan.mosimi@edu.ece.fr</t>
  </si>
  <si>
    <t>remi.motsch@edu.ece.fr</t>
  </si>
  <si>
    <t>abdelouehed.mouici@edu.ece.fr</t>
  </si>
  <si>
    <t>pierre.mouli-castillo@edu.ece.fr</t>
  </si>
  <si>
    <t>kevin.mouneimne@edu.ece.fr</t>
  </si>
  <si>
    <t>geraud.moustial@edu.ece.fr</t>
  </si>
  <si>
    <t>yoann.moutachy@edu.ece.fr</t>
  </si>
  <si>
    <t>helene.muller@edu.ece.fr</t>
  </si>
  <si>
    <t>charles.murier@edu.ece.fr</t>
  </si>
  <si>
    <t>keerthigan.murugesapillai@edu.ece.fr</t>
  </si>
  <si>
    <t>camille.navarro@edu.ece.fr</t>
  </si>
  <si>
    <t>geoffrey.nemouchy-lamry@edu.ece.fr</t>
  </si>
  <si>
    <t>john.ngo@edu.ece.fr</t>
  </si>
  <si>
    <t>mamadou.nguette@edu.ece.fr</t>
  </si>
  <si>
    <t>emmanuel.nguyen@edu.ece.fr</t>
  </si>
  <si>
    <t>mickael.nguyen5@edu.ece.fr</t>
  </si>
  <si>
    <t>lorenzo.njitche@edu.ece.fr</t>
  </si>
  <si>
    <t>jordan.noe@edu.ece.fr</t>
  </si>
  <si>
    <t>rafael.nunez@edu.ece.fr</t>
  </si>
  <si>
    <t>cnr0724@gmail.com</t>
  </si>
  <si>
    <t>clement.olin@edu.ece.fr</t>
  </si>
  <si>
    <t>megane.orcel@edu.ece.fr</t>
  </si>
  <si>
    <t>julia.ortu@edu.ece.fr</t>
  </si>
  <si>
    <t>rayan.oudjani@edu.ece.fr</t>
  </si>
  <si>
    <t>awa.oulale@edu.ece.fr</t>
  </si>
  <si>
    <t>louis.paban@edu.ece.fr</t>
  </si>
  <si>
    <t>gabriel.padis@edu.ece.fr</t>
  </si>
  <si>
    <t>pierre.pageau@edu.ece.fr</t>
  </si>
  <si>
    <t>hermance.pages@edu.ece.fr</t>
  </si>
  <si>
    <t>bertrand.pangon@edu.ece.fr</t>
  </si>
  <si>
    <t>victor.paragot@edu.ece.fr</t>
  </si>
  <si>
    <t>arthur.parmentier@edu.ece.fr</t>
  </si>
  <si>
    <t>baudoin.pastre@edu.ece.fr</t>
  </si>
  <si>
    <t>jean-baptiste.pauchet@edu.ece.fr</t>
  </si>
  <si>
    <t>clement.pecresse@edu.ece.fr</t>
  </si>
  <si>
    <t>bastien.pederencino@edu.ece.fr</t>
  </si>
  <si>
    <t>jean.pegis@edu.ece.fr</t>
  </si>
  <si>
    <t>florent.perez@edu.ece.fr</t>
  </si>
  <si>
    <t>marc--binh-luc.perez@edu.ece.fr</t>
  </si>
  <si>
    <t>remy.phonesavanh@edu.ece.fr</t>
  </si>
  <si>
    <t>valentin.pical@edu.ece.fr</t>
  </si>
  <si>
    <t>antoine.pinat@edu.ece.fr</t>
  </si>
  <si>
    <t>A01205471@itesm.mx</t>
  </si>
  <si>
    <t>emmanuelle.pinen@edu.ece.fr</t>
  </si>
  <si>
    <t>julien.pirot@edu.ece.fr</t>
  </si>
  <si>
    <t>tiphaine.plusquellec@edu.ece.fr</t>
  </si>
  <si>
    <t>mathieu.poletto@edu.ece.fr</t>
  </si>
  <si>
    <t>ruben.poretz@edu.ece.fr</t>
  </si>
  <si>
    <t>romain-hugo.portal@edu.ece.fr</t>
  </si>
  <si>
    <t>A01281338@itesm.mx</t>
  </si>
  <si>
    <t>thomas.poyatos@edu.ece.fr</t>
  </si>
  <si>
    <t>nicolas.pradere@edu.ece.fr</t>
  </si>
  <si>
    <t>arthur.prat@edu.ece.fr</t>
  </si>
  <si>
    <t>benoit.prat@edu.ece.fr</t>
  </si>
  <si>
    <t>simon.primeau@edu.ece.fr</t>
  </si>
  <si>
    <t>nicolas.puech@edu.ece.fr</t>
  </si>
  <si>
    <t>adrien.quemat@edu.ece.fr</t>
  </si>
  <si>
    <t>tom.quevreux@edu.ece.fr</t>
  </si>
  <si>
    <t>jeremy.raffo@edu.ece.fr</t>
  </si>
  <si>
    <t>karim.rafrafi@edu.ece.fr</t>
  </si>
  <si>
    <t>marc.rahbani@edu.ece.fr</t>
  </si>
  <si>
    <t>roudy.rahme@edu.ece.fr</t>
  </si>
  <si>
    <t>anatole.raimbert@edu.ece.fr</t>
  </si>
  <si>
    <t>meva.ranarison@edu.ece.fr</t>
  </si>
  <si>
    <t>neil.rebaine@edu.ece.fr</t>
  </si>
  <si>
    <t>charly-stann.rebhi@edu.ece.fr</t>
  </si>
  <si>
    <t>sophie.reman@edu.ece.fr</t>
  </si>
  <si>
    <t>leo.remurier@edu.ece.fr</t>
  </si>
  <si>
    <t>francois.ren@edu.ece.fr</t>
  </si>
  <si>
    <t>numa.resplandy@edu.ece.fr</t>
  </si>
  <si>
    <t>gianni.riccardi@edu.ece.fr</t>
  </si>
  <si>
    <t>michael.ringelstein@edu.ece.fr</t>
  </si>
  <si>
    <t>yann.rinjard@edu.ece.fr</t>
  </si>
  <si>
    <t>julien.robert@edu.ece.fr</t>
  </si>
  <si>
    <t>clement.robin@edu.ece.fr</t>
  </si>
  <si>
    <t>julien.rodriguez@edu.ece.fr</t>
  </si>
  <si>
    <t>aurelio.rognetta@edu.ece.fr</t>
  </si>
  <si>
    <t>gautier.rognon@edu.ece.fr</t>
  </si>
  <si>
    <t>basile.roth@edu.ece.fr</t>
  </si>
  <si>
    <t>alienor.rouaix@edu.ece.fr</t>
  </si>
  <si>
    <t>guillaume.roumens@edu.ece.fr</t>
  </si>
  <si>
    <t>alexandra.royer@edu.ece.fr</t>
  </si>
  <si>
    <t>maxime.sallerin@edu.ece.fr</t>
  </si>
  <si>
    <t>pauline.salmon1@edu.ece.fr</t>
  </si>
  <si>
    <t>clara.samuel@edu.ece.fr</t>
  </si>
  <si>
    <t>camille.schmitt@edu.ece.fr</t>
  </si>
  <si>
    <t>clara.sebag@edu.ece.fr</t>
  </si>
  <si>
    <t>raphael.seguin@edu.ece.fr</t>
  </si>
  <si>
    <t>charles.seilliebert@edu.ece.fr</t>
  </si>
  <si>
    <t>Jasper.seitz-mcintyre@rwth-aachen.de</t>
  </si>
  <si>
    <t>maxime.simonet@edu.ece.fr</t>
  </si>
  <si>
    <t>dalil.sini@edu.ece.fr</t>
  </si>
  <si>
    <t>cedric.sirvin@edu.ece.fr</t>
  </si>
  <si>
    <t>pirathap.sivarajah@edu.ece.fr</t>
  </si>
  <si>
    <t>myllop2@naver.com</t>
  </si>
  <si>
    <t>kevin-armel.sonkeng@edu.ece.fr</t>
  </si>
  <si>
    <t>jean-pierre.sossoukpe@edu.ece.fr</t>
  </si>
  <si>
    <t>augustin.soulard@edu.ece.fr</t>
  </si>
  <si>
    <t>killian.spite@edu.ece.fr</t>
  </si>
  <si>
    <t>raphael.stadler@edu.ece.fr</t>
  </si>
  <si>
    <t>andrej.stanisavljevic@edu.ece.fr</t>
  </si>
  <si>
    <t>steinvalentin@gmail.com</t>
  </si>
  <si>
    <t>agetha.sugunaparajan@edu.ece.fr</t>
  </si>
  <si>
    <t>karol.szczech@edu.ece.fr</t>
  </si>
  <si>
    <t>paul.tabaric@edu.ece.fr</t>
  </si>
  <si>
    <t>albert.tan@edu.ece.fr</t>
  </si>
  <si>
    <t>steven.tan@edu.ece.fr</t>
  </si>
  <si>
    <t>tuong-vi.tao@edu.ece.fr</t>
  </si>
  <si>
    <t>alexandre.tavernier@edu.ece.fr</t>
  </si>
  <si>
    <t>kany.tchikaya@edu.ece.fr</t>
  </si>
  <si>
    <t>aurianne.teetsov@edu.ece.fr</t>
  </si>
  <si>
    <t>max.teiger@edu.ece.fr</t>
  </si>
  <si>
    <t>senthan.thanabalasingam@edu.ece.fr</t>
  </si>
  <si>
    <t>antoine.thery@edu.ece.fr</t>
  </si>
  <si>
    <t>emmanuelle.thiroloix@edu.ece.fr</t>
  </si>
  <si>
    <t>vincent.thouvenin@edu.ece.fr</t>
  </si>
  <si>
    <t>paul.thuriot@edu.ece.fr</t>
  </si>
  <si>
    <t>mehdi-mokhtar.tiaiba@edu.ece.fr</t>
  </si>
  <si>
    <t>louis.tinet@edu.esce.fr</t>
  </si>
  <si>
    <t>maxime.toquebiau@edu.ece.fr</t>
  </si>
  <si>
    <t>alvarotorrent1@gmail.com</t>
  </si>
  <si>
    <t>chedi.tounsi@edu.ece.fr</t>
  </si>
  <si>
    <t>guillaume.trebosc@edu.ece.fr</t>
  </si>
  <si>
    <t>magali.treuvelot@edu.ece.fr</t>
  </si>
  <si>
    <t>clara.tromelin@edu.ece.fr</t>
  </si>
  <si>
    <t>cyprien.uhart-jouet@edu.ece.fr</t>
  </si>
  <si>
    <t>srishtiuppal786@gmail.com</t>
  </si>
  <si>
    <t>ludovic.valery@edu.ece.fr</t>
  </si>
  <si>
    <t>alice.valet@edu.ece.fr</t>
  </si>
  <si>
    <t>nicolas.vallat@edu.ece.fr</t>
  </si>
  <si>
    <t>alexandre.vallee@edu.ece.fr</t>
  </si>
  <si>
    <t>adrien.valran@edu.ece.fr</t>
  </si>
  <si>
    <t>A00817686@itesm.mx</t>
  </si>
  <si>
    <t>henri.verclytte@edu.ece.fr</t>
  </si>
  <si>
    <t>eleonore.vermeulen@edu.ece.fr</t>
  </si>
  <si>
    <t>anne.vernay@edu.ece.fr</t>
  </si>
  <si>
    <t>joel.vieira@edu.ece.fr</t>
  </si>
  <si>
    <t>hugo.viel@edu.ece.fr</t>
  </si>
  <si>
    <t>A00818214@itesm.mx</t>
  </si>
  <si>
    <t>julien.vo-van@edu.ece.fr</t>
  </si>
  <si>
    <t>theophane.vu@edu.ece.fr</t>
  </si>
  <si>
    <t>edouard.wang@edu.ece.fr</t>
  </si>
  <si>
    <t>thomas.wuhrlin@edu.ece.fr</t>
  </si>
  <si>
    <t>alice.xu@edu.ece.fr</t>
  </si>
  <si>
    <t>marie.yahiaoui@edu.ece.fr</t>
  </si>
  <si>
    <t>karl.yen@edu.ece.fr</t>
  </si>
  <si>
    <t>daniel.yu@edu.ece.fr</t>
  </si>
  <si>
    <t>freeswsy@naver.com</t>
  </si>
  <si>
    <t>rim.zaafouri@edu.ece.fr</t>
  </si>
  <si>
    <t>mehdi.zaidi@edu.ece.fr</t>
  </si>
  <si>
    <t>benjamin.zamith@edu.ece.fr</t>
  </si>
  <si>
    <t>eric.zennadi@edu.ece.fr</t>
  </si>
  <si>
    <t>heloise.zhang@edu.ece.fr</t>
  </si>
  <si>
    <t>jean-jacques.zhou@edu.ece.fr</t>
  </si>
  <si>
    <t>meriem.ziane@edu.ece.fr</t>
  </si>
  <si>
    <t>noura.zid-el-aieb@edu.ece.fr</t>
  </si>
  <si>
    <t>ismail.zmerli@edu.ece.fr</t>
  </si>
  <si>
    <t>LA175781</t>
  </si>
  <si>
    <t>PA160199</t>
  </si>
  <si>
    <t>VA175651</t>
  </si>
  <si>
    <t>EA175857</t>
  </si>
  <si>
    <t>MA175697</t>
  </si>
  <si>
    <t>RA175780</t>
  </si>
  <si>
    <t>SA151802</t>
  </si>
  <si>
    <t>AA151803</t>
  </si>
  <si>
    <t>NA160195</t>
  </si>
  <si>
    <t>BA151805</t>
  </si>
  <si>
    <t>RA151806</t>
  </si>
  <si>
    <t>RA151807</t>
  </si>
  <si>
    <t>MA161811</t>
  </si>
  <si>
    <t>QA151810</t>
  </si>
  <si>
    <t>AA151819</t>
  </si>
  <si>
    <t>RA151811</t>
  </si>
  <si>
    <t>BA151812</t>
  </si>
  <si>
    <t>TA175696</t>
  </si>
  <si>
    <t>JA175644</t>
  </si>
  <si>
    <t>DA175640</t>
  </si>
  <si>
    <t>AA160204</t>
  </si>
  <si>
    <t>JA151815</t>
  </si>
  <si>
    <t>BA151816</t>
  </si>
  <si>
    <t>GA151817</t>
  </si>
  <si>
    <t>HA175779</t>
  </si>
  <si>
    <t>AB151818</t>
  </si>
  <si>
    <t>SB161818</t>
  </si>
  <si>
    <t>TB175701</t>
  </si>
  <si>
    <t>EB151820</t>
  </si>
  <si>
    <t>NB151821</t>
  </si>
  <si>
    <t>AB175741</t>
  </si>
  <si>
    <t>AB175778</t>
  </si>
  <si>
    <t>RB151822</t>
  </si>
  <si>
    <t>AB151823</t>
  </si>
  <si>
    <t>AB175777</t>
  </si>
  <si>
    <t>GB151825</t>
  </si>
  <si>
    <t>DB151826</t>
  </si>
  <si>
    <t>JB151827</t>
  </si>
  <si>
    <t>RB151829</t>
  </si>
  <si>
    <t>VB175666</t>
  </si>
  <si>
    <t>MB151830</t>
  </si>
  <si>
    <t>YANNIS.BELCAID@EDU.ECE.FR</t>
  </si>
  <si>
    <t>KB151832</t>
  </si>
  <si>
    <t>HB175627</t>
  </si>
  <si>
    <t>WB160193</t>
  </si>
  <si>
    <t>VB151833</t>
  </si>
  <si>
    <t>YB160192</t>
  </si>
  <si>
    <t>LB151834</t>
  </si>
  <si>
    <t>PB151835</t>
  </si>
  <si>
    <t>JB162469</t>
  </si>
  <si>
    <t>JB175600</t>
  </si>
  <si>
    <t>LB151836</t>
  </si>
  <si>
    <t>AB151837</t>
  </si>
  <si>
    <t>MB162538</t>
  </si>
  <si>
    <t>MB175729</t>
  </si>
  <si>
    <t>NB175668</t>
  </si>
  <si>
    <t>MB151839</t>
  </si>
  <si>
    <t>GB175687</t>
  </si>
  <si>
    <t>GB151840</t>
  </si>
  <si>
    <t>GB151841</t>
  </si>
  <si>
    <t>CB151842</t>
  </si>
  <si>
    <t>LB151843</t>
  </si>
  <si>
    <t>MB151538</t>
  </si>
  <si>
    <t>TB175653</t>
  </si>
  <si>
    <t>BOLIEISAWA</t>
  </si>
  <si>
    <t>CB160208</t>
  </si>
  <si>
    <t>MB151845</t>
  </si>
  <si>
    <t>AB151846</t>
  </si>
  <si>
    <t>AB175678</t>
  </si>
  <si>
    <t>AB175690</t>
  </si>
  <si>
    <t>VB151848</t>
  </si>
  <si>
    <t>IB151849</t>
  </si>
  <si>
    <t>HB151850</t>
  </si>
  <si>
    <t>SB151851</t>
  </si>
  <si>
    <t>AB151852</t>
  </si>
  <si>
    <t>MB151853</t>
  </si>
  <si>
    <t>DB151854</t>
  </si>
  <si>
    <t>AB160190</t>
  </si>
  <si>
    <t>HB175722</t>
  </si>
  <si>
    <t>VB160189</t>
  </si>
  <si>
    <t>SB175679</t>
  </si>
  <si>
    <t>LB175702</t>
  </si>
  <si>
    <t>PB151857</t>
  </si>
  <si>
    <t>RB160188</t>
  </si>
  <si>
    <t>HB151860</t>
  </si>
  <si>
    <t>TB151862</t>
  </si>
  <si>
    <t>MB151864</t>
  </si>
  <si>
    <t>AB151865</t>
  </si>
  <si>
    <t>SC151866</t>
  </si>
  <si>
    <t>HC151868</t>
  </si>
  <si>
    <t>AC175709</t>
  </si>
  <si>
    <t>KC151869</t>
  </si>
  <si>
    <t>GC175731</t>
  </si>
  <si>
    <t>JC151870</t>
  </si>
  <si>
    <t>JC152464</t>
  </si>
  <si>
    <t>BC175736</t>
  </si>
  <si>
    <t>GC160217</t>
  </si>
  <si>
    <t>AC151871</t>
  </si>
  <si>
    <t>QC151873</t>
  </si>
  <si>
    <t>LC151874</t>
  </si>
  <si>
    <t>WC175776</t>
  </si>
  <si>
    <t>BC151875</t>
  </si>
  <si>
    <t>GC151876</t>
  </si>
  <si>
    <t>JC151877</t>
  </si>
  <si>
    <t>CHATAIGN</t>
  </si>
  <si>
    <t>CC175726</t>
  </si>
  <si>
    <t>TC151879</t>
  </si>
  <si>
    <t>SC161814</t>
  </si>
  <si>
    <t>SC151880</t>
  </si>
  <si>
    <t>LC151881</t>
  </si>
  <si>
    <t>CC175720</t>
  </si>
  <si>
    <t>NC160187</t>
  </si>
  <si>
    <t>FC160186</t>
  </si>
  <si>
    <t>DC175652</t>
  </si>
  <si>
    <t>LC175739</t>
  </si>
  <si>
    <t>DC151882</t>
  </si>
  <si>
    <t>VC151883</t>
  </si>
  <si>
    <t>LC175657</t>
  </si>
  <si>
    <t>MC151884</t>
  </si>
  <si>
    <t>MC151885</t>
  </si>
  <si>
    <t>MC160206</t>
  </si>
  <si>
    <t>SC151887</t>
  </si>
  <si>
    <t>TC152855</t>
  </si>
  <si>
    <t>SC160203</t>
  </si>
  <si>
    <t>CC175735</t>
  </si>
  <si>
    <t>AC151888</t>
  </si>
  <si>
    <t>TC151890</t>
  </si>
  <si>
    <t>AC175674</t>
  </si>
  <si>
    <t>GC176263</t>
  </si>
  <si>
    <t>AC151891</t>
  </si>
  <si>
    <t>ND175695</t>
  </si>
  <si>
    <t>VALENTIN.DIVERNOIS@EDU.ECE.FR</t>
  </si>
  <si>
    <t>HD151893</t>
  </si>
  <si>
    <t>CD151894</t>
  </si>
  <si>
    <t>BD161829</t>
  </si>
  <si>
    <t>MD151895</t>
  </si>
  <si>
    <t>GD151897</t>
  </si>
  <si>
    <t>DEMERCEY</t>
  </si>
  <si>
    <t>AD151898</t>
  </si>
  <si>
    <t>MD151900</t>
  </si>
  <si>
    <t>VD160184</t>
  </si>
  <si>
    <t>CD151901</t>
  </si>
  <si>
    <t>LD175740</t>
  </si>
  <si>
    <t>AD175775</t>
  </si>
  <si>
    <t>PD161823</t>
  </si>
  <si>
    <t>HD151903</t>
  </si>
  <si>
    <t>LD160183</t>
  </si>
  <si>
    <t>LD151904</t>
  </si>
  <si>
    <t>HD175704</t>
  </si>
  <si>
    <t>GD151905</t>
  </si>
  <si>
    <t>ED160207</t>
  </si>
  <si>
    <t>SD176264</t>
  </si>
  <si>
    <t>MD175595</t>
  </si>
  <si>
    <t>OD175654</t>
  </si>
  <si>
    <t>UD175685</t>
  </si>
  <si>
    <t>MD151911</t>
  </si>
  <si>
    <t>HD151912</t>
  </si>
  <si>
    <t>JD175744</t>
  </si>
  <si>
    <t>AD151913</t>
  </si>
  <si>
    <t>AD151914</t>
  </si>
  <si>
    <t>ED161820</t>
  </si>
  <si>
    <t>VD151915</t>
  </si>
  <si>
    <t>AD175717</t>
  </si>
  <si>
    <t>SD162456</t>
  </si>
  <si>
    <t>BD151916</t>
  </si>
  <si>
    <t>BE160182</t>
  </si>
  <si>
    <t>JE151917</t>
  </si>
  <si>
    <t>CE151918</t>
  </si>
  <si>
    <t>AE175724</t>
  </si>
  <si>
    <t>AE162482</t>
  </si>
  <si>
    <t>ME151919</t>
  </si>
  <si>
    <t>OE175774</t>
  </si>
  <si>
    <t>NE151920</t>
  </si>
  <si>
    <t>FE175670</t>
  </si>
  <si>
    <t>SE162635</t>
  </si>
  <si>
    <t>GE160181</t>
  </si>
  <si>
    <t>AE151921</t>
  </si>
  <si>
    <t>AE151923</t>
  </si>
  <si>
    <t>JE162476</t>
  </si>
  <si>
    <t>CF175712</t>
  </si>
  <si>
    <t>QF151926</t>
  </si>
  <si>
    <t>EF151927</t>
  </si>
  <si>
    <t>LF175601</t>
  </si>
  <si>
    <t>AF175694</t>
  </si>
  <si>
    <t>HF151929</t>
  </si>
  <si>
    <t>FERREIRAFE</t>
  </si>
  <si>
    <t>GF175719</t>
  </si>
  <si>
    <t>SF175773</t>
  </si>
  <si>
    <t>IF160180</t>
  </si>
  <si>
    <t>MF160179</t>
  </si>
  <si>
    <t>DAVIDJEANPIERRE.FOFE@EDU.ECE.FR</t>
  </si>
  <si>
    <t>TF175733</t>
  </si>
  <si>
    <t>KF151932</t>
  </si>
  <si>
    <t>MF151933</t>
  </si>
  <si>
    <t>RF151934</t>
  </si>
  <si>
    <t>MF151935</t>
  </si>
  <si>
    <t>BF175604</t>
  </si>
  <si>
    <t>MF160178</t>
  </si>
  <si>
    <t>IF175656</t>
  </si>
  <si>
    <t>UF175721</t>
  </si>
  <si>
    <t>CF175750</t>
  </si>
  <si>
    <t>HF151936</t>
  </si>
  <si>
    <t>BF151937</t>
  </si>
  <si>
    <t>CF151938</t>
  </si>
  <si>
    <t>HF152404</t>
  </si>
  <si>
    <t>LF175662</t>
  </si>
  <si>
    <t>AG175749</t>
  </si>
  <si>
    <t>CG151942</t>
  </si>
  <si>
    <t>MG175713</t>
  </si>
  <si>
    <t>LG151943</t>
  </si>
  <si>
    <t>LG151947</t>
  </si>
  <si>
    <t>LG161826</t>
  </si>
  <si>
    <t>DG151948</t>
  </si>
  <si>
    <t>KG151949</t>
  </si>
  <si>
    <t>SG175747</t>
  </si>
  <si>
    <t>PGAUTHIER</t>
  </si>
  <si>
    <t>NG161817</t>
  </si>
  <si>
    <t>TG175602</t>
  </si>
  <si>
    <t>BG151953</t>
  </si>
  <si>
    <t>GILLELEITG</t>
  </si>
  <si>
    <t>VG160177</t>
  </si>
  <si>
    <t>JG151954</t>
  </si>
  <si>
    <t>CG161803</t>
  </si>
  <si>
    <t>DG160202</t>
  </si>
  <si>
    <t>RG151955</t>
  </si>
  <si>
    <t>PG160176</t>
  </si>
  <si>
    <t>AG151956</t>
  </si>
  <si>
    <t>GG151553</t>
  </si>
  <si>
    <t>AG175642</t>
  </si>
  <si>
    <t>BG151958</t>
  </si>
  <si>
    <t>GG175682</t>
  </si>
  <si>
    <t>EG162521</t>
  </si>
  <si>
    <t>SG162479</t>
  </si>
  <si>
    <t>TG151959</t>
  </si>
  <si>
    <t>AG151960</t>
  </si>
  <si>
    <t>EG175772</t>
  </si>
  <si>
    <t>RG151961</t>
  </si>
  <si>
    <t>MG151962</t>
  </si>
  <si>
    <t>TG151964</t>
  </si>
  <si>
    <t>AUGUILLOT</t>
  </si>
  <si>
    <t>NG151965</t>
  </si>
  <si>
    <t>JG151967</t>
  </si>
  <si>
    <t>AH175728</t>
  </si>
  <si>
    <t>MH151968</t>
  </si>
  <si>
    <t>AMINA.HADIGONIBOULAMA@EDU.ECE.FR</t>
  </si>
  <si>
    <t>RH175596</t>
  </si>
  <si>
    <t>CH151970</t>
  </si>
  <si>
    <t>MH175734</t>
  </si>
  <si>
    <t>NH151972</t>
  </si>
  <si>
    <t>LH175667</t>
  </si>
  <si>
    <t>AH175771</t>
  </si>
  <si>
    <t>MH151974</t>
  </si>
  <si>
    <t>JH175686</t>
  </si>
  <si>
    <t>AH161805</t>
  </si>
  <si>
    <t>QH175659</t>
  </si>
  <si>
    <t>AH151976</t>
  </si>
  <si>
    <t>TH151977</t>
  </si>
  <si>
    <t>CH175707</t>
  </si>
  <si>
    <t>DH175770</t>
  </si>
  <si>
    <t>OI175658</t>
  </si>
  <si>
    <t>BJ151980</t>
  </si>
  <si>
    <t>TJ151981</t>
  </si>
  <si>
    <t>VJ175635</t>
  </si>
  <si>
    <t>MJ151983</t>
  </si>
  <si>
    <t>DJ162457</t>
  </si>
  <si>
    <t>HJ151984</t>
  </si>
  <si>
    <t>DJ151985</t>
  </si>
  <si>
    <t>AJ175718</t>
  </si>
  <si>
    <t>NK151986</t>
  </si>
  <si>
    <t>JK151987</t>
  </si>
  <si>
    <t>GK151990</t>
  </si>
  <si>
    <t>KIRGENERDE</t>
  </si>
  <si>
    <t>JK175698</t>
  </si>
  <si>
    <t>KK175769</t>
  </si>
  <si>
    <t>CL161813</t>
  </si>
  <si>
    <t>GL152415</t>
  </si>
  <si>
    <t>QL151992</t>
  </si>
  <si>
    <t>AL151558</t>
  </si>
  <si>
    <t>SL151993</t>
  </si>
  <si>
    <t>NL161802</t>
  </si>
  <si>
    <t>KL151995</t>
  </si>
  <si>
    <t>AL151996</t>
  </si>
  <si>
    <t>IL151997</t>
  </si>
  <si>
    <t>AL151998</t>
  </si>
  <si>
    <t>AL151999</t>
  </si>
  <si>
    <t>OLAURENT</t>
  </si>
  <si>
    <t>LL152000</t>
  </si>
  <si>
    <t>GL175593</t>
  </si>
  <si>
    <t>TL175664</t>
  </si>
  <si>
    <t>AL152002</t>
  </si>
  <si>
    <t>SL152003</t>
  </si>
  <si>
    <t>ML152416</t>
  </si>
  <si>
    <t>ML160173</t>
  </si>
  <si>
    <t>AL152004</t>
  </si>
  <si>
    <t>AL152005</t>
  </si>
  <si>
    <t>EL152006</t>
  </si>
  <si>
    <t>AL175607</t>
  </si>
  <si>
    <t>EL175746</t>
  </si>
  <si>
    <t>JL152007</t>
  </si>
  <si>
    <t>NL152010</t>
  </si>
  <si>
    <t>LL152011</t>
  </si>
  <si>
    <t>QL152012</t>
  </si>
  <si>
    <t>NL175768</t>
  </si>
  <si>
    <t>AL152013</t>
  </si>
  <si>
    <t>LL152014</t>
  </si>
  <si>
    <t>HL152015</t>
  </si>
  <si>
    <t>ML175606</t>
  </si>
  <si>
    <t>KL152018</t>
  </si>
  <si>
    <t>ML175637</t>
  </si>
  <si>
    <t>TL162498</t>
  </si>
  <si>
    <t>SL152020</t>
  </si>
  <si>
    <t>PL175636</t>
  </si>
  <si>
    <t>RL152021</t>
  </si>
  <si>
    <t>JL152022</t>
  </si>
  <si>
    <t>RL152023</t>
  </si>
  <si>
    <t>KL175767</t>
  </si>
  <si>
    <t>JL161807</t>
  </si>
  <si>
    <t>PL175634</t>
  </si>
  <si>
    <t>ML152025</t>
  </si>
  <si>
    <t>RM152026</t>
  </si>
  <si>
    <t>NM175725</t>
  </si>
  <si>
    <t>BM175663</t>
  </si>
  <si>
    <t>TM152027</t>
  </si>
  <si>
    <t>MM175608</t>
  </si>
  <si>
    <t>PM175649</t>
  </si>
  <si>
    <t>AM175766</t>
  </si>
  <si>
    <t>SM161816</t>
  </si>
  <si>
    <t>AM175605</t>
  </si>
  <si>
    <t>HM160171</t>
  </si>
  <si>
    <t>RM175645</t>
  </si>
  <si>
    <t>RM152030</t>
  </si>
  <si>
    <t>MM152031</t>
  </si>
  <si>
    <t>CM152032</t>
  </si>
  <si>
    <t>LM152033</t>
  </si>
  <si>
    <t>AM160170</t>
  </si>
  <si>
    <t>BM152788</t>
  </si>
  <si>
    <t>JEREMART</t>
  </si>
  <si>
    <t>TM175661</t>
  </si>
  <si>
    <t>JM175594</t>
  </si>
  <si>
    <t>BM175648</t>
  </si>
  <si>
    <t>GM175646</t>
  </si>
  <si>
    <t>IM176265</t>
  </si>
  <si>
    <t>MM160201</t>
  </si>
  <si>
    <t>DM175692</t>
  </si>
  <si>
    <t>EM175765</t>
  </si>
  <si>
    <t>RM162621</t>
  </si>
  <si>
    <t>LM160169</t>
  </si>
  <si>
    <t>MM175751</t>
  </si>
  <si>
    <t>MM152038</t>
  </si>
  <si>
    <t>MM152039</t>
  </si>
  <si>
    <t>GM152041</t>
  </si>
  <si>
    <t>MM161824</t>
  </si>
  <si>
    <t>AM175665</t>
  </si>
  <si>
    <t>SM175700</t>
  </si>
  <si>
    <t>GM175597</t>
  </si>
  <si>
    <t>PM175764</t>
  </si>
  <si>
    <t>VM152043</t>
  </si>
  <si>
    <t>EM175710</t>
  </si>
  <si>
    <t>RM152044</t>
  </si>
  <si>
    <t>AM175738</t>
  </si>
  <si>
    <t>MOULICASTI</t>
  </si>
  <si>
    <t>KM175705</t>
  </si>
  <si>
    <t>GM152045</t>
  </si>
  <si>
    <t>YM175737</t>
  </si>
  <si>
    <t>HM152046</t>
  </si>
  <si>
    <t>CM152047</t>
  </si>
  <si>
    <t>KM152048</t>
  </si>
  <si>
    <t>CN160167</t>
  </si>
  <si>
    <t>GN175723</t>
  </si>
  <si>
    <t>JN152049</t>
  </si>
  <si>
    <t>MN175715</t>
  </si>
  <si>
    <t>EN152050</t>
  </si>
  <si>
    <t>MN175755</t>
  </si>
  <si>
    <t>CN162502</t>
  </si>
  <si>
    <t>LN152051</t>
  </si>
  <si>
    <t>JN175763</t>
  </si>
  <si>
    <t>RN152052</t>
  </si>
  <si>
    <t>CO152053</t>
  </si>
  <si>
    <t>MO152054</t>
  </si>
  <si>
    <t>JO176266</t>
  </si>
  <si>
    <t>RO175660</t>
  </si>
  <si>
    <t>AO175603</t>
  </si>
  <si>
    <t>LP161809</t>
  </si>
  <si>
    <t>GP152055</t>
  </si>
  <si>
    <t>PP175647</t>
  </si>
  <si>
    <t>HP161819</t>
  </si>
  <si>
    <t>BP152056</t>
  </si>
  <si>
    <t>VP175743</t>
  </si>
  <si>
    <t>AP175633</t>
  </si>
  <si>
    <t>BP176267</t>
  </si>
  <si>
    <t>JP160165</t>
  </si>
  <si>
    <t>CP152058</t>
  </si>
  <si>
    <t>BP175727</t>
  </si>
  <si>
    <t>JP175592</t>
  </si>
  <si>
    <t>FP175683</t>
  </si>
  <si>
    <t>MP175762</t>
  </si>
  <si>
    <t>RP152060</t>
  </si>
  <si>
    <t>VP175625</t>
  </si>
  <si>
    <t>AP152063</t>
  </si>
  <si>
    <t>EP175703</t>
  </si>
  <si>
    <t>JP152064</t>
  </si>
  <si>
    <t>TP152066</t>
  </si>
  <si>
    <t>MP152067</t>
  </si>
  <si>
    <t>RP175745</t>
  </si>
  <si>
    <t>RP152068</t>
  </si>
  <si>
    <t>TP175716</t>
  </si>
  <si>
    <t>NP175742</t>
  </si>
  <si>
    <t>AP152069</t>
  </si>
  <si>
    <t>BP152070</t>
  </si>
  <si>
    <t>SP152071</t>
  </si>
  <si>
    <t>NP152072</t>
  </si>
  <si>
    <t>AQ161821</t>
  </si>
  <si>
    <t>JR175638</t>
  </si>
  <si>
    <t>KR162513</t>
  </si>
  <si>
    <t>MR152074</t>
  </si>
  <si>
    <t>RR175671</t>
  </si>
  <si>
    <t>AR152075</t>
  </si>
  <si>
    <t>MR175650</t>
  </si>
  <si>
    <t>NR161804</t>
  </si>
  <si>
    <t>CR175711</t>
  </si>
  <si>
    <t>SR152080</t>
  </si>
  <si>
    <t>LR152081</t>
  </si>
  <si>
    <t>FR152082</t>
  </si>
  <si>
    <t>NR160231</t>
  </si>
  <si>
    <t>GR152084</t>
  </si>
  <si>
    <t>MR152085</t>
  </si>
  <si>
    <t>YR175706</t>
  </si>
  <si>
    <t>JR152086</t>
  </si>
  <si>
    <t>CR152087</t>
  </si>
  <si>
    <t>JR175691</t>
  </si>
  <si>
    <t>AR152088</t>
  </si>
  <si>
    <t>GR160164</t>
  </si>
  <si>
    <t>BROTH</t>
  </si>
  <si>
    <t>AR152089</t>
  </si>
  <si>
    <t>GR152090</t>
  </si>
  <si>
    <t>AR152091</t>
  </si>
  <si>
    <t>MS175699</t>
  </si>
  <si>
    <t>PS160163</t>
  </si>
  <si>
    <t>CS152095</t>
  </si>
  <si>
    <t>CS152097</t>
  </si>
  <si>
    <t>CS175754</t>
  </si>
  <si>
    <t>RS152099</t>
  </si>
  <si>
    <t>CS175708</t>
  </si>
  <si>
    <t>MS152103</t>
  </si>
  <si>
    <t>DS160214</t>
  </si>
  <si>
    <t>CS152104</t>
  </si>
  <si>
    <t>PS152106</t>
  </si>
  <si>
    <t>KS175628</t>
  </si>
  <si>
    <t>JS176268</t>
  </si>
  <si>
    <t>AS161808</t>
  </si>
  <si>
    <t>JSOUSSAN</t>
  </si>
  <si>
    <t>KS175681</t>
  </si>
  <si>
    <t>RS152107</t>
  </si>
  <si>
    <t>AS152108</t>
  </si>
  <si>
    <t>AS175673</t>
  </si>
  <si>
    <t>KS175760</t>
  </si>
  <si>
    <t>PT175684</t>
  </si>
  <si>
    <t>AT161828</t>
  </si>
  <si>
    <t>ST152110</t>
  </si>
  <si>
    <t>TT152111</t>
  </si>
  <si>
    <t>AT152112</t>
  </si>
  <si>
    <t>KT175759</t>
  </si>
  <si>
    <t>AT160161</t>
  </si>
  <si>
    <t>MT152113</t>
  </si>
  <si>
    <t>ST152114</t>
  </si>
  <si>
    <t>AT152115</t>
  </si>
  <si>
    <t>ET152116</t>
  </si>
  <si>
    <t>VT175688</t>
  </si>
  <si>
    <t>PT161827</t>
  </si>
  <si>
    <t>MT161815</t>
  </si>
  <si>
    <t>MT152119</t>
  </si>
  <si>
    <t>CT152120</t>
  </si>
  <si>
    <t>GT175689</t>
  </si>
  <si>
    <t>MT175598</t>
  </si>
  <si>
    <t>CT152123</t>
  </si>
  <si>
    <t>CU175748</t>
  </si>
  <si>
    <t>LV175626</t>
  </si>
  <si>
    <t>AV175676</t>
  </si>
  <si>
    <t>NV152126</t>
  </si>
  <si>
    <t>AV152127</t>
  </si>
  <si>
    <t>AV175677</t>
  </si>
  <si>
    <t>HV152128</t>
  </si>
  <si>
    <t>EV175680</t>
  </si>
  <si>
    <t>AV175672</t>
  </si>
  <si>
    <t>JV152130</t>
  </si>
  <si>
    <t>HV152131</t>
  </si>
  <si>
    <t>JV152133</t>
  </si>
  <si>
    <t>TV152134</t>
  </si>
  <si>
    <t>EW152136</t>
  </si>
  <si>
    <t>TW152138</t>
  </si>
  <si>
    <t>AX160213</t>
  </si>
  <si>
    <t>MY152139</t>
  </si>
  <si>
    <t>KY175753</t>
  </si>
  <si>
    <t>DY152141</t>
  </si>
  <si>
    <t>RZ160211</t>
  </si>
  <si>
    <t>MZ175732</t>
  </si>
  <si>
    <t>BZ152142</t>
  </si>
  <si>
    <t>EZ175757</t>
  </si>
  <si>
    <t>HZ175639</t>
  </si>
  <si>
    <t>JZ175632</t>
  </si>
  <si>
    <t>MZ152144</t>
  </si>
  <si>
    <t>NZ152145</t>
  </si>
  <si>
    <t>IZ175756</t>
  </si>
  <si>
    <t>PPE1801</t>
  </si>
  <si>
    <t>PPE1802</t>
  </si>
  <si>
    <t>PPE1803</t>
  </si>
  <si>
    <t>PPE1804</t>
  </si>
  <si>
    <t>PPE1805</t>
  </si>
  <si>
    <t>PPE1806</t>
  </si>
  <si>
    <t>PPE1807</t>
  </si>
  <si>
    <t>PPE1808</t>
  </si>
  <si>
    <t>PPE1809</t>
  </si>
  <si>
    <t>PPE1810</t>
  </si>
  <si>
    <t>PPE1811</t>
  </si>
  <si>
    <t>PPE1812</t>
  </si>
  <si>
    <t>PPE1813</t>
  </si>
  <si>
    <t>PPE1814</t>
  </si>
  <si>
    <t>PPE1815</t>
  </si>
  <si>
    <t>PPE1816</t>
  </si>
  <si>
    <t>PPE1817</t>
  </si>
  <si>
    <t>PPE1818</t>
  </si>
  <si>
    <t>PPE1819</t>
  </si>
  <si>
    <t>PPE1820</t>
  </si>
  <si>
    <t>PPE1821</t>
  </si>
  <si>
    <t>PPE1822</t>
  </si>
  <si>
    <t>PPE1823</t>
  </si>
  <si>
    <t>PPE1824</t>
  </si>
  <si>
    <t>PPE1825</t>
  </si>
  <si>
    <t>PPE1826</t>
  </si>
  <si>
    <t>PPE1827</t>
  </si>
  <si>
    <t>PPE1828</t>
  </si>
  <si>
    <t>PPE1829</t>
  </si>
  <si>
    <t>PPE1830</t>
  </si>
  <si>
    <t>PPE1831</t>
  </si>
  <si>
    <t>PPE1832</t>
  </si>
  <si>
    <t>PPE1833</t>
  </si>
  <si>
    <t>PPE1834</t>
  </si>
  <si>
    <t>PPE1835</t>
  </si>
  <si>
    <t>PPE1836</t>
  </si>
  <si>
    <t>PPE1837</t>
  </si>
  <si>
    <t>PPE1838</t>
  </si>
  <si>
    <t>PPE1839</t>
  </si>
  <si>
    <t>PPE1841</t>
  </si>
  <si>
    <t>PPE1842</t>
  </si>
  <si>
    <t>PPE1843</t>
  </si>
  <si>
    <t>PPE1844</t>
  </si>
  <si>
    <t>PPE1845</t>
  </si>
  <si>
    <t>PPE1846</t>
  </si>
  <si>
    <t>PPE1847</t>
  </si>
  <si>
    <t>PPE1848</t>
  </si>
  <si>
    <t>PPE1849</t>
  </si>
  <si>
    <t>PPE1850</t>
  </si>
  <si>
    <t>PPE1851</t>
  </si>
  <si>
    <t>PPE1852</t>
  </si>
  <si>
    <t>PPE1853</t>
  </si>
  <si>
    <t>PPE1854</t>
  </si>
  <si>
    <t>PPE1855</t>
  </si>
  <si>
    <t>PPE1856</t>
  </si>
  <si>
    <t>PPE1857</t>
  </si>
  <si>
    <t>PPE1858</t>
  </si>
  <si>
    <t>PPE1859</t>
  </si>
  <si>
    <t>PPE1860</t>
  </si>
  <si>
    <t>PPE1861</t>
  </si>
  <si>
    <t>PPE1862</t>
  </si>
  <si>
    <t>PPE1863</t>
  </si>
  <si>
    <t>PPE1864</t>
  </si>
  <si>
    <t>PPE1865</t>
  </si>
  <si>
    <t>PPE1866</t>
  </si>
  <si>
    <t>PPE1867</t>
  </si>
  <si>
    <t>PPE1868</t>
  </si>
  <si>
    <t>PPE1869</t>
  </si>
  <si>
    <t>PPE1870</t>
  </si>
  <si>
    <t>PPE1871</t>
  </si>
  <si>
    <t>PPE1872</t>
  </si>
  <si>
    <t>PPE1873</t>
  </si>
  <si>
    <t>PPE1874</t>
  </si>
  <si>
    <t>PPE1875</t>
  </si>
  <si>
    <t>PPE1876</t>
  </si>
  <si>
    <t>PPE1877</t>
  </si>
  <si>
    <t>PPE1878</t>
  </si>
  <si>
    <t>PPE1879</t>
  </si>
  <si>
    <t>PPE1880</t>
  </si>
  <si>
    <t>PPE1881</t>
  </si>
  <si>
    <t>PPE1882</t>
  </si>
  <si>
    <t>PPE1883</t>
  </si>
  <si>
    <t>PPE1884</t>
  </si>
  <si>
    <t>PPE1885</t>
  </si>
  <si>
    <t>PPE1886</t>
  </si>
  <si>
    <t>PPE1887</t>
  </si>
  <si>
    <t>PPE1888</t>
  </si>
  <si>
    <t>PPE1889</t>
  </si>
  <si>
    <t>PPE1890</t>
  </si>
  <si>
    <t xml:space="preserve">FIGARD     Morgane  </t>
  </si>
  <si>
    <t xml:space="preserve">SEGUIN     Raphaël  </t>
  </si>
  <si>
    <t xml:space="preserve">RESPLANDY     Numa  </t>
  </si>
  <si>
    <t xml:space="preserve">EGNELL     Baptiste  </t>
  </si>
  <si>
    <t xml:space="preserve">BOPPE     Adrien  </t>
  </si>
  <si>
    <t xml:space="preserve">MURIER     Charles  </t>
  </si>
  <si>
    <t xml:space="preserve">L'OLLIVIER     Côme  </t>
  </si>
  <si>
    <t xml:space="preserve">UHART JOUET    Cyprien  </t>
  </si>
  <si>
    <t xml:space="preserve">AYOUNTS     Haïk  </t>
  </si>
  <si>
    <t xml:space="preserve">FRIDLANSKY     Hugo  </t>
  </si>
  <si>
    <t xml:space="preserve">HAMLA     Louanes  </t>
  </si>
  <si>
    <t xml:space="preserve">AGGOUN     Manar  </t>
  </si>
  <si>
    <t xml:space="preserve">MIGNOT     Gautier  </t>
  </si>
  <si>
    <t xml:space="preserve">GARNAOUI     Karim  </t>
  </si>
  <si>
    <t xml:space="preserve">MAALOUF     Rawad  </t>
  </si>
  <si>
    <t xml:space="preserve">ZIANE     Meriem  </t>
  </si>
  <si>
    <t xml:space="preserve">ZMERLI     Ismail  </t>
  </si>
  <si>
    <t xml:space="preserve">LEFAILLET     Edouard  </t>
  </si>
  <si>
    <t xml:space="preserve">THIROLOIX     Emmanuelle  </t>
  </si>
  <si>
    <t xml:space="preserve">BAHRI     Skander  </t>
  </si>
  <si>
    <t xml:space="preserve">CHARDIN     Benjamin  </t>
  </si>
  <si>
    <t xml:space="preserve">ZAAFOURI     Rim  </t>
  </si>
  <si>
    <t xml:space="preserve">CHATELIN     Cyril  </t>
  </si>
  <si>
    <t xml:space="preserve">CLOVIS     Lauryane  </t>
  </si>
  <si>
    <t xml:space="preserve">JOSEPHINE     Dorothée  </t>
  </si>
  <si>
    <t xml:space="preserve">ZENNADI     Eric  </t>
  </si>
  <si>
    <t xml:space="preserve">HOUZE DE L'AULNOIT   Arnaud  </t>
  </si>
  <si>
    <t xml:space="preserve">HUARD     Quentin  </t>
  </si>
  <si>
    <t xml:space="preserve">GIRET IMHAUS    Joaquim  </t>
  </si>
  <si>
    <t xml:space="preserve">MALLET     Hugo  </t>
  </si>
  <si>
    <t xml:space="preserve">BERTIN     Marc-antoine  </t>
  </si>
  <si>
    <t xml:space="preserve">MARCADE     Romain  </t>
  </si>
  <si>
    <t xml:space="preserve">LEUX     Marie Sophie </t>
  </si>
  <si>
    <t xml:space="preserve">DE HILLERIN    Mariuca  </t>
  </si>
  <si>
    <t xml:space="preserve">TOQUEBIAU     Maxime  </t>
  </si>
  <si>
    <t xml:space="preserve">MEUNIER     Marc-antoine  </t>
  </si>
  <si>
    <t xml:space="preserve">ZID EL AIEB   Noura  </t>
  </si>
  <si>
    <t xml:space="preserve">HADJ YOUCEF    Reda  </t>
  </si>
  <si>
    <t xml:space="preserve">NUNEZ     Rafaël  </t>
  </si>
  <si>
    <t xml:space="preserve">PANGON     Bertrand  </t>
  </si>
  <si>
    <t xml:space="preserve">LAURENT     Alexandre  </t>
  </si>
  <si>
    <t xml:space="preserve">LAUREAU     Arthur  </t>
  </si>
  <si>
    <t xml:space="preserve">BELLAND     Eugénie  </t>
  </si>
  <si>
    <t xml:space="preserve">JONDEAU     Matthieu  </t>
  </si>
  <si>
    <t xml:space="preserve">TAVERNIER     Alexandre  </t>
  </si>
  <si>
    <t xml:space="preserve">BOURAYNE     Antoine  </t>
  </si>
  <si>
    <t xml:space="preserve">EPAULARD     Alannah  </t>
  </si>
  <si>
    <t xml:space="preserve">FONTENEAU     Marin  </t>
  </si>
  <si>
    <t xml:space="preserve">BITTON     William  </t>
  </si>
  <si>
    <t xml:space="preserve">HUDRY     Alexandre  </t>
  </si>
  <si>
    <t xml:space="preserve">EINHORN     Chloe  </t>
  </si>
  <si>
    <t xml:space="preserve">CHOLLET     Nicolas  </t>
  </si>
  <si>
    <t xml:space="preserve">BOUZEMAME     Dany  </t>
  </si>
  <si>
    <t xml:space="preserve">MEDJEBEUR     David  </t>
  </si>
  <si>
    <t xml:space="preserve">FOLLY     Kenneth  </t>
  </si>
  <si>
    <t xml:space="preserve">FONTAINE     Maxime  </t>
  </si>
  <si>
    <t xml:space="preserve">MARQUIS     Louis  </t>
  </si>
  <si>
    <t xml:space="preserve">LE MOULLEC    Margaux  </t>
  </si>
  <si>
    <t xml:space="preserve">LE MINTIER DE LA MOTTE BASSEMartin  </t>
  </si>
  <si>
    <t xml:space="preserve">POLETTO     Mathieu  </t>
  </si>
  <si>
    <t xml:space="preserve">MINIER     Théo  </t>
  </si>
  <si>
    <t xml:space="preserve">REBHI     Charly-Stann  </t>
  </si>
  <si>
    <t xml:space="preserve">REMAN     Sophie  </t>
  </si>
  <si>
    <t xml:space="preserve">MOLINER     Victor  </t>
  </si>
  <si>
    <t xml:space="preserve">CLARO CARVALHO    Daniel  </t>
  </si>
  <si>
    <t xml:space="preserve">CANAVATE     Guillaume  </t>
  </si>
  <si>
    <t xml:space="preserve">BOURGOING     Manon  </t>
  </si>
  <si>
    <t xml:space="preserve">LE GAL    Solenn  </t>
  </si>
  <si>
    <t xml:space="preserve">ARENDARSKI     Annabelle  </t>
  </si>
  <si>
    <t xml:space="preserve">BAKHTI     Thomas  </t>
  </si>
  <si>
    <t xml:space="preserve">MAGRE     Pierre  </t>
  </si>
  <si>
    <t xml:space="preserve">BRISSE     Romain  </t>
  </si>
  <si>
    <t xml:space="preserve">NGUETTE     Mamadou  </t>
  </si>
  <si>
    <t xml:space="preserve">BERNARD     Julien  </t>
  </si>
  <si>
    <t xml:space="preserve">ARMALET     Raphaël-dimitri  </t>
  </si>
  <si>
    <t xml:space="preserve">GUILLOT     Augustin  </t>
  </si>
  <si>
    <t xml:space="preserve">BOONE     Marin  </t>
  </si>
  <si>
    <t xml:space="preserve">SAMUEL     Clara  </t>
  </si>
  <si>
    <t xml:space="preserve">D'HOUR     Natacha  </t>
  </si>
  <si>
    <t xml:space="preserve">FERREIRA DOS SANTOS   Hugo  </t>
  </si>
  <si>
    <t xml:space="preserve">MAUNICK     Mathis  </t>
  </si>
  <si>
    <t xml:space="preserve">TAN     Steven  </t>
  </si>
  <si>
    <t xml:space="preserve">SALLERIN     Maxime  </t>
  </si>
  <si>
    <t xml:space="preserve">JEGAT     Vinuuzan  </t>
  </si>
  <si>
    <t xml:space="preserve">MARTINENGHI     Jean-Jacques  </t>
  </si>
  <si>
    <t xml:space="preserve">SEILLIEBERT     Charles  </t>
  </si>
  <si>
    <t>Aguilar Chavez Peon</t>
  </si>
  <si>
    <t xml:space="preserve">Enrique </t>
  </si>
  <si>
    <t>Gonzalez Moyo</t>
  </si>
  <si>
    <t>Norma Alejandra</t>
  </si>
  <si>
    <t xml:space="preserve">Johansson </t>
  </si>
  <si>
    <t xml:space="preserve">Emma </t>
  </si>
  <si>
    <t>Kulesz</t>
  </si>
  <si>
    <t>Monika</t>
  </si>
  <si>
    <t>Laitila</t>
  </si>
  <si>
    <t>Joonas</t>
  </si>
  <si>
    <t>Lundberg</t>
  </si>
  <si>
    <t xml:space="preserve">Kajsa </t>
  </si>
  <si>
    <t>Porte Petit Hernandez</t>
  </si>
  <si>
    <t>Seitz-McIntyre</t>
  </si>
  <si>
    <t xml:space="preserve">Jasper </t>
  </si>
  <si>
    <t>Stein</t>
  </si>
  <si>
    <t xml:space="preserve">Valentin </t>
  </si>
  <si>
    <t>Torrent Calvo</t>
  </si>
  <si>
    <t>Alvaro</t>
  </si>
  <si>
    <t>FOFE</t>
  </si>
  <si>
    <t>BELFIL</t>
  </si>
  <si>
    <t>Amine</t>
  </si>
  <si>
    <t>BOURQUARD</t>
  </si>
  <si>
    <t>Clémentine</t>
  </si>
  <si>
    <t>D'IVERNOIS</t>
  </si>
  <si>
    <t>Valentin</t>
  </si>
  <si>
    <t>SONG</t>
  </si>
  <si>
    <t xml:space="preserve">JiYoung </t>
  </si>
  <si>
    <t>LIM</t>
  </si>
  <si>
    <t>JiHun</t>
  </si>
  <si>
    <t>Martínez Tijerina</t>
  </si>
  <si>
    <t>Marcelo Fernando</t>
  </si>
  <si>
    <t>Moscoso Rodriguez</t>
  </si>
  <si>
    <t>Álvaro</t>
  </si>
  <si>
    <t>Pineda Duarte</t>
  </si>
  <si>
    <t>Brandon Bryan</t>
  </si>
  <si>
    <t>LOUHICHI</t>
  </si>
  <si>
    <t>Kalil</t>
  </si>
  <si>
    <t>Cantu Cisneros</t>
  </si>
  <si>
    <t>Arturo</t>
  </si>
  <si>
    <t>BELCAID</t>
  </si>
  <si>
    <t>Yannis</t>
  </si>
  <si>
    <t xml:space="preserve">HADI GONI BOULAMA </t>
  </si>
  <si>
    <t>Amina</t>
  </si>
  <si>
    <t>TIMSILINE</t>
  </si>
  <si>
    <t>Nazim</t>
  </si>
  <si>
    <t>Castaneda Para</t>
  </si>
  <si>
    <t>Ha</t>
  </si>
  <si>
    <t>Suhyeon</t>
  </si>
  <si>
    <t>Lee</t>
  </si>
  <si>
    <t>Hyunjae</t>
  </si>
  <si>
    <t>Lozano Hernandez</t>
  </si>
  <si>
    <t>Jesus Adolfo</t>
  </si>
  <si>
    <t xml:space="preserve">Magdaleno Morales </t>
  </si>
  <si>
    <t>Esmeralda</t>
  </si>
  <si>
    <t>Choi</t>
  </si>
  <si>
    <t>Nuree</t>
  </si>
  <si>
    <t>Antoine</t>
  </si>
  <si>
    <t>Uppal</t>
  </si>
  <si>
    <t>Srishti</t>
  </si>
  <si>
    <t xml:space="preserve">Vazquez de Leon </t>
  </si>
  <si>
    <t>Ivan</t>
  </si>
  <si>
    <t>BLONDEAU</t>
  </si>
  <si>
    <t>Benjamin</t>
  </si>
  <si>
    <t>DHUICQUE</t>
  </si>
  <si>
    <t>Priscille</t>
  </si>
  <si>
    <t>IEHL</t>
  </si>
  <si>
    <t>Marc-Antoine</t>
  </si>
  <si>
    <t>KESRI</t>
  </si>
  <si>
    <t>Lucas-Shalindre</t>
  </si>
  <si>
    <t>KRECKELBERGH</t>
  </si>
  <si>
    <t>Charlotte</t>
  </si>
  <si>
    <t>ORTU</t>
  </si>
  <si>
    <t>Julia</t>
  </si>
  <si>
    <t>JEGATHEESWARAN</t>
  </si>
  <si>
    <t>Chirani</t>
  </si>
  <si>
    <t>clementine.bourquard@edu.esce.fr</t>
  </si>
  <si>
    <t>nazim.timsiline@edu.ece.fr</t>
  </si>
  <si>
    <t>benjaminblondeau@live.fr</t>
  </si>
  <si>
    <t>priscille.dhuicque@edu.esce.fr</t>
  </si>
  <si>
    <t>marcantoineiehl@gmail.com</t>
  </si>
  <si>
    <t>lucas.kesri@gmail.com</t>
  </si>
  <si>
    <t>charlotte.kreckelbergh@gmail.com</t>
  </si>
  <si>
    <t>jega-chirani@hotmail.fr</t>
  </si>
  <si>
    <t>exchange</t>
  </si>
  <si>
    <t>Erasmus+</t>
  </si>
  <si>
    <t xml:space="preserve">Visiting </t>
  </si>
  <si>
    <t>[FR] Section française</t>
  </si>
  <si>
    <t>[INTER] Section internationale</t>
  </si>
  <si>
    <t>Juan Pablo</t>
  </si>
  <si>
    <t xml:space="preserve">Garcia Sanchez </t>
  </si>
  <si>
    <t>Jose Arturo</t>
  </si>
  <si>
    <t>Villalobos Castro</t>
  </si>
  <si>
    <t>Jihyo</t>
  </si>
  <si>
    <t>Han</t>
  </si>
  <si>
    <t>Maria Jose</t>
  </si>
  <si>
    <t>Escobar Tirado</t>
  </si>
  <si>
    <t>ShinYeong</t>
  </si>
  <si>
    <t>Yun</t>
  </si>
  <si>
    <t>David Jean-Pierre</t>
  </si>
  <si>
    <t>Christine CRAMBES</t>
  </si>
  <si>
    <t>P. HAÏK</t>
  </si>
  <si>
    <t>Maxime Schneider</t>
  </si>
  <si>
    <t>Manolo Hina</t>
  </si>
  <si>
    <t>N.NACER</t>
  </si>
  <si>
    <t>Valentin Lecomte</t>
  </si>
  <si>
    <t>Aliaume BRETEAU</t>
  </si>
  <si>
    <t>Thomas Couanon</t>
  </si>
  <si>
    <t>Jean-Baptiste de Chaisemartin</t>
  </si>
  <si>
    <t>Federico MELE</t>
  </si>
  <si>
    <t>Jacques Rossard</t>
  </si>
  <si>
    <t>Filippo Ferdeghini</t>
  </si>
  <si>
    <t>Antoine Marck</t>
  </si>
  <si>
    <t>JJ Wanègue</t>
  </si>
  <si>
    <t>Jean-Michel BUSCA</t>
  </si>
  <si>
    <t>Rafik ZITOUNI</t>
  </si>
  <si>
    <t>Jae Yun JUN KIM</t>
  </si>
  <si>
    <t>Elisabeth RENDLER</t>
  </si>
  <si>
    <t>François Muller</t>
  </si>
  <si>
    <t>Céline Barth</t>
  </si>
  <si>
    <t>Sebti Mouelhi</t>
  </si>
  <si>
    <t>Olivier CHESNAIS</t>
  </si>
  <si>
    <t>Duc Pham-Hi</t>
  </si>
  <si>
    <t>Yves RAKOTONDRATSIMBA</t>
  </si>
  <si>
    <t>Frédéric RAVAUT</t>
  </si>
  <si>
    <t>Serena Gallanti</t>
  </si>
  <si>
    <t>Kevin Frydman</t>
  </si>
  <si>
    <t>Victoria Mandefield</t>
  </si>
  <si>
    <t>Nicolas Lopes</t>
  </si>
  <si>
    <t>Chiraz Hammami</t>
  </si>
  <si>
    <t>Chiraz HAMMAMI &lt;chiraz.hammami@edu.ece.fr&gt;</t>
  </si>
  <si>
    <t>thomas &lt;thomas.couanon@hotmail.fr&gt;</t>
  </si>
  <si>
    <t>Coupe de robotique</t>
  </si>
  <si>
    <t>T Guillemot</t>
  </si>
  <si>
    <t>daniel.buruian@ece.fr</t>
  </si>
  <si>
    <t>federico.mele@ece.fr</t>
  </si>
  <si>
    <t>filippo.ferdeghini@ece.fr</t>
  </si>
  <si>
    <t>guillemo@ece.fr</t>
  </si>
  <si>
    <t>ROSSARD Jacques &lt;jacques.rossard@ece.fr&gt;</t>
  </si>
  <si>
    <t>Serena Gallanti &lt;serena.gallanti@ece.fr&gt;</t>
  </si>
  <si>
    <t>waleed.mouhali@ece.fr</t>
  </si>
  <si>
    <t>Aliaume Breteau - BHC &lt;abh@beehealthcare.fr&gt;</t>
  </si>
  <si>
    <t>jbc@beehealthcare.fr</t>
  </si>
  <si>
    <t>celine.trapes@ece.fr</t>
  </si>
  <si>
    <t>antoine marck &lt;antoine.marck@lagenceblue.fr&gt;</t>
  </si>
  <si>
    <t>CRAMBES Christine &lt;christine.crambes@ece.fr&gt;</t>
  </si>
  <si>
    <t>haik@ece.fr</t>
  </si>
  <si>
    <t>jjwanegue &lt;jjwanegue@wanadoo.fr&gt;</t>
  </si>
  <si>
    <t>Valentin Lecomte &lt;vlecomte@kuantom.com&gt;</t>
  </si>
  <si>
    <t>manolo-dulva.hina@ece.fr</t>
  </si>
  <si>
    <t>phamhi@ece.fr</t>
  </si>
  <si>
    <t>rakotond@ece.fr</t>
  </si>
  <si>
    <t>francois.muller@ece.fr</t>
  </si>
  <si>
    <t>CHESNAIS Olivier &lt;olivier.chesnais@ece.fr&gt;</t>
  </si>
  <si>
    <t>Maxime Schneider &lt;maxime.schneider.fr@gmail.com&gt;</t>
  </si>
  <si>
    <t>Jean-Michel Busca &lt;jmbusca@inseec-edu.com&gt;</t>
  </si>
  <si>
    <t>kevin.frydman@esquad.co</t>
  </si>
  <si>
    <t>Sebti.Mouelhi@ece.fr</t>
  </si>
  <si>
    <t>frederic.ravaut@ece.fr</t>
  </si>
  <si>
    <t>jae-yun.jun-kim@ece.fr</t>
  </si>
  <si>
    <t>NACER Nassima &lt;fatma-zohra.nacer@ece.fr&gt;</t>
  </si>
  <si>
    <t xml:space="preserve">ZITOUNI Rafik &lt;rafik.zitouni@ece.fr&gt;, </t>
  </si>
  <si>
    <t>nicolas@lopes.io</t>
  </si>
  <si>
    <r>
      <t>Victoria Mandefield &lt;</t>
    </r>
    <r>
      <rPr>
        <sz val="11"/>
        <color rgb="FF0000FF"/>
        <rFont val="Calibri"/>
        <family val="2"/>
        <scheme val="minor"/>
      </rPr>
      <t>mandefield.victoria@gmail.com</t>
    </r>
    <r>
      <rPr>
        <sz val="11"/>
        <color rgb="FF000000"/>
        <rFont val="Calibri"/>
        <family val="2"/>
        <scheme val="minor"/>
      </rPr>
      <t>&gt;</t>
    </r>
  </si>
  <si>
    <t>Pierre-Louis GOUNOD</t>
  </si>
  <si>
    <t>09h-09h20</t>
  </si>
  <si>
    <t>09h20-09h40</t>
  </si>
  <si>
    <t>09h40-10h</t>
  </si>
  <si>
    <t>10h-10h20</t>
  </si>
  <si>
    <t>10h20-10h40</t>
  </si>
  <si>
    <t>10h40-11h</t>
  </si>
  <si>
    <t>11h-11h20</t>
  </si>
  <si>
    <t>11h20-11h40</t>
  </si>
  <si>
    <t>11h40-12h</t>
  </si>
  <si>
    <t>12h-12h20</t>
  </si>
  <si>
    <t>12h20-12h40</t>
  </si>
  <si>
    <t>12h40-13h</t>
  </si>
  <si>
    <t>13h-13h20</t>
  </si>
  <si>
    <t>13h20-13h40</t>
  </si>
  <si>
    <t>13h40-14h</t>
  </si>
  <si>
    <t>14h-14h20</t>
  </si>
  <si>
    <t>14h20-14h40</t>
  </si>
  <si>
    <t>14h40-15h</t>
  </si>
  <si>
    <t>15h-15h20</t>
  </si>
  <si>
    <t>15h20-15h40</t>
  </si>
  <si>
    <t>15h40-16h</t>
  </si>
  <si>
    <t>16h-16h20</t>
  </si>
  <si>
    <t>16h20-16h40</t>
  </si>
  <si>
    <t>16h40-17h</t>
  </si>
  <si>
    <t>17h-17h20</t>
  </si>
  <si>
    <t>P430</t>
  </si>
  <si>
    <t xml:space="preserve">P501 </t>
  </si>
  <si>
    <t>Remarques</t>
  </si>
  <si>
    <t>ok jeudi . Vend avant 15H</t>
  </si>
  <si>
    <t>Pas dispo de 12 à 13 le vend</t>
  </si>
  <si>
    <t>KHAMASSI</t>
  </si>
  <si>
    <t>Mejdi</t>
  </si>
  <si>
    <t>mejdi.khamassi@gmail.com</t>
  </si>
  <si>
    <t xml:space="preserve">Uniquement vendredi </t>
  </si>
  <si>
    <t>Jeudi à partir de 16H</t>
  </si>
  <si>
    <t>Jeudi OK à partir de 14H /Vendredi, à partir de midi</t>
  </si>
  <si>
    <t>Vendredi matin si possible</t>
  </si>
  <si>
    <t>Pas jeudi</t>
  </si>
  <si>
    <t>Jeudi ou vendredi matin</t>
  </si>
  <si>
    <t>amine.belfil@edu.ece.fr</t>
  </si>
  <si>
    <t>elisabeth.rendler@ece.fr</t>
  </si>
  <si>
    <t>Pas vendredi après-midi</t>
  </si>
  <si>
    <t>Pas dispo jeudi et vendredi</t>
  </si>
  <si>
    <t>A placer vendredi matin (Rafik en congés/à remplacer)</t>
  </si>
  <si>
    <t>Vendredi matin (demande ppe)</t>
  </si>
  <si>
    <t>Jour</t>
  </si>
  <si>
    <t>Pas vendredi</t>
  </si>
  <si>
    <t>Pas de contraintes a priori</t>
  </si>
  <si>
    <t>Gautier Delache</t>
  </si>
  <si>
    <t>Nous voulons designer un service participatif exploitant les données de mouvements des utilisateurs et leurs habitudes de transports (metro, voiture, reservation de train / avion) pour analyser l’empreinte carbone de chacun et ainsi en y ajoutant un coté ludique (gamification) permettre à chacun de se comparer à ses amis. L’idée est que les 18-35 (digital-natives) prennent conscience de leur poids sur l’environnement et via des conseils adaptés et prédictifs, donnés à chacun, qu’ils puissent réduire leurs dépenses énergétiques.</t>
  </si>
  <si>
    <t>Empreinte carbone</t>
  </si>
  <si>
    <t>Delache.gautier@gmail.com</t>
  </si>
  <si>
    <t>Dispo tout le temps</t>
  </si>
  <si>
    <t>Jeudi</t>
  </si>
  <si>
    <t>Jeudi après-midi et vendredi après-midi</t>
  </si>
  <si>
    <t>B Senouci</t>
  </si>
  <si>
    <t>OK jeudi et vendredi</t>
  </si>
  <si>
    <t>F Ravaut</t>
  </si>
  <si>
    <t>Yves Rakotondratsimba</t>
  </si>
  <si>
    <t>Duc Pham Hi</t>
  </si>
  <si>
    <t>Jae Yun Jun Kim</t>
  </si>
  <si>
    <t>Pierre Paradinas</t>
  </si>
  <si>
    <t>P346</t>
  </si>
  <si>
    <t>Assia Soukane</t>
  </si>
  <si>
    <t>Michel Cotsaftis</t>
  </si>
  <si>
    <t>P429</t>
  </si>
  <si>
    <t>P308</t>
  </si>
  <si>
    <t>P317</t>
  </si>
  <si>
    <t>P345</t>
  </si>
  <si>
    <t>P406</t>
  </si>
  <si>
    <t>F MULLER Pas vendredi, jeudi après-midi ok (pas de cours)</t>
  </si>
  <si>
    <t>Sebti Dispo le jeudi après-midi (de préférence) et le vendredi de 11h45 à 14h</t>
  </si>
  <si>
    <t>Christine OK pour le jeudi de 14h45 à 17h et Vendredi / Entre 10h15 et 11H15</t>
  </si>
  <si>
    <t xml:space="preserve">Demande de l'équipe : programmer la soutenance vendredi avant 11h, ou jeudi </t>
  </si>
  <si>
    <t>Pas dispo vendredi. Jeudi ?</t>
  </si>
  <si>
    <t>Yves Pas dispo vendredi après-midi</t>
  </si>
  <si>
    <t>Maxime dispo le vendredi matin et jeudi à confirmer avec lui</t>
  </si>
  <si>
    <t>Nassima dispo jeudi normalement et vendredi après-midi</t>
  </si>
  <si>
    <t>Hichem BOUCHAIB</t>
  </si>
  <si>
    <t>Daniel Buruian</t>
  </si>
  <si>
    <t>Pas de cours</t>
  </si>
  <si>
    <t xml:space="preserve">JM : pas de cours vendredi. Jeudi ? </t>
  </si>
  <si>
    <t>Elisabeth : pas de cours jeudi pm. Cours vendredi de 10h15 à 11h45 et de 13h45 à 15h15</t>
  </si>
  <si>
    <t>Nicolas : pas de cours</t>
  </si>
  <si>
    <t>Kevin : Pas de cours</t>
  </si>
  <si>
    <t>Thomas : pas de cours jeudi pm. A cours le vendredi de 8h30 à 10h et de 12h à 13h30</t>
  </si>
  <si>
    <t>P347</t>
  </si>
  <si>
    <t>P440</t>
  </si>
  <si>
    <t>Lola Courtillat</t>
  </si>
  <si>
    <t>Georges Cornuéjols</t>
  </si>
  <si>
    <t>David Olivier Bouchez</t>
  </si>
  <si>
    <t>B Lapraye</t>
  </si>
  <si>
    <t>Salim Nahle</t>
  </si>
  <si>
    <t>DO Bouchez</t>
  </si>
  <si>
    <t>JJ Wanegue</t>
  </si>
  <si>
    <t>O Chesnais</t>
  </si>
  <si>
    <t>N Lopes</t>
  </si>
  <si>
    <t>D Pham Hi</t>
  </si>
  <si>
    <t>S Le Marec</t>
  </si>
  <si>
    <t>Filippo Dispo le jeudi après-midi et le vendredi sauf de 12h à 13h30. Soutenances à programmer à partir de 14h30.</t>
  </si>
  <si>
    <t>jeudi 27 septembre</t>
  </si>
  <si>
    <t>Vendredi 28 septembre</t>
  </si>
  <si>
    <t>Filippo Dispo le jeudi après-midi et le vendredi sauf de 12h à 13h30. Soutenances à programmer à partir de 14h30 l'après-midi.</t>
  </si>
  <si>
    <t>Victoria Mandefield &lt;mandefield.victoria@gmail.com&gt;</t>
  </si>
  <si>
    <t>PPE</t>
  </si>
  <si>
    <t>PFE</t>
  </si>
  <si>
    <t>Aliaume</t>
  </si>
  <si>
    <t>BRETEAU</t>
  </si>
  <si>
    <t>Assia</t>
  </si>
  <si>
    <t>Céline</t>
  </si>
  <si>
    <t>Chiraz</t>
  </si>
  <si>
    <t>Christine</t>
  </si>
  <si>
    <t>CRAMBES</t>
  </si>
  <si>
    <t>Daniel</t>
  </si>
  <si>
    <t>Olivier</t>
  </si>
  <si>
    <t>Duc</t>
  </si>
  <si>
    <t>Elisabeth</t>
  </si>
  <si>
    <t>RENDLER</t>
  </si>
  <si>
    <t>Federico</t>
  </si>
  <si>
    <t>MELE</t>
  </si>
  <si>
    <t>Filippo</t>
  </si>
  <si>
    <t>François</t>
  </si>
  <si>
    <t>Frédéric</t>
  </si>
  <si>
    <t>RAVAUT</t>
  </si>
  <si>
    <t>Gautier</t>
  </si>
  <si>
    <t>Georges</t>
  </si>
  <si>
    <t>Hichem</t>
  </si>
  <si>
    <t>BOUCHAIB</t>
  </si>
  <si>
    <t>Jacques</t>
  </si>
  <si>
    <t>Jean-Baptiste</t>
  </si>
  <si>
    <t>Jean-Michel</t>
  </si>
  <si>
    <t>BUSCA</t>
  </si>
  <si>
    <t>Kevin</t>
  </si>
  <si>
    <t>Lola</t>
  </si>
  <si>
    <t>Manolo</t>
  </si>
  <si>
    <t>Maxime</t>
  </si>
  <si>
    <t>Michel</t>
  </si>
  <si>
    <t>Nicolas</t>
  </si>
  <si>
    <t>CHESNAIS</t>
  </si>
  <si>
    <t>HAÏK</t>
  </si>
  <si>
    <t>Pierre</t>
  </si>
  <si>
    <t>Sebti</t>
  </si>
  <si>
    <t>Serena</t>
  </si>
  <si>
    <t>Thomas</t>
  </si>
  <si>
    <t>Victoria</t>
  </si>
  <si>
    <t>Yves</t>
  </si>
  <si>
    <t>RAKOTONDRATSIMBA</t>
  </si>
  <si>
    <t>David-Olivier</t>
  </si>
  <si>
    <t>JUN KIM</t>
  </si>
  <si>
    <t>Jae Yun</t>
  </si>
  <si>
    <t>Jean-José</t>
  </si>
  <si>
    <t>NACER</t>
  </si>
  <si>
    <t>Nassima</t>
  </si>
  <si>
    <t>Philippe</t>
  </si>
  <si>
    <t>Stéphanie</t>
  </si>
  <si>
    <t>MARCK</t>
  </si>
  <si>
    <t>SOUKANE</t>
  </si>
  <si>
    <t>LAPRAYE</t>
  </si>
  <si>
    <t>SENOUCI</t>
  </si>
  <si>
    <t>BARTH</t>
  </si>
  <si>
    <t>HAMMAMI</t>
  </si>
  <si>
    <t>BURUIAN</t>
  </si>
  <si>
    <t>BOUCHEZ</t>
  </si>
  <si>
    <t>PHAM HI</t>
  </si>
  <si>
    <t>FERDEGHINI</t>
  </si>
  <si>
    <t>MULLER</t>
  </si>
  <si>
    <t>DELACHE</t>
  </si>
  <si>
    <t>CORNUÉJOLS</t>
  </si>
  <si>
    <t>ROSSARD</t>
  </si>
  <si>
    <t>DE CHAISEMARTIN</t>
  </si>
  <si>
    <t>WANÈGUE</t>
  </si>
  <si>
    <t>FRYDMAN</t>
  </si>
  <si>
    <t>COURTILLAT</t>
  </si>
  <si>
    <t>HINA</t>
  </si>
  <si>
    <t>SCHNEIDER</t>
  </si>
  <si>
    <t>COTSAFTIS</t>
  </si>
  <si>
    <t>LOPES</t>
  </si>
  <si>
    <t>PARADINAS</t>
  </si>
  <si>
    <t>LE MAREC</t>
  </si>
  <si>
    <t>MOUELHI</t>
  </si>
  <si>
    <t>GALLANTI</t>
  </si>
  <si>
    <t>GUILLEMOT</t>
  </si>
  <si>
    <t>COUANON</t>
  </si>
  <si>
    <t>LECOMTE</t>
  </si>
  <si>
    <t>MANDEFIELD</t>
  </si>
  <si>
    <t>Bertrand</t>
  </si>
  <si>
    <t>Benaoumeur</t>
  </si>
  <si>
    <t>hichem.bouchaib@edu.ece.fr</t>
  </si>
  <si>
    <t>Optimisation des plateformes de recrutement</t>
  </si>
  <si>
    <t>BLACHIER Guillaume</t>
  </si>
  <si>
    <t>Contrôle de la position de la colonne vertébrale</t>
  </si>
  <si>
    <t>Cartographier le niveau de pollution dans une ville</t>
  </si>
  <si>
    <t>CALANCA Hugo</t>
  </si>
  <si>
    <t>jjwanegue@wanadoo.fr</t>
  </si>
  <si>
    <t>short.edouard@gmail.com</t>
  </si>
  <si>
    <t>Barth</t>
  </si>
  <si>
    <t>thomas.naulin@edu.ece.fr</t>
  </si>
  <si>
    <t>Guillemot</t>
  </si>
  <si>
    <t>Mouelhi</t>
  </si>
  <si>
    <t>Muller</t>
  </si>
  <si>
    <t>Ferdeghini</t>
  </si>
  <si>
    <t>Hina</t>
  </si>
  <si>
    <t>Frydman</t>
  </si>
  <si>
    <t>barth@ece.fr</t>
  </si>
  <si>
    <t>soukane@ece.fr</t>
  </si>
  <si>
    <t>Nacer</t>
  </si>
  <si>
    <t>fatma-zohra.nacer@ece.fr</t>
  </si>
  <si>
    <t>nbouvet@inseec-edu.com</t>
  </si>
  <si>
    <t>Lecomte</t>
  </si>
  <si>
    <t>vlecomte@kuantom.com</t>
  </si>
  <si>
    <t>erendler@edu.ece.fr</t>
  </si>
  <si>
    <t>florent.diedler@gmail.com</t>
  </si>
  <si>
    <t>Gallanti</t>
  </si>
  <si>
    <t>Rossard</t>
  </si>
  <si>
    <t>Aakash</t>
  </si>
  <si>
    <t>aakash.soni@ece.fr</t>
  </si>
  <si>
    <t>Couanon</t>
  </si>
  <si>
    <t>thomas.couanon@hotmail.fr</t>
  </si>
  <si>
    <t>jb.dechaisemartin@gmail.com</t>
  </si>
  <si>
    <t>Nom de famille</t>
  </si>
  <si>
    <t>Nom prénom</t>
  </si>
  <si>
    <t>Statut</t>
  </si>
  <si>
    <t>mél</t>
  </si>
  <si>
    <t>mel 2</t>
  </si>
  <si>
    <t>PFE (15h)</t>
  </si>
  <si>
    <t>PPE (15h)</t>
  </si>
  <si>
    <t>PSTE TOTAL 2017 2018(10h)</t>
  </si>
  <si>
    <t>PSTE Ing1</t>
  </si>
  <si>
    <t>PSTE Ing2</t>
  </si>
  <si>
    <t>BARTH Céline</t>
  </si>
  <si>
    <t>Permanent</t>
  </si>
  <si>
    <t xml:space="preserve">80h de projet </t>
  </si>
  <si>
    <t>202 - 261 -267</t>
  </si>
  <si>
    <t>CABANES</t>
  </si>
  <si>
    <t>Quentin</t>
  </si>
  <si>
    <t>CABANES Quentin</t>
  </si>
  <si>
    <t>Permanent en thèse</t>
  </si>
  <si>
    <t>100h de projet</t>
  </si>
  <si>
    <t>quentin.cabanes@edu.ece.fr</t>
  </si>
  <si>
    <t xml:space="preserve">148 -158 -162 </t>
  </si>
  <si>
    <t xml:space="preserve">CHAARI </t>
  </si>
  <si>
    <t>Anis</t>
  </si>
  <si>
    <t xml:space="preserve">CHAARI Anis </t>
  </si>
  <si>
    <t>150h de projet</t>
  </si>
  <si>
    <t>anis.chaari@edu.ece.fr</t>
  </si>
  <si>
    <t>achaari@inseec-edu.com</t>
  </si>
  <si>
    <t>103 - 106 - 118 - 120 - 135 - 159</t>
  </si>
  <si>
    <t>CRAMBES Christine</t>
  </si>
  <si>
    <t>CDII</t>
  </si>
  <si>
    <t>crambes@ece.fr</t>
  </si>
  <si>
    <t>christine.crambes@gmail.com</t>
  </si>
  <si>
    <t>116 - 117 - 139 - 164</t>
  </si>
  <si>
    <t>FERDEGHINI Filippo</t>
  </si>
  <si>
    <t>Permanent chercheur</t>
  </si>
  <si>
    <t>219 - 227 - 235 - 239 - 244</t>
  </si>
  <si>
    <t>GALLANTI Serena</t>
  </si>
  <si>
    <t>serena.gallanti@ece.fr</t>
  </si>
  <si>
    <t>serena.gallanti@gmail.com</t>
  </si>
  <si>
    <t>201 - 205 - 211 - 223 - 248 - 262</t>
  </si>
  <si>
    <t>GUILLEMOT Thomas</t>
  </si>
  <si>
    <t>113 - 132</t>
  </si>
  <si>
    <t>HERMANT</t>
  </si>
  <si>
    <t>Jean-François</t>
  </si>
  <si>
    <t>HERMANT Jean-François</t>
  </si>
  <si>
    <t xml:space="preserve">Enseignant chercheur </t>
  </si>
  <si>
    <t>60h de projet</t>
  </si>
  <si>
    <t>jean-francois.hermant@ece.fr</t>
  </si>
  <si>
    <t>101 - 110 - 133 -149 - 153 - 156</t>
  </si>
  <si>
    <t>HINA Manolo</t>
  </si>
  <si>
    <t>123 - 131 - 136</t>
  </si>
  <si>
    <t>224 - 225</t>
  </si>
  <si>
    <t>HOUELLE</t>
  </si>
  <si>
    <t>Alain</t>
  </si>
  <si>
    <t>HOUELLE Alain</t>
  </si>
  <si>
    <t>alain.houelle@ece.fr</t>
  </si>
  <si>
    <t>IBRAHIM</t>
  </si>
  <si>
    <t>Helen</t>
  </si>
  <si>
    <t>IBRAHIM Helen</t>
  </si>
  <si>
    <t>Thésarde Rana</t>
  </si>
  <si>
    <t>helenibrahim_@hotmail.com</t>
  </si>
  <si>
    <t xml:space="preserve">108 - 114 - 128 - 157 - 161 </t>
  </si>
  <si>
    <t>Le Marec</t>
  </si>
  <si>
    <t>LE MAREC Stephanie</t>
  </si>
  <si>
    <t>lemarec@ece.fr</t>
  </si>
  <si>
    <t>105 - 125 - 140 - 137 - 167</t>
  </si>
  <si>
    <t>LI</t>
  </si>
  <si>
    <t>Xiaoting</t>
  </si>
  <si>
    <t>LI Xiaoting</t>
  </si>
  <si>
    <t>xiaoting.li@ece.fr</t>
  </si>
  <si>
    <t>217 - 263</t>
  </si>
  <si>
    <t>MECHKOUR</t>
  </si>
  <si>
    <t>Houari</t>
  </si>
  <si>
    <t>MECHKOUR Houari</t>
  </si>
  <si>
    <t xml:space="preserve">Enseignant chercheur + reponsable département </t>
  </si>
  <si>
    <t>50h de projet</t>
  </si>
  <si>
    <t>mechkour@ece.fr</t>
  </si>
  <si>
    <t>145 - 165</t>
  </si>
  <si>
    <t>MELE Federico</t>
  </si>
  <si>
    <t>Enseignant chercheur</t>
  </si>
  <si>
    <t xml:space="preserve">144 - 155 </t>
  </si>
  <si>
    <t>206 - 238 - 245 - 247</t>
  </si>
  <si>
    <t>MOUELHI Sebti</t>
  </si>
  <si>
    <t>102 - 147</t>
  </si>
  <si>
    <t xml:space="preserve">MULLER </t>
  </si>
  <si>
    <t>MULLER François</t>
  </si>
  <si>
    <t>NACER Nassima</t>
  </si>
  <si>
    <t>nacer@ece.fr</t>
  </si>
  <si>
    <t>PULLICINO</t>
  </si>
  <si>
    <t>PULLICINO Michel</t>
  </si>
  <si>
    <t>michel.pullicino@free.fr</t>
  </si>
  <si>
    <t>230 - 241</t>
  </si>
  <si>
    <t>RENDLER Elisabeth</t>
  </si>
  <si>
    <t>104 - 115 - 119 - 122 - 124</t>
  </si>
  <si>
    <t>SEGADO</t>
  </si>
  <si>
    <t>Jean-Pierre</t>
  </si>
  <si>
    <t>SEGADO Jean-Pierre</t>
  </si>
  <si>
    <t>jean-pierre.segado@ece.fr</t>
  </si>
  <si>
    <t xml:space="preserve">221 - 234 - 251 -253 </t>
  </si>
  <si>
    <t xml:space="preserve">SENOUCI </t>
  </si>
  <si>
    <t>Benaoumer</t>
  </si>
  <si>
    <t>SENOUCI Benaoumer</t>
  </si>
  <si>
    <t>benaoumeur.senouci@ece.fr</t>
  </si>
  <si>
    <t>129 - 154</t>
  </si>
  <si>
    <t>208 - 232 - 240 - 264</t>
  </si>
  <si>
    <t>SONI</t>
  </si>
  <si>
    <t>SONI Aakash</t>
  </si>
  <si>
    <t>111 - 121 - 138 - 142 - 163</t>
  </si>
  <si>
    <t>ZITOUNI</t>
  </si>
  <si>
    <t>Rafik</t>
  </si>
  <si>
    <t>ZITOUNI Rafik</t>
  </si>
  <si>
    <t>Enseignant chercheur à 50%</t>
  </si>
  <si>
    <t>rafik.zitouni@ece.fr</t>
  </si>
  <si>
    <t xml:space="preserve"> </t>
  </si>
  <si>
    <t>215 - 266</t>
  </si>
  <si>
    <t>PSTE 2017 2018(10h)</t>
  </si>
  <si>
    <t>AMRHEIN</t>
  </si>
  <si>
    <t>Sébastien</t>
  </si>
  <si>
    <t>AMRHEIN Sébastien</t>
  </si>
  <si>
    <t>vacataire (alumni)</t>
  </si>
  <si>
    <t>sebastien.amrhein@gmail.com</t>
  </si>
  <si>
    <t>213 - 259</t>
  </si>
  <si>
    <t>BOUVET</t>
  </si>
  <si>
    <t>BOUVET Nicolas</t>
  </si>
  <si>
    <t>en création de SAS - prestataire</t>
  </si>
  <si>
    <t>207 - 226</t>
  </si>
  <si>
    <t>DE VALVERDE</t>
  </si>
  <si>
    <t>Emmanuel</t>
  </si>
  <si>
    <t>DE VALVERDE Emmanuel</t>
  </si>
  <si>
    <t>Prestataire (alumni)</t>
  </si>
  <si>
    <t>devalverde@gmail.com</t>
  </si>
  <si>
    <t>DIEDLER</t>
  </si>
  <si>
    <t>Florent</t>
  </si>
  <si>
    <t>DIEDLER Florent</t>
  </si>
  <si>
    <t>prestataire ou vacataire</t>
  </si>
  <si>
    <t>Kévin</t>
  </si>
  <si>
    <t>FRYDMAN Kevin</t>
  </si>
  <si>
    <t>SAS - prestataire</t>
  </si>
  <si>
    <t>kevin.frydman@edu.ece.fr; kevin.frydman@esquad.co;</t>
  </si>
  <si>
    <t>212 - 249</t>
  </si>
  <si>
    <t xml:space="preserve">LOPES </t>
  </si>
  <si>
    <t>LOPES Nicolas</t>
  </si>
  <si>
    <t>Prestataire SVacataire (alumni)  et ensuite vacataire</t>
  </si>
  <si>
    <t>107 - 130 - 141</t>
  </si>
  <si>
    <t xml:space="preserve">MATTE </t>
  </si>
  <si>
    <t>MATTE Jean-Baptiste</t>
  </si>
  <si>
    <t>jeanbaptiste@enovap.com</t>
  </si>
  <si>
    <t>NAULIN</t>
  </si>
  <si>
    <t>NAULIN Thomas</t>
  </si>
  <si>
    <t>242 - 243</t>
  </si>
  <si>
    <t>SCHECK</t>
  </si>
  <si>
    <t>Alexandre</t>
  </si>
  <si>
    <t>SCHECK Alexandre</t>
  </si>
  <si>
    <t>scheck.alexandre@gmail.com</t>
  </si>
  <si>
    <t>SCHNEIDER Maxime</t>
  </si>
  <si>
    <t>maxime.schneider.fr@gmail.com</t>
  </si>
  <si>
    <t>maxime.schneider@u-psud.fr</t>
  </si>
  <si>
    <t>204 - 209 - 214 -216 - 218 -255</t>
  </si>
  <si>
    <t>SHORT</t>
  </si>
  <si>
    <t xml:space="preserve">Edouard </t>
  </si>
  <si>
    <t>SHORT Edouard</t>
  </si>
  <si>
    <t>228 - 233 - 236</t>
  </si>
  <si>
    <t>aliaumebreteau@gmail.com</t>
  </si>
  <si>
    <t>senouci@ece.fr</t>
  </si>
  <si>
    <t>dbouchez@ece.fr</t>
  </si>
  <si>
    <t>michel.cotsaftis@ece.fr</t>
  </si>
  <si>
    <t>georges.cornuejols@schmit-chretien.com</t>
  </si>
  <si>
    <t>pierre.paradinas@gmail.com</t>
  </si>
  <si>
    <t>antoine.marck@lagenceblue.fr</t>
  </si>
  <si>
    <t>delache.gautier@gmail.com</t>
  </si>
  <si>
    <t>b.lapraye@opticsvalley.org</t>
  </si>
  <si>
    <t>jmbusca@inseec-edu.com</t>
  </si>
  <si>
    <t>mandefield.victoria@gmail.com</t>
  </si>
  <si>
    <t>olivier.chesnais@ece.fr</t>
  </si>
  <si>
    <t>chiraz.hammami@edu.ece.fr</t>
  </si>
  <si>
    <t>Senouci</t>
  </si>
  <si>
    <t>Hammami</t>
  </si>
  <si>
    <t>Pham-Hi</t>
  </si>
  <si>
    <t>Delache</t>
  </si>
  <si>
    <t>Wanègue</t>
  </si>
  <si>
    <t>Schneider</t>
  </si>
  <si>
    <t>Lopes</t>
  </si>
  <si>
    <t>Mandefield</t>
  </si>
  <si>
    <t>De Chaisemartin</t>
  </si>
  <si>
    <t>[EN] Energie &amp; Environnement</t>
  </si>
  <si>
    <t>[IF] Ingénierie Financière</t>
  </si>
  <si>
    <t>[SA] Santé &amp; Technologie</t>
  </si>
  <si>
    <t>[SE] Systèmes Embarqués</t>
  </si>
  <si>
    <t>[SI] Systèmes d\'Information</t>
  </si>
  <si>
    <t>[OC] Objets Connectés, Réseaux et Services</t>
  </si>
  <si>
    <t>Inscrit page Campus PPE</t>
  </si>
  <si>
    <t>ok</t>
  </si>
  <si>
    <t>La carafe à vin connectée</t>
  </si>
  <si>
    <t>Systèmes Communicants</t>
  </si>
  <si>
    <t>Notre projet consiste à préparer le vin avant d'être servi. C'est à dire le mettre à la bonne température et l'aérer. L'utilisateur devra choisir au préalable quel vin il souhaite préparer car les conditions varient en fonction des différents vins</t>
  </si>
  <si>
    <t>POULAIN</t>
  </si>
  <si>
    <t>Yann</t>
  </si>
  <si>
    <t>y.poulain@opticsvalley.org</t>
  </si>
  <si>
    <t>Armoire à Pharmacie connectée</t>
  </si>
  <si>
    <t>LISTE OK</t>
  </si>
  <si>
    <t>Evaluation du cahier des charges S7</t>
  </si>
  <si>
    <t>Evaluation du CDC S7</t>
  </si>
  <si>
    <t>Shoeser</t>
  </si>
  <si>
    <t>MEDiTiME - Bracelet/Badge conservant les données (localisation,données médicales...) d'un accidenté</t>
  </si>
  <si>
    <t xml:space="preserve">APP'HEALTH - Application d’aide à la transmission d’information du dossier médical des patients entre les différents services d’urgences </t>
  </si>
  <si>
    <t>Breteau</t>
  </si>
  <si>
    <t>Marck</t>
  </si>
  <si>
    <t>Frederic</t>
  </si>
  <si>
    <t>jeanmichel.busca@ece.fr</t>
  </si>
  <si>
    <t>Moyenne Sprints + CDC</t>
  </si>
  <si>
    <t>TOEIC non-validé</t>
  </si>
  <si>
    <t>Juhásová</t>
  </si>
  <si>
    <t>Denisa</t>
  </si>
  <si>
    <t>Heo</t>
  </si>
  <si>
    <t>Jeong Woo</t>
  </si>
  <si>
    <t>Svebestad</t>
  </si>
  <si>
    <t>Rasmus</t>
  </si>
  <si>
    <t>DEVYANSHI</t>
  </si>
  <si>
    <t>TIWARI</t>
  </si>
  <si>
    <t>SOURADEEP</t>
  </si>
  <si>
    <t>BANERJEE</t>
  </si>
  <si>
    <t>SIDDHARTH</t>
  </si>
  <si>
    <t>SHARMA</t>
  </si>
  <si>
    <t>Hernandez Rodea</t>
  </si>
  <si>
    <t>Avalos Rodríguez</t>
  </si>
  <si>
    <t>Erika Ximena</t>
  </si>
  <si>
    <t>Salazar López</t>
  </si>
  <si>
    <t>Eugenia</t>
  </si>
  <si>
    <t>Chavez Magana</t>
  </si>
  <si>
    <t>Carolina Davene</t>
  </si>
  <si>
    <t>Lara</t>
  </si>
  <si>
    <t>Juan Jose</t>
  </si>
  <si>
    <t>Exchange S8</t>
  </si>
  <si>
    <t>jeongwoo.heo@edu.ece.fr</t>
  </si>
  <si>
    <t>rasmus.svebestad@edu.ece.fr</t>
  </si>
  <si>
    <t>arturo.hernandezrodea@edu.ece.fr</t>
  </si>
  <si>
    <t>erikaximena.avalosrodriguez@edu.ece.fr</t>
  </si>
  <si>
    <t>eugenia.salazarlopez@edu.ece.fr</t>
  </si>
  <si>
    <t>carolinadavene.chavezmagana@edu.ece.fr</t>
  </si>
  <si>
    <t>denisa.juhasova@edu.ece.fr</t>
  </si>
  <si>
    <t>juanjose.lara@edu.ece.fr</t>
  </si>
  <si>
    <t>tiwari.devyanshi@edu.ece.fr</t>
  </si>
  <si>
    <t>banerjee.souradeep@edu.ece.fr</t>
  </si>
  <si>
    <t>sharma.siddharth@edu.ece.fr</t>
  </si>
  <si>
    <t>Content based image filtering on cloud in Java</t>
  </si>
  <si>
    <t>PPE1891</t>
  </si>
  <si>
    <t xml:space="preserve">In this project, a bitmap image will be a search query (like in a search engine) and we will program a java based application that will search for similar images having common features and fetch them up. This whole application will be deployed on a cloud environment to reduce load on client side with our own dataset of images. We can even extend it further by adding privacy control on the images.
Example –  If we query an image like ‘rose’, it will fetch us results of similar images consisting of ‘rose’ from our dataset of images. This whole application will be deployed on an online platform with service-client architecture like that of a cloud platform.
</t>
  </si>
  <si>
    <t>Q Cabanes</t>
  </si>
  <si>
    <t>quentin.cabanes@ece.fr</t>
  </si>
  <si>
    <t>DEVYANSHI Tiwari</t>
  </si>
  <si>
    <t>PPE1892</t>
  </si>
  <si>
    <t>PPE1893</t>
  </si>
  <si>
    <t>Power by walking (e.g. using shoes)</t>
  </si>
  <si>
    <t>Power using solar energy (e.g. backpacks with integrated solar cells</t>
  </si>
  <si>
    <t>Svebestad Rasmus</t>
  </si>
  <si>
    <t>Salazar López Eugenia</t>
  </si>
  <si>
    <t>Sans valo</t>
  </si>
  <si>
    <t>Jeudi 11 avril ok</t>
  </si>
  <si>
    <t>Jeudi 11 avril cours 10H15 à 13H30</t>
  </si>
  <si>
    <t>Jeudi 11 avril Cours 10H15 à 13H30</t>
  </si>
  <si>
    <t>Jeudi 11 avril amphi 10H15 à 11H45</t>
  </si>
  <si>
    <t>Jeudi 11 avril pas de cours</t>
  </si>
  <si>
    <t>Jeudi 11 avril cours de 12H à 13H30</t>
  </si>
  <si>
    <t>Jeudi 11 avril Réunion 14H à 15H30</t>
  </si>
  <si>
    <t>Jeudi 11 avril cours 12H à 13H30</t>
  </si>
  <si>
    <t>Dispos</t>
  </si>
  <si>
    <t>Vendredi 12 avril ok</t>
  </si>
  <si>
    <t>Vendredi 12 avril cours 10H15 à 11H45</t>
  </si>
  <si>
    <t>Vendredi 12 avril cours 10H15 à 11H45 et 13H30 à 15H15 et 17H15 à 18H45</t>
  </si>
  <si>
    <t>Vendredi 12 avril cours 15H30 à 17H</t>
  </si>
  <si>
    <t>Vendredi 12 avril Cours 8H30 à 11H45 et 15H30 à 17H</t>
  </si>
  <si>
    <t>Vendredi 12 avril cours 10H15 à 11H45 et 13H45 à 17H</t>
  </si>
  <si>
    <t>Vendredi 12 avril cours 13H45 à 17H</t>
  </si>
  <si>
    <t>Vendredi 12 avril pas de cours</t>
  </si>
  <si>
    <t>Vendredi 12 avril cours 8H30 à 10H et 13H45 à 18H45</t>
  </si>
  <si>
    <t>Vendredi 12 avril cours 17H15 à 18H45</t>
  </si>
  <si>
    <t>Vendredi 12 avril "dérivés financiers" (journée)</t>
  </si>
  <si>
    <t>Jeudi 11 avril à confirmer</t>
  </si>
  <si>
    <t>Vendredi 12 avril à confirmer</t>
  </si>
  <si>
    <t>Remarques dispos 11/4</t>
  </si>
  <si>
    <t>Remarques dispos 12/4</t>
  </si>
  <si>
    <t>Dates</t>
  </si>
  <si>
    <t>Jeudi 11 avril 2019</t>
  </si>
  <si>
    <t>Vendredi 12 avril 2019</t>
  </si>
  <si>
    <t>Salles</t>
  </si>
  <si>
    <t>E4 -Salle 6</t>
  </si>
  <si>
    <t>E4 -Salle 7</t>
  </si>
  <si>
    <t>E4 -Salle 9</t>
  </si>
  <si>
    <t>E4 -Salle 11</t>
  </si>
  <si>
    <t>E4 -Salle 19</t>
  </si>
  <si>
    <t>E2 - Salle P305 (11/4)</t>
  </si>
  <si>
    <t>E2 - Salle P306 (11/4)</t>
  </si>
  <si>
    <t>E2 - Salle P308 (12/4)</t>
  </si>
  <si>
    <t>E2 - Salle P501 (12/4)</t>
  </si>
  <si>
    <t>Jeudi 11 avril amphi 11H à 11H45</t>
  </si>
  <si>
    <t>A Soukane</t>
  </si>
  <si>
    <t>M Cotsaftis</t>
  </si>
  <si>
    <t>P Paradinas</t>
  </si>
  <si>
    <t xml:space="preserve">Pas dispo le vendredi 12 avril </t>
  </si>
  <si>
    <t>Jeudi 11 avril non</t>
  </si>
  <si>
    <t>Vendredi 12 avril tôt le matin</t>
  </si>
  <si>
    <t>S Nahle</t>
  </si>
  <si>
    <t>D Buruian</t>
  </si>
  <si>
    <t>G Delache</t>
  </si>
  <si>
    <t>H Bouchaib</t>
  </si>
  <si>
    <t>J Rossard</t>
  </si>
  <si>
    <t>P Haik</t>
  </si>
  <si>
    <t>De préference tout sur vendredi</t>
  </si>
  <si>
    <t>Culture Easy</t>
  </si>
  <si>
    <t>T Couanon</t>
  </si>
  <si>
    <t xml:space="preserve">Tout placer sur vendredi </t>
  </si>
  <si>
    <t>non</t>
  </si>
  <si>
    <t>En conférence</t>
  </si>
  <si>
    <t>E2 - Salle P307 (12/4)</t>
  </si>
  <si>
    <t>Noxa</t>
  </si>
  <si>
    <t xml:space="preserve">Assistant de mobilité pour malvoyants </t>
  </si>
  <si>
    <t>Application de rencontre dans les trains</t>
  </si>
  <si>
    <t>Mercredi 10 avril 2019</t>
  </si>
  <si>
    <t>Jeudi 4 avril 2019</t>
  </si>
  <si>
    <t>Type d'obj. péd.</t>
  </si>
  <si>
    <t>Plan</t>
  </si>
  <si>
    <t>Date de début</t>
  </si>
  <si>
    <t>Date de fin</t>
  </si>
  <si>
    <t>Note finale</t>
  </si>
  <si>
    <t>ALLAIN, Benoît</t>
  </si>
  <si>
    <t>NORMAL</t>
  </si>
  <si>
    <t>P</t>
  </si>
  <si>
    <t>N</t>
  </si>
  <si>
    <t>ARMALET, Raphaël-dimitri</t>
  </si>
  <si>
    <t>ARREBOLLE, Thomas</t>
  </si>
  <si>
    <t>O</t>
  </si>
  <si>
    <t>ASSAF, Davy</t>
  </si>
  <si>
    <t>BANSARD, Elena</t>
  </si>
  <si>
    <t>BARRE, Augustin</t>
  </si>
  <si>
    <t>BECQUERELLE, Vincent</t>
  </si>
  <si>
    <t>BELFIL, Amine</t>
  </si>
  <si>
    <t>BENDEJAC, Hugo</t>
  </si>
  <si>
    <t>BILLERET, Guillaume</t>
  </si>
  <si>
    <t>BLACHIER, Guillaume</t>
  </si>
  <si>
    <t>BOUDIGOU, Romain</t>
  </si>
  <si>
    <t>BOURQUARD, Clémentine</t>
  </si>
  <si>
    <t>BOUZOUBAA, Abla</t>
  </si>
  <si>
    <t>CAMALACANNANE, Keerthana</t>
  </si>
  <si>
    <t>CANAVATE, Guillaume</t>
  </si>
  <si>
    <t>CHABENNET, Quentin</t>
  </si>
  <si>
    <t>CHATELIN, Cyril</t>
  </si>
  <si>
    <t>CHOKRON, Levana</t>
  </si>
  <si>
    <t>CHOLLET, Camille</t>
  </si>
  <si>
    <t>DESBORDES DE CEPOY, Grégoire</t>
  </si>
  <si>
    <t>DROULERS, Ugo</t>
  </si>
  <si>
    <t>EINHORN, Chloe</t>
  </si>
  <si>
    <t>EL HAMMOUTI, Oumaima</t>
  </si>
  <si>
    <t>ENGUEHARD, Guillaume</t>
  </si>
  <si>
    <t>FERREIRA FENET, Victor</t>
  </si>
  <si>
    <t>FERTIER, Sébastien</t>
  </si>
  <si>
    <t>FOLLY, Kenneth</t>
  </si>
  <si>
    <t>FORNACIARI, Benjamin</t>
  </si>
  <si>
    <t>FRANCO, Clara</t>
  </si>
  <si>
    <t>GABRIEL, Axel</t>
  </si>
  <si>
    <t>GAILLARD, Clement</t>
  </si>
  <si>
    <t>GAJENDRAN, Mithuran</t>
  </si>
  <si>
    <t>GANDY, Lucas</t>
  </si>
  <si>
    <t>GARCIA, Damien</t>
  </si>
  <si>
    <t>GAUTHIER, Pierre</t>
  </si>
  <si>
    <t>GENTY, Thomas</t>
  </si>
  <si>
    <t>GIOT, Valentin</t>
  </si>
  <si>
    <t>GONÇALVES, Dylan</t>
  </si>
  <si>
    <t>GUERIN, Thibault</t>
  </si>
  <si>
    <t>GUEZ, Ethan</t>
  </si>
  <si>
    <t>HADDAD, Mario</t>
  </si>
  <si>
    <t>HADJ YOUCEF, Reda</t>
  </si>
  <si>
    <t>HAMEL, Noel</t>
  </si>
  <si>
    <t>HOCHE, Mathilde</t>
  </si>
  <si>
    <t>HUET, Tom</t>
  </si>
  <si>
    <t>HYPOLITE, Delphine</t>
  </si>
  <si>
    <t>IBRAHIMI, Othmane</t>
  </si>
  <si>
    <t>JONDEAU, Matthieu</t>
  </si>
  <si>
    <t>JUTEAU, Arthur</t>
  </si>
  <si>
    <t>LAFOURCADE, Quiterie</t>
  </si>
  <si>
    <t>LAGUARIGUE, Antoine</t>
  </si>
  <si>
    <t>LAVIER, Louis-marie</t>
  </si>
  <si>
    <t>LE GAL, Solenn</t>
  </si>
  <si>
    <t>LE NORMAND, Amaury</t>
  </si>
  <si>
    <t>LEFEVRE, Arthur</t>
  </si>
  <si>
    <t>LEGOUPIL, Jeremy</t>
  </si>
  <si>
    <t>LEUX, Marie Sophie</t>
  </si>
  <si>
    <t>MACE, Nicolas</t>
  </si>
  <si>
    <t>MAGNEN, Thibault</t>
  </si>
  <si>
    <t>MAGRE, Pierre</t>
  </si>
  <si>
    <t>MAILLET, Alexandre</t>
  </si>
  <si>
    <t>MANSOURI, Réda</t>
  </si>
  <si>
    <t>MARTIN, Theo</t>
  </si>
  <si>
    <t>MARTINENGHI, Jean-Jacques</t>
  </si>
  <si>
    <t>MARY, Guillaume</t>
  </si>
  <si>
    <t>MAULINE, Ivan</t>
  </si>
  <si>
    <t>MILLET, Mathilde</t>
  </si>
  <si>
    <t>MOHAMMAD, Sjavel</t>
  </si>
  <si>
    <t>MOIZARD, Pierre</t>
  </si>
  <si>
    <t>MOUICI, Abdelouehed</t>
  </si>
  <si>
    <t>MOUNEIMNE, Kevin</t>
  </si>
  <si>
    <t>MURUGESAPILLAI, Keerthigan</t>
  </si>
  <si>
    <t>NJITCHE, Lorenzo</t>
  </si>
  <si>
    <t>NUNEZ, Rafaël</t>
  </si>
  <si>
    <t>OLIN, Clement</t>
  </si>
  <si>
    <t>OUDJANI, Rayan</t>
  </si>
  <si>
    <t>OULALE, Awa</t>
  </si>
  <si>
    <t>PARAGOT, Victor</t>
  </si>
  <si>
    <t>PEGIS, Jean</t>
  </si>
  <si>
    <t>PEREZ, Florent</t>
  </si>
  <si>
    <t>PEREZ, Marc Binh Luc</t>
  </si>
  <si>
    <t>PINEN, Emmanuelle</t>
  </si>
  <si>
    <t>POYATOS, Thomas</t>
  </si>
  <si>
    <t>PRADERE, Nicolas</t>
  </si>
  <si>
    <t>QUEVREUX, Tom</t>
  </si>
  <si>
    <t>RAFFO, Jérémy</t>
  </si>
  <si>
    <t>RAFRAFI, Karim</t>
  </si>
  <si>
    <t>ROBERT, Julien</t>
  </si>
  <si>
    <t>ROBIN, Clément</t>
  </si>
  <si>
    <t>SALLERIN, Maxime</t>
  </si>
  <si>
    <t>SEILLIEBERT, Charles</t>
  </si>
  <si>
    <t>SPITE, Killian</t>
  </si>
  <si>
    <t>STANISAVLJEVIC, Andrej</t>
  </si>
  <si>
    <t>TIAIBA, Mehdi mokhtar</t>
  </si>
  <si>
    <t>TREBOSC, Guillaume</t>
  </si>
  <si>
    <t>VALLAT, Nicolas</t>
  </si>
  <si>
    <t>WUHRLIN, Thomas</t>
  </si>
  <si>
    <t>ZAIDI, Mehdi</t>
  </si>
  <si>
    <t>14h30-15h30</t>
  </si>
  <si>
    <t>15h30-16h30</t>
  </si>
  <si>
    <t>16h30-17h30</t>
  </si>
  <si>
    <t>P501</t>
  </si>
  <si>
    <t>CCE</t>
  </si>
  <si>
    <t>x</t>
  </si>
  <si>
    <t>WYES</t>
  </si>
  <si>
    <t>Vendredi 22 mars</t>
  </si>
  <si>
    <t>M Loubar</t>
  </si>
  <si>
    <t>E2 - Salle P305</t>
  </si>
  <si>
    <t>E2 - Salle P306</t>
  </si>
  <si>
    <t>E2 - Salle P308</t>
  </si>
  <si>
    <t>E2 - Salle P307</t>
  </si>
  <si>
    <t>L Courtillat</t>
  </si>
  <si>
    <t>M CORNUEJOLS</t>
  </si>
  <si>
    <t>M. Marchadier</t>
  </si>
  <si>
    <t>K Frydman</t>
  </si>
  <si>
    <t>Vendredi 5 avril 2019</t>
  </si>
  <si>
    <t>17h30-18h30</t>
  </si>
  <si>
    <t>E2 - Salle P501</t>
  </si>
  <si>
    <t>F Turzi</t>
  </si>
  <si>
    <t xml:space="preserve">A GADJANOVA </t>
  </si>
  <si>
    <t>F Saidi</t>
  </si>
  <si>
    <t>H Mechkour</t>
  </si>
  <si>
    <t>Mardi 9 avril 2019</t>
  </si>
  <si>
    <t>14h30 - 15h30</t>
  </si>
  <si>
    <t>C Barth</t>
  </si>
  <si>
    <t>Graphy : Rééducation des enfants atteints de troubles de l'écriture</t>
  </si>
  <si>
    <t>Valo brevet</t>
  </si>
  <si>
    <t>pas de brevet / pas de poursuite / concours</t>
  </si>
  <si>
    <t xml:space="preserve">approche usine à gaz / centrer usages et specs / envie de poursuite </t>
  </si>
  <si>
    <t xml:space="preserve">revoir les brevets/ strat avec McDo /startup ? </t>
  </si>
  <si>
    <t>BMK : Serrure biométrique connectée</t>
  </si>
  <si>
    <t>SwitchEye : Digitalisation d'une voiture lambda</t>
  </si>
  <si>
    <t>Pack n Punch : Batterie qui ne se recharge pas à l'electricité</t>
  </si>
  <si>
    <t>Bonne approche VA mais revoir la scenarisation d usage</t>
  </si>
  <si>
    <t>Sympa mais ingénierie et science naive / Demande plus de rigueur : choix/pertinence/comparaison/ brevet existant...</t>
  </si>
  <si>
    <t>Recaps : Module de recyclage de capsules pour café</t>
  </si>
  <si>
    <t>Projet plus méca que SE/SI  - VA un peu faible (muli contenus) mais bonne approche et identification des derniers brevets</t>
  </si>
  <si>
    <t>Y Rakoto</t>
  </si>
  <si>
    <t>19h-20h</t>
  </si>
  <si>
    <t>Yaël Mordehai</t>
  </si>
  <si>
    <t>F Saïdi</t>
  </si>
  <si>
    <t>S Gallanti</t>
  </si>
  <si>
    <t>Pauline Clavelloux  (IBM)</t>
  </si>
  <si>
    <t>Aghiles DJOUDI</t>
  </si>
  <si>
    <t>M Cotsaftis / Aghiles DJOUDI</t>
  </si>
  <si>
    <t>G Collignon</t>
  </si>
  <si>
    <t>KHEZAZ Abderraouf</t>
  </si>
  <si>
    <t>Berger Levrault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</si>
</sst>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7" formatCode="dd/mm/yyyy"/>
  </numFmts>
  <fonts count="4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0" tint="-0.499984740745262"/>
      <name val="Calibri"/>
      <family val="2"/>
      <scheme val="minor"/>
    </font>
    <font>
      <b/>
      <sz val="12"/>
      <color theme="1"/>
      <name val="Calibri"/>
      <family val="2"/>
      <scheme val="minor"/>
    </font>
    <font>
      <sz val="11"/>
      <name val="Calibri"/>
      <family val="2"/>
      <scheme val="minor"/>
    </font>
    <font>
      <sz val="11"/>
      <color rgb="FF000000"/>
      <name val="Calibri"/>
      <family val="2"/>
      <scheme val="minor"/>
    </font>
    <font>
      <b/>
      <sz val="11"/>
      <color theme="1"/>
      <name val="Calibri"/>
      <family val="2"/>
    </font>
    <font>
      <b/>
      <sz val="11"/>
      <color indexed="8"/>
      <name val="Calibri"/>
      <family val="2"/>
    </font>
    <font>
      <b/>
      <sz val="11"/>
      <color theme="1"/>
      <name val="Calibri"/>
      <family val="2"/>
      <scheme val="minor"/>
    </font>
    <font>
      <b/>
      <sz val="11"/>
      <name val="Calibri"/>
      <family val="2"/>
      <scheme val="minor"/>
    </font>
    <font>
      <b/>
      <sz val="12"/>
      <name val="Calibri"/>
      <family val="2"/>
      <scheme val="minor"/>
    </font>
    <font>
      <sz val="12"/>
      <color rgb="FF000000"/>
      <name val="Calibri"/>
      <family val="2"/>
      <scheme val="minor"/>
    </font>
    <font>
      <sz val="11"/>
      <color rgb="FF0000FF"/>
      <name val="Calibri"/>
      <family val="2"/>
      <scheme val="minor"/>
    </font>
    <font>
      <sz val="9"/>
      <color indexed="81"/>
      <name val="Tahoma"/>
      <family val="2"/>
    </font>
    <font>
      <b/>
      <sz val="9"/>
      <color indexed="81"/>
      <name val="Tahoma"/>
      <family val="2"/>
    </font>
    <font>
      <u/>
      <sz val="11"/>
      <color theme="10"/>
      <name val="Calibri"/>
      <family val="2"/>
      <scheme val="minor"/>
    </font>
    <font>
      <b/>
      <sz val="11"/>
      <color rgb="FF000000"/>
      <name val="Calibri"/>
      <family val="2"/>
    </font>
    <font>
      <sz val="11"/>
      <color rgb="FF000000"/>
      <name val="Calibri"/>
      <family val="2"/>
    </font>
    <font>
      <sz val="11"/>
      <name val="Calibri"/>
      <family val="2"/>
    </font>
    <font>
      <sz val="11"/>
      <color rgb="FFFF0000"/>
      <name val="Calibri"/>
      <family val="2"/>
    </font>
    <font>
      <sz val="11"/>
      <color theme="1"/>
      <name val="Calibri"/>
      <family val="2"/>
    </font>
    <font>
      <sz val="11"/>
      <name val="Arial"/>
      <family val="2"/>
    </font>
    <font>
      <u/>
      <sz val="11"/>
      <color rgb="FF000000"/>
      <name val="Calibri"/>
      <family val="2"/>
    </font>
    <font>
      <sz val="11"/>
      <color theme="1"/>
      <name val="Calibri"/>
      <family val="2"/>
      <scheme val="minor"/>
    </font>
    <font>
      <sz val="11"/>
      <color theme="0" tint="-0.499984740745262"/>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indexed="44"/>
        <bgColor indexed="64"/>
      </patternFill>
    </fill>
    <fill>
      <patternFill patternType="solid">
        <fgColor rgb="FFFFC0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9"/>
        <bgColor indexed="64"/>
      </patternFill>
    </fill>
    <fill>
      <patternFill patternType="solid">
        <fgColor theme="9" tint="0.39997558519241921"/>
        <bgColor indexed="64"/>
      </patternFill>
    </fill>
    <fill>
      <patternFill patternType="solid">
        <fgColor theme="7" tint="0.79998168889431442"/>
        <bgColor rgb="FFC9C9C9"/>
      </patternFill>
    </fill>
    <fill>
      <patternFill patternType="solid">
        <fgColor theme="0" tint="-0.249977111117893"/>
        <bgColor indexed="64"/>
      </patternFill>
    </fill>
    <fill>
      <patternFill patternType="solid">
        <fgColor rgb="FF92D050"/>
        <bgColor indexed="64"/>
      </patternFill>
    </fill>
    <fill>
      <patternFill patternType="solid">
        <fgColor theme="0"/>
        <bgColor indexed="64"/>
      </patternFill>
    </fill>
    <fill>
      <patternFill patternType="solid">
        <fgColor theme="5" tint="0.59999389629810485"/>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style="thin">
        <color indexed="64"/>
      </bottom>
      <diagonal/>
    </border>
    <border>
      <left style="hair">
        <color indexed="64"/>
      </left>
      <right style="hair">
        <color indexed="64"/>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rgb="FF000000"/>
      </right>
      <top style="medium">
        <color indexed="64"/>
      </top>
      <bottom style="medium">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style="medium">
        <color indexed="64"/>
      </top>
      <bottom style="medium">
        <color indexed="64"/>
      </bottom>
      <diagonal/>
    </border>
    <border>
      <left style="thin">
        <color rgb="FF000000"/>
      </left>
      <right/>
      <top style="medium">
        <color indexed="64"/>
      </top>
      <bottom style="medium">
        <color indexed="64"/>
      </bottom>
      <diagonal/>
    </border>
    <border>
      <left/>
      <right style="thin">
        <color rgb="FF000000"/>
      </right>
      <top style="medium">
        <color indexed="64"/>
      </top>
      <bottom/>
      <diagonal/>
    </border>
    <border>
      <left style="thin">
        <color rgb="FF000000"/>
      </left>
      <right style="medium">
        <color indexed="64"/>
      </right>
      <top style="medium">
        <color indexed="64"/>
      </top>
      <bottom/>
      <diagonal/>
    </border>
  </borders>
  <cellStyleXfs count="43">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4" fillId="0" borderId="0" applyNumberFormat="0" applyFill="0" applyBorder="0" applyAlignment="0" applyProtection="0"/>
    <xf numFmtId="0" fontId="11" fillId="6" borderId="4" applyNumberFormat="0" applyAlignment="0" applyProtection="0"/>
    <xf numFmtId="0" fontId="12" fillId="0" borderId="6" applyNumberFormat="0" applyFill="0" applyAlignment="0" applyProtection="0"/>
    <xf numFmtId="0" fontId="1" fillId="8" borderId="8" applyNumberFormat="0" applyFont="0" applyAlignment="0" applyProtection="0"/>
    <xf numFmtId="0" fontId="9" fillId="5" borderId="4" applyNumberFormat="0" applyAlignment="0" applyProtection="0"/>
    <xf numFmtId="0" fontId="7" fillId="3" borderId="0" applyNumberFormat="0" applyBorder="0" applyAlignment="0" applyProtection="0"/>
    <xf numFmtId="0" fontId="8" fillId="4" borderId="0" applyNumberFormat="0" applyBorder="0" applyAlignment="0" applyProtection="0"/>
    <xf numFmtId="0" fontId="6" fillId="2" borderId="0" applyNumberFormat="0" applyBorder="0" applyAlignment="0" applyProtection="0"/>
    <xf numFmtId="0" fontId="10" fillId="6" borderId="5" applyNumberFormat="0" applyAlignment="0" applyProtection="0"/>
    <xf numFmtId="0" fontId="15" fillId="0" borderId="0" applyNumberForma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16" fillId="0" borderId="9" applyNumberFormat="0" applyFill="0" applyAlignment="0" applyProtection="0"/>
    <xf numFmtId="0" fontId="13" fillId="7" borderId="7" applyNumberFormat="0" applyAlignment="0" applyProtection="0"/>
    <xf numFmtId="0" fontId="31" fillId="0" borderId="0" applyNumberFormat="0" applyFill="0" applyBorder="0" applyAlignment="0" applyProtection="0"/>
  </cellStyleXfs>
  <cellXfs count="129">
    <xf numFmtId="0" fontId="0" fillId="0" borderId="0" xfId="0"/>
    <xf numFmtId="0" fontId="16" fillId="0" borderId="10" xfId="0" applyFont="1" applyFill="1" applyBorder="1" applyAlignment="1">
      <alignment horizontal="center" vertical="center" wrapText="1"/>
    </xf>
    <xf numFmtId="0" fontId="18" fillId="0" borderId="10" xfId="0" applyFont="1" applyFill="1" applyBorder="1" applyAlignment="1">
      <alignment horizontal="center" vertical="center" wrapText="1"/>
    </xf>
    <xf numFmtId="0" fontId="16" fillId="33" borderId="11" xfId="0" applyFont="1" applyFill="1" applyBorder="1" applyAlignment="1">
      <alignment horizontal="center" vertical="center" wrapText="1"/>
    </xf>
    <xf numFmtId="0" fontId="0" fillId="34" borderId="0" xfId="0" applyFill="1"/>
    <xf numFmtId="0" fontId="0" fillId="0" borderId="0" xfId="0" applyFill="1"/>
    <xf numFmtId="0" fontId="0" fillId="0" borderId="0" xfId="0" applyFont="1"/>
    <xf numFmtId="0" fontId="0" fillId="0" borderId="0" xfId="0" applyFont="1" applyFill="1"/>
    <xf numFmtId="0" fontId="16" fillId="0" borderId="12" xfId="0" applyFont="1" applyFill="1" applyBorder="1" applyAlignment="1">
      <alignment horizontal="center" vertical="center" wrapText="1"/>
    </xf>
    <xf numFmtId="0" fontId="19" fillId="0" borderId="0" xfId="0" applyFont="1" applyFill="1"/>
    <xf numFmtId="0" fontId="20" fillId="0" borderId="0" xfId="0" applyFont="1" applyFill="1"/>
    <xf numFmtId="0" fontId="0" fillId="35" borderId="0" xfId="0" applyFill="1"/>
    <xf numFmtId="0" fontId="16" fillId="33" borderId="13" xfId="0" applyFont="1" applyFill="1" applyBorder="1" applyAlignment="1">
      <alignment horizontal="center" vertical="center" wrapText="1"/>
    </xf>
    <xf numFmtId="0" fontId="20" fillId="0" borderId="0" xfId="0" applyFont="1"/>
    <xf numFmtId="0" fontId="14" fillId="0" borderId="0" xfId="0" applyFont="1"/>
    <xf numFmtId="0" fontId="16" fillId="33" borderId="11" xfId="0" applyFont="1" applyFill="1" applyBorder="1" applyAlignment="1">
      <alignment horizontal="left" vertical="center" wrapText="1"/>
    </xf>
    <xf numFmtId="0" fontId="22" fillId="36" borderId="14" xfId="0" applyFont="1" applyFill="1" applyBorder="1" applyAlignment="1">
      <alignment horizontal="center" vertical="center" wrapText="1"/>
    </xf>
    <xf numFmtId="0" fontId="23" fillId="36" borderId="14" xfId="0" applyFont="1" applyFill="1" applyBorder="1" applyAlignment="1">
      <alignment horizontal="center" vertical="center" wrapText="1"/>
    </xf>
    <xf numFmtId="0" fontId="23" fillId="36" borderId="15" xfId="0" applyFont="1" applyFill="1" applyBorder="1" applyAlignment="1">
      <alignment horizontal="center" vertical="center" wrapText="1"/>
    </xf>
    <xf numFmtId="0" fontId="0" fillId="0" borderId="14" xfId="0" applyBorder="1"/>
    <xf numFmtId="0" fontId="16" fillId="33" borderId="14" xfId="0" applyFont="1" applyFill="1" applyBorder="1" applyAlignment="1">
      <alignment horizontal="center" vertical="center" wrapText="1"/>
    </xf>
    <xf numFmtId="0" fontId="24" fillId="33" borderId="14" xfId="0" applyFont="1" applyFill="1" applyBorder="1" applyAlignment="1">
      <alignment horizontal="center" vertical="center" wrapText="1"/>
    </xf>
    <xf numFmtId="0" fontId="16" fillId="33" borderId="15" xfId="0" applyFont="1" applyFill="1" applyBorder="1" applyAlignment="1">
      <alignment horizontal="center" vertical="center" wrapText="1"/>
    </xf>
    <xf numFmtId="0" fontId="14" fillId="0" borderId="0" xfId="0" applyFont="1" applyFill="1"/>
    <xf numFmtId="0" fontId="0" fillId="0" borderId="0" xfId="0" applyFill="1" applyBorder="1"/>
    <xf numFmtId="0" fontId="16" fillId="0" borderId="0" xfId="0" applyFont="1" applyFill="1" applyBorder="1" applyAlignment="1">
      <alignment horizontal="center" vertical="center" wrapText="1"/>
    </xf>
    <xf numFmtId="0" fontId="0" fillId="0" borderId="0" xfId="0" applyNumberFormat="1" applyFill="1" applyAlignment="1">
      <alignment horizontal="left"/>
    </xf>
    <xf numFmtId="0" fontId="20" fillId="0" borderId="0" xfId="0" applyNumberFormat="1" applyFont="1" applyFill="1" applyAlignment="1">
      <alignment horizontal="left"/>
    </xf>
    <xf numFmtId="0" fontId="0" fillId="0" borderId="0" xfId="0" applyNumberFormat="1" applyAlignment="1">
      <alignment horizontal="left"/>
    </xf>
    <xf numFmtId="0" fontId="25" fillId="0" borderId="10" xfId="0" applyFont="1" applyFill="1" applyBorder="1" applyAlignment="1">
      <alignment horizontal="center" vertical="center" wrapText="1"/>
    </xf>
    <xf numFmtId="0" fontId="26" fillId="0" borderId="0" xfId="0" applyFont="1" applyFill="1"/>
    <xf numFmtId="0" fontId="0" fillId="0" borderId="0" xfId="0" applyFont="1" applyAlignment="1">
      <alignment horizontal="left"/>
    </xf>
    <xf numFmtId="0" fontId="0" fillId="0" borderId="0" xfId="0" applyFill="1" applyAlignment="1">
      <alignment wrapText="1"/>
    </xf>
    <xf numFmtId="0" fontId="0" fillId="0" borderId="0" xfId="0" applyAlignment="1">
      <alignment wrapText="1"/>
    </xf>
    <xf numFmtId="0" fontId="0" fillId="0" borderId="0" xfId="0" applyFill="1" applyAlignment="1">
      <alignment vertical="top" wrapText="1"/>
    </xf>
    <xf numFmtId="0" fontId="0" fillId="0" borderId="0" xfId="0" applyAlignment="1">
      <alignment vertical="top" wrapText="1"/>
    </xf>
    <xf numFmtId="0" fontId="19" fillId="0" borderId="0" xfId="0" applyFont="1" applyFill="1" applyAlignment="1">
      <alignment horizontal="center" vertical="center"/>
    </xf>
    <xf numFmtId="0" fontId="0" fillId="0" borderId="0" xfId="0" applyFill="1" applyAlignment="1">
      <alignment horizontal="center" vertical="center"/>
    </xf>
    <xf numFmtId="0" fontId="0" fillId="0" borderId="0" xfId="0" applyAlignment="1">
      <alignment horizontal="center" vertical="center"/>
    </xf>
    <xf numFmtId="0" fontId="0" fillId="0" borderId="0" xfId="0" applyFill="1" applyAlignment="1">
      <alignment horizontal="center" wrapText="1"/>
    </xf>
    <xf numFmtId="0" fontId="0" fillId="0" borderId="0" xfId="0" applyAlignment="1">
      <alignment horizontal="center" wrapText="1"/>
    </xf>
    <xf numFmtId="0" fontId="20" fillId="0" borderId="0" xfId="0" applyFont="1" applyAlignment="1">
      <alignment horizontal="left"/>
    </xf>
    <xf numFmtId="0" fontId="21" fillId="0" borderId="0" xfId="0" applyFont="1"/>
    <xf numFmtId="0" fontId="0" fillId="0" borderId="0" xfId="0" applyFill="1" applyAlignment="1">
      <alignment horizontal="left" vertical="center" wrapText="1"/>
    </xf>
    <xf numFmtId="0" fontId="21" fillId="0" borderId="0" xfId="0" applyFont="1" applyAlignment="1">
      <alignment vertical="center"/>
    </xf>
    <xf numFmtId="0" fontId="0" fillId="0" borderId="0" xfId="0" applyAlignment="1">
      <alignment horizontal="left"/>
    </xf>
    <xf numFmtId="0" fontId="20" fillId="0" borderId="0" xfId="0" applyFont="1" applyAlignment="1">
      <alignment vertical="center"/>
    </xf>
    <xf numFmtId="0" fontId="0" fillId="35" borderId="0" xfId="0" applyFont="1" applyFill="1"/>
    <xf numFmtId="0" fontId="16" fillId="38" borderId="0" xfId="0" applyFont="1" applyFill="1"/>
    <xf numFmtId="0" fontId="14" fillId="0" borderId="0" xfId="0" applyNumberFormat="1" applyFont="1" applyAlignment="1">
      <alignment horizontal="left"/>
    </xf>
    <xf numFmtId="0" fontId="31" fillId="0" borderId="0" xfId="42" applyFill="1" applyAlignment="1">
      <alignment wrapText="1"/>
    </xf>
    <xf numFmtId="0" fontId="21" fillId="0" borderId="0" xfId="0" applyFont="1" applyFill="1"/>
    <xf numFmtId="0" fontId="31" fillId="0" borderId="0" xfId="42" applyFill="1" applyBorder="1"/>
    <xf numFmtId="0" fontId="32" fillId="39" borderId="16" xfId="0" applyFont="1" applyFill="1" applyBorder="1" applyAlignment="1"/>
    <xf numFmtId="0" fontId="33" fillId="40" borderId="17" xfId="0" applyFont="1" applyFill="1" applyBorder="1" applyAlignment="1"/>
    <xf numFmtId="0" fontId="33" fillId="40" borderId="14" xfId="0" applyFont="1" applyFill="1" applyBorder="1" applyAlignment="1"/>
    <xf numFmtId="0" fontId="33" fillId="0" borderId="0" xfId="0" applyFont="1" applyFill="1" applyBorder="1" applyAlignment="1"/>
    <xf numFmtId="0" fontId="32" fillId="39" borderId="18" xfId="0" applyFont="1" applyFill="1" applyBorder="1" applyAlignment="1"/>
    <xf numFmtId="0" fontId="33" fillId="37" borderId="14" xfId="0" applyFont="1" applyFill="1" applyBorder="1" applyAlignment="1"/>
    <xf numFmtId="0" fontId="32" fillId="39" borderId="19" xfId="0" applyFont="1" applyFill="1" applyBorder="1" applyAlignment="1"/>
    <xf numFmtId="0" fontId="33" fillId="0" borderId="17" xfId="0" applyFont="1" applyFill="1" applyBorder="1" applyAlignment="1"/>
    <xf numFmtId="0" fontId="33" fillId="0" borderId="14" xfId="0" applyFont="1" applyFill="1" applyBorder="1" applyAlignment="1"/>
    <xf numFmtId="0" fontId="32" fillId="0" borderId="18" xfId="0" applyFont="1" applyFill="1" applyBorder="1" applyAlignment="1"/>
    <xf numFmtId="0" fontId="34" fillId="0" borderId="17" xfId="0" applyFont="1" applyBorder="1" applyAlignment="1"/>
    <xf numFmtId="0" fontId="33" fillId="0" borderId="14" xfId="0" applyFont="1" applyBorder="1" applyAlignment="1"/>
    <xf numFmtId="0" fontId="35" fillId="41" borderId="14" xfId="0" applyFont="1" applyFill="1" applyBorder="1" applyAlignment="1"/>
    <xf numFmtId="0" fontId="14" fillId="41" borderId="14" xfId="0" applyFont="1" applyFill="1" applyBorder="1"/>
    <xf numFmtId="0" fontId="35" fillId="0" borderId="14" xfId="0" applyFont="1" applyBorder="1" applyAlignment="1"/>
    <xf numFmtId="0" fontId="36" fillId="0" borderId="14" xfId="0" applyFont="1" applyBorder="1" applyAlignment="1"/>
    <xf numFmtId="0" fontId="34" fillId="0" borderId="14" xfId="0" applyFont="1" applyBorder="1" applyAlignment="1"/>
    <xf numFmtId="0" fontId="0" fillId="0" borderId="0" xfId="0" applyBorder="1"/>
    <xf numFmtId="0" fontId="32" fillId="42" borderId="19" xfId="0" applyFont="1" applyFill="1" applyBorder="1" applyAlignment="1"/>
    <xf numFmtId="0" fontId="0" fillId="0" borderId="17" xfId="0" applyFill="1" applyBorder="1"/>
    <xf numFmtId="0" fontId="31" fillId="0" borderId="14" xfId="42" applyFill="1" applyBorder="1"/>
    <xf numFmtId="0" fontId="31" fillId="0" borderId="14" xfId="42" applyBorder="1"/>
    <xf numFmtId="0" fontId="0" fillId="0" borderId="14" xfId="0" applyFill="1" applyBorder="1"/>
    <xf numFmtId="0" fontId="32" fillId="42" borderId="18" xfId="0" applyFont="1" applyFill="1" applyBorder="1" applyAlignment="1"/>
    <xf numFmtId="0" fontId="31" fillId="0" borderId="0" xfId="42"/>
    <xf numFmtId="0" fontId="37" fillId="0" borderId="17" xfId="0" applyFont="1" applyBorder="1" applyAlignment="1"/>
    <xf numFmtId="0" fontId="37" fillId="0" borderId="14" xfId="0" applyFont="1" applyBorder="1" applyAlignment="1"/>
    <xf numFmtId="0" fontId="38" fillId="0" borderId="14" xfId="0" applyFont="1" applyBorder="1" applyAlignment="1"/>
    <xf numFmtId="0" fontId="38" fillId="0" borderId="0" xfId="0" applyFont="1" applyFill="1" applyBorder="1" applyAlignment="1"/>
    <xf numFmtId="0" fontId="32" fillId="42" borderId="19" xfId="0" applyFont="1" applyFill="1" applyBorder="1" applyAlignment="1">
      <alignment horizontal="center"/>
    </xf>
    <xf numFmtId="0" fontId="37" fillId="43" borderId="17" xfId="0" applyFont="1" applyFill="1" applyBorder="1" applyAlignment="1">
      <alignment horizontal="center"/>
    </xf>
    <xf numFmtId="0" fontId="37" fillId="0" borderId="14" xfId="0" applyFont="1" applyBorder="1" applyAlignment="1">
      <alignment horizontal="center"/>
    </xf>
    <xf numFmtId="0" fontId="37" fillId="43" borderId="14" xfId="0" applyFont="1" applyFill="1" applyBorder="1" applyAlignment="1">
      <alignment horizontal="center"/>
    </xf>
    <xf numFmtId="0" fontId="37" fillId="0" borderId="14" xfId="0" applyFont="1" applyFill="1" applyBorder="1" applyAlignment="1">
      <alignment horizontal="center"/>
    </xf>
    <xf numFmtId="0" fontId="37" fillId="0" borderId="0" xfId="0" applyFont="1" applyFill="1" applyBorder="1" applyAlignment="1">
      <alignment horizontal="center"/>
    </xf>
    <xf numFmtId="0" fontId="32" fillId="42" borderId="18" xfId="0" applyFont="1" applyFill="1" applyBorder="1" applyAlignment="1">
      <alignment horizontal="center"/>
    </xf>
    <xf numFmtId="0" fontId="37" fillId="0" borderId="17" xfId="0" applyFont="1" applyBorder="1" applyAlignment="1">
      <alignment horizontal="center"/>
    </xf>
    <xf numFmtId="0" fontId="32" fillId="42" borderId="20" xfId="0" applyFont="1" applyFill="1" applyBorder="1" applyAlignment="1">
      <alignment horizontal="center"/>
    </xf>
    <xf numFmtId="0" fontId="32" fillId="42" borderId="14" xfId="0" applyFont="1" applyFill="1" applyBorder="1" applyAlignment="1">
      <alignment horizontal="center"/>
    </xf>
    <xf numFmtId="0" fontId="32" fillId="42" borderId="0" xfId="0" applyFont="1" applyFill="1" applyBorder="1" applyAlignment="1">
      <alignment horizontal="center"/>
    </xf>
    <xf numFmtId="0" fontId="32" fillId="42" borderId="21" xfId="0" applyFont="1" applyFill="1" applyBorder="1" applyAlignment="1">
      <alignment horizontal="center"/>
    </xf>
    <xf numFmtId="0" fontId="0" fillId="0" borderId="14" xfId="0" applyBorder="1" applyAlignment="1">
      <alignment horizontal="left"/>
    </xf>
    <xf numFmtId="0" fontId="32" fillId="42" borderId="22" xfId="0" applyFont="1" applyFill="1" applyBorder="1" applyAlignment="1">
      <alignment horizontal="center"/>
    </xf>
    <xf numFmtId="0" fontId="0" fillId="34" borderId="14" xfId="0" applyFill="1" applyBorder="1" applyAlignment="1">
      <alignment horizontal="left"/>
    </xf>
    <xf numFmtId="0" fontId="0" fillId="0" borderId="0" xfId="0" applyFill="1" applyAlignment="1">
      <alignment horizontal="left" vertical="center"/>
    </xf>
    <xf numFmtId="0" fontId="0" fillId="0" borderId="0" xfId="0" applyFill="1" applyAlignment="1">
      <alignment horizontal="left"/>
    </xf>
    <xf numFmtId="0" fontId="21" fillId="0" borderId="0" xfId="0" applyFont="1" applyAlignment="1">
      <alignment horizontal="left"/>
    </xf>
    <xf numFmtId="0" fontId="20" fillId="0" borderId="0" xfId="0" applyFont="1" applyAlignment="1">
      <alignment horizontal="left" vertical="center"/>
    </xf>
    <xf numFmtId="0" fontId="21" fillId="0" borderId="0" xfId="0" applyFont="1" applyAlignment="1">
      <alignment horizontal="left" vertical="center"/>
    </xf>
    <xf numFmtId="0" fontId="16" fillId="0" borderId="0" xfId="0" applyFont="1" applyFill="1" applyBorder="1" applyAlignment="1">
      <alignment horizontal="left" vertical="center"/>
    </xf>
    <xf numFmtId="0" fontId="27" fillId="0" borderId="0" xfId="0" applyFont="1"/>
    <xf numFmtId="0" fontId="0" fillId="0" borderId="0" xfId="0" applyFont="1" applyFill="1" applyBorder="1"/>
    <xf numFmtId="0" fontId="39" fillId="0" borderId="0" xfId="0" applyFont="1" applyFill="1" applyBorder="1"/>
    <xf numFmtId="0" fontId="27" fillId="0" borderId="0" xfId="0" applyFont="1" applyAlignment="1">
      <alignment horizontal="left" vertical="center"/>
    </xf>
    <xf numFmtId="0" fontId="0" fillId="44" borderId="0" xfId="0" applyFill="1" applyAlignment="1">
      <alignment horizontal="left" vertical="center"/>
    </xf>
    <xf numFmtId="0" fontId="0" fillId="0" borderId="0" xfId="0" applyFill="1" applyAlignment="1">
      <alignment vertical="center" wrapText="1"/>
    </xf>
    <xf numFmtId="0" fontId="27" fillId="0" borderId="0" xfId="0" applyFont="1" applyAlignment="1">
      <alignment vertical="center" wrapText="1"/>
    </xf>
    <xf numFmtId="0" fontId="0" fillId="0" borderId="0" xfId="0" applyFill="1" applyAlignment="1">
      <alignment vertical="center"/>
    </xf>
    <xf numFmtId="0" fontId="0" fillId="0" borderId="0" xfId="0" applyAlignment="1">
      <alignment vertical="center"/>
    </xf>
    <xf numFmtId="0" fontId="18" fillId="45" borderId="14" xfId="0" applyFont="1" applyFill="1" applyBorder="1" applyAlignment="1">
      <alignment horizontal="center" vertical="center" wrapText="1"/>
    </xf>
    <xf numFmtId="0" fontId="40" fillId="0" borderId="0" xfId="0" applyFont="1" applyFill="1"/>
    <xf numFmtId="0" fontId="40" fillId="0" borderId="0" xfId="0" applyFont="1"/>
    <xf numFmtId="0" fontId="40" fillId="0" borderId="0" xfId="0" applyFont="1" applyFill="1" applyBorder="1"/>
    <xf numFmtId="0" fontId="11" fillId="0" borderId="0" xfId="0" applyFont="1"/>
    <xf numFmtId="0" fontId="0" fillId="0" borderId="0" xfId="0" applyFill="1" applyAlignment="1"/>
    <xf numFmtId="0" fontId="0" fillId="0" borderId="0" xfId="0" applyFill="1" applyAlignment="1">
      <alignment vertical="top"/>
    </xf>
    <xf numFmtId="0" fontId="16" fillId="0" borderId="0" xfId="0" applyFont="1"/>
    <xf numFmtId="0" fontId="23" fillId="34" borderId="15" xfId="0" applyFont="1" applyFill="1" applyBorder="1" applyAlignment="1">
      <alignment horizontal="left" vertical="center"/>
    </xf>
    <xf numFmtId="167" fontId="0" fillId="0" borderId="0" xfId="0" applyNumberFormat="1"/>
    <xf numFmtId="0" fontId="0" fillId="0" borderId="0" xfId="0" applyFill="1" applyBorder="1" applyAlignment="1">
      <alignment vertical="top" wrapText="1"/>
    </xf>
    <xf numFmtId="0" fontId="0" fillId="0" borderId="0" xfId="0" applyFill="1" applyBorder="1" applyAlignment="1">
      <alignment wrapText="1"/>
    </xf>
    <xf numFmtId="0" fontId="19" fillId="0" borderId="0" xfId="0" applyFont="1" applyFill="1" applyBorder="1" applyAlignment="1">
      <alignment horizontal="center" vertical="center"/>
    </xf>
    <xf numFmtId="0" fontId="0" fillId="0" borderId="0" xfId="0" applyFill="1" applyBorder="1" applyAlignment="1">
      <alignment horizontal="center" wrapText="1"/>
    </xf>
    <xf numFmtId="0" fontId="0" fillId="0" borderId="0" xfId="0" applyFill="1" applyBorder="1" applyAlignment="1">
      <alignment vertical="center" wrapText="1"/>
    </xf>
    <xf numFmtId="0" fontId="20" fillId="46" borderId="0" xfId="0" applyFont="1" applyFill="1"/>
    <xf numFmtId="0" fontId="0" fillId="46" borderId="0" xfId="0" applyFill="1"/>
  </cellXfs>
  <cellStyles count="43">
    <cellStyle name="20 % - Accent1" xfId="1" builtinId="30" customBuiltin="1"/>
    <cellStyle name="20 % - Accent2" xfId="2" builtinId="34" customBuiltin="1"/>
    <cellStyle name="20 % - Accent3" xfId="3" builtinId="38" customBuiltin="1"/>
    <cellStyle name="20 % - Accent4" xfId="4" builtinId="42" customBuiltin="1"/>
    <cellStyle name="20 % - Accent5" xfId="5" builtinId="46" customBuiltin="1"/>
    <cellStyle name="20 % - Accent6" xfId="6" builtinId="50" customBuiltin="1"/>
    <cellStyle name="40 % - Accent1" xfId="7" builtinId="31" customBuiltin="1"/>
    <cellStyle name="40 % - Accent2" xfId="8" builtinId="35" customBuiltin="1"/>
    <cellStyle name="40 % - Accent3" xfId="9" builtinId="39" customBuiltin="1"/>
    <cellStyle name="40 % - Accent4" xfId="10" builtinId="43" customBuiltin="1"/>
    <cellStyle name="40 % - Accent5" xfId="11" builtinId="47" customBuiltin="1"/>
    <cellStyle name="40 % - Accent6" xfId="12" builtinId="51" customBuiltin="1"/>
    <cellStyle name="60 % - Accent1" xfId="13" builtinId="32" customBuiltin="1"/>
    <cellStyle name="60 % - Accent2" xfId="14" builtinId="36" customBuiltin="1"/>
    <cellStyle name="60 % - Accent3" xfId="15" builtinId="40" customBuiltin="1"/>
    <cellStyle name="60 % - Accent4" xfId="16" builtinId="44" customBuiltin="1"/>
    <cellStyle name="60 % - Accent5" xfId="17" builtinId="48" customBuiltin="1"/>
    <cellStyle name="60 %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vertissement" xfId="25" builtinId="11" customBuiltin="1"/>
    <cellStyle name="Calcul" xfId="26" builtinId="22" customBuiltin="1"/>
    <cellStyle name="Cellule liée" xfId="27" builtinId="24" customBuiltin="1"/>
    <cellStyle name="Entrée" xfId="29" builtinId="20" customBuiltin="1"/>
    <cellStyle name="Insatisfaisant" xfId="30" builtinId="27" customBuiltin="1"/>
    <cellStyle name="Lien hypertexte" xfId="42" builtinId="8"/>
    <cellStyle name="Neutre" xfId="31" builtinId="28" customBuiltin="1"/>
    <cellStyle name="Normal" xfId="0" builtinId="0"/>
    <cellStyle name="Note" xfId="28" builtinId="10" customBuiltin="1"/>
    <cellStyle name="Satisfaisant" xfId="32" builtinId="26" customBuiltin="1"/>
    <cellStyle name="Sortie" xfId="33" builtinId="21" customBuiltin="1"/>
    <cellStyle name="Texte explicatif" xfId="34" builtinId="53" customBuiltin="1"/>
    <cellStyle name="Titre" xfId="35" builtinId="15" customBuiltin="1"/>
    <cellStyle name="Titre 1" xfId="36" builtinId="16" customBuiltin="1"/>
    <cellStyle name="Titre 2" xfId="37" builtinId="17" customBuiltin="1"/>
    <cellStyle name="Titre 3" xfId="38" builtinId="18" customBuiltin="1"/>
    <cellStyle name="Titre 4" xfId="39" builtinId="19" customBuiltin="1"/>
    <cellStyle name="Total" xfId="40" builtinId="25" customBuiltin="1"/>
    <cellStyle name="Vérification" xfId="41"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usernames" Target="revisions/userNam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revisionHeaders" Target="revisions/revisionHeader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CE/Direction%20de%20la%20Formation/Team-Directoire/Pr&#233;paration%20&amp;%20Planning/2018-2019/Population%20ING4%202018-20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aroline/Downloads/Tableau%20de%20bord%20PPE%202018-2019%20VD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énéral"/>
      <sheetName val="Statistiques"/>
      <sheetName val="Feuil1"/>
      <sheetName val="pour publipostage"/>
      <sheetName val="Export Agresso"/>
      <sheetName val="Choix mineures"/>
      <sheetName val="detailed au 09.04.18"/>
      <sheetName val="Etat des mineures PP"/>
    </sheetNames>
    <sheetDataSet>
      <sheetData sheetId="0">
        <row r="4">
          <cell r="A4">
            <v>109039</v>
          </cell>
          <cell r="B4" t="str">
            <v>Aguilar Chavez Peon</v>
          </cell>
          <cell r="C4" t="str">
            <v xml:space="preserve">Enrique </v>
          </cell>
          <cell r="D4" t="str">
            <v xml:space="preserve">Aguilar Chavez Peon Enrique </v>
          </cell>
          <cell r="F4" t="str">
            <v>A01022848@itesm.mx</v>
          </cell>
          <cell r="G4" t="str">
            <v>M</v>
          </cell>
          <cell r="H4" t="str">
            <v>Nouveau (international)</v>
          </cell>
          <cell r="M4" t="str">
            <v>ING</v>
          </cell>
          <cell r="N4" t="e">
            <v>#N/A</v>
          </cell>
        </row>
        <row r="5">
          <cell r="A5">
            <v>106729</v>
          </cell>
          <cell r="B5" t="str">
            <v>AKSOU</v>
          </cell>
          <cell r="C5" t="str">
            <v>Soufiane</v>
          </cell>
          <cell r="D5" t="str">
            <v>Soufiane AKSOU</v>
          </cell>
          <cell r="E5" t="str">
            <v>SA151802</v>
          </cell>
          <cell r="F5" t="str">
            <v>soufiane.aksou@edu.ece.fr</v>
          </cell>
          <cell r="G5" t="str">
            <v>M</v>
          </cell>
          <cell r="I5">
            <v>2020</v>
          </cell>
          <cell r="M5" t="str">
            <v>ING</v>
          </cell>
          <cell r="N5" t="str">
            <v>ADMISCOND</v>
          </cell>
        </row>
        <row r="6">
          <cell r="A6">
            <v>108437</v>
          </cell>
          <cell r="B6" t="str">
            <v>BARBAT</v>
          </cell>
          <cell r="C6" t="str">
            <v>Alexis</v>
          </cell>
          <cell r="D6" t="str">
            <v>Alexis BARBAT</v>
          </cell>
          <cell r="E6" t="str">
            <v>AB175741</v>
          </cell>
          <cell r="F6" t="str">
            <v>alexis.barbat@edu.ece.fr</v>
          </cell>
          <cell r="G6" t="str">
            <v>M</v>
          </cell>
          <cell r="I6">
            <v>2020</v>
          </cell>
          <cell r="M6" t="str">
            <v>ING</v>
          </cell>
          <cell r="N6" t="str">
            <v>ADMISCOND</v>
          </cell>
        </row>
        <row r="7">
          <cell r="A7">
            <v>106664</v>
          </cell>
          <cell r="B7" t="str">
            <v>BENCHEQROUN</v>
          </cell>
          <cell r="C7" t="str">
            <v>Kamil</v>
          </cell>
          <cell r="D7" t="str">
            <v>Kamil BENCHEQROUN</v>
          </cell>
          <cell r="E7" t="str">
            <v>KB151832</v>
          </cell>
          <cell r="F7" t="str">
            <v>kamil.bencheqroun@edu.ece.fr</v>
          </cell>
          <cell r="G7" t="str">
            <v>M</v>
          </cell>
          <cell r="I7">
            <v>2020</v>
          </cell>
          <cell r="M7" t="str">
            <v>ING</v>
          </cell>
          <cell r="N7" t="str">
            <v>ADMIS</v>
          </cell>
        </row>
        <row r="8">
          <cell r="A8">
            <v>106612</v>
          </cell>
          <cell r="B8" t="str">
            <v>BERAUD</v>
          </cell>
          <cell r="C8" t="str">
            <v>Louis</v>
          </cell>
          <cell r="D8" t="str">
            <v>Louis BERAUD</v>
          </cell>
          <cell r="E8" t="str">
            <v>LB151834</v>
          </cell>
          <cell r="F8" t="str">
            <v>louis.beraud@edu.ece.fr</v>
          </cell>
          <cell r="G8" t="str">
            <v>M</v>
          </cell>
          <cell r="I8">
            <v>2020</v>
          </cell>
          <cell r="M8" t="str">
            <v>ING</v>
          </cell>
          <cell r="N8" t="str">
            <v>ADMISCOND</v>
          </cell>
        </row>
        <row r="9">
          <cell r="A9">
            <v>106592</v>
          </cell>
          <cell r="B9" t="str">
            <v>BERRADA</v>
          </cell>
          <cell r="C9" t="str">
            <v>Leila</v>
          </cell>
          <cell r="D9" t="str">
            <v>Leila BERRADA</v>
          </cell>
          <cell r="E9" t="str">
            <v>LB151836</v>
          </cell>
          <cell r="F9" t="str">
            <v>leila.berrada@edu.ece.fr</v>
          </cell>
          <cell r="G9" t="str">
            <v>F</v>
          </cell>
          <cell r="I9">
            <v>2020</v>
          </cell>
          <cell r="M9" t="str">
            <v>ING</v>
          </cell>
          <cell r="N9" t="str">
            <v>ADMIS</v>
          </cell>
        </row>
        <row r="10">
          <cell r="A10">
            <v>108250</v>
          </cell>
          <cell r="B10" t="str">
            <v>BESSON</v>
          </cell>
          <cell r="C10" t="str">
            <v>Matthias</v>
          </cell>
          <cell r="D10" t="str">
            <v>Matthias BESSON</v>
          </cell>
          <cell r="E10" t="str">
            <v>MB175729</v>
          </cell>
          <cell r="F10" t="str">
            <v>matthias.besson@edu.ece.fr</v>
          </cell>
          <cell r="G10" t="str">
            <v>M</v>
          </cell>
          <cell r="I10">
            <v>2020</v>
          </cell>
          <cell r="M10" t="str">
            <v>ING</v>
          </cell>
          <cell r="N10" t="str">
            <v>ADMIS</v>
          </cell>
        </row>
        <row r="11">
          <cell r="A11">
            <v>106299</v>
          </cell>
          <cell r="B11" t="str">
            <v>BILLON</v>
          </cell>
          <cell r="C11" t="str">
            <v>Gustave</v>
          </cell>
          <cell r="D11" t="str">
            <v>Gustave BILLON</v>
          </cell>
          <cell r="E11" t="str">
            <v>GB151840</v>
          </cell>
          <cell r="F11" t="str">
            <v>gustave.billon@edu.ece.fr</v>
          </cell>
          <cell r="G11" t="str">
            <v>M</v>
          </cell>
          <cell r="I11">
            <v>2020</v>
          </cell>
          <cell r="M11" t="str">
            <v>ING</v>
          </cell>
          <cell r="N11" t="str">
            <v>ADMISCOND</v>
          </cell>
        </row>
        <row r="12">
          <cell r="A12">
            <v>106344</v>
          </cell>
          <cell r="B12" t="str">
            <v>BOUZEMAME</v>
          </cell>
          <cell r="C12" t="str">
            <v>Dany</v>
          </cell>
          <cell r="D12" t="str">
            <v>Dany BOUZEMAME</v>
          </cell>
          <cell r="E12" t="str">
            <v>DB151854</v>
          </cell>
          <cell r="F12" t="str">
            <v>dany.bouzemame@edu.ece.fr</v>
          </cell>
          <cell r="G12" t="str">
            <v>F</v>
          </cell>
          <cell r="I12">
            <v>2020</v>
          </cell>
          <cell r="M12" t="str">
            <v>ING</v>
          </cell>
          <cell r="N12" t="str">
            <v>ADMIS</v>
          </cell>
        </row>
        <row r="13">
          <cell r="A13">
            <v>106719</v>
          </cell>
          <cell r="B13" t="str">
            <v>BRUE</v>
          </cell>
          <cell r="C13" t="str">
            <v>Hugo</v>
          </cell>
          <cell r="D13" t="str">
            <v>Hugo BRUE</v>
          </cell>
          <cell r="E13" t="str">
            <v>HB151860</v>
          </cell>
          <cell r="F13" t="str">
            <v>hugo.brue@edu.ece.fr</v>
          </cell>
          <cell r="G13" t="str">
            <v>M</v>
          </cell>
          <cell r="I13">
            <v>2020</v>
          </cell>
          <cell r="M13" t="str">
            <v>ING</v>
          </cell>
          <cell r="N13" t="str">
            <v>ADMISCOND</v>
          </cell>
        </row>
        <row r="14">
          <cell r="A14">
            <v>106710</v>
          </cell>
          <cell r="B14" t="str">
            <v>BUSQUET DE CAUMONT</v>
          </cell>
          <cell r="C14" t="str">
            <v>Marin</v>
          </cell>
          <cell r="D14" t="str">
            <v>Marin BUSQUET DE CAUMONT</v>
          </cell>
          <cell r="E14" t="str">
            <v>MB151864</v>
          </cell>
          <cell r="F14" t="str">
            <v>marin.busquet-de-caumont@edu.ece.fr</v>
          </cell>
          <cell r="G14" t="str">
            <v>M</v>
          </cell>
          <cell r="I14">
            <v>2020</v>
          </cell>
          <cell r="M14" t="str">
            <v>ING</v>
          </cell>
          <cell r="N14" t="str">
            <v>ADMISCOND</v>
          </cell>
        </row>
        <row r="15">
          <cell r="A15">
            <v>106281</v>
          </cell>
          <cell r="B15" t="str">
            <v>CALANCA</v>
          </cell>
          <cell r="C15" t="str">
            <v>Hugo</v>
          </cell>
          <cell r="D15" t="str">
            <v>Hugo CALANCA</v>
          </cell>
          <cell r="E15" t="str">
            <v>HC151868</v>
          </cell>
          <cell r="F15" t="str">
            <v>hugo.calanca@edu.ece.fr</v>
          </cell>
          <cell r="G15" t="str">
            <v>M</v>
          </cell>
          <cell r="I15">
            <v>2020</v>
          </cell>
          <cell r="M15" t="str">
            <v>ING</v>
          </cell>
          <cell r="N15" t="str">
            <v>ADMISCOND</v>
          </cell>
        </row>
        <row r="16">
          <cell r="A16">
            <v>106345</v>
          </cell>
          <cell r="B16" t="str">
            <v>CAUDWELL</v>
          </cell>
          <cell r="C16" t="str">
            <v>Antoine</v>
          </cell>
          <cell r="D16" t="str">
            <v>Antoine CAUDWELL</v>
          </cell>
          <cell r="E16" t="str">
            <v>AC151871</v>
          </cell>
          <cell r="F16" t="str">
            <v>antoine.caudwell@edu.ece.fr</v>
          </cell>
          <cell r="G16" t="str">
            <v>M</v>
          </cell>
          <cell r="I16">
            <v>2020</v>
          </cell>
          <cell r="M16" t="str">
            <v>ING</v>
          </cell>
          <cell r="N16" t="str">
            <v>ADMISCOND</v>
          </cell>
        </row>
        <row r="17">
          <cell r="A17">
            <v>106658</v>
          </cell>
          <cell r="B17" t="str">
            <v>CHENE</v>
          </cell>
          <cell r="C17" t="str">
            <v>Thomas</v>
          </cell>
          <cell r="D17" t="str">
            <v>Thomas CHENE</v>
          </cell>
          <cell r="E17" t="str">
            <v>TC151879</v>
          </cell>
          <cell r="F17" t="str">
            <v>thomas.chene@edu.ece.fr</v>
          </cell>
          <cell r="G17" t="str">
            <v>M</v>
          </cell>
          <cell r="I17">
            <v>2020</v>
          </cell>
          <cell r="M17" t="str">
            <v>ING</v>
          </cell>
          <cell r="N17" t="str">
            <v>ADMISCOND</v>
          </cell>
        </row>
        <row r="18">
          <cell r="A18">
            <v>106987</v>
          </cell>
          <cell r="B18" t="str">
            <v>DE VILLEMANDY</v>
          </cell>
          <cell r="C18" t="str">
            <v>Valentine</v>
          </cell>
          <cell r="D18" t="str">
            <v>Valentine DE VILLEMANDY</v>
          </cell>
          <cell r="E18" t="str">
            <v>VD160184</v>
          </cell>
          <cell r="F18" t="str">
            <v>valentine.de-villemandy@edu.ece.fr</v>
          </cell>
          <cell r="G18" t="str">
            <v>F</v>
          </cell>
          <cell r="I18">
            <v>2020</v>
          </cell>
          <cell r="M18" t="str">
            <v>ING</v>
          </cell>
          <cell r="N18" t="str">
            <v>ADMISCOND</v>
          </cell>
        </row>
        <row r="19">
          <cell r="A19">
            <v>106320</v>
          </cell>
          <cell r="B19" t="str">
            <v>DEROULEDE</v>
          </cell>
          <cell r="C19" t="str">
            <v>Louis</v>
          </cell>
          <cell r="D19" t="str">
            <v>Louis DEROULEDE</v>
          </cell>
          <cell r="E19" t="str">
            <v>LD151904</v>
          </cell>
          <cell r="F19" t="str">
            <v>louis.deroulede@edu.ece.fr</v>
          </cell>
          <cell r="G19" t="str">
            <v>M</v>
          </cell>
          <cell r="I19">
            <v>2020</v>
          </cell>
          <cell r="M19" t="str">
            <v>ING</v>
          </cell>
          <cell r="N19" t="str">
            <v>ADMIS</v>
          </cell>
        </row>
        <row r="20">
          <cell r="A20">
            <v>106615</v>
          </cell>
          <cell r="B20" t="str">
            <v>ELBAZ</v>
          </cell>
          <cell r="C20" t="str">
            <v>Nathan</v>
          </cell>
          <cell r="D20" t="str">
            <v>Nathan ELBAZ</v>
          </cell>
          <cell r="E20" t="str">
            <v>NE151920</v>
          </cell>
          <cell r="F20" t="str">
            <v>nathan.elbaz@edu.ece.fr</v>
          </cell>
          <cell r="G20" t="str">
            <v>M</v>
          </cell>
          <cell r="I20">
            <v>2020</v>
          </cell>
          <cell r="M20" t="str">
            <v>ING</v>
          </cell>
          <cell r="N20" t="str">
            <v>ADMISCOND</v>
          </cell>
        </row>
        <row r="21">
          <cell r="A21">
            <v>107755</v>
          </cell>
          <cell r="B21" t="str">
            <v>ENGERRAN</v>
          </cell>
          <cell r="C21" t="str">
            <v>Sacha</v>
          </cell>
          <cell r="D21" t="str">
            <v>Sacha ENGERRAN</v>
          </cell>
          <cell r="E21" t="str">
            <v>SE162635</v>
          </cell>
          <cell r="F21" t="str">
            <v>sacha.engerran@edu.ece.fr</v>
          </cell>
          <cell r="G21" t="str">
            <v>M</v>
          </cell>
          <cell r="I21">
            <v>2020</v>
          </cell>
          <cell r="M21" t="str">
            <v>ING</v>
          </cell>
          <cell r="N21" t="str">
            <v>ADMISCOND</v>
          </cell>
        </row>
        <row r="22">
          <cell r="A22">
            <v>109035</v>
          </cell>
          <cell r="B22" t="str">
            <v>Escobar Tirado</v>
          </cell>
          <cell r="C22" t="str">
            <v>Maria Jose</v>
          </cell>
          <cell r="D22" t="str">
            <v>Escobar Tirado Maria Jose</v>
          </cell>
          <cell r="F22" t="str">
            <v>A00818896@itesm.mx</v>
          </cell>
          <cell r="G22" t="str">
            <v>F</v>
          </cell>
          <cell r="H22" t="str">
            <v>Nouveau (international)</v>
          </cell>
          <cell r="M22" t="str">
            <v>ING</v>
          </cell>
          <cell r="N22" t="e">
            <v>#N/A</v>
          </cell>
        </row>
        <row r="23">
          <cell r="A23">
            <v>107288</v>
          </cell>
          <cell r="B23" t="str">
            <v>GENTRIC</v>
          </cell>
          <cell r="C23" t="str">
            <v>Nolwenn</v>
          </cell>
          <cell r="D23" t="str">
            <v>Nolwenn GENTRIC</v>
          </cell>
          <cell r="E23" t="str">
            <v>NG161817</v>
          </cell>
          <cell r="F23" t="str">
            <v>nolwenn.gentric@edu.ece.fr</v>
          </cell>
          <cell r="G23" t="str">
            <v>F</v>
          </cell>
          <cell r="I23">
            <v>2020</v>
          </cell>
          <cell r="M23" t="str">
            <v>ING</v>
          </cell>
          <cell r="N23" t="str">
            <v>ADMIS</v>
          </cell>
        </row>
        <row r="24">
          <cell r="A24">
            <v>109038</v>
          </cell>
          <cell r="B24" t="str">
            <v>Gomez Aguilar</v>
          </cell>
          <cell r="C24" t="str">
            <v>Juan Ernesto</v>
          </cell>
          <cell r="D24" t="str">
            <v>Gomez Aguilar Juan Ernesto</v>
          </cell>
          <cell r="F24" t="str">
            <v>juan.gomezar@udlap.mx</v>
          </cell>
          <cell r="G24" t="str">
            <v>M</v>
          </cell>
          <cell r="H24" t="str">
            <v>Nouveau (international)</v>
          </cell>
          <cell r="M24" t="str">
            <v>ING</v>
          </cell>
          <cell r="N24" t="e">
            <v>#N/A</v>
          </cell>
        </row>
        <row r="25">
          <cell r="A25">
            <v>109036</v>
          </cell>
          <cell r="B25" t="str">
            <v>Gonzalez Moyo</v>
          </cell>
          <cell r="C25" t="str">
            <v>Norma Alejandra</v>
          </cell>
          <cell r="D25" t="str">
            <v>Gonzalez Moyo Norma Alejandra</v>
          </cell>
          <cell r="F25" t="str">
            <v>A01421055@itesm.mx</v>
          </cell>
          <cell r="G25" t="str">
            <v>F</v>
          </cell>
          <cell r="H25" t="str">
            <v>Nouveau (international)</v>
          </cell>
          <cell r="M25" t="str">
            <v>ING</v>
          </cell>
          <cell r="N25" t="e">
            <v>#N/A</v>
          </cell>
        </row>
        <row r="26">
          <cell r="A26">
            <v>106352</v>
          </cell>
          <cell r="B26" t="str">
            <v>GUYARD</v>
          </cell>
          <cell r="C26" t="str">
            <v>Jean-adrien</v>
          </cell>
          <cell r="D26" t="str">
            <v>Jean-adrien GUYARD</v>
          </cell>
          <cell r="E26" t="str">
            <v>JG151967</v>
          </cell>
          <cell r="F26" t="str">
            <v>jean-adrien.guyard@edu.ece.fr</v>
          </cell>
          <cell r="G26" t="str">
            <v>M</v>
          </cell>
          <cell r="I26">
            <v>2020</v>
          </cell>
          <cell r="M26" t="str">
            <v>ING</v>
          </cell>
          <cell r="N26" t="str">
            <v>ADMISCOND</v>
          </cell>
        </row>
        <row r="27">
          <cell r="A27">
            <v>106585</v>
          </cell>
          <cell r="B27" t="str">
            <v>JANNIN</v>
          </cell>
          <cell r="C27" t="str">
            <v>Tanguy</v>
          </cell>
          <cell r="D27" t="str">
            <v>Tanguy JANNIN</v>
          </cell>
          <cell r="E27" t="str">
            <v>TJ151981</v>
          </cell>
          <cell r="F27" t="str">
            <v>tanguy.jannin@edu.ece.fr</v>
          </cell>
          <cell r="G27" t="str">
            <v>M</v>
          </cell>
          <cell r="I27">
            <v>2020</v>
          </cell>
          <cell r="M27" t="str">
            <v>ING</v>
          </cell>
          <cell r="N27" t="str">
            <v>ADMISCOND</v>
          </cell>
        </row>
        <row r="28">
          <cell r="A28">
            <v>109031</v>
          </cell>
          <cell r="B28" t="str">
            <v xml:space="preserve">Johansson </v>
          </cell>
          <cell r="C28" t="str">
            <v xml:space="preserve">Emma </v>
          </cell>
          <cell r="D28" t="str">
            <v xml:space="preserve">Johansson  Emma </v>
          </cell>
          <cell r="F28" t="str">
            <v xml:space="preserve">emsons94@gmail.com, </v>
          </cell>
          <cell r="G28" t="str">
            <v>F</v>
          </cell>
          <cell r="H28" t="str">
            <v>Nouveau (international)</v>
          </cell>
          <cell r="M28" t="str">
            <v>ING</v>
          </cell>
          <cell r="N28" t="e">
            <v>#N/A</v>
          </cell>
        </row>
        <row r="29">
          <cell r="A29">
            <v>108377</v>
          </cell>
          <cell r="B29" t="str">
            <v>KLEBE</v>
          </cell>
          <cell r="C29" t="str">
            <v>Jessica</v>
          </cell>
          <cell r="D29" t="str">
            <v>Jessica KLEBE</v>
          </cell>
          <cell r="E29" t="str">
            <v>JK175698</v>
          </cell>
          <cell r="F29" t="str">
            <v>jessica.klebe@edu.ece.fr</v>
          </cell>
          <cell r="G29" t="str">
            <v>F</v>
          </cell>
          <cell r="I29">
            <v>2020</v>
          </cell>
          <cell r="M29" t="str">
            <v>ING</v>
          </cell>
          <cell r="N29" t="str">
            <v>ADMISCOND</v>
          </cell>
        </row>
        <row r="30">
          <cell r="A30">
            <v>109042</v>
          </cell>
          <cell r="B30" t="str">
            <v>Kulesz</v>
          </cell>
          <cell r="C30" t="str">
            <v>Monika</v>
          </cell>
          <cell r="D30" t="str">
            <v>Kulesz Monika</v>
          </cell>
          <cell r="F30" t="str">
            <v>monikakulesz@gmail.com</v>
          </cell>
          <cell r="G30" t="str">
            <v>F</v>
          </cell>
          <cell r="H30" t="str">
            <v>Nouveau (international)</v>
          </cell>
          <cell r="M30" t="str">
            <v>ING</v>
          </cell>
          <cell r="N30" t="e">
            <v>#N/A</v>
          </cell>
        </row>
        <row r="31">
          <cell r="A31">
            <v>109034</v>
          </cell>
          <cell r="B31" t="str">
            <v>Laitila</v>
          </cell>
          <cell r="C31" t="str">
            <v>Joonas</v>
          </cell>
          <cell r="D31" t="str">
            <v>Laitila Joonas</v>
          </cell>
          <cell r="F31" t="str">
            <v>Joonas.Laitila@student.lut.fi</v>
          </cell>
          <cell r="G31" t="str">
            <v>M</v>
          </cell>
          <cell r="H31" t="str">
            <v>Nouveau (international)</v>
          </cell>
          <cell r="M31" t="str">
            <v>ING</v>
          </cell>
          <cell r="N31" t="e">
            <v>#N/A</v>
          </cell>
        </row>
        <row r="32">
          <cell r="A32">
            <v>106356</v>
          </cell>
          <cell r="B32" t="str">
            <v>LEMERCIER</v>
          </cell>
          <cell r="C32" t="str">
            <v>Léa</v>
          </cell>
          <cell r="D32" t="str">
            <v>Léa LEMERCIER</v>
          </cell>
          <cell r="E32" t="str">
            <v>LL152011</v>
          </cell>
          <cell r="F32" t="str">
            <v>lea.lemercier@edu.ece.fr</v>
          </cell>
          <cell r="G32" t="str">
            <v>F</v>
          </cell>
          <cell r="I32">
            <v>2020</v>
          </cell>
          <cell r="M32" t="str">
            <v>ING</v>
          </cell>
          <cell r="N32" t="str">
            <v>ADMIS</v>
          </cell>
        </row>
        <row r="33">
          <cell r="A33">
            <v>108148</v>
          </cell>
          <cell r="B33" t="str">
            <v>LUKASZEWICZ</v>
          </cell>
          <cell r="C33" t="str">
            <v>Pierre</v>
          </cell>
          <cell r="D33" t="str">
            <v>Pierre LUKASZEWICZ</v>
          </cell>
          <cell r="E33" t="str">
            <v>PL175634</v>
          </cell>
          <cell r="F33" t="str">
            <v>pierre.lukaszewicz@edu.ece.fr</v>
          </cell>
          <cell r="G33" t="str">
            <v>M</v>
          </cell>
          <cell r="I33">
            <v>2020</v>
          </cell>
          <cell r="M33" t="str">
            <v>ING</v>
          </cell>
          <cell r="N33" t="str">
            <v>ADMISCOND</v>
          </cell>
        </row>
        <row r="34">
          <cell r="A34">
            <v>109032</v>
          </cell>
          <cell r="B34" t="str">
            <v>Lundberg</v>
          </cell>
          <cell r="C34" t="str">
            <v xml:space="preserve">Kajsa </v>
          </cell>
          <cell r="D34" t="str">
            <v xml:space="preserve">Lundberg Kajsa </v>
          </cell>
          <cell r="F34" t="str">
            <v>huldakajsa@hotmail.com</v>
          </cell>
          <cell r="G34" t="str">
            <v>F</v>
          </cell>
          <cell r="H34" t="str">
            <v>Nouveau (international)</v>
          </cell>
          <cell r="M34" t="str">
            <v>ING</v>
          </cell>
          <cell r="N34" t="e">
            <v>#N/A</v>
          </cell>
        </row>
        <row r="35">
          <cell r="A35">
            <v>106277</v>
          </cell>
          <cell r="B35" t="str">
            <v>LUTZ</v>
          </cell>
          <cell r="C35" t="str">
            <v>Max</v>
          </cell>
          <cell r="D35" t="str">
            <v>Max LUTZ</v>
          </cell>
          <cell r="E35" t="str">
            <v>ML152025</v>
          </cell>
          <cell r="F35" t="str">
            <v>max.lutz@edu.ece.fr</v>
          </cell>
          <cell r="G35" t="str">
            <v>M</v>
          </cell>
          <cell r="I35">
            <v>2020</v>
          </cell>
          <cell r="M35" t="str">
            <v>ING</v>
          </cell>
          <cell r="N35" t="str">
            <v>ADMIS</v>
          </cell>
        </row>
        <row r="36">
          <cell r="A36">
            <v>106408</v>
          </cell>
          <cell r="B36" t="str">
            <v>MOTSCH</v>
          </cell>
          <cell r="C36" t="str">
            <v>Remi</v>
          </cell>
          <cell r="D36" t="str">
            <v>Remi MOTSCH</v>
          </cell>
          <cell r="E36" t="str">
            <v>RM152044</v>
          </cell>
          <cell r="F36" t="str">
            <v>remi.motsch@edu.ece.fr</v>
          </cell>
          <cell r="G36" t="str">
            <v>M</v>
          </cell>
          <cell r="I36">
            <v>2020</v>
          </cell>
          <cell r="M36" t="str">
            <v>ING</v>
          </cell>
          <cell r="N36" t="str">
            <v>ADMISCOND</v>
          </cell>
        </row>
        <row r="37">
          <cell r="A37">
            <v>109033</v>
          </cell>
          <cell r="B37" t="str">
            <v>Porte Petit Hernandez</v>
          </cell>
          <cell r="C37" t="str">
            <v xml:space="preserve">Ashmed Farid </v>
          </cell>
          <cell r="D37" t="str">
            <v xml:space="preserve">Porte Petit Hernandez Ashmed Farid </v>
          </cell>
          <cell r="F37" t="str">
            <v>A01281338@itesm.mx</v>
          </cell>
          <cell r="G37" t="str">
            <v>M</v>
          </cell>
          <cell r="H37" t="str">
            <v>Nouveau (international)</v>
          </cell>
          <cell r="M37" t="str">
            <v>ING</v>
          </cell>
          <cell r="N37" t="e">
            <v>#N/A</v>
          </cell>
        </row>
        <row r="38">
          <cell r="A38">
            <v>106300</v>
          </cell>
          <cell r="B38" t="str">
            <v>PRIMEAU</v>
          </cell>
          <cell r="C38" t="str">
            <v>Simon</v>
          </cell>
          <cell r="D38" t="str">
            <v>Simon PRIMEAU</v>
          </cell>
          <cell r="E38" t="str">
            <v>SP152071</v>
          </cell>
          <cell r="F38" t="str">
            <v>simon.primeau@edu.ece.fr</v>
          </cell>
          <cell r="G38" t="str">
            <v>M</v>
          </cell>
          <cell r="I38">
            <v>2020</v>
          </cell>
          <cell r="M38" t="str">
            <v>ING</v>
          </cell>
          <cell r="N38" t="str">
            <v>ADMISCOND</v>
          </cell>
        </row>
        <row r="39">
          <cell r="A39">
            <v>106479</v>
          </cell>
          <cell r="B39" t="str">
            <v>RAHBANI</v>
          </cell>
          <cell r="C39" t="str">
            <v>Marc</v>
          </cell>
          <cell r="D39" t="str">
            <v>Marc RAHBANI</v>
          </cell>
          <cell r="E39" t="str">
            <v>MR152074</v>
          </cell>
          <cell r="F39" t="str">
            <v>marc.rahbani@edu.ece.fr</v>
          </cell>
          <cell r="G39" t="str">
            <v>M</v>
          </cell>
          <cell r="I39">
            <v>2020</v>
          </cell>
          <cell r="M39" t="str">
            <v>ING</v>
          </cell>
          <cell r="N39" t="str">
            <v>ADMIS</v>
          </cell>
        </row>
        <row r="40">
          <cell r="A40">
            <v>109037</v>
          </cell>
          <cell r="B40" t="str">
            <v>Seitz-McIntyre</v>
          </cell>
          <cell r="C40" t="str">
            <v xml:space="preserve">Jasper </v>
          </cell>
          <cell r="D40" t="str">
            <v xml:space="preserve">Seitz-McIntyre Jasper </v>
          </cell>
          <cell r="F40" t="str">
            <v>Jasper.seitz-mcintyre@rwth-aachen.de</v>
          </cell>
          <cell r="G40" t="str">
            <v>M</v>
          </cell>
          <cell r="H40" t="str">
            <v>Nouveau (international)</v>
          </cell>
          <cell r="M40" t="str">
            <v>ING</v>
          </cell>
          <cell r="N40" t="e">
            <v>#N/A</v>
          </cell>
        </row>
        <row r="41">
          <cell r="A41">
            <v>109041</v>
          </cell>
          <cell r="B41" t="str">
            <v>Stein</v>
          </cell>
          <cell r="C41" t="str">
            <v xml:space="preserve">Valentin </v>
          </cell>
          <cell r="D41" t="str">
            <v xml:space="preserve">Stein Valentin </v>
          </cell>
          <cell r="F41" t="str">
            <v>steinvalentin@gmail.com</v>
          </cell>
          <cell r="G41" t="str">
            <v>M</v>
          </cell>
          <cell r="H41" t="str">
            <v>Nouveau (international)</v>
          </cell>
          <cell r="M41" t="str">
            <v>ING</v>
          </cell>
          <cell r="N41" t="e">
            <v>#N/A</v>
          </cell>
        </row>
        <row r="42">
          <cell r="A42">
            <v>109040</v>
          </cell>
          <cell r="B42" t="str">
            <v>Torrent Calvo</v>
          </cell>
          <cell r="C42" t="str">
            <v>Alvaro</v>
          </cell>
          <cell r="D42" t="str">
            <v>Torrent Calvo Alvaro</v>
          </cell>
          <cell r="F42" t="str">
            <v>alvarotorrent1@gmail.com</v>
          </cell>
          <cell r="G42" t="str">
            <v>M</v>
          </cell>
          <cell r="H42" t="str">
            <v>Nouveau (international)</v>
          </cell>
          <cell r="M42" t="str">
            <v>ING</v>
          </cell>
          <cell r="N42" t="e">
            <v>#N/A</v>
          </cell>
        </row>
        <row r="43">
          <cell r="A43">
            <v>106544</v>
          </cell>
          <cell r="B43" t="str">
            <v>TROMELIN</v>
          </cell>
          <cell r="C43" t="str">
            <v>Clara</v>
          </cell>
          <cell r="D43" t="str">
            <v>Clara TROMELIN</v>
          </cell>
          <cell r="E43" t="str">
            <v>CT152123</v>
          </cell>
          <cell r="F43" t="str">
            <v>clara.tromelin@edu.ece.fr</v>
          </cell>
          <cell r="G43" t="str">
            <v>F</v>
          </cell>
          <cell r="I43">
            <v>2020</v>
          </cell>
          <cell r="J43">
            <v>0</v>
          </cell>
          <cell r="K43">
            <v>0</v>
          </cell>
          <cell r="L43">
            <v>0</v>
          </cell>
          <cell r="M43" t="str">
            <v>ING</v>
          </cell>
          <cell r="N43" t="str">
            <v>ADMISCOND</v>
          </cell>
        </row>
        <row r="44">
          <cell r="A44">
            <v>108512</v>
          </cell>
          <cell r="B44" t="str">
            <v>UHART  JOUET</v>
          </cell>
          <cell r="C44" t="str">
            <v>Cyprien</v>
          </cell>
          <cell r="D44" t="str">
            <v>Cyprien UHART  JOUET</v>
          </cell>
          <cell r="E44" t="str">
            <v>CU175748</v>
          </cell>
          <cell r="F44" t="str">
            <v>cyprien.uhart-jouet@edu.ece.fr</v>
          </cell>
          <cell r="G44" t="str">
            <v>M</v>
          </cell>
          <cell r="I44">
            <v>2020</v>
          </cell>
          <cell r="J44">
            <v>0</v>
          </cell>
          <cell r="K44">
            <v>0</v>
          </cell>
          <cell r="L44">
            <v>0</v>
          </cell>
          <cell r="M44" t="str">
            <v>ING</v>
          </cell>
          <cell r="N44" t="str">
            <v>ADMISCOND</v>
          </cell>
        </row>
        <row r="45">
          <cell r="A45">
            <v>106582</v>
          </cell>
          <cell r="B45" t="str">
            <v>VALLEE</v>
          </cell>
          <cell r="C45" t="str">
            <v>Alexandre</v>
          </cell>
          <cell r="D45" t="str">
            <v>Alexandre VALLEE</v>
          </cell>
          <cell r="E45" t="str">
            <v>AV152127</v>
          </cell>
          <cell r="F45" t="str">
            <v>alexandre.vallee@edu.ece.fr</v>
          </cell>
          <cell r="G45" t="str">
            <v>M</v>
          </cell>
          <cell r="I45">
            <v>2020</v>
          </cell>
          <cell r="J45">
            <v>0</v>
          </cell>
          <cell r="K45">
            <v>0</v>
          </cell>
          <cell r="L45">
            <v>0</v>
          </cell>
          <cell r="M45" t="str">
            <v>ING</v>
          </cell>
          <cell r="N45" t="str">
            <v>ADMIS</v>
          </cell>
        </row>
        <row r="46">
          <cell r="A46">
            <v>106525</v>
          </cell>
          <cell r="B46" t="str">
            <v>VERCLYTTE</v>
          </cell>
          <cell r="C46" t="str">
            <v>Henri</v>
          </cell>
          <cell r="D46" t="str">
            <v>Henri VERCLYTTE</v>
          </cell>
          <cell r="E46" t="str">
            <v>HV152128</v>
          </cell>
          <cell r="F46" t="str">
            <v>henri.verclytte@edu.ece.fr</v>
          </cell>
          <cell r="G46" t="str">
            <v>M</v>
          </cell>
          <cell r="I46">
            <v>2020</v>
          </cell>
          <cell r="J46">
            <v>0</v>
          </cell>
          <cell r="K46">
            <v>0</v>
          </cell>
          <cell r="L46">
            <v>0</v>
          </cell>
          <cell r="M46" t="str">
            <v>ING</v>
          </cell>
          <cell r="N46" t="str">
            <v>ADMISCOND</v>
          </cell>
          <cell r="O46">
            <v>0</v>
          </cell>
        </row>
        <row r="47">
          <cell r="A47">
            <v>108408</v>
          </cell>
          <cell r="B47" t="str">
            <v>VERNAY</v>
          </cell>
          <cell r="C47" t="str">
            <v>Anne</v>
          </cell>
          <cell r="D47" t="str">
            <v>Anne VERNAY</v>
          </cell>
          <cell r="E47" t="str">
            <v>AV175672</v>
          </cell>
          <cell r="F47" t="str">
            <v>anne.vernay@edu.ece.fr</v>
          </cell>
          <cell r="G47" t="str">
            <v>F</v>
          </cell>
          <cell r="I47">
            <v>2020</v>
          </cell>
          <cell r="J47">
            <v>0</v>
          </cell>
          <cell r="K47">
            <v>0</v>
          </cell>
          <cell r="L47">
            <v>0</v>
          </cell>
          <cell r="M47" t="str">
            <v>ING</v>
          </cell>
          <cell r="N47" t="str">
            <v>ADMISCOND</v>
          </cell>
          <cell r="O47">
            <v>0</v>
          </cell>
        </row>
        <row r="48">
          <cell r="A48">
            <v>106596</v>
          </cell>
          <cell r="B48" t="str">
            <v>VIEL</v>
          </cell>
          <cell r="C48" t="str">
            <v>Hugo</v>
          </cell>
          <cell r="D48" t="str">
            <v>Hugo VIEL</v>
          </cell>
          <cell r="E48" t="str">
            <v>HV152131</v>
          </cell>
          <cell r="F48" t="str">
            <v>hugo.viel@edu.ece.fr</v>
          </cell>
          <cell r="G48" t="str">
            <v>M</v>
          </cell>
          <cell r="I48">
            <v>2020</v>
          </cell>
          <cell r="J48">
            <v>0</v>
          </cell>
          <cell r="K48">
            <v>0</v>
          </cell>
          <cell r="L48">
            <v>0</v>
          </cell>
          <cell r="M48" t="str">
            <v>ING</v>
          </cell>
          <cell r="N48" t="str">
            <v>ADMIS</v>
          </cell>
          <cell r="O48">
            <v>0</v>
          </cell>
        </row>
        <row r="49">
          <cell r="A49">
            <v>108557</v>
          </cell>
          <cell r="B49" t="str">
            <v>ABMONT</v>
          </cell>
          <cell r="C49" t="str">
            <v>Loïc</v>
          </cell>
          <cell r="D49" t="str">
            <v>Loïc ABMONT</v>
          </cell>
          <cell r="E49" t="str">
            <v>LA175781</v>
          </cell>
          <cell r="F49" t="str">
            <v>loic.abmont@edu.ece.fr</v>
          </cell>
          <cell r="G49" t="str">
            <v>M</v>
          </cell>
          <cell r="I49">
            <v>2020</v>
          </cell>
          <cell r="M49" t="str">
            <v>ING</v>
          </cell>
          <cell r="N49" t="str">
            <v>ADMISCOND</v>
          </cell>
        </row>
        <row r="50">
          <cell r="A50">
            <v>106649</v>
          </cell>
          <cell r="B50" t="str">
            <v>AYME   WAUTHIER</v>
          </cell>
          <cell r="C50" t="str">
            <v>Gregoire</v>
          </cell>
          <cell r="D50" t="str">
            <v>Gregoire AYME   WAUTHIER</v>
          </cell>
          <cell r="E50" t="str">
            <v>GA151817</v>
          </cell>
          <cell r="F50" t="str">
            <v>gregoire.ayme---wauthier@edu.ece.fr</v>
          </cell>
          <cell r="G50" t="str">
            <v>M</v>
          </cell>
          <cell r="I50">
            <v>2020</v>
          </cell>
          <cell r="M50" t="str">
            <v>ING</v>
          </cell>
          <cell r="N50" t="str">
            <v>ADMISCOND</v>
          </cell>
        </row>
        <row r="51">
          <cell r="A51">
            <v>108542</v>
          </cell>
          <cell r="B51" t="str">
            <v>BAYE</v>
          </cell>
          <cell r="C51" t="str">
            <v>Antoine</v>
          </cell>
          <cell r="D51" t="str">
            <v>Antoine BAYE</v>
          </cell>
          <cell r="E51" t="str">
            <v>AB175777</v>
          </cell>
          <cell r="F51" t="str">
            <v>antoine.baye@edu.ece.fr</v>
          </cell>
          <cell r="G51" t="str">
            <v>M</v>
          </cell>
          <cell r="I51">
            <v>2020</v>
          </cell>
          <cell r="M51" t="str">
            <v>ING</v>
          </cell>
          <cell r="N51" t="str">
            <v>ADMISCOND</v>
          </cell>
        </row>
        <row r="52">
          <cell r="A52">
            <v>106476</v>
          </cell>
          <cell r="B52" t="str">
            <v>BEAUDOUX</v>
          </cell>
          <cell r="C52" t="str">
            <v>Jean</v>
          </cell>
          <cell r="D52" t="str">
            <v>Jean BEAUDOUX</v>
          </cell>
          <cell r="E52" t="str">
            <v>JB151827</v>
          </cell>
          <cell r="F52" t="str">
            <v>jean.beaudoux@edu.ece.fr</v>
          </cell>
          <cell r="G52" t="str">
            <v>M</v>
          </cell>
          <cell r="I52">
            <v>2020</v>
          </cell>
          <cell r="M52" t="str">
            <v>ING</v>
          </cell>
          <cell r="N52" t="str">
            <v>ADMIS</v>
          </cell>
        </row>
        <row r="53">
          <cell r="A53">
            <v>108424</v>
          </cell>
          <cell r="B53" t="str">
            <v>BETTANE</v>
          </cell>
          <cell r="C53" t="str">
            <v>Nathaniel</v>
          </cell>
          <cell r="D53" t="str">
            <v>Nathaniel BETTANE</v>
          </cell>
          <cell r="E53" t="str">
            <v>NB175668</v>
          </cell>
          <cell r="F53" t="str">
            <v>nathaniel.bettane@edu.ece.fr</v>
          </cell>
          <cell r="G53" t="str">
            <v>M</v>
          </cell>
          <cell r="I53">
            <v>2020</v>
          </cell>
          <cell r="M53" t="str">
            <v>ING</v>
          </cell>
          <cell r="N53" t="str">
            <v>ADMISIND</v>
          </cell>
        </row>
        <row r="54">
          <cell r="A54">
            <v>108197</v>
          </cell>
          <cell r="B54" t="str">
            <v>BOSVAL</v>
          </cell>
          <cell r="C54" t="str">
            <v>Alexis</v>
          </cell>
          <cell r="D54" t="str">
            <v>Alexis BOSVAL</v>
          </cell>
          <cell r="E54" t="str">
            <v>AB175690</v>
          </cell>
          <cell r="F54" t="str">
            <v>alexis.bosval@edu.ece.fr</v>
          </cell>
          <cell r="G54" t="str">
            <v>M</v>
          </cell>
          <cell r="I54">
            <v>2020</v>
          </cell>
          <cell r="M54" t="str">
            <v>ING</v>
          </cell>
          <cell r="N54" t="str">
            <v>ADMISCOND</v>
          </cell>
        </row>
        <row r="55">
          <cell r="A55">
            <v>106428</v>
          </cell>
          <cell r="B55" t="str">
            <v>BOTREL</v>
          </cell>
          <cell r="C55" t="str">
            <v>Victor</v>
          </cell>
          <cell r="D55" t="str">
            <v>Victor BOTREL</v>
          </cell>
          <cell r="E55" t="str">
            <v>VB151848</v>
          </cell>
          <cell r="F55" t="str">
            <v>victor.botrel@edu.ece.fr</v>
          </cell>
          <cell r="G55" t="str">
            <v>M</v>
          </cell>
          <cell r="I55">
            <v>2020</v>
          </cell>
          <cell r="M55" t="str">
            <v>ING</v>
          </cell>
          <cell r="N55" t="str">
            <v>ADMISCOND</v>
          </cell>
        </row>
        <row r="56">
          <cell r="A56">
            <v>106340</v>
          </cell>
          <cell r="B56" t="str">
            <v>BOUADDI</v>
          </cell>
          <cell r="C56" t="str">
            <v>Ianis</v>
          </cell>
          <cell r="D56" t="str">
            <v>Ianis BOUADDI</v>
          </cell>
          <cell r="E56" t="str">
            <v>IB151849</v>
          </cell>
          <cell r="F56" t="str">
            <v>ianis.bouaddi@edu.ece.fr</v>
          </cell>
          <cell r="G56" t="str">
            <v>M</v>
          </cell>
          <cell r="I56">
            <v>2020</v>
          </cell>
          <cell r="M56" t="str">
            <v>ING</v>
          </cell>
          <cell r="N56" t="str">
            <v>ADMISCOND</v>
          </cell>
        </row>
        <row r="57">
          <cell r="A57">
            <v>107379</v>
          </cell>
          <cell r="B57" t="str">
            <v>CHENITI</v>
          </cell>
          <cell r="C57" t="str">
            <v>Senda</v>
          </cell>
          <cell r="D57" t="str">
            <v>Senda CHENITI</v>
          </cell>
          <cell r="E57" t="str">
            <v>SC161814</v>
          </cell>
          <cell r="F57" t="str">
            <v>senda.cheniti@edu.ece.fr</v>
          </cell>
          <cell r="G57" t="str">
            <v>F</v>
          </cell>
          <cell r="I57">
            <v>2020</v>
          </cell>
          <cell r="M57" t="str">
            <v>ING</v>
          </cell>
          <cell r="N57" t="str">
            <v>ADMISCOND</v>
          </cell>
        </row>
        <row r="58">
          <cell r="A58">
            <v>106703</v>
          </cell>
          <cell r="B58" t="str">
            <v>COHEN-SALMON</v>
          </cell>
          <cell r="C58" t="str">
            <v>Maxime</v>
          </cell>
          <cell r="D58" t="str">
            <v>Maxime COHEN-SALMON</v>
          </cell>
          <cell r="E58" t="str">
            <v>MC151884</v>
          </cell>
          <cell r="F58" t="str">
            <v>maxime.cohen-salmon@edu.ece.fr</v>
          </cell>
          <cell r="G58" t="str">
            <v>M</v>
          </cell>
          <cell r="I58">
            <v>2020</v>
          </cell>
          <cell r="M58" t="str">
            <v>ING</v>
          </cell>
          <cell r="N58" t="str">
            <v>ADMISCOND</v>
          </cell>
        </row>
        <row r="59">
          <cell r="A59">
            <v>106687</v>
          </cell>
          <cell r="B59" t="str">
            <v>DE SOUSA MACHADO</v>
          </cell>
          <cell r="C59" t="str">
            <v>Monica</v>
          </cell>
          <cell r="D59" t="str">
            <v>Monica DE SOUSA MACHADO</v>
          </cell>
          <cell r="E59" t="str">
            <v>MD151900</v>
          </cell>
          <cell r="F59" t="str">
            <v>monica.de-sousa-machado@edu.ece.fr</v>
          </cell>
          <cell r="G59" t="str">
            <v>F</v>
          </cell>
          <cell r="I59">
            <v>2020</v>
          </cell>
          <cell r="M59" t="str">
            <v>ING</v>
          </cell>
          <cell r="N59" t="str">
            <v>ADMISCOND</v>
          </cell>
        </row>
        <row r="60">
          <cell r="A60">
            <v>108543</v>
          </cell>
          <cell r="B60" t="str">
            <v>DELAFOSSE</v>
          </cell>
          <cell r="C60" t="str">
            <v>Antoine</v>
          </cell>
          <cell r="D60" t="str">
            <v>Antoine DELAFOSSE</v>
          </cell>
          <cell r="E60" t="str">
            <v>AD175775</v>
          </cell>
          <cell r="F60" t="str">
            <v>antoine.delafosse@edu.ece.fr</v>
          </cell>
          <cell r="G60" t="str">
            <v>M</v>
          </cell>
          <cell r="I60">
            <v>2020</v>
          </cell>
          <cell r="M60" t="str">
            <v>ING</v>
          </cell>
          <cell r="N60" t="str">
            <v>ADMISCOND</v>
          </cell>
        </row>
        <row r="61">
          <cell r="A61">
            <v>108589</v>
          </cell>
          <cell r="B61" t="str">
            <v>DIEP</v>
          </cell>
          <cell r="C61" t="str">
            <v>Stéphane</v>
          </cell>
          <cell r="D61" t="str">
            <v>Stéphane DIEP</v>
          </cell>
          <cell r="E61" t="str">
            <v>SD176264</v>
          </cell>
          <cell r="F61" t="str">
            <v>stephane.diep@edu.ece.fr</v>
          </cell>
          <cell r="G61" t="str">
            <v>M</v>
          </cell>
          <cell r="I61">
            <v>2020</v>
          </cell>
          <cell r="M61" t="str">
            <v>ING</v>
          </cell>
          <cell r="N61" t="str">
            <v>ADMISCOND</v>
          </cell>
        </row>
        <row r="62">
          <cell r="A62">
            <v>108107</v>
          </cell>
          <cell r="B62" t="str">
            <v>ELLUL</v>
          </cell>
          <cell r="C62" t="str">
            <v>Florent</v>
          </cell>
          <cell r="D62" t="str">
            <v>Florent ELLUL</v>
          </cell>
          <cell r="E62" t="str">
            <v>FE175670</v>
          </cell>
          <cell r="F62" t="str">
            <v>florent.ellul@edu.ece.fr</v>
          </cell>
          <cell r="G62" t="str">
            <v>M</v>
          </cell>
          <cell r="I62">
            <v>2020</v>
          </cell>
          <cell r="M62" t="str">
            <v>ING</v>
          </cell>
          <cell r="N62" t="str">
            <v>ADMIS</v>
          </cell>
        </row>
        <row r="63">
          <cell r="A63">
            <v>106535</v>
          </cell>
          <cell r="B63" t="str">
            <v>FASQUELLE</v>
          </cell>
          <cell r="C63" t="str">
            <v>Quentin</v>
          </cell>
          <cell r="D63" t="str">
            <v>Quentin FASQUELLE</v>
          </cell>
          <cell r="E63" t="str">
            <v>QF151926</v>
          </cell>
          <cell r="F63" t="str">
            <v>quentin.fasquelle@edu.ece.fr</v>
          </cell>
          <cell r="G63" t="str">
            <v>M</v>
          </cell>
          <cell r="I63">
            <v>2020</v>
          </cell>
          <cell r="M63" t="str">
            <v>ING</v>
          </cell>
          <cell r="N63" t="str">
            <v>ADMIS</v>
          </cell>
        </row>
        <row r="64">
          <cell r="A64">
            <v>109111</v>
          </cell>
          <cell r="B64" t="str">
            <v>FOFE</v>
          </cell>
          <cell r="C64" t="str">
            <v>David jean-pierre</v>
          </cell>
          <cell r="D64" t="str">
            <v>FOFE David jean-pierre</v>
          </cell>
          <cell r="F64" t="str">
            <v>jpfofe@wanadoo.fr</v>
          </cell>
          <cell r="G64" t="str">
            <v>M</v>
          </cell>
          <cell r="H64" t="str">
            <v>Nouveau (admissions)</v>
          </cell>
          <cell r="I64">
            <v>2020</v>
          </cell>
          <cell r="J64" t="str">
            <v>jpfofe@wanadoo.fr</v>
          </cell>
          <cell r="M64" t="str">
            <v>ING</v>
          </cell>
        </row>
        <row r="65">
          <cell r="A65">
            <v>108467</v>
          </cell>
          <cell r="B65" t="str">
            <v>FOLI</v>
          </cell>
          <cell r="C65" t="str">
            <v>Tara</v>
          </cell>
          <cell r="D65" t="str">
            <v>Tara FOLI</v>
          </cell>
          <cell r="E65" t="str">
            <v>TF175733</v>
          </cell>
          <cell r="F65" t="str">
            <v>tara.foli@edu.ece.fr</v>
          </cell>
          <cell r="G65" t="str">
            <v>F</v>
          </cell>
          <cell r="I65">
            <v>2020</v>
          </cell>
          <cell r="M65" t="str">
            <v>ING</v>
          </cell>
          <cell r="N65" t="str">
            <v>ADMISCOND</v>
          </cell>
        </row>
        <row r="66">
          <cell r="A66">
            <v>106490</v>
          </cell>
          <cell r="B66" t="str">
            <v>FONTAINE</v>
          </cell>
          <cell r="C66" t="str">
            <v>Remi</v>
          </cell>
          <cell r="D66" t="str">
            <v>Remi FONTAINE</v>
          </cell>
          <cell r="E66" t="str">
            <v>RF151934</v>
          </cell>
          <cell r="F66" t="str">
            <v>remi.fontaine@edu.ece.fr</v>
          </cell>
          <cell r="G66" t="str">
            <v>M</v>
          </cell>
          <cell r="I66">
            <v>2020</v>
          </cell>
          <cell r="M66" t="str">
            <v>ING</v>
          </cell>
          <cell r="N66" t="str">
            <v>ADMIS</v>
          </cell>
        </row>
        <row r="67">
          <cell r="A67">
            <v>105759</v>
          </cell>
          <cell r="B67" t="str">
            <v>FONTY</v>
          </cell>
          <cell r="C67" t="str">
            <v>Tom</v>
          </cell>
          <cell r="D67" t="str">
            <v>Tom FONTY</v>
          </cell>
          <cell r="E67" t="str">
            <v>FONTY</v>
          </cell>
          <cell r="F67" t="str">
            <v>tom.fonty@edu.ece.fr</v>
          </cell>
          <cell r="G67" t="str">
            <v>M</v>
          </cell>
          <cell r="I67">
            <v>2020</v>
          </cell>
          <cell r="M67" t="str">
            <v>ING</v>
          </cell>
          <cell r="N67" t="str">
            <v>ADMISCOND</v>
          </cell>
        </row>
        <row r="68">
          <cell r="A68">
            <v>108277</v>
          </cell>
          <cell r="B68" t="str">
            <v>FOURQUIN</v>
          </cell>
          <cell r="C68" t="str">
            <v>Ulysse</v>
          </cell>
          <cell r="D68" t="str">
            <v>Ulysse FOURQUIN</v>
          </cell>
          <cell r="E68" t="str">
            <v>UF175721</v>
          </cell>
          <cell r="F68" t="str">
            <v>ulysse.fourquin@edu.ece.fr</v>
          </cell>
          <cell r="G68" t="str">
            <v>M</v>
          </cell>
          <cell r="I68">
            <v>2020</v>
          </cell>
          <cell r="M68" t="str">
            <v>ING</v>
          </cell>
          <cell r="N68" t="str">
            <v>ADMISCOND</v>
          </cell>
        </row>
        <row r="69">
          <cell r="A69">
            <v>107163</v>
          </cell>
          <cell r="B69" t="str">
            <v>GUERIN</v>
          </cell>
          <cell r="C69" t="str">
            <v>Erwan</v>
          </cell>
          <cell r="D69" t="str">
            <v>GUERIN Erwan</v>
          </cell>
          <cell r="E69" t="str">
            <v>eg162521</v>
          </cell>
          <cell r="F69" t="str">
            <v>erwan.guerin@edu.ece.fr</v>
          </cell>
          <cell r="G69" t="str">
            <v>M</v>
          </cell>
          <cell r="I69">
            <v>2020</v>
          </cell>
          <cell r="M69" t="str">
            <v>ING</v>
          </cell>
          <cell r="N69" t="e">
            <v>#N/A</v>
          </cell>
          <cell r="O69" t="str">
            <v>Redoublement avec changement de majeure (EN)</v>
          </cell>
        </row>
        <row r="70">
          <cell r="A70">
            <v>108473</v>
          </cell>
          <cell r="B70" t="str">
            <v>HABIBI</v>
          </cell>
          <cell r="C70" t="str">
            <v>Abdelrahmane</v>
          </cell>
          <cell r="D70" t="str">
            <v>Abdelrahmane HABIBI</v>
          </cell>
          <cell r="E70" t="str">
            <v>AH175728</v>
          </cell>
          <cell r="F70" t="str">
            <v>abdelrahmane.habibi@edu.ece.fr</v>
          </cell>
          <cell r="G70" t="str">
            <v>M</v>
          </cell>
          <cell r="I70">
            <v>2020</v>
          </cell>
          <cell r="M70" t="str">
            <v>ING</v>
          </cell>
          <cell r="N70" t="str">
            <v>ADMISCOND</v>
          </cell>
        </row>
        <row r="71">
          <cell r="A71">
            <v>108212</v>
          </cell>
          <cell r="B71" t="str">
            <v>HOUE</v>
          </cell>
          <cell r="C71" t="str">
            <v>Johan</v>
          </cell>
          <cell r="D71" t="str">
            <v>Johan HOUE</v>
          </cell>
          <cell r="E71" t="str">
            <v>JH175686</v>
          </cell>
          <cell r="F71" t="str">
            <v>johan.houe@edu.ece.fr</v>
          </cell>
          <cell r="G71" t="str">
            <v>M</v>
          </cell>
          <cell r="I71">
            <v>2020</v>
          </cell>
          <cell r="M71" t="str">
            <v>ING</v>
          </cell>
          <cell r="N71" t="str">
            <v>ADMISCOND</v>
          </cell>
        </row>
        <row r="72">
          <cell r="A72">
            <v>106434</v>
          </cell>
          <cell r="B72" t="str">
            <v>JOSEPH-ANTOINE</v>
          </cell>
          <cell r="C72" t="str">
            <v>Hugo</v>
          </cell>
          <cell r="D72" t="str">
            <v>Hugo JOSEPH-ANTOINE</v>
          </cell>
          <cell r="E72" t="str">
            <v>HJ151984</v>
          </cell>
          <cell r="F72" t="str">
            <v>hugo.joseph-antoine@edu.ece.fr</v>
          </cell>
          <cell r="G72" t="str">
            <v>M</v>
          </cell>
          <cell r="I72">
            <v>2020</v>
          </cell>
          <cell r="J72">
            <v>0</v>
          </cell>
          <cell r="K72">
            <v>0</v>
          </cell>
          <cell r="M72" t="str">
            <v>ING</v>
          </cell>
          <cell r="N72" t="str">
            <v>ADMISCOND</v>
          </cell>
        </row>
        <row r="73">
          <cell r="A73">
            <v>108536</v>
          </cell>
          <cell r="B73" t="str">
            <v>KRIFA</v>
          </cell>
          <cell r="C73" t="str">
            <v>Kalil</v>
          </cell>
          <cell r="D73" t="str">
            <v>Kalil KRIFA</v>
          </cell>
          <cell r="E73" t="str">
            <v>KK175769</v>
          </cell>
          <cell r="F73" t="str">
            <v>kalil.krifa@edu.ece.fr</v>
          </cell>
          <cell r="G73" t="str">
            <v>M</v>
          </cell>
          <cell r="I73">
            <v>2020</v>
          </cell>
          <cell r="M73" t="str">
            <v>ING</v>
          </cell>
          <cell r="N73" t="str">
            <v>ADMIS</v>
          </cell>
        </row>
        <row r="74">
          <cell r="A74">
            <v>106328</v>
          </cell>
          <cell r="B74" t="str">
            <v>LE BRETON</v>
          </cell>
          <cell r="C74" t="str">
            <v>Aude</v>
          </cell>
          <cell r="D74" t="str">
            <v>Aude LE BRETON</v>
          </cell>
          <cell r="E74" t="str">
            <v>AL152002</v>
          </cell>
          <cell r="F74" t="str">
            <v>aude.le-breton@edu.ece.fr</v>
          </cell>
          <cell r="G74" t="str">
            <v>F</v>
          </cell>
          <cell r="I74">
            <v>2020</v>
          </cell>
          <cell r="M74" t="str">
            <v>ING</v>
          </cell>
          <cell r="N74" t="str">
            <v>ADMIS</v>
          </cell>
        </row>
        <row r="75">
          <cell r="A75">
            <v>106529</v>
          </cell>
          <cell r="B75" t="str">
            <v>LENIEF</v>
          </cell>
          <cell r="C75" t="str">
            <v>Lucas</v>
          </cell>
          <cell r="D75" t="str">
            <v>Lucas LENIEF</v>
          </cell>
          <cell r="E75" t="str">
            <v>LL152014</v>
          </cell>
          <cell r="F75" t="str">
            <v>lucas.lenief@edu.ece.fr</v>
          </cell>
          <cell r="G75" t="str">
            <v>M</v>
          </cell>
          <cell r="I75">
            <v>2020</v>
          </cell>
          <cell r="M75" t="str">
            <v>ING</v>
          </cell>
          <cell r="N75" t="str">
            <v>ADMISCOND</v>
          </cell>
        </row>
        <row r="76">
          <cell r="A76">
            <v>108415</v>
          </cell>
          <cell r="B76" t="str">
            <v>LEVENEUR</v>
          </cell>
          <cell r="C76" t="str">
            <v>Marine</v>
          </cell>
          <cell r="D76" t="str">
            <v>Marine LEVENEUR</v>
          </cell>
          <cell r="E76" t="str">
            <v>ML175637</v>
          </cell>
          <cell r="F76" t="str">
            <v>marine.leveneur@edu.ece.fr</v>
          </cell>
          <cell r="G76" t="str">
            <v>F</v>
          </cell>
          <cell r="I76">
            <v>2020</v>
          </cell>
          <cell r="M76" t="str">
            <v>ING</v>
          </cell>
          <cell r="N76" t="str">
            <v>ADMISCOND</v>
          </cell>
        </row>
        <row r="77">
          <cell r="A77">
            <v>107561</v>
          </cell>
          <cell r="B77" t="str">
            <v>LOURAU</v>
          </cell>
          <cell r="C77" t="str">
            <v>Jonathan</v>
          </cell>
          <cell r="D77" t="str">
            <v>Jonathan LOURAU</v>
          </cell>
          <cell r="E77" t="str">
            <v>JL161807</v>
          </cell>
          <cell r="F77" t="str">
            <v>jonathan.lourau@edu.ece.fr</v>
          </cell>
          <cell r="G77" t="str">
            <v>M</v>
          </cell>
          <cell r="I77">
            <v>2020</v>
          </cell>
          <cell r="M77" t="str">
            <v>ING</v>
          </cell>
          <cell r="N77" t="str">
            <v>ADMISCOND</v>
          </cell>
        </row>
        <row r="78">
          <cell r="A78">
            <v>108163</v>
          </cell>
          <cell r="B78" t="str">
            <v>MEDJEBEUR</v>
          </cell>
          <cell r="C78" t="str">
            <v>David</v>
          </cell>
          <cell r="D78" t="str">
            <v>David MEDJEBEUR</v>
          </cell>
          <cell r="E78" t="str">
            <v>DM175692</v>
          </cell>
          <cell r="F78" t="str">
            <v>david.medjebeur@edu.ece.fr</v>
          </cell>
          <cell r="G78" t="str">
            <v>M</v>
          </cell>
          <cell r="I78">
            <v>2020</v>
          </cell>
          <cell r="M78" t="str">
            <v>ING</v>
          </cell>
          <cell r="N78" t="str">
            <v>ADMIS</v>
          </cell>
        </row>
        <row r="79">
          <cell r="A79">
            <v>108527</v>
          </cell>
          <cell r="B79" t="str">
            <v>MEFFRE</v>
          </cell>
          <cell r="C79" t="str">
            <v>Emma</v>
          </cell>
          <cell r="D79" t="str">
            <v>Emma MEFFRE</v>
          </cell>
          <cell r="E79" t="str">
            <v>EM175765</v>
          </cell>
          <cell r="F79" t="str">
            <v>emma.meffre@edu.ece.fr</v>
          </cell>
          <cell r="G79" t="str">
            <v>F</v>
          </cell>
          <cell r="I79">
            <v>2020</v>
          </cell>
          <cell r="M79" t="str">
            <v>ING</v>
          </cell>
          <cell r="N79" t="str">
            <v>ADMISCOND</v>
          </cell>
        </row>
        <row r="80">
          <cell r="A80">
            <v>108523</v>
          </cell>
          <cell r="B80" t="str">
            <v>MOSIMI</v>
          </cell>
          <cell r="C80" t="str">
            <v>Elnathan</v>
          </cell>
          <cell r="D80" t="str">
            <v>Elnathan MOSIMI</v>
          </cell>
          <cell r="E80" t="str">
            <v>EM175710</v>
          </cell>
          <cell r="F80" t="str">
            <v>elnathan.mosimi@edu.ece.fr</v>
          </cell>
          <cell r="G80" t="str">
            <v>M</v>
          </cell>
          <cell r="I80">
            <v>2020</v>
          </cell>
          <cell r="M80" t="str">
            <v>ING</v>
          </cell>
          <cell r="N80" t="str">
            <v>ADMISIND</v>
          </cell>
        </row>
        <row r="81">
          <cell r="A81">
            <v>108506</v>
          </cell>
          <cell r="B81" t="str">
            <v>NGUETTE</v>
          </cell>
          <cell r="C81" t="str">
            <v>Mamadou</v>
          </cell>
          <cell r="D81" t="str">
            <v>Mamadou NGUETTE</v>
          </cell>
          <cell r="E81" t="str">
            <v>MN175715</v>
          </cell>
          <cell r="F81" t="str">
            <v>mamadou.nguette@edu.ece.fr</v>
          </cell>
          <cell r="G81" t="str">
            <v>M</v>
          </cell>
          <cell r="I81">
            <v>2020</v>
          </cell>
          <cell r="M81" t="str">
            <v>ING</v>
          </cell>
          <cell r="N81" t="str">
            <v>ADMISCOND</v>
          </cell>
        </row>
        <row r="82">
          <cell r="A82">
            <v>106534</v>
          </cell>
          <cell r="B82" t="str">
            <v>PINAT</v>
          </cell>
          <cell r="C82" t="str">
            <v>Antoine</v>
          </cell>
          <cell r="D82" t="str">
            <v>Antoine PINAT</v>
          </cell>
          <cell r="E82" t="str">
            <v>AP152063</v>
          </cell>
          <cell r="F82" t="str">
            <v>antoine.pinat@edu.ece.fr</v>
          </cell>
          <cell r="G82" t="str">
            <v>M</v>
          </cell>
          <cell r="I82">
            <v>2020</v>
          </cell>
          <cell r="M82" t="str">
            <v>ING</v>
          </cell>
          <cell r="N82" t="str">
            <v>ADMISCOND</v>
          </cell>
        </row>
        <row r="83">
          <cell r="A83">
            <v>106536</v>
          </cell>
          <cell r="B83" t="str">
            <v>PORTAL</v>
          </cell>
          <cell r="C83" t="str">
            <v>Romain-Hugo</v>
          </cell>
          <cell r="D83" t="str">
            <v>Romain-Hugo PORTAL</v>
          </cell>
          <cell r="E83" t="str">
            <v>RP152068</v>
          </cell>
          <cell r="F83" t="str">
            <v>romain-hugo.portal@edu.ece.fr</v>
          </cell>
          <cell r="G83" t="str">
            <v>M</v>
          </cell>
          <cell r="I83">
            <v>2020</v>
          </cell>
          <cell r="M83" t="str">
            <v>ING</v>
          </cell>
          <cell r="N83" t="str">
            <v>ADMIS</v>
          </cell>
        </row>
        <row r="84">
          <cell r="A84">
            <v>108509</v>
          </cell>
          <cell r="B84" t="str">
            <v>REBHI</v>
          </cell>
          <cell r="C84" t="str">
            <v>Charly-Stann</v>
          </cell>
          <cell r="D84" t="str">
            <v>Charly-Stann REBHI</v>
          </cell>
          <cell r="E84" t="str">
            <v>CR175711</v>
          </cell>
          <cell r="F84" t="str">
            <v>charly-stann.rebhi@edu.ece.fr</v>
          </cell>
          <cell r="G84" t="str">
            <v>M</v>
          </cell>
          <cell r="I84">
            <v>2020</v>
          </cell>
          <cell r="M84" t="str">
            <v>ING</v>
          </cell>
          <cell r="N84" t="str">
            <v>ADMISCOND</v>
          </cell>
        </row>
        <row r="85">
          <cell r="A85">
            <v>106444</v>
          </cell>
          <cell r="B85" t="str">
            <v>ROYER</v>
          </cell>
          <cell r="C85" t="str">
            <v>Alexandra</v>
          </cell>
          <cell r="D85" t="str">
            <v>Alexandra ROYER</v>
          </cell>
          <cell r="E85" t="str">
            <v>AR152091</v>
          </cell>
          <cell r="F85" t="str">
            <v>alexandra.royer@edu.ece.fr</v>
          </cell>
          <cell r="G85" t="str">
            <v>F</v>
          </cell>
          <cell r="I85">
            <v>2020</v>
          </cell>
          <cell r="M85" t="str">
            <v>ING</v>
          </cell>
          <cell r="N85" t="str">
            <v>ADMISCOND</v>
          </cell>
        </row>
        <row r="86">
          <cell r="A86">
            <v>108591</v>
          </cell>
          <cell r="B86" t="str">
            <v>SOSSOUKPE</v>
          </cell>
          <cell r="C86" t="str">
            <v>Jean-Pierre</v>
          </cell>
          <cell r="D86" t="str">
            <v>Jean-Pierre SOSSOUKPE</v>
          </cell>
          <cell r="E86" t="str">
            <v>JS176268</v>
          </cell>
          <cell r="F86" t="str">
            <v>jean-pierre.sossoukpe@edu.ece.fr</v>
          </cell>
          <cell r="G86" t="str">
            <v>M</v>
          </cell>
          <cell r="I86">
            <v>2020</v>
          </cell>
          <cell r="M86" t="str">
            <v>ING</v>
          </cell>
          <cell r="N86" t="str">
            <v>ADMISCOND</v>
          </cell>
        </row>
        <row r="87">
          <cell r="A87">
            <v>108343</v>
          </cell>
          <cell r="B87" t="str">
            <v>THOUVENIN</v>
          </cell>
          <cell r="C87" t="str">
            <v>Vincent</v>
          </cell>
          <cell r="D87" t="str">
            <v>Vincent THOUVENIN</v>
          </cell>
          <cell r="E87" t="str">
            <v>VT175688</v>
          </cell>
          <cell r="F87" t="str">
            <v>vincent.thouvenin@edu.ece.fr</v>
          </cell>
          <cell r="G87" t="str">
            <v>M</v>
          </cell>
          <cell r="I87">
            <v>2020</v>
          </cell>
          <cell r="J87">
            <v>0</v>
          </cell>
          <cell r="K87">
            <v>0</v>
          </cell>
          <cell r="L87">
            <v>0</v>
          </cell>
          <cell r="M87" t="str">
            <v>ING</v>
          </cell>
          <cell r="N87" t="str">
            <v>ADMISCOND</v>
          </cell>
        </row>
        <row r="88">
          <cell r="A88">
            <v>108534</v>
          </cell>
          <cell r="B88" t="str">
            <v>ZENNADI</v>
          </cell>
          <cell r="C88" t="str">
            <v>Eric</v>
          </cell>
          <cell r="D88" t="str">
            <v>Eric ZENNADI</v>
          </cell>
          <cell r="E88" t="str">
            <v>EZ175757</v>
          </cell>
          <cell r="F88" t="str">
            <v>eric.zennadi@edu.ece.fr</v>
          </cell>
          <cell r="G88" t="str">
            <v>M</v>
          </cell>
          <cell r="I88">
            <v>2020</v>
          </cell>
          <cell r="J88">
            <v>0</v>
          </cell>
          <cell r="K88">
            <v>0</v>
          </cell>
          <cell r="L88">
            <v>0</v>
          </cell>
          <cell r="M88" t="str">
            <v>ING</v>
          </cell>
          <cell r="N88" t="str">
            <v>ADMIS</v>
          </cell>
          <cell r="O88">
            <v>0</v>
          </cell>
        </row>
        <row r="89">
          <cell r="A89">
            <v>106513</v>
          </cell>
          <cell r="B89" t="str">
            <v>BLONDEL LA ROUGERY</v>
          </cell>
          <cell r="C89" t="str">
            <v>Matthieu</v>
          </cell>
          <cell r="D89" t="str">
            <v>BLONDEL LA ROUGERY Matthieu</v>
          </cell>
          <cell r="E89">
            <v>0</v>
          </cell>
          <cell r="F89" t="str">
            <v>matthieu.blondel-la-rougery@edu.ece.fr</v>
          </cell>
          <cell r="G89">
            <v>0</v>
          </cell>
          <cell r="H89">
            <v>0</v>
          </cell>
          <cell r="I89">
            <v>2019</v>
          </cell>
          <cell r="J89">
            <v>0</v>
          </cell>
          <cell r="K89">
            <v>0</v>
          </cell>
          <cell r="L89">
            <v>0</v>
          </cell>
          <cell r="M89" t="str">
            <v>ING</v>
          </cell>
          <cell r="N89" t="e">
            <v>#N/A</v>
          </cell>
          <cell r="O89" t="str">
            <v>Redoublement complet du semestre 8. Possibilité d'effectuer un stage en septembre 2018.</v>
          </cell>
        </row>
        <row r="90">
          <cell r="A90">
            <v>105754</v>
          </cell>
          <cell r="B90" t="str">
            <v>LAURENT</v>
          </cell>
          <cell r="C90" t="str">
            <v>Orianne</v>
          </cell>
          <cell r="D90" t="str">
            <v>LAURENT Orianne</v>
          </cell>
          <cell r="E90">
            <v>0</v>
          </cell>
          <cell r="F90" t="str">
            <v>orianne.laurent@edu.ece.fr</v>
          </cell>
          <cell r="G90">
            <v>0</v>
          </cell>
          <cell r="H90">
            <v>0</v>
          </cell>
          <cell r="I90">
            <v>2019</v>
          </cell>
          <cell r="J90">
            <v>0</v>
          </cell>
          <cell r="K90">
            <v>0</v>
          </cell>
          <cell r="L90">
            <v>0</v>
          </cell>
          <cell r="M90" t="str">
            <v>ING</v>
          </cell>
          <cell r="N90" t="e">
            <v>#N/A</v>
          </cell>
          <cell r="O90" t="str">
            <v>Redoublement des enseignements de la majeure du semestre 8 (hors mineure et PPE) et redoublement du stage ING4</v>
          </cell>
        </row>
        <row r="91">
          <cell r="A91">
            <v>106969</v>
          </cell>
          <cell r="B91" t="str">
            <v>BOUZOUBAA</v>
          </cell>
          <cell r="C91" t="str">
            <v>Abla</v>
          </cell>
          <cell r="D91" t="str">
            <v>Abla BOUZOUBAA</v>
          </cell>
          <cell r="E91" t="str">
            <v>AB160190</v>
          </cell>
          <cell r="F91" t="str">
            <v>abla.bouzoubaa@edu.ece.fr</v>
          </cell>
          <cell r="G91" t="str">
            <v>F</v>
          </cell>
          <cell r="I91">
            <v>2020</v>
          </cell>
          <cell r="M91" t="str">
            <v>ING</v>
          </cell>
          <cell r="N91" t="str">
            <v>ADMIS</v>
          </cell>
        </row>
        <row r="92">
          <cell r="A92">
            <v>108475</v>
          </cell>
          <cell r="B92" t="str">
            <v>CHATELIN</v>
          </cell>
          <cell r="C92" t="str">
            <v>Cyril</v>
          </cell>
          <cell r="D92" t="str">
            <v>Cyril CHATELIN</v>
          </cell>
          <cell r="E92" t="str">
            <v>CC175726</v>
          </cell>
          <cell r="F92" t="str">
            <v>cyril.chatelin@edu.ece.fr</v>
          </cell>
          <cell r="G92" t="str">
            <v>M</v>
          </cell>
          <cell r="I92">
            <v>2020</v>
          </cell>
          <cell r="M92" t="str">
            <v>ING</v>
          </cell>
          <cell r="N92" t="str">
            <v>ADMISCOND</v>
          </cell>
        </row>
        <row r="93">
          <cell r="A93">
            <v>106992</v>
          </cell>
          <cell r="B93" t="str">
            <v>ENGUEHARD</v>
          </cell>
          <cell r="C93" t="str">
            <v>Guillaume</v>
          </cell>
          <cell r="D93" t="str">
            <v>Guillaume ENGUEHARD</v>
          </cell>
          <cell r="E93" t="str">
            <v>GE160181</v>
          </cell>
          <cell r="F93" t="str">
            <v>guillaume.enguehard@edu.ece.fr</v>
          </cell>
          <cell r="G93" t="str">
            <v>M</v>
          </cell>
          <cell r="I93">
            <v>2020</v>
          </cell>
          <cell r="M93" t="str">
            <v>ING</v>
          </cell>
          <cell r="N93" t="str">
            <v>ADMISCOND</v>
          </cell>
        </row>
        <row r="94">
          <cell r="A94">
            <v>107652</v>
          </cell>
          <cell r="B94" t="str">
            <v>EZELIN</v>
          </cell>
          <cell r="C94" t="str">
            <v>Jean-Daniel</v>
          </cell>
          <cell r="D94" t="str">
            <v>EZELIN Jean-Daniel</v>
          </cell>
          <cell r="F94" t="str">
            <v>jean-daniel.ezelin@edu.ece.fr</v>
          </cell>
          <cell r="G94" t="str">
            <v>M</v>
          </cell>
          <cell r="M94" t="str">
            <v>ING</v>
          </cell>
          <cell r="N94" t="e">
            <v>#N/A</v>
          </cell>
          <cell r="O94" t="str">
            <v>Redoublement complet sauf mineure</v>
          </cell>
        </row>
        <row r="95">
          <cell r="A95">
            <v>108538</v>
          </cell>
          <cell r="B95" t="str">
            <v>FERTIER</v>
          </cell>
          <cell r="C95" t="str">
            <v>Sébastien</v>
          </cell>
          <cell r="D95" t="str">
            <v>Sébastien FERTIER</v>
          </cell>
          <cell r="E95" t="str">
            <v>SF175773</v>
          </cell>
          <cell r="F95" t="str">
            <v>sebastien.fertier@edu.ece.fr</v>
          </cell>
          <cell r="G95" t="str">
            <v>M</v>
          </cell>
          <cell r="I95">
            <v>2020</v>
          </cell>
          <cell r="M95" t="str">
            <v>ING</v>
          </cell>
          <cell r="N95" t="str">
            <v>ADMISCOND</v>
          </cell>
        </row>
        <row r="96">
          <cell r="A96">
            <v>106604</v>
          </cell>
          <cell r="B96" t="str">
            <v>FOLLY</v>
          </cell>
          <cell r="C96" t="str">
            <v>Kenneth</v>
          </cell>
          <cell r="D96" t="str">
            <v>Kenneth FOLLY</v>
          </cell>
          <cell r="E96" t="str">
            <v>KF151932</v>
          </cell>
          <cell r="F96" t="str">
            <v>kenneth.folly@edu.ece.fr</v>
          </cell>
          <cell r="G96" t="str">
            <v>M</v>
          </cell>
          <cell r="I96">
            <v>2020</v>
          </cell>
          <cell r="M96" t="str">
            <v>ING</v>
          </cell>
          <cell r="N96" t="str">
            <v>ADMISCOND</v>
          </cell>
        </row>
        <row r="97">
          <cell r="A97">
            <v>108510</v>
          </cell>
          <cell r="B97" t="str">
            <v>FRANCO</v>
          </cell>
          <cell r="C97" t="str">
            <v>Clara</v>
          </cell>
          <cell r="D97" t="str">
            <v>Clara FRANCO</v>
          </cell>
          <cell r="E97" t="str">
            <v>CF175750</v>
          </cell>
          <cell r="F97" t="str">
            <v>clara.franco@edu.ece.fr</v>
          </cell>
          <cell r="G97" t="str">
            <v>F</v>
          </cell>
          <cell r="I97">
            <v>2020</v>
          </cell>
          <cell r="M97" t="str">
            <v>ING</v>
          </cell>
          <cell r="N97" t="str">
            <v>ADMIS</v>
          </cell>
        </row>
        <row r="98">
          <cell r="A98">
            <v>106609</v>
          </cell>
          <cell r="B98" t="str">
            <v>GAILLARD</v>
          </cell>
          <cell r="C98" t="str">
            <v>Clement</v>
          </cell>
          <cell r="D98" t="str">
            <v>Clement GAILLARD</v>
          </cell>
          <cell r="E98" t="str">
            <v>CG151942</v>
          </cell>
          <cell r="F98" t="str">
            <v>clement.gaillard@edu.ece.fr</v>
          </cell>
          <cell r="G98" t="str">
            <v>M</v>
          </cell>
          <cell r="I98">
            <v>2020</v>
          </cell>
          <cell r="M98" t="str">
            <v>ING</v>
          </cell>
          <cell r="N98" t="str">
            <v>ADMISCOND</v>
          </cell>
        </row>
        <row r="99">
          <cell r="A99">
            <v>108483</v>
          </cell>
          <cell r="B99" t="str">
            <v>GAJENDRAN</v>
          </cell>
          <cell r="C99" t="str">
            <v>Mithuran</v>
          </cell>
          <cell r="D99" t="str">
            <v>Mithuran GAJENDRAN</v>
          </cell>
          <cell r="E99" t="str">
            <v>MG175713</v>
          </cell>
          <cell r="F99" t="str">
            <v>mithuran.gajendran@edu.ece.fr</v>
          </cell>
          <cell r="G99" t="str">
            <v>M</v>
          </cell>
          <cell r="I99">
            <v>2020</v>
          </cell>
          <cell r="M99" t="str">
            <v>ING</v>
          </cell>
          <cell r="N99" t="str">
            <v>ADMISCOND</v>
          </cell>
        </row>
        <row r="100">
          <cell r="A100">
            <v>107153</v>
          </cell>
          <cell r="B100" t="str">
            <v>GANDY</v>
          </cell>
          <cell r="C100" t="str">
            <v>Lucas</v>
          </cell>
          <cell r="D100" t="str">
            <v>Lucas GANDY</v>
          </cell>
          <cell r="E100" t="str">
            <v>LG161826</v>
          </cell>
          <cell r="F100" t="str">
            <v>lucas.gandy@edu.ece.fr</v>
          </cell>
          <cell r="G100" t="str">
            <v>M</v>
          </cell>
          <cell r="I100">
            <v>2020</v>
          </cell>
          <cell r="M100" t="str">
            <v>ING</v>
          </cell>
          <cell r="N100" t="str">
            <v>ADMIS</v>
          </cell>
        </row>
        <row r="101">
          <cell r="A101">
            <v>106602</v>
          </cell>
          <cell r="B101" t="str">
            <v>GARCIA</v>
          </cell>
          <cell r="C101" t="str">
            <v>Damien</v>
          </cell>
          <cell r="D101" t="str">
            <v>Damien GARCIA</v>
          </cell>
          <cell r="E101" t="str">
            <v>DG151948</v>
          </cell>
          <cell r="F101" t="str">
            <v>damien.garcia@edu.ece.fr</v>
          </cell>
          <cell r="G101" t="str">
            <v>M</v>
          </cell>
          <cell r="I101">
            <v>2020</v>
          </cell>
          <cell r="M101" t="str">
            <v>ING</v>
          </cell>
          <cell r="N101" t="str">
            <v>ADMIS</v>
          </cell>
        </row>
        <row r="102">
          <cell r="A102">
            <v>106974</v>
          </cell>
          <cell r="B102" t="str">
            <v>GIOT</v>
          </cell>
          <cell r="C102" t="str">
            <v>Valentin</v>
          </cell>
          <cell r="D102" t="str">
            <v>Valentin GIOT</v>
          </cell>
          <cell r="E102" t="str">
            <v>VG160177</v>
          </cell>
          <cell r="F102" t="str">
            <v>valentin.giot@edu.ece.fr</v>
          </cell>
          <cell r="G102" t="str">
            <v>M</v>
          </cell>
          <cell r="I102">
            <v>2020</v>
          </cell>
          <cell r="M102" t="str">
            <v>ING</v>
          </cell>
          <cell r="N102" t="str">
            <v>ADMIS</v>
          </cell>
        </row>
        <row r="103">
          <cell r="A103">
            <v>106650</v>
          </cell>
          <cell r="B103" t="str">
            <v>GUERIN</v>
          </cell>
          <cell r="C103" t="str">
            <v>Thibault</v>
          </cell>
          <cell r="D103" t="str">
            <v>Thibault GUERIN</v>
          </cell>
          <cell r="E103" t="str">
            <v>TG151959</v>
          </cell>
          <cell r="F103" t="str">
            <v>thibault.guerin@edu.ece.fr</v>
          </cell>
          <cell r="G103" t="str">
            <v>M</v>
          </cell>
          <cell r="I103">
            <v>2020</v>
          </cell>
          <cell r="M103" t="str">
            <v>ING</v>
          </cell>
          <cell r="N103" t="str">
            <v>ADMIS</v>
          </cell>
        </row>
        <row r="104">
          <cell r="A104">
            <v>106293</v>
          </cell>
          <cell r="B104" t="str">
            <v>HAMEL</v>
          </cell>
          <cell r="C104" t="str">
            <v>Noel</v>
          </cell>
          <cell r="D104" t="str">
            <v>Noel HAMEL</v>
          </cell>
          <cell r="E104" t="str">
            <v>NH151972</v>
          </cell>
          <cell r="F104" t="str">
            <v>noel.hamel@edu.ece.fr</v>
          </cell>
          <cell r="G104" t="str">
            <v>M</v>
          </cell>
          <cell r="I104">
            <v>2020</v>
          </cell>
          <cell r="M104" t="str">
            <v>ING</v>
          </cell>
          <cell r="N104" t="str">
            <v>ADMIS</v>
          </cell>
        </row>
        <row r="105">
          <cell r="A105">
            <v>106350</v>
          </cell>
          <cell r="B105" t="str">
            <v>HUET</v>
          </cell>
          <cell r="C105" t="str">
            <v>Tom</v>
          </cell>
          <cell r="D105" t="str">
            <v>Tom HUET</v>
          </cell>
          <cell r="E105" t="str">
            <v>TH151977</v>
          </cell>
          <cell r="F105" t="str">
            <v>tom.huet@edu.ece.fr</v>
          </cell>
          <cell r="G105" t="str">
            <v>M</v>
          </cell>
          <cell r="I105">
            <v>2020</v>
          </cell>
          <cell r="M105" t="str">
            <v>ING</v>
          </cell>
          <cell r="N105" t="str">
            <v>ADMIS</v>
          </cell>
        </row>
        <row r="106">
          <cell r="A106">
            <v>108117</v>
          </cell>
          <cell r="B106" t="str">
            <v>IBRAHIMI</v>
          </cell>
          <cell r="C106" t="str">
            <v>Othmane</v>
          </cell>
          <cell r="D106" t="str">
            <v>Othmane IBRAHIMI</v>
          </cell>
          <cell r="E106" t="str">
            <v>OI175658</v>
          </cell>
          <cell r="F106" t="str">
            <v>othmane.ibrahimi@edu.ece.fr</v>
          </cell>
          <cell r="G106" t="str">
            <v>M</v>
          </cell>
          <cell r="I106">
            <v>2020</v>
          </cell>
          <cell r="M106" t="str">
            <v>ING</v>
          </cell>
          <cell r="N106" t="str">
            <v>ADMISCOND</v>
          </cell>
        </row>
        <row r="107">
          <cell r="A107">
            <v>106678</v>
          </cell>
          <cell r="B107" t="str">
            <v>LAVIER</v>
          </cell>
          <cell r="C107" t="str">
            <v>Louis-marie</v>
          </cell>
          <cell r="D107" t="str">
            <v>Louis-marie LAVIER</v>
          </cell>
          <cell r="E107" t="str">
            <v>LL152000</v>
          </cell>
          <cell r="F107" t="str">
            <v>louis-marie.lavier@edu.ece.fr</v>
          </cell>
          <cell r="G107" t="str">
            <v>M</v>
          </cell>
          <cell r="I107">
            <v>2020</v>
          </cell>
          <cell r="M107" t="str">
            <v>ING</v>
          </cell>
          <cell r="N107" t="str">
            <v>ADMIS</v>
          </cell>
        </row>
        <row r="108">
          <cell r="A108">
            <v>106477</v>
          </cell>
          <cell r="B108" t="str">
            <v>LE NORMAND</v>
          </cell>
          <cell r="C108" t="str">
            <v>Amaury</v>
          </cell>
          <cell r="D108" t="str">
            <v>Amaury LE NORMAND</v>
          </cell>
          <cell r="E108" t="str">
            <v>AL152004</v>
          </cell>
          <cell r="F108" t="str">
            <v>amaury.le-normand@edu.ece.fr</v>
          </cell>
          <cell r="G108" t="str">
            <v>M</v>
          </cell>
          <cell r="I108">
            <v>2020</v>
          </cell>
          <cell r="M108" t="str">
            <v>ING</v>
          </cell>
          <cell r="N108" t="str">
            <v>ADMISIND</v>
          </cell>
        </row>
        <row r="109">
          <cell r="A109">
            <v>108406</v>
          </cell>
          <cell r="B109" t="str">
            <v>LEFEVRE</v>
          </cell>
          <cell r="C109" t="str">
            <v>Arthur</v>
          </cell>
          <cell r="D109" t="str">
            <v>Arthur LEFEVRE</v>
          </cell>
          <cell r="E109" t="str">
            <v>AL175607</v>
          </cell>
          <cell r="F109" t="str">
            <v>arthur.lefevre@edu.ece.fr</v>
          </cell>
          <cell r="G109" t="str">
            <v>M</v>
          </cell>
          <cell r="I109">
            <v>2020</v>
          </cell>
          <cell r="M109" t="str">
            <v>ING</v>
          </cell>
          <cell r="N109" t="str">
            <v>ADMISCOND</v>
          </cell>
        </row>
        <row r="110">
          <cell r="A110">
            <v>106689</v>
          </cell>
          <cell r="B110" t="str">
            <v>LEGOUPIL</v>
          </cell>
          <cell r="C110" t="str">
            <v>Jeremy</v>
          </cell>
          <cell r="D110" t="str">
            <v>Jeremy LEGOUPIL</v>
          </cell>
          <cell r="E110" t="str">
            <v>JL152007</v>
          </cell>
          <cell r="F110" t="str">
            <v>jeremy.legoupil@edu.ece.fr</v>
          </cell>
          <cell r="G110" t="str">
            <v>M</v>
          </cell>
          <cell r="I110">
            <v>2020</v>
          </cell>
          <cell r="M110" t="str">
            <v>ING</v>
          </cell>
          <cell r="N110" t="str">
            <v>ADMIS</v>
          </cell>
        </row>
        <row r="111">
          <cell r="A111">
            <v>108410</v>
          </cell>
          <cell r="B111" t="str">
            <v>LEUX</v>
          </cell>
          <cell r="C111" t="str">
            <v>Marie Sophie</v>
          </cell>
          <cell r="D111" t="str">
            <v>Marie Sophie LEUX</v>
          </cell>
          <cell r="E111" t="str">
            <v>ML175606</v>
          </cell>
          <cell r="F111" t="str">
            <v>marie-sophie.leux@edu.ece.fr</v>
          </cell>
          <cell r="G111" t="str">
            <v>F</v>
          </cell>
          <cell r="I111">
            <v>2020</v>
          </cell>
          <cell r="M111" t="str">
            <v>ING</v>
          </cell>
          <cell r="N111" t="str">
            <v>ADMIS</v>
          </cell>
        </row>
        <row r="112">
          <cell r="A112">
            <v>107182</v>
          </cell>
          <cell r="B112" t="str">
            <v>MILLET</v>
          </cell>
          <cell r="C112" t="str">
            <v>Mathilde</v>
          </cell>
          <cell r="D112" t="str">
            <v>Mathilde MILLET</v>
          </cell>
          <cell r="E112" t="str">
            <v>MM161824</v>
          </cell>
          <cell r="F112" t="str">
            <v>mathilde.millet@edu.ece.fr</v>
          </cell>
          <cell r="G112" t="str">
            <v>F</v>
          </cell>
          <cell r="I112">
            <v>2020</v>
          </cell>
          <cell r="M112" t="str">
            <v>ING</v>
          </cell>
          <cell r="N112" t="str">
            <v>ADMISCOND</v>
          </cell>
        </row>
        <row r="113">
          <cell r="A113">
            <v>108374</v>
          </cell>
          <cell r="B113" t="str">
            <v>MOHAMMAD</v>
          </cell>
          <cell r="C113" t="str">
            <v>Sjavel</v>
          </cell>
          <cell r="D113" t="str">
            <v>Sjavel MOHAMMAD</v>
          </cell>
          <cell r="E113" t="str">
            <v>SM175700</v>
          </cell>
          <cell r="F113" t="str">
            <v>sjavel.mohammad@edu.ece.fr</v>
          </cell>
          <cell r="G113" t="str">
            <v>M</v>
          </cell>
          <cell r="I113">
            <v>2020</v>
          </cell>
          <cell r="M113" t="str">
            <v>ING</v>
          </cell>
          <cell r="N113" t="str">
            <v>ADMISCOND</v>
          </cell>
        </row>
        <row r="114">
          <cell r="A114">
            <v>108540</v>
          </cell>
          <cell r="B114" t="str">
            <v>MOIZARD</v>
          </cell>
          <cell r="C114" t="str">
            <v>Pierre</v>
          </cell>
          <cell r="D114" t="str">
            <v>Pierre MOIZARD</v>
          </cell>
          <cell r="E114" t="str">
            <v>PM175764</v>
          </cell>
          <cell r="F114" t="str">
            <v>pierre.moizard@edu.ece.fr</v>
          </cell>
          <cell r="G114" t="str">
            <v>M</v>
          </cell>
          <cell r="I114">
            <v>2020</v>
          </cell>
          <cell r="M114" t="str">
            <v>ING</v>
          </cell>
          <cell r="N114" t="str">
            <v>ADMISCOND</v>
          </cell>
        </row>
        <row r="115">
          <cell r="A115">
            <v>108423</v>
          </cell>
          <cell r="B115" t="str">
            <v>OULALE</v>
          </cell>
          <cell r="C115" t="str">
            <v>Awa</v>
          </cell>
          <cell r="D115" t="str">
            <v>Awa OULALE</v>
          </cell>
          <cell r="E115" t="str">
            <v>AO175603</v>
          </cell>
          <cell r="F115" t="str">
            <v>awa.oulale@edu.ece.fr</v>
          </cell>
          <cell r="G115" t="str">
            <v>F</v>
          </cell>
          <cell r="I115">
            <v>2020</v>
          </cell>
          <cell r="M115" t="str">
            <v>ING</v>
          </cell>
          <cell r="N115" t="str">
            <v>ADMIS</v>
          </cell>
        </row>
        <row r="116">
          <cell r="A116">
            <v>108435</v>
          </cell>
          <cell r="B116" t="str">
            <v>PARAGOT</v>
          </cell>
          <cell r="C116" t="str">
            <v>Victor</v>
          </cell>
          <cell r="D116" t="str">
            <v>Victor PARAGOT</v>
          </cell>
          <cell r="E116" t="str">
            <v>VP175743</v>
          </cell>
          <cell r="F116" t="str">
            <v>victor.paragot@edu.ece.fr</v>
          </cell>
          <cell r="G116" t="str">
            <v>M</v>
          </cell>
          <cell r="I116">
            <v>2020</v>
          </cell>
          <cell r="J116">
            <v>0</v>
          </cell>
          <cell r="K116">
            <v>0</v>
          </cell>
          <cell r="M116" t="str">
            <v>ING</v>
          </cell>
          <cell r="N116" t="str">
            <v>ADMISCOND</v>
          </cell>
        </row>
        <row r="117">
          <cell r="A117">
            <v>108098</v>
          </cell>
          <cell r="B117" t="str">
            <v>PEREZ</v>
          </cell>
          <cell r="C117" t="str">
            <v>Florent</v>
          </cell>
          <cell r="D117" t="str">
            <v>Florent PEREZ</v>
          </cell>
          <cell r="E117" t="str">
            <v>FP175683</v>
          </cell>
          <cell r="F117" t="str">
            <v>florent.perez@edu.ece.fr</v>
          </cell>
          <cell r="G117" t="str">
            <v>M</v>
          </cell>
          <cell r="I117">
            <v>2020</v>
          </cell>
          <cell r="M117" t="str">
            <v>ING</v>
          </cell>
          <cell r="N117" t="str">
            <v>ADMISCOND</v>
          </cell>
        </row>
        <row r="118">
          <cell r="A118">
            <v>108544</v>
          </cell>
          <cell r="B118" t="str">
            <v>PEREZ</v>
          </cell>
          <cell r="C118" t="str">
            <v>Marc Binh Luc</v>
          </cell>
          <cell r="D118" t="str">
            <v>Marc Binh Luc PEREZ</v>
          </cell>
          <cell r="E118" t="str">
            <v>MP175762</v>
          </cell>
          <cell r="F118" t="str">
            <v>marc--binh-luc.perez@edu.ece.fr</v>
          </cell>
          <cell r="G118" t="str">
            <v>M</v>
          </cell>
          <cell r="I118">
            <v>2020</v>
          </cell>
          <cell r="M118" t="str">
            <v>ING</v>
          </cell>
          <cell r="N118" t="str">
            <v>ADMISCOND</v>
          </cell>
        </row>
        <row r="119">
          <cell r="A119">
            <v>108436</v>
          </cell>
          <cell r="B119" t="str">
            <v>PRADERE</v>
          </cell>
          <cell r="C119" t="str">
            <v>Nicolas</v>
          </cell>
          <cell r="D119" t="str">
            <v>Nicolas PRADERE</v>
          </cell>
          <cell r="E119" t="str">
            <v>NP175742</v>
          </cell>
          <cell r="F119" t="str">
            <v>nicolas.pradere@edu.ece.fr</v>
          </cell>
          <cell r="G119" t="str">
            <v>M</v>
          </cell>
          <cell r="I119">
            <v>2020</v>
          </cell>
          <cell r="M119" t="str">
            <v>ING</v>
          </cell>
          <cell r="N119" t="str">
            <v>ADMISCOND</v>
          </cell>
        </row>
        <row r="120">
          <cell r="A120">
            <v>108376</v>
          </cell>
          <cell r="B120" t="str">
            <v>SALLERIN</v>
          </cell>
          <cell r="C120" t="str">
            <v>Maxime</v>
          </cell>
          <cell r="D120" t="str">
            <v>Maxime SALLERIN</v>
          </cell>
          <cell r="E120" t="str">
            <v>MS175699</v>
          </cell>
          <cell r="F120" t="str">
            <v>maxime.sallerin@edu.ece.fr</v>
          </cell>
          <cell r="G120" t="str">
            <v>M</v>
          </cell>
          <cell r="I120">
            <v>2020</v>
          </cell>
          <cell r="M120" t="str">
            <v>ING</v>
          </cell>
          <cell r="N120" t="str">
            <v>ADMIS</v>
          </cell>
        </row>
        <row r="121">
          <cell r="A121">
            <v>108526</v>
          </cell>
          <cell r="B121" t="str">
            <v>SEILLIEBERT</v>
          </cell>
          <cell r="C121" t="str">
            <v>Charles</v>
          </cell>
          <cell r="D121" t="str">
            <v>Charles SEILLIEBERT</v>
          </cell>
          <cell r="E121" t="str">
            <v>CS175708</v>
          </cell>
          <cell r="F121" t="str">
            <v>charles.seilliebert@edu.ece.fr</v>
          </cell>
          <cell r="G121" t="str">
            <v>M</v>
          </cell>
          <cell r="I121">
            <v>2020</v>
          </cell>
          <cell r="M121" t="str">
            <v>ING</v>
          </cell>
          <cell r="N121" t="str">
            <v>ADMIS</v>
          </cell>
        </row>
        <row r="122">
          <cell r="A122">
            <v>106326</v>
          </cell>
          <cell r="B122" t="str">
            <v>VALLAT</v>
          </cell>
          <cell r="C122" t="str">
            <v>Nicolas</v>
          </cell>
          <cell r="D122" t="str">
            <v>Nicolas VALLAT</v>
          </cell>
          <cell r="E122" t="str">
            <v>NV152126</v>
          </cell>
          <cell r="F122" t="str">
            <v>nicolas.vallat@edu.ece.fr</v>
          </cell>
          <cell r="G122" t="str">
            <v>M</v>
          </cell>
          <cell r="I122">
            <v>2020</v>
          </cell>
          <cell r="J122">
            <v>0</v>
          </cell>
          <cell r="K122">
            <v>0</v>
          </cell>
          <cell r="L122">
            <v>0</v>
          </cell>
          <cell r="M122" t="str">
            <v>ING</v>
          </cell>
          <cell r="N122" t="str">
            <v>ADMISIND</v>
          </cell>
        </row>
        <row r="123">
          <cell r="A123">
            <v>108468</v>
          </cell>
          <cell r="B123" t="str">
            <v>ZAIDI</v>
          </cell>
          <cell r="C123" t="str">
            <v>Mehdi</v>
          </cell>
          <cell r="D123" t="str">
            <v>Mehdi ZAIDI</v>
          </cell>
          <cell r="E123" t="str">
            <v>MZ175732</v>
          </cell>
          <cell r="F123" t="str">
            <v>mehdi.zaidi@edu.ece.fr</v>
          </cell>
          <cell r="G123" t="str">
            <v>M</v>
          </cell>
          <cell r="I123">
            <v>2020</v>
          </cell>
          <cell r="J123">
            <v>0</v>
          </cell>
          <cell r="K123">
            <v>0</v>
          </cell>
          <cell r="L123">
            <v>0</v>
          </cell>
          <cell r="M123" t="str">
            <v>ING</v>
          </cell>
          <cell r="N123" t="str">
            <v>ADMISCOND</v>
          </cell>
          <cell r="O123">
            <v>0</v>
          </cell>
        </row>
        <row r="124">
          <cell r="A124">
            <v>108412</v>
          </cell>
          <cell r="B124" t="str">
            <v>ASSAF</v>
          </cell>
          <cell r="C124" t="str">
            <v>Davy</v>
          </cell>
          <cell r="D124" t="str">
            <v>Davy ASSAF</v>
          </cell>
          <cell r="E124" t="str">
            <v>DA175640</v>
          </cell>
          <cell r="F124" t="str">
            <v>davy.assaf@edu.ece.fr</v>
          </cell>
          <cell r="G124" t="str">
            <v>M</v>
          </cell>
          <cell r="I124">
            <v>2020</v>
          </cell>
          <cell r="M124" t="str">
            <v>ING</v>
          </cell>
          <cell r="N124" t="str">
            <v>ADMIS</v>
          </cell>
        </row>
        <row r="125">
          <cell r="A125">
            <v>106611</v>
          </cell>
          <cell r="B125" t="str">
            <v>BANSARD</v>
          </cell>
          <cell r="C125" t="str">
            <v>Elena</v>
          </cell>
          <cell r="D125" t="str">
            <v>Elena BANSARD</v>
          </cell>
          <cell r="E125" t="str">
            <v>EB151820</v>
          </cell>
          <cell r="F125" t="str">
            <v>elena.bansard@edu.ece.fr</v>
          </cell>
          <cell r="G125" t="str">
            <v>F</v>
          </cell>
          <cell r="I125">
            <v>2020</v>
          </cell>
          <cell r="M125" t="str">
            <v>ING</v>
          </cell>
          <cell r="N125" t="str">
            <v>ADMIS</v>
          </cell>
        </row>
        <row r="126">
          <cell r="A126">
            <v>108537</v>
          </cell>
          <cell r="B126" t="str">
            <v>BARRE</v>
          </cell>
          <cell r="C126" t="str">
            <v>Augustin</v>
          </cell>
          <cell r="D126" t="str">
            <v>Augustin BARRE</v>
          </cell>
          <cell r="E126" t="str">
            <v>AB175778</v>
          </cell>
          <cell r="F126" t="str">
            <v>augustin.barre@edu.ece.fr</v>
          </cell>
          <cell r="G126" t="str">
            <v>M</v>
          </cell>
          <cell r="I126">
            <v>2020</v>
          </cell>
          <cell r="M126" t="str">
            <v>ING</v>
          </cell>
          <cell r="N126" t="str">
            <v>ADMISCOND</v>
          </cell>
        </row>
        <row r="127">
          <cell r="A127">
            <v>108401</v>
          </cell>
          <cell r="B127" t="str">
            <v>BENDEJAC</v>
          </cell>
          <cell r="C127" t="str">
            <v>Hugo</v>
          </cell>
          <cell r="D127" t="str">
            <v>Hugo BENDEJAC</v>
          </cell>
          <cell r="E127" t="str">
            <v>HB175627</v>
          </cell>
          <cell r="F127" t="str">
            <v>hugo.bendejac@edu.ece.fr</v>
          </cell>
          <cell r="G127" t="str">
            <v>M</v>
          </cell>
          <cell r="I127">
            <v>2020</v>
          </cell>
          <cell r="J127">
            <v>0</v>
          </cell>
          <cell r="K127">
            <v>0</v>
          </cell>
          <cell r="M127" t="str">
            <v>ING</v>
          </cell>
          <cell r="N127" t="str">
            <v>ADMIS</v>
          </cell>
        </row>
        <row r="128">
          <cell r="A128">
            <v>106178</v>
          </cell>
          <cell r="B128" t="str">
            <v>BOUDIGOU</v>
          </cell>
          <cell r="C128" t="str">
            <v>Romain</v>
          </cell>
          <cell r="D128" t="str">
            <v>Romain BOUDIGOU</v>
          </cell>
          <cell r="E128" t="str">
            <v>BOUDIGOU</v>
          </cell>
          <cell r="F128" t="str">
            <v>romain.boudigou@edu.ece.fr</v>
          </cell>
          <cell r="G128" t="str">
            <v>M</v>
          </cell>
          <cell r="I128">
            <v>2020</v>
          </cell>
          <cell r="M128" t="str">
            <v>ING</v>
          </cell>
          <cell r="N128" t="str">
            <v>ADMIS</v>
          </cell>
        </row>
        <row r="129">
          <cell r="A129">
            <v>106427</v>
          </cell>
          <cell r="B129" t="str">
            <v>CAMALACANNANE</v>
          </cell>
          <cell r="C129" t="str">
            <v>Keerthana</v>
          </cell>
          <cell r="D129" t="str">
            <v>Keerthana CAMALACANNANE</v>
          </cell>
          <cell r="E129" t="str">
            <v>KC151869</v>
          </cell>
          <cell r="F129" t="str">
            <v>keerthana.camalacannane@edu.ece.fr</v>
          </cell>
          <cell r="G129" t="str">
            <v>F</v>
          </cell>
          <cell r="I129">
            <v>2020</v>
          </cell>
          <cell r="M129" t="str">
            <v>ING</v>
          </cell>
          <cell r="N129" t="str">
            <v>ADMISCOND</v>
          </cell>
        </row>
        <row r="130">
          <cell r="A130">
            <v>106484</v>
          </cell>
          <cell r="B130" t="str">
            <v>CHABENNET</v>
          </cell>
          <cell r="C130" t="str">
            <v>Quentin</v>
          </cell>
          <cell r="D130" t="str">
            <v>Quentin CHABENNET</v>
          </cell>
          <cell r="E130" t="str">
            <v>QC151873</v>
          </cell>
          <cell r="F130" t="str">
            <v>quentin.chabennet@edu.ece.fr</v>
          </cell>
          <cell r="G130" t="str">
            <v>M</v>
          </cell>
          <cell r="I130">
            <v>2020</v>
          </cell>
          <cell r="M130" t="str">
            <v>ING</v>
          </cell>
          <cell r="N130" t="str">
            <v>ADMISCOND</v>
          </cell>
        </row>
        <row r="131">
          <cell r="A131">
            <v>106421</v>
          </cell>
          <cell r="B131" t="str">
            <v>DESBORDES DE CEPOY</v>
          </cell>
          <cell r="C131" t="str">
            <v>Grégoire</v>
          </cell>
          <cell r="D131" t="str">
            <v>Grégoire DESBORDES DE CEPOY</v>
          </cell>
          <cell r="E131" t="str">
            <v>GD151905</v>
          </cell>
          <cell r="F131" t="str">
            <v>gregoire.desbordes-de-cepoy@edu.ece.fr</v>
          </cell>
          <cell r="G131" t="str">
            <v>M</v>
          </cell>
          <cell r="I131">
            <v>2020</v>
          </cell>
          <cell r="M131" t="str">
            <v>ING</v>
          </cell>
          <cell r="N131" t="str">
            <v>ADMISCOND</v>
          </cell>
        </row>
        <row r="132">
          <cell r="A132">
            <v>108530</v>
          </cell>
          <cell r="B132" t="str">
            <v>EL HAMMOUTI</v>
          </cell>
          <cell r="C132" t="str">
            <v>Oumaima</v>
          </cell>
          <cell r="D132" t="str">
            <v>Oumaima EL HAMMOUTI</v>
          </cell>
          <cell r="E132" t="str">
            <v>OE175774</v>
          </cell>
          <cell r="F132" t="str">
            <v>oumaima.el-hammouti@edu.ece.fr</v>
          </cell>
          <cell r="G132" t="str">
            <v>F</v>
          </cell>
          <cell r="I132">
            <v>2020</v>
          </cell>
          <cell r="M132" t="str">
            <v>ING</v>
          </cell>
          <cell r="N132" t="str">
            <v>ADMISCOND</v>
          </cell>
        </row>
        <row r="133">
          <cell r="A133">
            <v>108421</v>
          </cell>
          <cell r="B133" t="str">
            <v>FORNACIARI</v>
          </cell>
          <cell r="C133" t="str">
            <v>Benjamin</v>
          </cell>
          <cell r="D133" t="str">
            <v>Benjamin FORNACIARI</v>
          </cell>
          <cell r="E133" t="str">
            <v>BF175604</v>
          </cell>
          <cell r="F133" t="str">
            <v>benjamin.fornaciari@edu.ece.fr</v>
          </cell>
          <cell r="G133" t="str">
            <v>M</v>
          </cell>
          <cell r="I133">
            <v>2020</v>
          </cell>
          <cell r="M133" t="str">
            <v>ING</v>
          </cell>
          <cell r="N133" t="str">
            <v>ADMIS</v>
          </cell>
        </row>
        <row r="134">
          <cell r="A134">
            <v>106211</v>
          </cell>
          <cell r="B134" t="str">
            <v>GAUTHIER</v>
          </cell>
          <cell r="C134" t="str">
            <v>Pierre</v>
          </cell>
          <cell r="D134" t="str">
            <v>Pierre GAUTHIER</v>
          </cell>
          <cell r="E134" t="str">
            <v>PGAUTHIER</v>
          </cell>
          <cell r="F134" t="str">
            <v>pierre.gauthier@edu.ece.fr</v>
          </cell>
          <cell r="G134" t="str">
            <v>M</v>
          </cell>
          <cell r="I134">
            <v>2020</v>
          </cell>
          <cell r="M134" t="str">
            <v>ING</v>
          </cell>
          <cell r="N134" t="str">
            <v>ADMISCOND</v>
          </cell>
        </row>
        <row r="135">
          <cell r="A135">
            <v>108451</v>
          </cell>
          <cell r="B135" t="str">
            <v>GENTY</v>
          </cell>
          <cell r="C135" t="str">
            <v>Thomas</v>
          </cell>
          <cell r="D135" t="str">
            <v>Thomas GENTY</v>
          </cell>
          <cell r="E135" t="str">
            <v>TG175602</v>
          </cell>
          <cell r="F135" t="str">
            <v>thomas.genty@edu.ece.fr</v>
          </cell>
          <cell r="G135" t="str">
            <v>M</v>
          </cell>
          <cell r="I135">
            <v>2020</v>
          </cell>
          <cell r="M135" t="str">
            <v>ING</v>
          </cell>
          <cell r="N135" t="str">
            <v>ADMIS</v>
          </cell>
        </row>
        <row r="136">
          <cell r="A136">
            <v>107007</v>
          </cell>
          <cell r="B136" t="str">
            <v>GONÇALVES</v>
          </cell>
          <cell r="C136" t="str">
            <v>Dylan</v>
          </cell>
          <cell r="D136" t="str">
            <v>Dylan GONÇALVES</v>
          </cell>
          <cell r="E136" t="str">
            <v>DG160202</v>
          </cell>
          <cell r="F136" t="str">
            <v>dylan.goncalves@edu.ece.fr</v>
          </cell>
          <cell r="G136" t="str">
            <v>M</v>
          </cell>
          <cell r="I136">
            <v>2020</v>
          </cell>
          <cell r="M136" t="str">
            <v>ING</v>
          </cell>
          <cell r="N136" t="str">
            <v>ADMISIND</v>
          </cell>
        </row>
        <row r="137">
          <cell r="A137">
            <v>108550</v>
          </cell>
          <cell r="B137" t="str">
            <v>GUEZ</v>
          </cell>
          <cell r="C137" t="str">
            <v>Ethan</v>
          </cell>
          <cell r="D137" t="str">
            <v>Ethan GUEZ</v>
          </cell>
          <cell r="E137" t="str">
            <v>EG175772</v>
          </cell>
          <cell r="F137" t="str">
            <v>ethan.guez@edu.ece.fr</v>
          </cell>
          <cell r="G137" t="str">
            <v>M</v>
          </cell>
          <cell r="I137">
            <v>2020</v>
          </cell>
          <cell r="M137" t="str">
            <v>ING</v>
          </cell>
          <cell r="N137" t="str">
            <v>ADMIS</v>
          </cell>
        </row>
        <row r="138">
          <cell r="A138">
            <v>108442</v>
          </cell>
          <cell r="B138" t="str">
            <v>HADJ YOUCEF</v>
          </cell>
          <cell r="C138" t="str">
            <v>Reda</v>
          </cell>
          <cell r="D138" t="str">
            <v>Reda HADJ YOUCEF</v>
          </cell>
          <cell r="E138" t="str">
            <v>RH175596</v>
          </cell>
          <cell r="F138" t="str">
            <v>reda.hadj-youcef@edu.ece.fr</v>
          </cell>
          <cell r="G138" t="str">
            <v>M</v>
          </cell>
          <cell r="I138">
            <v>2020</v>
          </cell>
          <cell r="M138" t="str">
            <v>ING</v>
          </cell>
          <cell r="N138" t="str">
            <v>ADMISCOND</v>
          </cell>
        </row>
        <row r="139">
          <cell r="A139">
            <v>106298</v>
          </cell>
          <cell r="B139" t="str">
            <v>JONDEAU</v>
          </cell>
          <cell r="C139" t="str">
            <v>Matthieu</v>
          </cell>
          <cell r="D139" t="str">
            <v>Matthieu JONDEAU</v>
          </cell>
          <cell r="E139" t="str">
            <v>MJ151983</v>
          </cell>
          <cell r="F139" t="str">
            <v>matthieu.jondeau@edu.ece.fr</v>
          </cell>
          <cell r="G139" t="str">
            <v>M</v>
          </cell>
          <cell r="I139">
            <v>2020</v>
          </cell>
          <cell r="M139" t="str">
            <v>ING</v>
          </cell>
          <cell r="N139" t="str">
            <v>ADMIS</v>
          </cell>
        </row>
        <row r="140">
          <cell r="A140">
            <v>106371</v>
          </cell>
          <cell r="B140" t="str">
            <v>LE GAL</v>
          </cell>
          <cell r="C140" t="str">
            <v>Solenn</v>
          </cell>
          <cell r="D140" t="str">
            <v>Solenn LE GAL</v>
          </cell>
          <cell r="E140" t="str">
            <v>SL152003</v>
          </cell>
          <cell r="F140" t="str">
            <v>solenn.le-gal@edu.ece.fr</v>
          </cell>
          <cell r="G140" t="str">
            <v>F</v>
          </cell>
          <cell r="I140">
            <v>2020</v>
          </cell>
          <cell r="M140" t="str">
            <v>ING</v>
          </cell>
          <cell r="N140" t="str">
            <v>ADMIS</v>
          </cell>
        </row>
        <row r="141">
          <cell r="A141">
            <v>106275</v>
          </cell>
          <cell r="B141" t="str">
            <v>MAGNEN</v>
          </cell>
          <cell r="C141" t="str">
            <v>Thibault</v>
          </cell>
          <cell r="D141" t="str">
            <v>Thibault MAGNEN</v>
          </cell>
          <cell r="E141" t="str">
            <v>TM152027</v>
          </cell>
          <cell r="F141" t="str">
            <v>thibault.magnen@edu.ece.fr</v>
          </cell>
          <cell r="G141" t="str">
            <v>M</v>
          </cell>
          <cell r="I141">
            <v>2020</v>
          </cell>
          <cell r="M141" t="str">
            <v>ING</v>
          </cell>
          <cell r="N141" t="str">
            <v>ADMIS</v>
          </cell>
        </row>
        <row r="142">
          <cell r="A142">
            <v>108072</v>
          </cell>
          <cell r="B142" t="str">
            <v>MANSOURI</v>
          </cell>
          <cell r="C142" t="str">
            <v>Réda</v>
          </cell>
          <cell r="D142" t="str">
            <v>Réda MANSOURI</v>
          </cell>
          <cell r="E142" t="str">
            <v>RM175645</v>
          </cell>
          <cell r="F142" t="str">
            <v>reda.mansouri@edu.ece.fr</v>
          </cell>
          <cell r="G142" t="str">
            <v>M</v>
          </cell>
          <cell r="I142">
            <v>2020</v>
          </cell>
          <cell r="M142" t="str">
            <v>ING</v>
          </cell>
          <cell r="N142" t="str">
            <v>ADMISIND</v>
          </cell>
        </row>
        <row r="143">
          <cell r="A143">
            <v>108432</v>
          </cell>
          <cell r="B143" t="str">
            <v>MARTIN</v>
          </cell>
          <cell r="C143" t="str">
            <v>Theo</v>
          </cell>
          <cell r="D143" t="str">
            <v>Theo MARTIN</v>
          </cell>
          <cell r="E143" t="str">
            <v>TM175661</v>
          </cell>
          <cell r="F143" t="str">
            <v>theo.martin@edu.ece.fr</v>
          </cell>
          <cell r="G143" t="str">
            <v>M</v>
          </cell>
          <cell r="I143">
            <v>2020</v>
          </cell>
          <cell r="M143" t="str">
            <v>ING</v>
          </cell>
          <cell r="N143" t="str">
            <v>ADMISCOND</v>
          </cell>
        </row>
        <row r="144">
          <cell r="A144">
            <v>108453</v>
          </cell>
          <cell r="B144" t="str">
            <v>MARTINENGHI</v>
          </cell>
          <cell r="C144" t="str">
            <v>Jean-Jacques</v>
          </cell>
          <cell r="D144" t="str">
            <v>Jean-Jacques MARTINENGHI</v>
          </cell>
          <cell r="E144" t="str">
            <v>JM175594</v>
          </cell>
          <cell r="F144" t="str">
            <v>jean-jacques.martinenghi@edu.ece.fr</v>
          </cell>
          <cell r="G144" t="str">
            <v>M</v>
          </cell>
          <cell r="I144">
            <v>2020</v>
          </cell>
          <cell r="M144" t="str">
            <v>ING</v>
          </cell>
          <cell r="N144" t="str">
            <v>ADMIS</v>
          </cell>
        </row>
        <row r="145">
          <cell r="A145">
            <v>108588</v>
          </cell>
          <cell r="B145" t="str">
            <v>MAULINE</v>
          </cell>
          <cell r="C145" t="str">
            <v>Ivan</v>
          </cell>
          <cell r="D145" t="str">
            <v>Ivan MAULINE</v>
          </cell>
          <cell r="E145" t="str">
            <v>IM176265</v>
          </cell>
          <cell r="F145" t="str">
            <v>ivan.mauline@edu.ece.fr</v>
          </cell>
          <cell r="G145" t="str">
            <v>M</v>
          </cell>
          <cell r="I145">
            <v>2020</v>
          </cell>
          <cell r="M145" t="str">
            <v>ING</v>
          </cell>
          <cell r="N145" t="str">
            <v>ADMISCOND</v>
          </cell>
        </row>
        <row r="146">
          <cell r="A146">
            <v>108440</v>
          </cell>
          <cell r="B146" t="str">
            <v>MOUICI</v>
          </cell>
          <cell r="C146" t="str">
            <v>Abdelouehed</v>
          </cell>
          <cell r="D146" t="str">
            <v>Abdelouehed MOUICI</v>
          </cell>
          <cell r="E146" t="str">
            <v>AM175738</v>
          </cell>
          <cell r="F146" t="str">
            <v>abdelouehed.mouici@edu.ece.fr</v>
          </cell>
          <cell r="G146" t="str">
            <v>M</v>
          </cell>
          <cell r="I146">
            <v>2020</v>
          </cell>
          <cell r="M146" t="str">
            <v>ING</v>
          </cell>
          <cell r="N146" t="str">
            <v>ADMIS</v>
          </cell>
        </row>
        <row r="147">
          <cell r="A147">
            <v>106478</v>
          </cell>
          <cell r="B147" t="str">
            <v>MURUGESAPILLAI</v>
          </cell>
          <cell r="C147" t="str">
            <v>Keerthigan</v>
          </cell>
          <cell r="D147" t="str">
            <v>Keerthigan MURUGESAPILLAI</v>
          </cell>
          <cell r="E147" t="str">
            <v>KM152048</v>
          </cell>
          <cell r="F147" t="str">
            <v>keerthigan.murugesapillai@edu.ece.fr</v>
          </cell>
          <cell r="G147" t="str">
            <v>M</v>
          </cell>
          <cell r="I147">
            <v>2020</v>
          </cell>
          <cell r="M147" t="str">
            <v>ING</v>
          </cell>
          <cell r="N147" t="str">
            <v>ADMISCOND</v>
          </cell>
        </row>
        <row r="148">
          <cell r="A148">
            <v>106351</v>
          </cell>
          <cell r="B148" t="str">
            <v>NJITCHE</v>
          </cell>
          <cell r="C148" t="str">
            <v>Lorenzo</v>
          </cell>
          <cell r="D148" t="str">
            <v>Lorenzo NJITCHE</v>
          </cell>
          <cell r="E148" t="str">
            <v>LN152051</v>
          </cell>
          <cell r="F148" t="str">
            <v>lorenzo.njitche@edu.ece.fr</v>
          </cell>
          <cell r="G148" t="str">
            <v>M</v>
          </cell>
          <cell r="I148">
            <v>2020</v>
          </cell>
          <cell r="M148" t="str">
            <v>ING</v>
          </cell>
          <cell r="N148" t="str">
            <v>ADMISCOND</v>
          </cell>
        </row>
        <row r="149">
          <cell r="A149">
            <v>106538</v>
          </cell>
          <cell r="B149" t="str">
            <v>NUNEZ</v>
          </cell>
          <cell r="C149" t="str">
            <v>Rafaël</v>
          </cell>
          <cell r="D149" t="str">
            <v>Rafaël NUNEZ</v>
          </cell>
          <cell r="E149" t="str">
            <v>RN152052</v>
          </cell>
          <cell r="F149" t="str">
            <v>rafael.nunez@edu.ece.fr</v>
          </cell>
          <cell r="G149" t="str">
            <v>M</v>
          </cell>
          <cell r="I149">
            <v>2020</v>
          </cell>
          <cell r="M149" t="str">
            <v>ING</v>
          </cell>
          <cell r="N149" t="str">
            <v>ADMISCOND</v>
          </cell>
        </row>
        <row r="150">
          <cell r="A150">
            <v>108456</v>
          </cell>
          <cell r="B150" t="str">
            <v>PEGIS</v>
          </cell>
          <cell r="C150" t="str">
            <v>Jean</v>
          </cell>
          <cell r="D150" t="str">
            <v>Jean PEGIS</v>
          </cell>
          <cell r="E150" t="str">
            <v>JP175592</v>
          </cell>
          <cell r="F150" t="str">
            <v>jean.pegis@edu.ece.fr</v>
          </cell>
          <cell r="G150" t="str">
            <v>M</v>
          </cell>
          <cell r="I150">
            <v>2020</v>
          </cell>
          <cell r="J150">
            <v>0</v>
          </cell>
          <cell r="K150">
            <v>0</v>
          </cell>
          <cell r="M150" t="str">
            <v>ING</v>
          </cell>
          <cell r="N150" t="str">
            <v>ADMIS</v>
          </cell>
        </row>
        <row r="151">
          <cell r="A151">
            <v>108132</v>
          </cell>
          <cell r="B151" t="str">
            <v>PINEN</v>
          </cell>
          <cell r="C151" t="str">
            <v>Emmanuelle</v>
          </cell>
          <cell r="D151" t="str">
            <v>Emmanuelle PINEN</v>
          </cell>
          <cell r="E151" t="str">
            <v>EP175703</v>
          </cell>
          <cell r="F151" t="str">
            <v>emmanuelle.pinen@edu.ece.fr</v>
          </cell>
          <cell r="G151" t="str">
            <v>F</v>
          </cell>
          <cell r="I151">
            <v>2020</v>
          </cell>
          <cell r="M151" t="str">
            <v>ING</v>
          </cell>
          <cell r="N151" t="str">
            <v>ADMISCOND</v>
          </cell>
        </row>
        <row r="152">
          <cell r="A152">
            <v>105808</v>
          </cell>
          <cell r="B152" t="str">
            <v>QUEVREUX</v>
          </cell>
          <cell r="C152" t="str">
            <v>Tom</v>
          </cell>
          <cell r="D152" t="str">
            <v>Tom QUEVREUX</v>
          </cell>
          <cell r="E152" t="str">
            <v>QUEVREUX</v>
          </cell>
          <cell r="F152" t="str">
            <v>tom.quevreux@edu.ece.fr</v>
          </cell>
          <cell r="G152" t="str">
            <v>M</v>
          </cell>
          <cell r="I152">
            <v>2020</v>
          </cell>
          <cell r="M152" t="str">
            <v>ING</v>
          </cell>
          <cell r="N152" t="str">
            <v>ADMIS</v>
          </cell>
        </row>
        <row r="153">
          <cell r="A153">
            <v>106598</v>
          </cell>
          <cell r="B153" t="str">
            <v>ROBERT</v>
          </cell>
          <cell r="C153" t="str">
            <v>Julien</v>
          </cell>
          <cell r="D153" t="str">
            <v>Julien ROBERT</v>
          </cell>
          <cell r="E153" t="str">
            <v>JR152086</v>
          </cell>
          <cell r="F153" t="str">
            <v>julien.robert@edu.ece.fr</v>
          </cell>
          <cell r="G153" t="str">
            <v>M</v>
          </cell>
          <cell r="I153">
            <v>2020</v>
          </cell>
          <cell r="M153" t="str">
            <v>ING</v>
          </cell>
          <cell r="N153" t="str">
            <v>ADMIS</v>
          </cell>
        </row>
        <row r="154">
          <cell r="A154">
            <v>106374</v>
          </cell>
          <cell r="B154" t="str">
            <v>ROBIN</v>
          </cell>
          <cell r="C154" t="str">
            <v>Clément</v>
          </cell>
          <cell r="D154" t="str">
            <v>Clément ROBIN</v>
          </cell>
          <cell r="E154" t="str">
            <v>CR152087</v>
          </cell>
          <cell r="F154" t="str">
            <v>clement.robin@edu.ece.fr</v>
          </cell>
          <cell r="G154" t="str">
            <v>M</v>
          </cell>
          <cell r="I154">
            <v>2020</v>
          </cell>
          <cell r="M154" t="str">
            <v>ING</v>
          </cell>
          <cell r="N154" t="str">
            <v>ADMISCOND</v>
          </cell>
        </row>
        <row r="155">
          <cell r="A155">
            <v>108379</v>
          </cell>
          <cell r="B155" t="str">
            <v>SPITE</v>
          </cell>
          <cell r="C155" t="str">
            <v>Killian</v>
          </cell>
          <cell r="D155" t="str">
            <v>Killian SPITE</v>
          </cell>
          <cell r="E155" t="str">
            <v>KS175681</v>
          </cell>
          <cell r="F155" t="str">
            <v>killian.spite@edu.ece.fr</v>
          </cell>
          <cell r="G155" t="str">
            <v>M</v>
          </cell>
          <cell r="I155">
            <v>2020</v>
          </cell>
          <cell r="M155" t="str">
            <v>ING</v>
          </cell>
          <cell r="N155" t="str">
            <v>En attente</v>
          </cell>
        </row>
        <row r="156">
          <cell r="A156">
            <v>106334</v>
          </cell>
          <cell r="B156" t="str">
            <v>ALLAIN</v>
          </cell>
          <cell r="C156" t="str">
            <v>Benoît</v>
          </cell>
          <cell r="D156" t="str">
            <v>Benoît ALLAIN</v>
          </cell>
          <cell r="E156" t="str">
            <v>BA151805</v>
          </cell>
          <cell r="F156" t="str">
            <v>benoit.allain@edu.ece.fr</v>
          </cell>
          <cell r="G156" t="str">
            <v>M</v>
          </cell>
          <cell r="I156">
            <v>2020</v>
          </cell>
          <cell r="M156" t="str">
            <v>ING</v>
          </cell>
          <cell r="N156" t="str">
            <v>ADMIS</v>
          </cell>
        </row>
        <row r="157">
          <cell r="A157">
            <v>106336</v>
          </cell>
          <cell r="B157" t="str">
            <v>ARMALET</v>
          </cell>
          <cell r="C157" t="str">
            <v>Raphaël-dimitri</v>
          </cell>
          <cell r="D157" t="str">
            <v>Raphaël-dimitri ARMALET</v>
          </cell>
          <cell r="E157" t="str">
            <v>RA151811</v>
          </cell>
          <cell r="F157" t="str">
            <v>raphael-dimitri.armalet@edu.ece.fr</v>
          </cell>
          <cell r="G157" t="str">
            <v>M</v>
          </cell>
          <cell r="I157">
            <v>2020</v>
          </cell>
          <cell r="M157" t="str">
            <v>ING</v>
          </cell>
          <cell r="N157" t="str">
            <v>ADMISCOND</v>
          </cell>
        </row>
        <row r="158">
          <cell r="A158">
            <v>108125</v>
          </cell>
          <cell r="B158" t="str">
            <v>ARREBOLLE</v>
          </cell>
          <cell r="C158" t="str">
            <v>Thomas</v>
          </cell>
          <cell r="D158" t="str">
            <v>Thomas ARREBOLLE</v>
          </cell>
          <cell r="E158" t="str">
            <v>TA175696</v>
          </cell>
          <cell r="F158" t="str">
            <v>thomas.arrebolle@edu.ece.fr</v>
          </cell>
          <cell r="G158" t="str">
            <v>M</v>
          </cell>
          <cell r="I158">
            <v>2020</v>
          </cell>
          <cell r="M158" t="str">
            <v>ING</v>
          </cell>
          <cell r="N158" t="str">
            <v>ADMISCOND</v>
          </cell>
        </row>
        <row r="159">
          <cell r="A159">
            <v>108426</v>
          </cell>
          <cell r="B159" t="str">
            <v>BECQUERELLE</v>
          </cell>
          <cell r="C159" t="str">
            <v>Vincent</v>
          </cell>
          <cell r="D159" t="str">
            <v>Vincent BECQUERELLE</v>
          </cell>
          <cell r="E159" t="str">
            <v>VB175666</v>
          </cell>
          <cell r="F159" t="str">
            <v>vincent.becquerelle@edu.ece.fr</v>
          </cell>
          <cell r="G159" t="str">
            <v>M</v>
          </cell>
          <cell r="I159">
            <v>2020</v>
          </cell>
          <cell r="M159" t="str">
            <v>ING</v>
          </cell>
          <cell r="N159" t="str">
            <v>ADMISCOND</v>
          </cell>
        </row>
        <row r="160">
          <cell r="A160">
            <v>108206</v>
          </cell>
          <cell r="B160" t="str">
            <v>BILLERET</v>
          </cell>
          <cell r="C160" t="str">
            <v>Guillaume</v>
          </cell>
          <cell r="D160" t="str">
            <v>Guillaume BILLERET</v>
          </cell>
          <cell r="E160" t="str">
            <v>GB175687</v>
          </cell>
          <cell r="F160" t="str">
            <v>guillaume.billeret@edu.ece.fr</v>
          </cell>
          <cell r="G160" t="str">
            <v>M</v>
          </cell>
          <cell r="I160">
            <v>2020</v>
          </cell>
          <cell r="M160" t="str">
            <v>ING</v>
          </cell>
          <cell r="N160" t="str">
            <v>ADMISCOND</v>
          </cell>
        </row>
        <row r="161">
          <cell r="A161">
            <v>106718</v>
          </cell>
          <cell r="B161" t="str">
            <v>BLACHIER</v>
          </cell>
          <cell r="C161" t="str">
            <v>Guillaume</v>
          </cell>
          <cell r="D161" t="str">
            <v>Guillaume BLACHIER</v>
          </cell>
          <cell r="E161" t="str">
            <v>GB151841</v>
          </cell>
          <cell r="F161" t="str">
            <v>guillaume.blachier@edu.ece.fr</v>
          </cell>
          <cell r="G161" t="str">
            <v>M</v>
          </cell>
          <cell r="I161">
            <v>2020</v>
          </cell>
          <cell r="M161" t="str">
            <v>ING</v>
          </cell>
          <cell r="N161" t="str">
            <v>ADMISCOND</v>
          </cell>
        </row>
        <row r="162">
          <cell r="A162">
            <v>108469</v>
          </cell>
          <cell r="B162" t="str">
            <v>CANAVATE</v>
          </cell>
          <cell r="C162" t="str">
            <v>Guillaume</v>
          </cell>
          <cell r="D162" t="str">
            <v>Guillaume CANAVATE</v>
          </cell>
          <cell r="E162" t="str">
            <v>GC175731</v>
          </cell>
          <cell r="F162" t="str">
            <v>guillaume.canavate@edu.ece.fr</v>
          </cell>
          <cell r="G162" t="str">
            <v>M</v>
          </cell>
          <cell r="I162">
            <v>2020</v>
          </cell>
          <cell r="M162" t="str">
            <v>ING</v>
          </cell>
          <cell r="N162" t="str">
            <v>ADMIS</v>
          </cell>
        </row>
        <row r="163">
          <cell r="A163">
            <v>106590</v>
          </cell>
          <cell r="B163" t="str">
            <v>CHOKRON</v>
          </cell>
          <cell r="C163" t="str">
            <v>Levana</v>
          </cell>
          <cell r="D163" t="str">
            <v>Levana CHOKRON</v>
          </cell>
          <cell r="E163" t="str">
            <v>LC151881</v>
          </cell>
          <cell r="F163" t="str">
            <v>levana.chokron@edu.ece.fr</v>
          </cell>
          <cell r="G163" t="str">
            <v>F</v>
          </cell>
          <cell r="I163">
            <v>2020</v>
          </cell>
          <cell r="M163" t="str">
            <v>ING</v>
          </cell>
          <cell r="N163" t="str">
            <v>ADMIS</v>
          </cell>
        </row>
        <row r="164">
          <cell r="A164">
            <v>108480</v>
          </cell>
          <cell r="B164" t="str">
            <v>CHOLLET</v>
          </cell>
          <cell r="C164" t="str">
            <v>Camille</v>
          </cell>
          <cell r="D164" t="str">
            <v>Camille CHOLLET</v>
          </cell>
          <cell r="E164" t="str">
            <v>CC175720</v>
          </cell>
          <cell r="F164" t="str">
            <v>camille.chollet@edu.ece.fr</v>
          </cell>
          <cell r="G164" t="str">
            <v>F</v>
          </cell>
          <cell r="I164">
            <v>2020</v>
          </cell>
          <cell r="M164" t="str">
            <v>ING</v>
          </cell>
          <cell r="N164" t="str">
            <v>ADMIS</v>
          </cell>
        </row>
        <row r="165">
          <cell r="A165">
            <v>108227</v>
          </cell>
          <cell r="B165" t="str">
            <v>DROULERS</v>
          </cell>
          <cell r="C165" t="str">
            <v>Ugo</v>
          </cell>
          <cell r="D165" t="str">
            <v>Ugo DROULERS</v>
          </cell>
          <cell r="E165" t="str">
            <v>UD175685</v>
          </cell>
          <cell r="F165" t="str">
            <v>ugo.droulers@edu.ece.fr</v>
          </cell>
          <cell r="G165" t="str">
            <v>M</v>
          </cell>
          <cell r="I165">
            <v>2020</v>
          </cell>
          <cell r="M165" t="str">
            <v>ING</v>
          </cell>
          <cell r="N165" t="str">
            <v>ADMISCOND</v>
          </cell>
        </row>
        <row r="166">
          <cell r="A166">
            <v>106722</v>
          </cell>
          <cell r="B166" t="str">
            <v>EINHORN</v>
          </cell>
          <cell r="C166" t="str">
            <v>Chloe</v>
          </cell>
          <cell r="D166" t="str">
            <v>Chloe EINHORN</v>
          </cell>
          <cell r="E166" t="str">
            <v>CE151918</v>
          </cell>
          <cell r="F166" t="str">
            <v>chloe.einhorn@edu.ece.fr</v>
          </cell>
          <cell r="G166" t="str">
            <v>F</v>
          </cell>
          <cell r="I166">
            <v>2020</v>
          </cell>
          <cell r="M166" t="str">
            <v>ING</v>
          </cell>
          <cell r="N166" t="str">
            <v>ADMIS</v>
          </cell>
        </row>
        <row r="167">
          <cell r="A167">
            <v>105927</v>
          </cell>
          <cell r="B167" t="str">
            <v>FERREIRA FENET</v>
          </cell>
          <cell r="C167" t="str">
            <v>Victor</v>
          </cell>
          <cell r="D167" t="str">
            <v>Victor FERREIRA FENET</v>
          </cell>
          <cell r="E167" t="str">
            <v>FERREIRAFE</v>
          </cell>
          <cell r="F167" t="str">
            <v>victor.ferreira-fenet@edu.ece.fr</v>
          </cell>
          <cell r="G167" t="str">
            <v>M</v>
          </cell>
          <cell r="I167">
            <v>2020</v>
          </cell>
          <cell r="M167" t="str">
            <v>ING</v>
          </cell>
          <cell r="N167" t="str">
            <v>ADMISEXTIND</v>
          </cell>
        </row>
        <row r="168">
          <cell r="A168">
            <v>108511</v>
          </cell>
          <cell r="B168" t="str">
            <v>GABRIEL</v>
          </cell>
          <cell r="C168" t="str">
            <v>Axel</v>
          </cell>
          <cell r="D168" t="str">
            <v>Axel GABRIEL</v>
          </cell>
          <cell r="E168" t="str">
            <v>AG175749</v>
          </cell>
          <cell r="F168" t="str">
            <v>axel.gabriel@edu.ece.fr</v>
          </cell>
          <cell r="G168" t="str">
            <v>M</v>
          </cell>
          <cell r="I168">
            <v>2020</v>
          </cell>
          <cell r="M168" t="str">
            <v>ING</v>
          </cell>
          <cell r="N168" t="str">
            <v>ADMISCOND</v>
          </cell>
        </row>
        <row r="169">
          <cell r="A169">
            <v>106533</v>
          </cell>
          <cell r="B169" t="str">
            <v>HADDAD</v>
          </cell>
          <cell r="C169" t="str">
            <v>Mario</v>
          </cell>
          <cell r="D169" t="str">
            <v>Mario HADDAD</v>
          </cell>
          <cell r="E169" t="str">
            <v>MH151968</v>
          </cell>
          <cell r="F169" t="str">
            <v>mario.haddad@edu.ece.fr</v>
          </cell>
          <cell r="G169" t="str">
            <v>M</v>
          </cell>
          <cell r="I169">
            <v>2020</v>
          </cell>
          <cell r="M169" t="str">
            <v>ING</v>
          </cell>
          <cell r="N169" t="str">
            <v>ADMIS</v>
          </cell>
        </row>
        <row r="170">
          <cell r="A170">
            <v>106485</v>
          </cell>
          <cell r="B170" t="str">
            <v>HOCHE</v>
          </cell>
          <cell r="C170" t="str">
            <v>Mathilde</v>
          </cell>
          <cell r="D170" t="str">
            <v>Mathilde HOCHE</v>
          </cell>
          <cell r="E170" t="str">
            <v>MH151974</v>
          </cell>
          <cell r="F170" t="str">
            <v>mathilde.hoche@edu.ece.fr</v>
          </cell>
          <cell r="G170" t="str">
            <v>F</v>
          </cell>
          <cell r="I170">
            <v>2020</v>
          </cell>
          <cell r="M170" t="str">
            <v>ING</v>
          </cell>
          <cell r="N170" t="str">
            <v>ADMISCOND</v>
          </cell>
        </row>
        <row r="171">
          <cell r="A171">
            <v>108546</v>
          </cell>
          <cell r="B171" t="str">
            <v>HYPOLITE</v>
          </cell>
          <cell r="C171" t="str">
            <v>Delphine</v>
          </cell>
          <cell r="D171" t="str">
            <v>Delphine HYPOLITE</v>
          </cell>
          <cell r="E171" t="str">
            <v>DH175770</v>
          </cell>
          <cell r="F171" t="str">
            <v>delphine.hypolite@edu.ece.fr</v>
          </cell>
          <cell r="G171" t="str">
            <v>F</v>
          </cell>
          <cell r="I171">
            <v>2020</v>
          </cell>
          <cell r="M171" t="str">
            <v>ING</v>
          </cell>
          <cell r="N171" t="str">
            <v>ADMIS</v>
          </cell>
        </row>
        <row r="172">
          <cell r="A172">
            <v>108482</v>
          </cell>
          <cell r="B172" t="str">
            <v>JUTEAU</v>
          </cell>
          <cell r="C172" t="str">
            <v>Arthur</v>
          </cell>
          <cell r="D172" t="str">
            <v>Arthur JUTEAU</v>
          </cell>
          <cell r="E172" t="str">
            <v>AJ175718</v>
          </cell>
          <cell r="F172" t="str">
            <v>arthur.juteau@edu.ece.fr</v>
          </cell>
          <cell r="G172" t="str">
            <v>M</v>
          </cell>
          <cell r="I172">
            <v>2020</v>
          </cell>
          <cell r="M172" t="str">
            <v>ING</v>
          </cell>
          <cell r="N172" t="str">
            <v>ADMISCOND</v>
          </cell>
        </row>
        <row r="173">
          <cell r="A173">
            <v>106716</v>
          </cell>
          <cell r="B173" t="str">
            <v>LAFOURCADE</v>
          </cell>
          <cell r="C173" t="str">
            <v>Quiterie</v>
          </cell>
          <cell r="D173" t="str">
            <v>Quiterie LAFOURCADE</v>
          </cell>
          <cell r="E173" t="str">
            <v>QL151992</v>
          </cell>
          <cell r="F173" t="str">
            <v>quiterie.lafourcade@edu.ece.fr</v>
          </cell>
          <cell r="G173" t="str">
            <v>F</v>
          </cell>
          <cell r="I173">
            <v>2020</v>
          </cell>
          <cell r="M173" t="str">
            <v>ING</v>
          </cell>
          <cell r="N173" t="str">
            <v>ADMIS</v>
          </cell>
        </row>
        <row r="174">
          <cell r="A174">
            <v>106384</v>
          </cell>
          <cell r="B174" t="str">
            <v>LAGUARIGUE</v>
          </cell>
          <cell r="C174" t="str">
            <v>Antoine</v>
          </cell>
          <cell r="D174" t="str">
            <v>Antoine LAGUARIGUE</v>
          </cell>
          <cell r="E174" t="str">
            <v>AL151558</v>
          </cell>
          <cell r="F174" t="str">
            <v>antoine.laguarigue@edu.ece.fr</v>
          </cell>
          <cell r="G174" t="str">
            <v>M</v>
          </cell>
          <cell r="I174">
            <v>2020</v>
          </cell>
          <cell r="M174" t="str">
            <v>ING</v>
          </cell>
          <cell r="N174" t="str">
            <v>ADMIS</v>
          </cell>
        </row>
        <row r="175">
          <cell r="A175">
            <v>108476</v>
          </cell>
          <cell r="B175" t="str">
            <v>MACE</v>
          </cell>
          <cell r="C175" t="str">
            <v>Nicolas</v>
          </cell>
          <cell r="D175" t="str">
            <v>Nicolas MACE</v>
          </cell>
          <cell r="E175" t="str">
            <v>NM175725</v>
          </cell>
          <cell r="F175" t="str">
            <v>nicolas.mace@edu.ece.fr</v>
          </cell>
          <cell r="G175" t="str">
            <v>M</v>
          </cell>
          <cell r="I175">
            <v>2020</v>
          </cell>
          <cell r="M175" t="str">
            <v>ING</v>
          </cell>
          <cell r="N175" t="str">
            <v>ADMISCOND</v>
          </cell>
        </row>
        <row r="176">
          <cell r="A176">
            <v>108395</v>
          </cell>
          <cell r="B176" t="str">
            <v>MAGRE</v>
          </cell>
          <cell r="C176" t="str">
            <v>Pierre</v>
          </cell>
          <cell r="D176" t="str">
            <v>Pierre MAGRE</v>
          </cell>
          <cell r="E176" t="str">
            <v>PM175649</v>
          </cell>
          <cell r="F176" t="str">
            <v>pierre.magre@edu.ece.fr</v>
          </cell>
          <cell r="G176" t="str">
            <v>M</v>
          </cell>
          <cell r="I176">
            <v>2020</v>
          </cell>
          <cell r="M176" t="str">
            <v>ING</v>
          </cell>
          <cell r="N176" t="str">
            <v>ADMISIND</v>
          </cell>
        </row>
        <row r="177">
          <cell r="A177">
            <v>108411</v>
          </cell>
          <cell r="B177" t="str">
            <v>MAILLET</v>
          </cell>
          <cell r="C177" t="str">
            <v>Alexandre</v>
          </cell>
          <cell r="D177" t="str">
            <v>Alexandre MAILLET</v>
          </cell>
          <cell r="E177" t="str">
            <v>AM175605</v>
          </cell>
          <cell r="F177" t="str">
            <v>alexandre.maillet@edu.ece.fr</v>
          </cell>
          <cell r="G177" t="str">
            <v>M</v>
          </cell>
          <cell r="I177">
            <v>2020</v>
          </cell>
          <cell r="M177" t="str">
            <v>ING</v>
          </cell>
          <cell r="N177" t="str">
            <v>ADMISCOND</v>
          </cell>
        </row>
        <row r="178">
          <cell r="A178">
            <v>108398</v>
          </cell>
          <cell r="B178" t="str">
            <v>MARY</v>
          </cell>
          <cell r="C178" t="str">
            <v>Guillaume</v>
          </cell>
          <cell r="D178" t="str">
            <v>Guillaume MARY</v>
          </cell>
          <cell r="E178" t="str">
            <v>GM175646</v>
          </cell>
          <cell r="F178" t="str">
            <v>guillaume.mary@edu.ece.fr</v>
          </cell>
          <cell r="G178" t="str">
            <v>M</v>
          </cell>
          <cell r="I178">
            <v>2020</v>
          </cell>
          <cell r="M178" t="str">
            <v>ING</v>
          </cell>
          <cell r="N178" t="str">
            <v>ADMISCOND</v>
          </cell>
        </row>
        <row r="179">
          <cell r="A179">
            <v>108519</v>
          </cell>
          <cell r="B179" t="str">
            <v>MOUNEIMNE</v>
          </cell>
          <cell r="C179" t="str">
            <v>Kevin</v>
          </cell>
          <cell r="D179" t="str">
            <v>Kevin MOUNEIMNE</v>
          </cell>
          <cell r="E179" t="str">
            <v>KM175705</v>
          </cell>
          <cell r="F179" t="str">
            <v>kevin.mouneimne@edu.ece.fr</v>
          </cell>
          <cell r="G179" t="str">
            <v>M</v>
          </cell>
          <cell r="I179">
            <v>2020</v>
          </cell>
          <cell r="M179" t="str">
            <v>ING</v>
          </cell>
          <cell r="N179" t="str">
            <v>ADMIS</v>
          </cell>
        </row>
        <row r="180">
          <cell r="A180">
            <v>106342</v>
          </cell>
          <cell r="B180" t="str">
            <v>OLIN</v>
          </cell>
          <cell r="C180" t="str">
            <v>Clement</v>
          </cell>
          <cell r="D180" t="str">
            <v>Clement OLIN</v>
          </cell>
          <cell r="E180" t="str">
            <v>CO152053</v>
          </cell>
          <cell r="F180" t="str">
            <v>clement.olin@edu.ece.fr</v>
          </cell>
          <cell r="G180" t="str">
            <v>M</v>
          </cell>
          <cell r="I180">
            <v>2020</v>
          </cell>
          <cell r="M180" t="str">
            <v>ING</v>
          </cell>
          <cell r="N180" t="str">
            <v>ADMIS</v>
          </cell>
        </row>
        <row r="181">
          <cell r="A181">
            <v>108433</v>
          </cell>
          <cell r="B181" t="str">
            <v>OUDJANI</v>
          </cell>
          <cell r="C181" t="str">
            <v>Rayan</v>
          </cell>
          <cell r="D181" t="str">
            <v>Rayan OUDJANI</v>
          </cell>
          <cell r="E181" t="str">
            <v>RO175660</v>
          </cell>
          <cell r="F181" t="str">
            <v>rayan.oudjani@edu.ece.fr</v>
          </cell>
          <cell r="G181" t="str">
            <v>M</v>
          </cell>
          <cell r="I181">
            <v>2020</v>
          </cell>
          <cell r="M181" t="str">
            <v>ING</v>
          </cell>
          <cell r="N181" t="str">
            <v>ADMISCOND</v>
          </cell>
        </row>
        <row r="182">
          <cell r="A182">
            <v>108501</v>
          </cell>
          <cell r="B182" t="str">
            <v>POYATOS</v>
          </cell>
          <cell r="C182" t="str">
            <v>Thomas</v>
          </cell>
          <cell r="D182" t="str">
            <v>Thomas POYATOS</v>
          </cell>
          <cell r="E182" t="str">
            <v>TP175716</v>
          </cell>
          <cell r="F182" t="str">
            <v>thomas.poyatos@edu.ece.fr</v>
          </cell>
          <cell r="G182" t="str">
            <v>M</v>
          </cell>
          <cell r="I182">
            <v>2020</v>
          </cell>
          <cell r="M182" t="str">
            <v>ING</v>
          </cell>
          <cell r="N182" t="str">
            <v>ADMISCOND</v>
          </cell>
        </row>
        <row r="183">
          <cell r="A183">
            <v>108414</v>
          </cell>
          <cell r="B183" t="str">
            <v>RAFFO</v>
          </cell>
          <cell r="C183" t="str">
            <v>Jérémy</v>
          </cell>
          <cell r="D183" t="str">
            <v>Jérémy RAFFO</v>
          </cell>
          <cell r="E183" t="str">
            <v>JR175638</v>
          </cell>
          <cell r="F183" t="str">
            <v>jeremy.raffo@edu.ece.fr</v>
          </cell>
          <cell r="G183" t="str">
            <v>M</v>
          </cell>
          <cell r="I183">
            <v>2020</v>
          </cell>
          <cell r="M183" t="str">
            <v>ING</v>
          </cell>
          <cell r="N183" t="str">
            <v>ADMIS</v>
          </cell>
        </row>
        <row r="184">
          <cell r="A184">
            <v>107731</v>
          </cell>
          <cell r="B184" t="str">
            <v>RAFRAFI</v>
          </cell>
          <cell r="C184" t="str">
            <v>Karim</v>
          </cell>
          <cell r="D184" t="str">
            <v>Karim RAFRAFI</v>
          </cell>
          <cell r="E184" t="str">
            <v>KR162513</v>
          </cell>
          <cell r="F184" t="str">
            <v>karim.rafrafi@edu.ece.fr</v>
          </cell>
          <cell r="G184" t="str">
            <v>M</v>
          </cell>
          <cell r="I184">
            <v>2020</v>
          </cell>
          <cell r="M184" t="str">
            <v>ING</v>
          </cell>
          <cell r="N184" t="str">
            <v>ADMISCOND</v>
          </cell>
        </row>
        <row r="185">
          <cell r="A185">
            <v>106369</v>
          </cell>
          <cell r="B185" t="str">
            <v>STANISAVLJEVIC</v>
          </cell>
          <cell r="C185" t="str">
            <v>Andrej</v>
          </cell>
          <cell r="D185" t="str">
            <v>Andrej STANISAVLJEVIC</v>
          </cell>
          <cell r="E185" t="str">
            <v>AS152108</v>
          </cell>
          <cell r="F185" t="str">
            <v>andrej.stanisavljevic@edu.ece.fr</v>
          </cell>
          <cell r="G185" t="str">
            <v>M</v>
          </cell>
          <cell r="I185">
            <v>2020</v>
          </cell>
          <cell r="J185">
            <v>0</v>
          </cell>
          <cell r="K185">
            <v>0</v>
          </cell>
          <cell r="L185">
            <v>0</v>
          </cell>
          <cell r="M185" t="str">
            <v>ING</v>
          </cell>
          <cell r="N185" t="str">
            <v>ADMISCOND</v>
          </cell>
          <cell r="O185">
            <v>0</v>
          </cell>
        </row>
        <row r="186">
          <cell r="A186">
            <v>107332</v>
          </cell>
          <cell r="B186" t="str">
            <v>TIAIBA</v>
          </cell>
          <cell r="C186" t="str">
            <v>Mehdi mokhtar</v>
          </cell>
          <cell r="D186" t="str">
            <v>Mehdi mokhtar TIAIBA</v>
          </cell>
          <cell r="E186" t="str">
            <v>MT161815</v>
          </cell>
          <cell r="F186" t="str">
            <v>mehdi-mokhtar.tiaiba@edu.ece.fr</v>
          </cell>
          <cell r="G186" t="str">
            <v>M</v>
          </cell>
          <cell r="I186">
            <v>2020</v>
          </cell>
          <cell r="J186">
            <v>0</v>
          </cell>
          <cell r="K186">
            <v>0</v>
          </cell>
          <cell r="L186">
            <v>0</v>
          </cell>
          <cell r="M186" t="str">
            <v>ING</v>
          </cell>
          <cell r="N186" t="str">
            <v>ADMIS</v>
          </cell>
        </row>
        <row r="187">
          <cell r="A187">
            <v>108201</v>
          </cell>
          <cell r="B187" t="str">
            <v>TREBOSC</v>
          </cell>
          <cell r="C187" t="str">
            <v>Guillaume</v>
          </cell>
          <cell r="D187" t="str">
            <v>Guillaume TREBOSC</v>
          </cell>
          <cell r="E187" t="str">
            <v>GT175689</v>
          </cell>
          <cell r="F187" t="str">
            <v>guillaume.trebosc@edu.ece.fr</v>
          </cell>
          <cell r="G187" t="str">
            <v>M</v>
          </cell>
          <cell r="I187">
            <v>2020</v>
          </cell>
          <cell r="J187">
            <v>0</v>
          </cell>
          <cell r="K187">
            <v>0</v>
          </cell>
          <cell r="L187">
            <v>0</v>
          </cell>
          <cell r="M187" t="str">
            <v>ING</v>
          </cell>
          <cell r="N187" t="str">
            <v>ADMISCOND</v>
          </cell>
        </row>
        <row r="188">
          <cell r="A188">
            <v>106297</v>
          </cell>
          <cell r="B188" t="str">
            <v>WUHRLIN</v>
          </cell>
          <cell r="C188" t="str">
            <v>Thomas</v>
          </cell>
          <cell r="D188" t="str">
            <v>Thomas WUHRLIN</v>
          </cell>
          <cell r="E188" t="str">
            <v>TW152138</v>
          </cell>
          <cell r="F188" t="str">
            <v>thomas.wuhrlin@edu.ece.fr</v>
          </cell>
          <cell r="G188" t="str">
            <v>M</v>
          </cell>
          <cell r="I188">
            <v>2020</v>
          </cell>
          <cell r="J188">
            <v>0</v>
          </cell>
          <cell r="K188">
            <v>0</v>
          </cell>
          <cell r="L188">
            <v>0</v>
          </cell>
          <cell r="M188" t="str">
            <v>ING</v>
          </cell>
          <cell r="N188" t="str">
            <v>ADMISCOND</v>
          </cell>
          <cell r="O188">
            <v>0</v>
          </cell>
        </row>
        <row r="189">
          <cell r="A189">
            <v>109471</v>
          </cell>
          <cell r="B189" t="str">
            <v>BELFIL</v>
          </cell>
          <cell r="C189" t="str">
            <v>Amine</v>
          </cell>
          <cell r="D189" t="str">
            <v>BELFIL Amine</v>
          </cell>
          <cell r="F189" t="str">
            <v>amine.belfil@edu.esce.fr</v>
          </cell>
          <cell r="G189" t="str">
            <v>M</v>
          </cell>
          <cell r="H189" t="str">
            <v>Nouveau (admissions)</v>
          </cell>
          <cell r="M189" t="str">
            <v>ING</v>
          </cell>
          <cell r="O189" t="str">
            <v>DD ESCE</v>
          </cell>
        </row>
        <row r="190">
          <cell r="A190">
            <v>109540</v>
          </cell>
          <cell r="B190" t="str">
            <v>BOURQUARD</v>
          </cell>
          <cell r="C190" t="str">
            <v>Clémentine</v>
          </cell>
          <cell r="D190" t="str">
            <v>BOURQUARD Clémentine</v>
          </cell>
          <cell r="F190" t="str">
            <v>clementine.bourquard@edu.esce.fr</v>
          </cell>
          <cell r="G190" t="str">
            <v>F</v>
          </cell>
          <cell r="H190" t="str">
            <v>Nouveau (admissions)</v>
          </cell>
          <cell r="M190" t="str">
            <v>ING</v>
          </cell>
          <cell r="O190" t="str">
            <v>DD ESCE</v>
          </cell>
        </row>
        <row r="191">
          <cell r="A191">
            <v>108121</v>
          </cell>
          <cell r="B191" t="str">
            <v>AGGOUN</v>
          </cell>
          <cell r="C191" t="str">
            <v>Manar</v>
          </cell>
          <cell r="D191" t="str">
            <v>Manar AGGOUN</v>
          </cell>
          <cell r="E191" t="str">
            <v>MA175697</v>
          </cell>
          <cell r="F191" t="str">
            <v>manar.aggoun@edu.ece.fr</v>
          </cell>
          <cell r="G191" t="str">
            <v>F</v>
          </cell>
          <cell r="I191">
            <v>2020</v>
          </cell>
          <cell r="M191" t="str">
            <v>ING</v>
          </cell>
          <cell r="N191" t="str">
            <v>ADMISCOND</v>
          </cell>
        </row>
        <row r="192">
          <cell r="A192">
            <v>106286</v>
          </cell>
          <cell r="B192" t="str">
            <v>AVRARD</v>
          </cell>
          <cell r="C192" t="str">
            <v>Bérénice</v>
          </cell>
          <cell r="D192" t="str">
            <v>Bérénice AVRARD</v>
          </cell>
          <cell r="E192" t="str">
            <v>BA151816</v>
          </cell>
          <cell r="F192" t="str">
            <v>berenice.avrard@edu.ece.fr</v>
          </cell>
          <cell r="G192" t="str">
            <v>F</v>
          </cell>
          <cell r="I192">
            <v>2020</v>
          </cell>
          <cell r="M192" t="str">
            <v>ING</v>
          </cell>
          <cell r="N192" t="str">
            <v>ADMISCOND</v>
          </cell>
        </row>
        <row r="193">
          <cell r="A193">
            <v>106361</v>
          </cell>
          <cell r="B193" t="str">
            <v>BENSIMON</v>
          </cell>
          <cell r="C193" t="str">
            <v>Victor</v>
          </cell>
          <cell r="D193" t="str">
            <v>Victor BENSIMON</v>
          </cell>
          <cell r="E193" t="str">
            <v>VB151833</v>
          </cell>
          <cell r="F193" t="str">
            <v>victor.bensimon@edu.ece.fr</v>
          </cell>
          <cell r="G193" t="str">
            <v>M</v>
          </cell>
          <cell r="I193">
            <v>2020</v>
          </cell>
          <cell r="M193" t="str">
            <v>ING</v>
          </cell>
          <cell r="N193" t="str">
            <v>ADMISCOND</v>
          </cell>
        </row>
        <row r="194">
          <cell r="A194">
            <v>106606</v>
          </cell>
          <cell r="B194" t="str">
            <v>BIENASSIS</v>
          </cell>
          <cell r="C194" t="str">
            <v>Maxime</v>
          </cell>
          <cell r="D194" t="str">
            <v>Maxime BIENASSIS</v>
          </cell>
          <cell r="E194" t="str">
            <v>MB151839</v>
          </cell>
          <cell r="F194" t="str">
            <v>maxime.bienassis@edu.ece.fr</v>
          </cell>
          <cell r="G194" t="str">
            <v>M</v>
          </cell>
          <cell r="I194">
            <v>2020</v>
          </cell>
          <cell r="J194">
            <v>0</v>
          </cell>
          <cell r="K194">
            <v>0</v>
          </cell>
          <cell r="M194" t="str">
            <v>ING</v>
          </cell>
          <cell r="N194" t="str">
            <v>ADMIS</v>
          </cell>
        </row>
        <row r="195">
          <cell r="A195">
            <v>106222</v>
          </cell>
          <cell r="B195" t="str">
            <v>BOLIE ISAWANKI</v>
          </cell>
          <cell r="C195" t="str">
            <v>Anthony</v>
          </cell>
          <cell r="D195" t="str">
            <v>Anthony BOLIE ISAWANKI</v>
          </cell>
          <cell r="E195" t="str">
            <v>BOLIEISAWA</v>
          </cell>
          <cell r="F195" t="str">
            <v>anthony.bolie-isawanki@edu.ece.fr</v>
          </cell>
          <cell r="G195" t="str">
            <v>M</v>
          </cell>
          <cell r="I195">
            <v>2020</v>
          </cell>
          <cell r="M195" t="str">
            <v>ING</v>
          </cell>
          <cell r="N195" t="str">
            <v>ADMISCOND</v>
          </cell>
          <cell r="O195" t="str">
            <v>Relance choix de majeure (18 mai)</v>
          </cell>
        </row>
        <row r="196">
          <cell r="A196">
            <v>106682</v>
          </cell>
          <cell r="B196" t="str">
            <v>CADDEO</v>
          </cell>
          <cell r="C196" t="str">
            <v>Sam</v>
          </cell>
          <cell r="D196" t="str">
            <v>Sam CADDEO</v>
          </cell>
          <cell r="E196" t="str">
            <v>SC151866</v>
          </cell>
          <cell r="F196" t="str">
            <v>sam.caddeo@edu.ece.fr</v>
          </cell>
          <cell r="G196" t="str">
            <v>M</v>
          </cell>
          <cell r="I196">
            <v>2020</v>
          </cell>
          <cell r="M196" t="str">
            <v>ING</v>
          </cell>
          <cell r="N196" t="str">
            <v>ADMIS</v>
          </cell>
        </row>
        <row r="197">
          <cell r="A197">
            <v>106601</v>
          </cell>
          <cell r="B197" t="str">
            <v>CHAMMAS</v>
          </cell>
          <cell r="C197" t="str">
            <v>Laura</v>
          </cell>
          <cell r="D197" t="str">
            <v>Laura CHAMMAS</v>
          </cell>
          <cell r="E197" t="str">
            <v>LC151874</v>
          </cell>
          <cell r="F197" t="str">
            <v>laura.chammas@edu.ece.fr</v>
          </cell>
          <cell r="G197" t="str">
            <v>F</v>
          </cell>
          <cell r="I197">
            <v>2020</v>
          </cell>
          <cell r="M197" t="str">
            <v>ING</v>
          </cell>
          <cell r="N197" t="str">
            <v>ADMIS</v>
          </cell>
        </row>
        <row r="198">
          <cell r="A198">
            <v>107100</v>
          </cell>
          <cell r="B198" t="str">
            <v>DE BRAY</v>
          </cell>
          <cell r="C198" t="str">
            <v>Baudry</v>
          </cell>
          <cell r="D198" t="str">
            <v>Baudry DE BRAY</v>
          </cell>
          <cell r="E198" t="str">
            <v>BD161829</v>
          </cell>
          <cell r="F198" t="str">
            <v>baudry.de-bray@edu.ece.fr</v>
          </cell>
          <cell r="G198" t="str">
            <v>M</v>
          </cell>
          <cell r="I198">
            <v>2020</v>
          </cell>
          <cell r="M198" t="str">
            <v>ING</v>
          </cell>
          <cell r="N198" t="str">
            <v>ADMIS</v>
          </cell>
        </row>
        <row r="199">
          <cell r="A199">
            <v>106403</v>
          </cell>
          <cell r="B199" t="str">
            <v>DE LA CHAPELLE</v>
          </cell>
          <cell r="C199" t="str">
            <v>Charles-Guillaume</v>
          </cell>
          <cell r="D199" t="str">
            <v>Charles-Guillaume DE LA CHAPELLE</v>
          </cell>
          <cell r="E199" t="str">
            <v>GD151897</v>
          </cell>
          <cell r="F199" t="str">
            <v>guillaume-charles.de-la-chapelle@edu.ece.fr</v>
          </cell>
          <cell r="G199" t="str">
            <v>M</v>
          </cell>
          <cell r="I199">
            <v>2020</v>
          </cell>
          <cell r="M199" t="str">
            <v>ING</v>
          </cell>
          <cell r="N199" t="str">
            <v>ADMIS</v>
          </cell>
        </row>
        <row r="200">
          <cell r="A200">
            <v>106343</v>
          </cell>
          <cell r="B200" t="str">
            <v>DECARY</v>
          </cell>
          <cell r="C200" t="str">
            <v>Charlotte</v>
          </cell>
          <cell r="D200" t="str">
            <v>Charlotte DECARY</v>
          </cell>
          <cell r="E200" t="str">
            <v>CD151901</v>
          </cell>
          <cell r="F200" t="str">
            <v>charlotte.decary@edu.ece.fr</v>
          </cell>
          <cell r="G200" t="str">
            <v>F</v>
          </cell>
          <cell r="I200">
            <v>2020</v>
          </cell>
          <cell r="M200" t="str">
            <v>ING</v>
          </cell>
          <cell r="N200" t="str">
            <v>ADMIS</v>
          </cell>
        </row>
        <row r="201">
          <cell r="A201">
            <v>108521</v>
          </cell>
          <cell r="B201" t="str">
            <v>DERRI</v>
          </cell>
          <cell r="C201" t="str">
            <v>Hugo</v>
          </cell>
          <cell r="D201" t="str">
            <v>Hugo DERRI</v>
          </cell>
          <cell r="E201" t="str">
            <v>HD175704</v>
          </cell>
          <cell r="F201" t="str">
            <v>hugo.derri@edu.ece.fr</v>
          </cell>
          <cell r="G201" t="str">
            <v>M</v>
          </cell>
          <cell r="I201">
            <v>2020</v>
          </cell>
          <cell r="M201" t="str">
            <v>ING</v>
          </cell>
          <cell r="N201" t="str">
            <v>ADMISCOND</v>
          </cell>
        </row>
        <row r="202">
          <cell r="A202">
            <v>108443</v>
          </cell>
          <cell r="B202" t="str">
            <v>DJELLALI</v>
          </cell>
          <cell r="C202" t="str">
            <v>Mathieu</v>
          </cell>
          <cell r="D202" t="str">
            <v>Mathieu DJELLALI</v>
          </cell>
          <cell r="E202" t="str">
            <v>MD175595</v>
          </cell>
          <cell r="F202" t="str">
            <v>mathieu.djellali@edu.ece.fr</v>
          </cell>
          <cell r="G202" t="str">
            <v>M</v>
          </cell>
          <cell r="I202">
            <v>2020</v>
          </cell>
          <cell r="M202" t="str">
            <v>ING</v>
          </cell>
          <cell r="N202" t="str">
            <v>ADMIS</v>
          </cell>
        </row>
        <row r="203">
          <cell r="A203">
            <v>106486</v>
          </cell>
          <cell r="B203" t="str">
            <v>DU BREIL DE PONTBRIAND</v>
          </cell>
          <cell r="C203" t="str">
            <v>Malo</v>
          </cell>
          <cell r="D203" t="str">
            <v>Malo DU BREIL DE PONTBRIAND</v>
          </cell>
          <cell r="E203" t="str">
            <v>MD151911</v>
          </cell>
          <cell r="F203" t="str">
            <v>malo.du-breil-de-pontbriand@edu.ece.fr</v>
          </cell>
          <cell r="G203" t="str">
            <v>M</v>
          </cell>
          <cell r="I203">
            <v>2020</v>
          </cell>
          <cell r="M203" t="str">
            <v>ING</v>
          </cell>
          <cell r="N203" t="str">
            <v>ADMISCOND</v>
          </cell>
        </row>
        <row r="204">
          <cell r="A204">
            <v>106292</v>
          </cell>
          <cell r="B204" t="str">
            <v>FAVREAU</v>
          </cell>
          <cell r="C204" t="str">
            <v>Estelle</v>
          </cell>
          <cell r="D204" t="str">
            <v>Estelle FAVREAU</v>
          </cell>
          <cell r="E204" t="str">
            <v>EF151927</v>
          </cell>
          <cell r="F204" t="str">
            <v>estelle.favreau@edu.ece.fr</v>
          </cell>
          <cell r="G204" t="str">
            <v>F</v>
          </cell>
          <cell r="I204">
            <v>2020</v>
          </cell>
          <cell r="M204" t="str">
            <v>ING</v>
          </cell>
          <cell r="N204" t="str">
            <v>ADMIS</v>
          </cell>
        </row>
        <row r="205">
          <cell r="A205">
            <v>106991</v>
          </cell>
          <cell r="B205" t="str">
            <v>FIGARD</v>
          </cell>
          <cell r="C205" t="str">
            <v>Morgane</v>
          </cell>
          <cell r="D205" t="str">
            <v>Morgane FIGARD</v>
          </cell>
          <cell r="E205" t="str">
            <v>MF160179</v>
          </cell>
          <cell r="F205" t="str">
            <v>morgane.figard@edu.ece.fr</v>
          </cell>
          <cell r="G205" t="str">
            <v>F</v>
          </cell>
          <cell r="I205">
            <v>2020</v>
          </cell>
          <cell r="M205" t="str">
            <v>ING</v>
          </cell>
          <cell r="N205" t="str">
            <v>ADMISCOND</v>
          </cell>
        </row>
        <row r="206">
          <cell r="A206">
            <v>106717</v>
          </cell>
          <cell r="B206" t="str">
            <v>FONTENEAU</v>
          </cell>
          <cell r="C206" t="str">
            <v>Marin</v>
          </cell>
          <cell r="D206" t="str">
            <v>Marin FONTENEAU</v>
          </cell>
          <cell r="E206" t="str">
            <v>MF151935</v>
          </cell>
          <cell r="F206" t="str">
            <v>marin.fonteneau@edu.ece.fr</v>
          </cell>
          <cell r="G206" t="str">
            <v>M</v>
          </cell>
          <cell r="I206">
            <v>2020</v>
          </cell>
          <cell r="M206" t="str">
            <v>ING</v>
          </cell>
          <cell r="N206" t="str">
            <v>ADMISCOND</v>
          </cell>
        </row>
        <row r="207">
          <cell r="A207">
            <v>106599</v>
          </cell>
          <cell r="B207" t="str">
            <v>FRIDLANSKY</v>
          </cell>
          <cell r="C207" t="str">
            <v>Hugo</v>
          </cell>
          <cell r="D207" t="str">
            <v>Hugo FRIDLANSKY</v>
          </cell>
          <cell r="E207" t="str">
            <v>HF152404</v>
          </cell>
          <cell r="F207" t="str">
            <v>hugo.fridlansky@edu.ece.fr</v>
          </cell>
          <cell r="G207" t="str">
            <v>M</v>
          </cell>
          <cell r="I207">
            <v>2020</v>
          </cell>
          <cell r="M207" t="str">
            <v>ING</v>
          </cell>
          <cell r="N207" t="str">
            <v>ADMISCOND</v>
          </cell>
        </row>
        <row r="208">
          <cell r="A208">
            <v>106492</v>
          </cell>
          <cell r="B208" t="str">
            <v>GIRET     IMHAUS</v>
          </cell>
          <cell r="C208" t="str">
            <v>Joaquim</v>
          </cell>
          <cell r="D208" t="str">
            <v>Joaquim GIRET     IMHAUS</v>
          </cell>
          <cell r="E208" t="str">
            <v>JG151954</v>
          </cell>
          <cell r="F208" t="str">
            <v>joaquim.giret-----imhaus@edu.ece.fr</v>
          </cell>
          <cell r="G208" t="str">
            <v>M</v>
          </cell>
          <cell r="I208">
            <v>2020</v>
          </cell>
          <cell r="M208" t="str">
            <v>ING</v>
          </cell>
          <cell r="N208" t="str">
            <v>ADMISCOND</v>
          </cell>
        </row>
        <row r="209">
          <cell r="A209">
            <v>106315</v>
          </cell>
          <cell r="B209" t="str">
            <v>GRAS</v>
          </cell>
          <cell r="C209" t="str">
            <v>Aurelien</v>
          </cell>
          <cell r="D209" t="str">
            <v>Aurelien GRAS</v>
          </cell>
          <cell r="E209" t="str">
            <v>AG151956</v>
          </cell>
          <cell r="F209" t="str">
            <v>aurelien.gras@edu.ece.fr</v>
          </cell>
          <cell r="G209" t="str">
            <v>M</v>
          </cell>
          <cell r="I209">
            <v>2020</v>
          </cell>
          <cell r="M209" t="str">
            <v>ING</v>
          </cell>
          <cell r="N209" t="str">
            <v>ADMISCOND</v>
          </cell>
        </row>
        <row r="210">
          <cell r="A210">
            <v>108409</v>
          </cell>
          <cell r="B210" t="str">
            <v>GRES</v>
          </cell>
          <cell r="C210" t="str">
            <v>Antoine</v>
          </cell>
          <cell r="D210" t="str">
            <v>Antoine GRES</v>
          </cell>
          <cell r="E210" t="str">
            <v>AG175642</v>
          </cell>
          <cell r="F210" t="str">
            <v>antoine.gres@edu.ece.fr</v>
          </cell>
          <cell r="G210" t="str">
            <v>M</v>
          </cell>
          <cell r="I210">
            <v>2020</v>
          </cell>
          <cell r="M210" t="str">
            <v>ING</v>
          </cell>
          <cell r="N210" t="str">
            <v>ADMIS</v>
          </cell>
        </row>
        <row r="211">
          <cell r="A211">
            <v>106355</v>
          </cell>
          <cell r="B211" t="str">
            <v>KALOYA</v>
          </cell>
          <cell r="C211" t="str">
            <v>Jean-Baptiste</v>
          </cell>
          <cell r="D211" t="str">
            <v>Jean-Baptiste KALOYA</v>
          </cell>
          <cell r="E211" t="str">
            <v>JK151987</v>
          </cell>
          <cell r="F211" t="str">
            <v>jean-baptiste.kaloya@edu.ece.fr</v>
          </cell>
          <cell r="G211" t="str">
            <v>M</v>
          </cell>
          <cell r="I211">
            <v>2020</v>
          </cell>
          <cell r="M211" t="str">
            <v>ING</v>
          </cell>
          <cell r="N211" t="str">
            <v>ADMIS</v>
          </cell>
        </row>
        <row r="212">
          <cell r="A212">
            <v>106316</v>
          </cell>
          <cell r="B212" t="str">
            <v>LHUILLIER</v>
          </cell>
          <cell r="C212" t="str">
            <v>Simon</v>
          </cell>
          <cell r="D212" t="str">
            <v>Simon LHUILLIER</v>
          </cell>
          <cell r="E212" t="str">
            <v>SL152020</v>
          </cell>
          <cell r="F212" t="str">
            <v>simon.lhuillier@edu.ece.fr</v>
          </cell>
          <cell r="G212" t="str">
            <v>M</v>
          </cell>
          <cell r="I212">
            <v>2020</v>
          </cell>
          <cell r="M212" t="str">
            <v>ING</v>
          </cell>
          <cell r="N212" t="str">
            <v>ADMIS</v>
          </cell>
        </row>
        <row r="213">
          <cell r="A213">
            <v>105694</v>
          </cell>
          <cell r="B213" t="str">
            <v>MINIER</v>
          </cell>
          <cell r="C213" t="str">
            <v>Théo</v>
          </cell>
          <cell r="D213" t="str">
            <v>Théo MINIER</v>
          </cell>
          <cell r="E213" t="str">
            <v>MINIER</v>
          </cell>
          <cell r="F213" t="str">
            <v>theo.minier@edu.ece.fr</v>
          </cell>
          <cell r="G213" t="str">
            <v>M</v>
          </cell>
          <cell r="I213">
            <v>2020</v>
          </cell>
          <cell r="M213" t="str">
            <v>ING</v>
          </cell>
          <cell r="N213" t="str">
            <v>ADMISCOND</v>
          </cell>
        </row>
        <row r="214">
          <cell r="A214">
            <v>106980</v>
          </cell>
          <cell r="B214" t="str">
            <v>NAVARRO</v>
          </cell>
          <cell r="C214" t="str">
            <v>Camille</v>
          </cell>
          <cell r="D214" t="str">
            <v>Camille NAVARRO</v>
          </cell>
          <cell r="E214" t="str">
            <v>CN160167</v>
          </cell>
          <cell r="F214" t="str">
            <v>camille.navarro@edu.ece.fr</v>
          </cell>
          <cell r="G214" t="str">
            <v>F</v>
          </cell>
          <cell r="I214">
            <v>2020</v>
          </cell>
          <cell r="M214" t="str">
            <v>ING</v>
          </cell>
          <cell r="N214" t="str">
            <v>ADMIS</v>
          </cell>
        </row>
        <row r="215">
          <cell r="A215">
            <v>108552</v>
          </cell>
          <cell r="B215" t="str">
            <v>NOE</v>
          </cell>
          <cell r="C215" t="str">
            <v>Jordan</v>
          </cell>
          <cell r="D215" t="str">
            <v>Jordan NOE</v>
          </cell>
          <cell r="E215" t="str">
            <v>JN175763</v>
          </cell>
          <cell r="F215" t="str">
            <v>jordan.noe@edu.ece.fr</v>
          </cell>
          <cell r="G215" t="str">
            <v>M</v>
          </cell>
          <cell r="I215">
            <v>2020</v>
          </cell>
          <cell r="M215" t="str">
            <v>ING</v>
          </cell>
          <cell r="N215" t="str">
            <v>ADMISCOND</v>
          </cell>
        </row>
        <row r="216">
          <cell r="A216">
            <v>106732</v>
          </cell>
          <cell r="B216" t="str">
            <v>STADLER</v>
          </cell>
          <cell r="C216" t="str">
            <v>Raphael</v>
          </cell>
          <cell r="D216" t="str">
            <v>Raphael STADLER</v>
          </cell>
          <cell r="E216" t="str">
            <v>RS152107</v>
          </cell>
          <cell r="F216" t="str">
            <v>raphael.stadler@edu.ece.fr</v>
          </cell>
          <cell r="G216" t="str">
            <v>M</v>
          </cell>
          <cell r="I216">
            <v>2020</v>
          </cell>
          <cell r="M216" t="str">
            <v>ING</v>
          </cell>
          <cell r="N216" t="str">
            <v>ADMIS</v>
          </cell>
        </row>
        <row r="217">
          <cell r="A217">
            <v>108434</v>
          </cell>
          <cell r="B217" t="str">
            <v>TREUVELOT</v>
          </cell>
          <cell r="C217" t="str">
            <v>Magali</v>
          </cell>
          <cell r="D217" t="str">
            <v>Magali TREUVELOT</v>
          </cell>
          <cell r="E217" t="str">
            <v>MT175598</v>
          </cell>
          <cell r="F217" t="str">
            <v>magali.treuvelot@edu.ece.fr</v>
          </cell>
          <cell r="G217" t="str">
            <v>F</v>
          </cell>
          <cell r="I217">
            <v>2020</v>
          </cell>
          <cell r="J217">
            <v>0</v>
          </cell>
          <cell r="K217">
            <v>0</v>
          </cell>
          <cell r="L217">
            <v>0</v>
          </cell>
          <cell r="M217" t="str">
            <v>ING</v>
          </cell>
          <cell r="N217" t="str">
            <v>ADMIS</v>
          </cell>
        </row>
        <row r="218">
          <cell r="A218">
            <v>106359</v>
          </cell>
          <cell r="B218" t="str">
            <v>ARE</v>
          </cell>
          <cell r="C218" t="str">
            <v>Quentin</v>
          </cell>
          <cell r="D218" t="str">
            <v>Quentin ARE</v>
          </cell>
          <cell r="E218" t="str">
            <v>QA151810</v>
          </cell>
          <cell r="F218" t="str">
            <v>quentin.are@edu.ece.fr</v>
          </cell>
          <cell r="G218" t="str">
            <v>M</v>
          </cell>
          <cell r="I218">
            <v>2020</v>
          </cell>
          <cell r="M218" t="str">
            <v>ING</v>
          </cell>
          <cell r="N218" t="str">
            <v>ADMIS</v>
          </cell>
        </row>
        <row r="219">
          <cell r="A219">
            <v>106472</v>
          </cell>
          <cell r="B219" t="str">
            <v>BATIGNY</v>
          </cell>
          <cell r="C219" t="str">
            <v>Roxane</v>
          </cell>
          <cell r="D219" t="str">
            <v>Roxane BATIGNY</v>
          </cell>
          <cell r="E219" t="str">
            <v>RB151822</v>
          </cell>
          <cell r="F219" t="str">
            <v>roxane.batigny@edu.ece.fr</v>
          </cell>
          <cell r="G219" t="str">
            <v>F</v>
          </cell>
          <cell r="I219">
            <v>2020</v>
          </cell>
          <cell r="M219" t="str">
            <v>ING</v>
          </cell>
          <cell r="N219" t="str">
            <v>ADMIS</v>
          </cell>
        </row>
        <row r="220">
          <cell r="A220">
            <v>106698</v>
          </cell>
          <cell r="B220" t="str">
            <v>BAZAN</v>
          </cell>
          <cell r="C220" t="str">
            <v>Garance</v>
          </cell>
          <cell r="D220" t="str">
            <v>Garance BAZAN</v>
          </cell>
          <cell r="E220" t="str">
            <v>GB151825</v>
          </cell>
          <cell r="F220" t="str">
            <v>garance.bazan@edu.ece.fr</v>
          </cell>
          <cell r="G220" t="str">
            <v>F</v>
          </cell>
          <cell r="I220">
            <v>2020</v>
          </cell>
          <cell r="M220" t="str">
            <v>ING</v>
          </cell>
          <cell r="N220" t="str">
            <v>ADMIS</v>
          </cell>
        </row>
        <row r="221">
          <cell r="A221">
            <v>105907</v>
          </cell>
          <cell r="B221" t="str">
            <v>BELLAND</v>
          </cell>
          <cell r="C221" t="str">
            <v>Eugénie</v>
          </cell>
          <cell r="D221" t="str">
            <v>Eugénie BELLAND</v>
          </cell>
          <cell r="E221" t="str">
            <v>BELLAND</v>
          </cell>
          <cell r="F221" t="str">
            <v>eugenie.belland@edu.ece.fr</v>
          </cell>
          <cell r="G221" t="str">
            <v>F</v>
          </cell>
          <cell r="I221">
            <v>2020</v>
          </cell>
          <cell r="M221" t="str">
            <v>ING</v>
          </cell>
          <cell r="N221" t="str">
            <v>ADMISCOND</v>
          </cell>
        </row>
        <row r="222">
          <cell r="A222">
            <v>106608</v>
          </cell>
          <cell r="B222" t="str">
            <v>BLANCHARD</v>
          </cell>
          <cell r="C222" t="str">
            <v>Léa</v>
          </cell>
          <cell r="D222" t="str">
            <v>Léa BLANCHARD</v>
          </cell>
          <cell r="E222" t="str">
            <v>LB151843</v>
          </cell>
          <cell r="F222" t="str">
            <v>lea.blanchard@edu.ece.fr</v>
          </cell>
          <cell r="G222" t="str">
            <v>F</v>
          </cell>
          <cell r="I222">
            <v>2020</v>
          </cell>
          <cell r="M222" t="str">
            <v>ING</v>
          </cell>
          <cell r="N222" t="str">
            <v>ADMIS</v>
          </cell>
        </row>
        <row r="223">
          <cell r="A223">
            <v>106520</v>
          </cell>
          <cell r="B223" t="str">
            <v>BOUCHER</v>
          </cell>
          <cell r="C223" t="str">
            <v>Hugo</v>
          </cell>
          <cell r="D223" t="str">
            <v>Hugo BOUCHER</v>
          </cell>
          <cell r="E223" t="str">
            <v>HB151850</v>
          </cell>
          <cell r="F223" t="str">
            <v>hugo.boucher@edu.ece.fr</v>
          </cell>
          <cell r="G223" t="str">
            <v>M</v>
          </cell>
          <cell r="I223">
            <v>2020</v>
          </cell>
          <cell r="M223" t="str">
            <v>ING</v>
          </cell>
          <cell r="N223" t="str">
            <v>ADMISIND</v>
          </cell>
        </row>
        <row r="224">
          <cell r="A224">
            <v>106524</v>
          </cell>
          <cell r="B224" t="str">
            <v>BOURAYNE</v>
          </cell>
          <cell r="C224" t="str">
            <v>Antoine</v>
          </cell>
          <cell r="D224" t="str">
            <v>Antoine BOURAYNE</v>
          </cell>
          <cell r="E224" t="str">
            <v>AB151852</v>
          </cell>
          <cell r="F224" t="str">
            <v>antoine.bourayne@edu.ece.fr</v>
          </cell>
          <cell r="G224" t="str">
            <v>M</v>
          </cell>
          <cell r="I224">
            <v>2020</v>
          </cell>
          <cell r="M224" t="str">
            <v>ING</v>
          </cell>
          <cell r="N224" t="str">
            <v>ADMIS</v>
          </cell>
        </row>
        <row r="225">
          <cell r="A225">
            <v>106563</v>
          </cell>
          <cell r="B225" t="str">
            <v>CAPELLARI</v>
          </cell>
          <cell r="C225" t="str">
            <v>Julien</v>
          </cell>
          <cell r="D225" t="str">
            <v>Julien CAPELLARI</v>
          </cell>
          <cell r="E225" t="str">
            <v>JC151870</v>
          </cell>
          <cell r="F225" t="str">
            <v>julien.capellari@edu.ece.fr</v>
          </cell>
          <cell r="G225" t="str">
            <v>M</v>
          </cell>
          <cell r="I225">
            <v>2020</v>
          </cell>
          <cell r="M225" t="str">
            <v>ING</v>
          </cell>
          <cell r="N225" t="str">
            <v>ADMISCOND</v>
          </cell>
        </row>
        <row r="226">
          <cell r="A226">
            <v>106475</v>
          </cell>
          <cell r="B226" t="str">
            <v>CONSTEN</v>
          </cell>
          <cell r="C226" t="str">
            <v>Solène</v>
          </cell>
          <cell r="D226" t="str">
            <v>Solène CONSTEN</v>
          </cell>
          <cell r="E226" t="str">
            <v>SC151887</v>
          </cell>
          <cell r="F226" t="str">
            <v>solene.consten@edu.ece.fr</v>
          </cell>
          <cell r="G226" t="str">
            <v>F</v>
          </cell>
          <cell r="I226">
            <v>2020</v>
          </cell>
          <cell r="M226" t="str">
            <v>ING</v>
          </cell>
          <cell r="N226" t="str">
            <v>ADMIS</v>
          </cell>
        </row>
        <row r="227">
          <cell r="A227">
            <v>106591</v>
          </cell>
          <cell r="B227" t="str">
            <v>DUBESSET PIVETEAU</v>
          </cell>
          <cell r="C227" t="str">
            <v>Hugo</v>
          </cell>
          <cell r="D227" t="str">
            <v>Hugo DUBESSET PIVETEAU</v>
          </cell>
          <cell r="E227" t="str">
            <v>HD151912</v>
          </cell>
          <cell r="F227" t="str">
            <v>hugo.dubesset-piveteau@edu.ece.fr</v>
          </cell>
          <cell r="G227" t="str">
            <v>M</v>
          </cell>
          <cell r="I227">
            <v>2020</v>
          </cell>
          <cell r="M227" t="str">
            <v>ING</v>
          </cell>
          <cell r="N227" t="str">
            <v>ADMISCOND</v>
          </cell>
        </row>
        <row r="228">
          <cell r="A228">
            <v>106597</v>
          </cell>
          <cell r="B228" t="str">
            <v>DUCRUET</v>
          </cell>
          <cell r="C228" t="str">
            <v>Amandine</v>
          </cell>
          <cell r="D228" t="str">
            <v>Amandine DUCRUET</v>
          </cell>
          <cell r="E228" t="str">
            <v>AD151914</v>
          </cell>
          <cell r="F228" t="str">
            <v>amandine.ducruet@edu.ece.fr</v>
          </cell>
          <cell r="G228" t="str">
            <v>F</v>
          </cell>
          <cell r="I228">
            <v>2020</v>
          </cell>
          <cell r="M228" t="str">
            <v>ING</v>
          </cell>
          <cell r="N228" t="str">
            <v>ADMISCOND</v>
          </cell>
        </row>
        <row r="229">
          <cell r="A229">
            <v>106712</v>
          </cell>
          <cell r="B229" t="str">
            <v>DUTHU</v>
          </cell>
          <cell r="C229" t="str">
            <v>Bastien</v>
          </cell>
          <cell r="D229" t="str">
            <v>Bastien DUTHU</v>
          </cell>
          <cell r="E229" t="str">
            <v>BD151916</v>
          </cell>
          <cell r="F229" t="str">
            <v>bastien.duthu@edu.ece.fr</v>
          </cell>
          <cell r="G229" t="str">
            <v>M</v>
          </cell>
          <cell r="I229">
            <v>2020</v>
          </cell>
          <cell r="M229" t="str">
            <v>ING</v>
          </cell>
          <cell r="N229" t="str">
            <v>ADMISCOND</v>
          </cell>
        </row>
        <row r="230">
          <cell r="A230">
            <v>105897</v>
          </cell>
          <cell r="B230" t="str">
            <v>FARAGALLA</v>
          </cell>
          <cell r="C230" t="str">
            <v>Maxime</v>
          </cell>
          <cell r="D230" t="str">
            <v>Maxime FARAGALLA</v>
          </cell>
          <cell r="E230" t="str">
            <v>FARAGALLA</v>
          </cell>
          <cell r="F230" t="str">
            <v>maxime.faragalla@edu.ece.fr</v>
          </cell>
          <cell r="G230" t="str">
            <v>M</v>
          </cell>
          <cell r="I230">
            <v>2020</v>
          </cell>
          <cell r="M230" t="str">
            <v>ING</v>
          </cell>
          <cell r="N230" t="str">
            <v>ADMISCOND</v>
          </cell>
        </row>
        <row r="231">
          <cell r="A231">
            <v>106461</v>
          </cell>
          <cell r="B231" t="str">
            <v>GOUGE</v>
          </cell>
          <cell r="C231" t="str">
            <v>Roman</v>
          </cell>
          <cell r="D231" t="str">
            <v>Roman GOUGE</v>
          </cell>
          <cell r="E231" t="str">
            <v>RG151955</v>
          </cell>
          <cell r="F231" t="str">
            <v>roman.gouge@edu.ece.fr</v>
          </cell>
          <cell r="G231" t="str">
            <v>M</v>
          </cell>
          <cell r="I231">
            <v>2020</v>
          </cell>
          <cell r="M231" t="str">
            <v>ING</v>
          </cell>
          <cell r="N231" t="str">
            <v>ADMISCOND</v>
          </cell>
        </row>
        <row r="232">
          <cell r="A232">
            <v>106290</v>
          </cell>
          <cell r="B232" t="str">
            <v>LAME</v>
          </cell>
          <cell r="C232" t="str">
            <v>Antoine</v>
          </cell>
          <cell r="D232" t="str">
            <v>Antoine LAME</v>
          </cell>
          <cell r="E232" t="str">
            <v>AL151996</v>
          </cell>
          <cell r="F232" t="str">
            <v>antoine.lame@edu.ece.fr</v>
          </cell>
          <cell r="G232" t="str">
            <v>M</v>
          </cell>
          <cell r="I232">
            <v>2020</v>
          </cell>
          <cell r="M232" t="str">
            <v>ING</v>
          </cell>
          <cell r="N232" t="str">
            <v>ADMIS</v>
          </cell>
        </row>
        <row r="233">
          <cell r="A233">
            <v>106923</v>
          </cell>
          <cell r="B233" t="str">
            <v>LE MINTIER DE LA MOTTE BASSE</v>
          </cell>
          <cell r="C233" t="str">
            <v>Martin</v>
          </cell>
          <cell r="D233" t="str">
            <v>Martin LE MINTIER DE LA MOTTE BASSE</v>
          </cell>
          <cell r="E233" t="str">
            <v>ML152416</v>
          </cell>
          <cell r="F233" t="str">
            <v>martin.le-mintier-de-la-motte-basse@edu.ece.fr</v>
          </cell>
          <cell r="G233" t="str">
            <v>M</v>
          </cell>
          <cell r="I233">
            <v>2020</v>
          </cell>
          <cell r="M233" t="str">
            <v>ING</v>
          </cell>
          <cell r="N233" t="str">
            <v>ADMIS</v>
          </cell>
        </row>
        <row r="234">
          <cell r="A234">
            <v>106655</v>
          </cell>
          <cell r="B234" t="str">
            <v>LEBERT</v>
          </cell>
          <cell r="C234" t="str">
            <v>Armand</v>
          </cell>
          <cell r="D234" t="str">
            <v>Armand LEBERT</v>
          </cell>
          <cell r="E234" t="str">
            <v>AL152005</v>
          </cell>
          <cell r="F234" t="str">
            <v>armand.lebert@edu.ece.fr</v>
          </cell>
          <cell r="G234" t="str">
            <v>M</v>
          </cell>
          <cell r="I234">
            <v>2020</v>
          </cell>
          <cell r="M234" t="str">
            <v>ING</v>
          </cell>
          <cell r="N234" t="str">
            <v>ADMIS</v>
          </cell>
        </row>
        <row r="235">
          <cell r="A235">
            <v>106287</v>
          </cell>
          <cell r="B235" t="str">
            <v>LEMERLE</v>
          </cell>
          <cell r="C235" t="str">
            <v>Quentin</v>
          </cell>
          <cell r="D235" t="str">
            <v>Quentin LEMERLE</v>
          </cell>
          <cell r="E235" t="str">
            <v>QL152012</v>
          </cell>
          <cell r="F235" t="str">
            <v>quentin.lemerle@edu.ece.fr</v>
          </cell>
          <cell r="G235" t="str">
            <v>M</v>
          </cell>
          <cell r="I235">
            <v>2020</v>
          </cell>
          <cell r="M235" t="str">
            <v>ING</v>
          </cell>
          <cell r="N235" t="str">
            <v>ADMISCOND</v>
          </cell>
        </row>
        <row r="236">
          <cell r="A236">
            <v>107452</v>
          </cell>
          <cell r="B236" t="str">
            <v>LEVEQUE</v>
          </cell>
          <cell r="C236" t="str">
            <v>Tanneguy</v>
          </cell>
          <cell r="D236" t="str">
            <v>Tanneguy LEVEQUE</v>
          </cell>
          <cell r="E236" t="str">
            <v>TL162498</v>
          </cell>
          <cell r="F236" t="str">
            <v>tanneguy.leveque@edu.ece.fr</v>
          </cell>
          <cell r="G236" t="str">
            <v>M</v>
          </cell>
          <cell r="I236">
            <v>2020</v>
          </cell>
          <cell r="M236" t="str">
            <v>ING</v>
          </cell>
          <cell r="N236" t="str">
            <v>ADMISCOND</v>
          </cell>
        </row>
        <row r="237">
          <cell r="A237">
            <v>107298</v>
          </cell>
          <cell r="B237" t="str">
            <v>MAHERZI</v>
          </cell>
          <cell r="C237" t="str">
            <v>Soufia</v>
          </cell>
          <cell r="D237" t="str">
            <v>Soufia MAHERZI</v>
          </cell>
          <cell r="E237" t="str">
            <v>SM161816</v>
          </cell>
          <cell r="F237" t="str">
            <v>soufia.maherzi@edu.ece.fr</v>
          </cell>
          <cell r="G237" t="str">
            <v>F</v>
          </cell>
          <cell r="I237">
            <v>2020</v>
          </cell>
          <cell r="M237" t="str">
            <v>ING</v>
          </cell>
          <cell r="N237" t="str">
            <v>ADMIS</v>
          </cell>
        </row>
        <row r="238">
          <cell r="A238">
            <v>108478</v>
          </cell>
          <cell r="B238" t="str">
            <v>NEMOUCHY LAMRY</v>
          </cell>
          <cell r="C238" t="str">
            <v>Geoffrey</v>
          </cell>
          <cell r="D238" t="str">
            <v>Geoffrey NEMOUCHY LAMRY</v>
          </cell>
          <cell r="E238" t="str">
            <v>GN175723</v>
          </cell>
          <cell r="F238" t="str">
            <v>geoffrey.nemouchy-lamry@edu.ece.fr</v>
          </cell>
          <cell r="G238" t="str">
            <v>M</v>
          </cell>
          <cell r="I238">
            <v>2020</v>
          </cell>
          <cell r="M238" t="str">
            <v>ING</v>
          </cell>
          <cell r="N238" t="str">
            <v>ADMIS</v>
          </cell>
        </row>
        <row r="239">
          <cell r="A239">
            <v>106294</v>
          </cell>
          <cell r="B239" t="str">
            <v>PANGON</v>
          </cell>
          <cell r="C239" t="str">
            <v>Bertrand</v>
          </cell>
          <cell r="D239" t="str">
            <v>Bertrand PANGON</v>
          </cell>
          <cell r="E239" t="str">
            <v>BP152056</v>
          </cell>
          <cell r="F239" t="str">
            <v>bertrand.pangon@edu.ece.fr</v>
          </cell>
          <cell r="G239" t="str">
            <v>M</v>
          </cell>
          <cell r="I239">
            <v>2020</v>
          </cell>
          <cell r="M239" t="str">
            <v>ING</v>
          </cell>
          <cell r="N239" t="str">
            <v>ADMISCOND</v>
          </cell>
        </row>
        <row r="240">
          <cell r="A240">
            <v>106571</v>
          </cell>
          <cell r="B240" t="str">
            <v>RAIMBERT</v>
          </cell>
          <cell r="C240" t="str">
            <v>Anatole</v>
          </cell>
          <cell r="D240" t="str">
            <v>Anatole RAIMBERT</v>
          </cell>
          <cell r="E240" t="str">
            <v>AR152075</v>
          </cell>
          <cell r="F240" t="str">
            <v>anatole.raimbert@edu.ece.fr</v>
          </cell>
          <cell r="G240" t="str">
            <v>M</v>
          </cell>
          <cell r="I240">
            <v>2020</v>
          </cell>
          <cell r="M240" t="str">
            <v>ING</v>
          </cell>
          <cell r="N240" t="str">
            <v>ADMISCOND</v>
          </cell>
        </row>
        <row r="241">
          <cell r="A241">
            <v>106713</v>
          </cell>
          <cell r="B241" t="str">
            <v>ROGNETTA</v>
          </cell>
          <cell r="C241" t="str">
            <v>Aurelio</v>
          </cell>
          <cell r="D241" t="str">
            <v>Aurelio ROGNETTA</v>
          </cell>
          <cell r="E241" t="str">
            <v>AR152088</v>
          </cell>
          <cell r="F241" t="str">
            <v>aurelio.rognetta@edu.ece.fr</v>
          </cell>
          <cell r="G241" t="str">
            <v>M</v>
          </cell>
          <cell r="I241">
            <v>2020</v>
          </cell>
          <cell r="M241" t="str">
            <v>ING</v>
          </cell>
          <cell r="N241" t="str">
            <v>ADMISCOND</v>
          </cell>
        </row>
        <row r="242">
          <cell r="A242">
            <v>106289</v>
          </cell>
          <cell r="B242" t="str">
            <v>SEGUIN</v>
          </cell>
          <cell r="C242" t="str">
            <v>Raphaël</v>
          </cell>
          <cell r="D242" t="str">
            <v>Raphaël SEGUIN</v>
          </cell>
          <cell r="E242" t="str">
            <v>RS152099</v>
          </cell>
          <cell r="F242" t="str">
            <v>raphael.seguin@edu.ece.fr</v>
          </cell>
          <cell r="G242" t="str">
            <v>M</v>
          </cell>
          <cell r="I242">
            <v>2020</v>
          </cell>
          <cell r="M242" t="str">
            <v>ING</v>
          </cell>
          <cell r="N242" t="str">
            <v>ADMIS</v>
          </cell>
        </row>
        <row r="243">
          <cell r="A243">
            <v>108384</v>
          </cell>
          <cell r="B243" t="str">
            <v>VALET</v>
          </cell>
          <cell r="C243" t="str">
            <v>Alice</v>
          </cell>
          <cell r="D243" t="str">
            <v>Alice VALET</v>
          </cell>
          <cell r="E243" t="str">
            <v>AV175676</v>
          </cell>
          <cell r="F243" t="str">
            <v>alice.valet@edu.ece.fr</v>
          </cell>
          <cell r="G243" t="str">
            <v>F</v>
          </cell>
          <cell r="I243">
            <v>2020</v>
          </cell>
          <cell r="J243">
            <v>0</v>
          </cell>
          <cell r="K243">
            <v>0</v>
          </cell>
          <cell r="L243">
            <v>0</v>
          </cell>
          <cell r="M243" t="str">
            <v>ING</v>
          </cell>
          <cell r="N243" t="str">
            <v>ADMIS</v>
          </cell>
        </row>
        <row r="244">
          <cell r="A244">
            <v>108549</v>
          </cell>
          <cell r="B244" t="str">
            <v>AYOUNTS</v>
          </cell>
          <cell r="C244" t="str">
            <v>Haïk</v>
          </cell>
          <cell r="D244" t="str">
            <v>Haïk AYOUNTS</v>
          </cell>
          <cell r="E244" t="str">
            <v>HA175779</v>
          </cell>
          <cell r="F244" t="str">
            <v>haik.ayounts@edu.ece.fr</v>
          </cell>
          <cell r="G244" t="str">
            <v>M</v>
          </cell>
          <cell r="I244">
            <v>2020</v>
          </cell>
          <cell r="M244" t="str">
            <v>ING</v>
          </cell>
          <cell r="N244" t="str">
            <v>ADMISCOND</v>
          </cell>
        </row>
        <row r="245">
          <cell r="A245">
            <v>106676</v>
          </cell>
          <cell r="B245" t="str">
            <v>BACQUART</v>
          </cell>
          <cell r="C245" t="str">
            <v>Audrey</v>
          </cell>
          <cell r="D245" t="str">
            <v>Audrey BACQUART</v>
          </cell>
          <cell r="E245" t="str">
            <v>AB151818</v>
          </cell>
          <cell r="F245" t="str">
            <v>audrey.bacquart@edu.ece.fr</v>
          </cell>
          <cell r="G245" t="str">
            <v>F</v>
          </cell>
          <cell r="I245">
            <v>2020</v>
          </cell>
          <cell r="M245" t="str">
            <v>ING</v>
          </cell>
          <cell r="N245" t="str">
            <v>ADMIS</v>
          </cell>
        </row>
        <row r="246">
          <cell r="A246">
            <v>106199</v>
          </cell>
          <cell r="B246" t="str">
            <v>BITTON</v>
          </cell>
          <cell r="C246" t="str">
            <v>William</v>
          </cell>
          <cell r="D246" t="str">
            <v>William BITTON</v>
          </cell>
          <cell r="E246" t="str">
            <v>BITTON</v>
          </cell>
          <cell r="F246" t="str">
            <v>william.bitton@edu.ece.fr</v>
          </cell>
          <cell r="G246" t="str">
            <v>M</v>
          </cell>
          <cell r="I246">
            <v>2020</v>
          </cell>
          <cell r="M246" t="str">
            <v>ING</v>
          </cell>
          <cell r="N246" t="str">
            <v>ADMISCOND</v>
          </cell>
        </row>
        <row r="247">
          <cell r="A247">
            <v>106425</v>
          </cell>
          <cell r="B247" t="str">
            <v>BLANC</v>
          </cell>
          <cell r="C247" t="str">
            <v>Corentin</v>
          </cell>
          <cell r="D247" t="str">
            <v>Corentin BLANC</v>
          </cell>
          <cell r="E247" t="str">
            <v>CB151842</v>
          </cell>
          <cell r="F247" t="str">
            <v>corentin.blanc@edu.ece.fr</v>
          </cell>
          <cell r="G247" t="str">
            <v>M</v>
          </cell>
          <cell r="I247">
            <v>2020</v>
          </cell>
          <cell r="M247" t="str">
            <v>ING</v>
          </cell>
          <cell r="N247" t="str">
            <v>ADMIS</v>
          </cell>
        </row>
        <row r="248">
          <cell r="A248">
            <v>106440</v>
          </cell>
          <cell r="B248" t="str">
            <v>BOURGOING</v>
          </cell>
          <cell r="C248" t="str">
            <v>Manon</v>
          </cell>
          <cell r="D248" t="str">
            <v>Manon BOURGOING</v>
          </cell>
          <cell r="E248" t="str">
            <v>MB151853</v>
          </cell>
          <cell r="F248" t="str">
            <v>manon.bourgoing@edu.ece.fr</v>
          </cell>
          <cell r="G248" t="str">
            <v>F</v>
          </cell>
          <cell r="I248">
            <v>2020</v>
          </cell>
          <cell r="M248" t="str">
            <v>ING</v>
          </cell>
          <cell r="N248" t="str">
            <v>ADMIS</v>
          </cell>
        </row>
        <row r="249">
          <cell r="A249">
            <v>106684</v>
          </cell>
          <cell r="B249" t="str">
            <v>BRUSSELLE</v>
          </cell>
          <cell r="C249" t="str">
            <v>Tom</v>
          </cell>
          <cell r="D249" t="str">
            <v>Tom BRUSSELLE</v>
          </cell>
          <cell r="E249" t="str">
            <v>TB151862</v>
          </cell>
          <cell r="F249" t="str">
            <v>tom.brusselle@edu.ece.fr</v>
          </cell>
          <cell r="G249" t="str">
            <v>M</v>
          </cell>
          <cell r="I249">
            <v>2020</v>
          </cell>
          <cell r="M249" t="str">
            <v>ING</v>
          </cell>
          <cell r="N249" t="str">
            <v>ADMIS</v>
          </cell>
        </row>
        <row r="250">
          <cell r="A250">
            <v>108147</v>
          </cell>
          <cell r="B250" t="str">
            <v>CLOVIS</v>
          </cell>
          <cell r="C250" t="str">
            <v>Lauryane</v>
          </cell>
          <cell r="D250" t="str">
            <v>Lauryane CLOVIS</v>
          </cell>
          <cell r="E250" t="str">
            <v>LC175657</v>
          </cell>
          <cell r="F250" t="str">
            <v>lauryane.clovis@edu.ece.fr</v>
          </cell>
          <cell r="G250" t="str">
            <v>F</v>
          </cell>
          <cell r="I250">
            <v>2020</v>
          </cell>
          <cell r="M250" t="str">
            <v>ING</v>
          </cell>
          <cell r="N250" t="str">
            <v>ADMISCOND</v>
          </cell>
        </row>
        <row r="251">
          <cell r="A251">
            <v>107006</v>
          </cell>
          <cell r="B251" t="str">
            <v>CORDONNIER</v>
          </cell>
          <cell r="C251" t="str">
            <v>Sophie-Anne</v>
          </cell>
          <cell r="D251" t="str">
            <v>Sophie-Anne CORDONNIER</v>
          </cell>
          <cell r="E251" t="str">
            <v>SC160203</v>
          </cell>
          <cell r="F251" t="str">
            <v>sophie-anne.cordonnier@edu.ece.fr</v>
          </cell>
          <cell r="G251" t="str">
            <v>F</v>
          </cell>
          <cell r="I251">
            <v>2020</v>
          </cell>
          <cell r="M251" t="str">
            <v>ING</v>
          </cell>
          <cell r="N251" t="str">
            <v>ADMIS</v>
          </cell>
        </row>
        <row r="252">
          <cell r="A252">
            <v>105063</v>
          </cell>
          <cell r="B252" t="str">
            <v>DAHAN</v>
          </cell>
          <cell r="C252" t="str">
            <v>Alexandre</v>
          </cell>
          <cell r="D252" t="str">
            <v>Alexandre DAHAN</v>
          </cell>
          <cell r="E252" t="str">
            <v>DAHAN</v>
          </cell>
          <cell r="F252" t="str">
            <v>alexandre.dahan@edu.ece.fr</v>
          </cell>
          <cell r="G252" t="str">
            <v>M</v>
          </cell>
          <cell r="I252">
            <v>2020</v>
          </cell>
          <cell r="M252" t="str">
            <v>ING</v>
          </cell>
          <cell r="N252" t="str">
            <v>ADMISCOND</v>
          </cell>
        </row>
        <row r="253">
          <cell r="A253">
            <v>106651</v>
          </cell>
          <cell r="B253" t="str">
            <v>DE HILLERIN</v>
          </cell>
          <cell r="C253" t="str">
            <v>Mariuca</v>
          </cell>
          <cell r="D253" t="str">
            <v>Mariuca DE HILLERIN</v>
          </cell>
          <cell r="E253" t="str">
            <v>MD151895</v>
          </cell>
          <cell r="F253" t="str">
            <v>mariuca.de-hillerin@edu.ece.fr</v>
          </cell>
          <cell r="G253" t="str">
            <v>F</v>
          </cell>
          <cell r="I253">
            <v>2020</v>
          </cell>
          <cell r="M253" t="str">
            <v>ING</v>
          </cell>
          <cell r="N253" t="str">
            <v>ADMIS</v>
          </cell>
        </row>
        <row r="254">
          <cell r="A254">
            <v>105920</v>
          </cell>
          <cell r="B254" t="str">
            <v>DE MERCEY</v>
          </cell>
          <cell r="C254" t="str">
            <v>Côme</v>
          </cell>
          <cell r="D254" t="str">
            <v>Côme DE MERCEY</v>
          </cell>
          <cell r="E254" t="str">
            <v>DEMERCEY</v>
          </cell>
          <cell r="F254" t="str">
            <v>come.de-mercey@edu.ece.fr</v>
          </cell>
          <cell r="G254" t="str">
            <v>M</v>
          </cell>
          <cell r="I254">
            <v>2020</v>
          </cell>
          <cell r="M254" t="str">
            <v>ING</v>
          </cell>
          <cell r="N254" t="str">
            <v>ADMISCOND</v>
          </cell>
        </row>
        <row r="255">
          <cell r="A255">
            <v>108438</v>
          </cell>
          <cell r="B255" t="str">
            <v>DEFILIPPI VERDOT</v>
          </cell>
          <cell r="C255" t="str">
            <v>Léa</v>
          </cell>
          <cell r="D255" t="str">
            <v>Léa DEFILIPPI VERDOT</v>
          </cell>
          <cell r="E255" t="str">
            <v>LD175740</v>
          </cell>
          <cell r="F255" t="str">
            <v>lea.defilippi-verdot@edu.ece.fr</v>
          </cell>
          <cell r="G255" t="str">
            <v>F</v>
          </cell>
          <cell r="I255">
            <v>2020</v>
          </cell>
          <cell r="M255" t="str">
            <v>ING</v>
          </cell>
          <cell r="N255" t="str">
            <v>ADMISCOND</v>
          </cell>
        </row>
        <row r="256">
          <cell r="A256">
            <v>106977</v>
          </cell>
          <cell r="B256" t="str">
            <v>DENIS</v>
          </cell>
          <cell r="C256" t="str">
            <v>Louise</v>
          </cell>
          <cell r="D256" t="str">
            <v>Louise DENIS</v>
          </cell>
          <cell r="E256" t="str">
            <v>LD160183</v>
          </cell>
          <cell r="F256" t="str">
            <v>louise.denis@edu.ece.fr</v>
          </cell>
          <cell r="G256" t="str">
            <v>F</v>
          </cell>
          <cell r="I256">
            <v>2020</v>
          </cell>
          <cell r="M256" t="str">
            <v>ING</v>
          </cell>
          <cell r="N256" t="str">
            <v>ADMIS</v>
          </cell>
        </row>
        <row r="257">
          <cell r="A257">
            <v>106397</v>
          </cell>
          <cell r="B257" t="str">
            <v>DENIS</v>
          </cell>
          <cell r="C257" t="str">
            <v>Hugo</v>
          </cell>
          <cell r="D257" t="str">
            <v>Hugo DENIS</v>
          </cell>
          <cell r="E257" t="str">
            <v>HD151903</v>
          </cell>
          <cell r="F257" t="str">
            <v>hugo.denis@edu.ece.fr</v>
          </cell>
          <cell r="G257" t="str">
            <v>M</v>
          </cell>
          <cell r="I257">
            <v>2020</v>
          </cell>
          <cell r="M257" t="str">
            <v>ING</v>
          </cell>
          <cell r="N257" t="str">
            <v>ADMISCOND</v>
          </cell>
        </row>
        <row r="258">
          <cell r="A258">
            <v>107002</v>
          </cell>
          <cell r="B258" t="str">
            <v>DESDET</v>
          </cell>
          <cell r="C258" t="str">
            <v>Emma</v>
          </cell>
          <cell r="D258" t="str">
            <v>Emma DESDET</v>
          </cell>
          <cell r="E258" t="str">
            <v>ED160207</v>
          </cell>
          <cell r="F258" t="str">
            <v>emma.desdet@edu.ece.fr</v>
          </cell>
          <cell r="G258" t="str">
            <v>F</v>
          </cell>
          <cell r="I258">
            <v>2020</v>
          </cell>
          <cell r="M258" t="str">
            <v>ING</v>
          </cell>
          <cell r="N258" t="str">
            <v>ADMIS</v>
          </cell>
        </row>
        <row r="259">
          <cell r="A259">
            <v>109123</v>
          </cell>
          <cell r="B259" t="str">
            <v>D'IVERNOIS</v>
          </cell>
          <cell r="C259" t="str">
            <v>Valentin</v>
          </cell>
          <cell r="D259" t="str">
            <v>D'IVERNOIS Valentin</v>
          </cell>
          <cell r="E259" t="str">
            <v>login à définir avec la dsi</v>
          </cell>
          <cell r="F259" t="str">
            <v>valentin.divernois@edu.ece.fr</v>
          </cell>
          <cell r="G259" t="str">
            <v>M</v>
          </cell>
          <cell r="H259" t="str">
            <v>Nouveau (admissions)</v>
          </cell>
          <cell r="I259">
            <v>2020</v>
          </cell>
          <cell r="M259" t="str">
            <v>ING</v>
          </cell>
        </row>
        <row r="260">
          <cell r="A260">
            <v>108517</v>
          </cell>
          <cell r="B260" t="str">
            <v>DUBOC</v>
          </cell>
          <cell r="C260" t="str">
            <v>Jeremy</v>
          </cell>
          <cell r="D260" t="str">
            <v>Jeremy DUBOC</v>
          </cell>
          <cell r="E260" t="str">
            <v>JD175744</v>
          </cell>
          <cell r="F260" t="str">
            <v>jeremy.duboc@edu.ece.fr</v>
          </cell>
          <cell r="G260" t="str">
            <v>M</v>
          </cell>
          <cell r="I260">
            <v>2020</v>
          </cell>
          <cell r="M260" t="str">
            <v>ING</v>
          </cell>
          <cell r="N260" t="str">
            <v>ADMISCOND</v>
          </cell>
        </row>
        <row r="261">
          <cell r="A261">
            <v>107215</v>
          </cell>
          <cell r="B261" t="str">
            <v>DUFOURG</v>
          </cell>
          <cell r="C261" t="str">
            <v>Eva-nahia</v>
          </cell>
          <cell r="D261" t="str">
            <v>Eva-nahia DUFOURG</v>
          </cell>
          <cell r="E261" t="str">
            <v>ED161820</v>
          </cell>
          <cell r="F261" t="str">
            <v>eva-nahia.dufourg@edu.ece.fr</v>
          </cell>
          <cell r="G261" t="str">
            <v>F</v>
          </cell>
          <cell r="I261">
            <v>2020</v>
          </cell>
          <cell r="M261" t="str">
            <v>ING</v>
          </cell>
          <cell r="N261" t="str">
            <v>ADMISCOND</v>
          </cell>
        </row>
        <row r="262">
          <cell r="A262">
            <v>106526</v>
          </cell>
          <cell r="B262" t="str">
            <v>DUJET</v>
          </cell>
          <cell r="C262" t="str">
            <v>Virgile</v>
          </cell>
          <cell r="D262" t="str">
            <v>Virgile DUJET</v>
          </cell>
          <cell r="E262" t="str">
            <v>VD151915</v>
          </cell>
          <cell r="F262" t="str">
            <v>virgile.dujet@edu.ece.fr</v>
          </cell>
          <cell r="G262" t="str">
            <v>M</v>
          </cell>
          <cell r="I262">
            <v>2020</v>
          </cell>
          <cell r="M262" t="str">
            <v>ING</v>
          </cell>
          <cell r="N262" t="str">
            <v>ADMIS</v>
          </cell>
        </row>
        <row r="263">
          <cell r="A263">
            <v>108498</v>
          </cell>
          <cell r="B263" t="str">
            <v>DURIEU DU PRADEL</v>
          </cell>
          <cell r="C263" t="str">
            <v>Aymeric</v>
          </cell>
          <cell r="D263" t="str">
            <v>Aymeric DURIEU DU PRADEL</v>
          </cell>
          <cell r="E263" t="str">
            <v>AD175717</v>
          </cell>
          <cell r="F263" t="str">
            <v>aymeric.durieu-du-pradel@edu.ece.fr</v>
          </cell>
          <cell r="G263" t="str">
            <v>M</v>
          </cell>
          <cell r="I263">
            <v>2020</v>
          </cell>
          <cell r="M263" t="str">
            <v>ING</v>
          </cell>
          <cell r="N263" t="str">
            <v>ADMIS</v>
          </cell>
        </row>
        <row r="264">
          <cell r="A264">
            <v>106285</v>
          </cell>
          <cell r="B264" t="str">
            <v>EWALD</v>
          </cell>
          <cell r="C264" t="str">
            <v>Antoine</v>
          </cell>
          <cell r="D264" t="str">
            <v>Antoine EWALD</v>
          </cell>
          <cell r="E264" t="str">
            <v>AE151923</v>
          </cell>
          <cell r="F264" t="str">
            <v>antoine.ewald@edu.ece.fr</v>
          </cell>
          <cell r="G264" t="str">
            <v>M</v>
          </cell>
          <cell r="I264">
            <v>2020</v>
          </cell>
          <cell r="M264" t="str">
            <v>ING</v>
          </cell>
          <cell r="N264" t="str">
            <v>ADMIS</v>
          </cell>
        </row>
        <row r="265">
          <cell r="A265">
            <v>108508</v>
          </cell>
          <cell r="B265" t="str">
            <v>FAMEL</v>
          </cell>
          <cell r="C265" t="str">
            <v>Camille</v>
          </cell>
          <cell r="D265" t="str">
            <v>Camille FAMEL</v>
          </cell>
          <cell r="E265" t="str">
            <v>CF175712</v>
          </cell>
          <cell r="F265" t="str">
            <v>camille.famel@edu.ece.fr</v>
          </cell>
          <cell r="G265" t="str">
            <v>F</v>
          </cell>
          <cell r="I265">
            <v>2020</v>
          </cell>
          <cell r="M265" t="str">
            <v>ING</v>
          </cell>
          <cell r="N265" t="str">
            <v>ADMISCOND</v>
          </cell>
        </row>
        <row r="266">
          <cell r="A266">
            <v>108481</v>
          </cell>
          <cell r="B266" t="str">
            <v>FERRET</v>
          </cell>
          <cell r="C266" t="str">
            <v>Geoffrey</v>
          </cell>
          <cell r="D266" t="str">
            <v>Geoffrey FERRET</v>
          </cell>
          <cell r="E266" t="str">
            <v>GF175719</v>
          </cell>
          <cell r="F266" t="str">
            <v>geoffrey.ferret@edu.ece.fr</v>
          </cell>
          <cell r="G266" t="str">
            <v>M</v>
          </cell>
          <cell r="I266">
            <v>2020</v>
          </cell>
          <cell r="M266" t="str">
            <v>ING</v>
          </cell>
          <cell r="N266" t="str">
            <v>ADMISCOND</v>
          </cell>
        </row>
        <row r="267">
          <cell r="A267">
            <v>106491</v>
          </cell>
          <cell r="B267" t="str">
            <v>FREMEZ LANDRON</v>
          </cell>
          <cell r="C267" t="str">
            <v>Clarisse</v>
          </cell>
          <cell r="D267" t="str">
            <v>Clarisse FREMEZ LANDRON</v>
          </cell>
          <cell r="E267" t="str">
            <v>CF151938</v>
          </cell>
          <cell r="F267" t="str">
            <v>clarisse.fremez-landron@edu.ece.fr</v>
          </cell>
          <cell r="G267" t="str">
            <v>F</v>
          </cell>
          <cell r="I267">
            <v>2020</v>
          </cell>
          <cell r="M267" t="str">
            <v>ING</v>
          </cell>
          <cell r="N267" t="str">
            <v>ADMIS</v>
          </cell>
        </row>
        <row r="268">
          <cell r="A268">
            <v>107602</v>
          </cell>
          <cell r="B268" t="str">
            <v>GIRON</v>
          </cell>
          <cell r="C268" t="str">
            <v>Charles</v>
          </cell>
          <cell r="D268" t="str">
            <v>Charles GIRON</v>
          </cell>
          <cell r="E268" t="str">
            <v>CG161803</v>
          </cell>
          <cell r="F268" t="str">
            <v>charles.giron@edu.ece.fr</v>
          </cell>
          <cell r="G268" t="str">
            <v>M</v>
          </cell>
          <cell r="I268">
            <v>2020</v>
          </cell>
          <cell r="M268" t="str">
            <v>ING</v>
          </cell>
          <cell r="N268" t="str">
            <v>ADMISCOND</v>
          </cell>
        </row>
        <row r="269">
          <cell r="A269">
            <v>106569</v>
          </cell>
          <cell r="B269" t="str">
            <v>GRAVE</v>
          </cell>
          <cell r="C269" t="str">
            <v>Gauthier</v>
          </cell>
          <cell r="D269" t="str">
            <v>GRAVE Gauthier</v>
          </cell>
          <cell r="E269" t="str">
            <v>gg151553</v>
          </cell>
          <cell r="F269" t="str">
            <v>gauthier.grave@edu.ece.fr</v>
          </cell>
          <cell r="G269" t="str">
            <v>M</v>
          </cell>
          <cell r="M269" t="str">
            <v>ING</v>
          </cell>
          <cell r="N269" t="e">
            <v>#N/A</v>
          </cell>
          <cell r="O269" t="str">
            <v>Redoublement du semestre 7 sauf PPE et mineure</v>
          </cell>
        </row>
        <row r="270">
          <cell r="A270">
            <v>106644</v>
          </cell>
          <cell r="B270" t="str">
            <v>GUIBERT</v>
          </cell>
          <cell r="C270" t="str">
            <v>Margaux</v>
          </cell>
          <cell r="D270" t="str">
            <v>Margaux GUIBERT</v>
          </cell>
          <cell r="E270" t="str">
            <v>MG151962</v>
          </cell>
          <cell r="F270" t="str">
            <v>margaux.guibert@edu.ece.fr</v>
          </cell>
          <cell r="G270" t="str">
            <v>F</v>
          </cell>
          <cell r="I270">
            <v>2020</v>
          </cell>
          <cell r="M270" t="str">
            <v>ING</v>
          </cell>
          <cell r="N270" t="str">
            <v>ADMIS</v>
          </cell>
        </row>
        <row r="271">
          <cell r="A271">
            <v>106661</v>
          </cell>
          <cell r="B271" t="str">
            <v>HUDRY</v>
          </cell>
          <cell r="C271" t="str">
            <v>Alexandre</v>
          </cell>
          <cell r="D271" t="str">
            <v>Alexandre HUDRY</v>
          </cell>
          <cell r="E271" t="str">
            <v>AH151976</v>
          </cell>
          <cell r="F271" t="str">
            <v>alexandre.hudry@edu.ece.fr</v>
          </cell>
          <cell r="G271" t="str">
            <v>M</v>
          </cell>
          <cell r="I271">
            <v>2020</v>
          </cell>
          <cell r="M271" t="str">
            <v>ING</v>
          </cell>
          <cell r="N271" t="str">
            <v>ADMISCOND</v>
          </cell>
        </row>
        <row r="272">
          <cell r="A272">
            <v>106829</v>
          </cell>
          <cell r="B272" t="str">
            <v>KAKPO</v>
          </cell>
          <cell r="C272" t="str">
            <v>Nelson</v>
          </cell>
          <cell r="D272" t="str">
            <v>Nelson KAKPO</v>
          </cell>
          <cell r="E272" t="str">
            <v>NK151986</v>
          </cell>
          <cell r="F272" t="str">
            <v>nelson.kakpo@edu.ece.fr</v>
          </cell>
          <cell r="G272" t="str">
            <v>M</v>
          </cell>
          <cell r="I272">
            <v>2020</v>
          </cell>
          <cell r="M272" t="str">
            <v>ING</v>
          </cell>
          <cell r="N272" t="str">
            <v>ADMISIND</v>
          </cell>
        </row>
        <row r="273">
          <cell r="A273">
            <v>105812</v>
          </cell>
          <cell r="B273" t="str">
            <v>KIRGENER DE PLANTA</v>
          </cell>
          <cell r="C273" t="str">
            <v>Victoire</v>
          </cell>
          <cell r="D273" t="str">
            <v>Victoire KIRGENER DE PLANTA</v>
          </cell>
          <cell r="E273" t="str">
            <v>KIRGENERDE</v>
          </cell>
          <cell r="F273" t="str">
            <v>victoire.kirgener-de-planta@edu.ece.fr</v>
          </cell>
          <cell r="G273" t="str">
            <v>F</v>
          </cell>
          <cell r="I273">
            <v>2020</v>
          </cell>
          <cell r="M273" t="str">
            <v>ING</v>
          </cell>
          <cell r="N273" t="str">
            <v>ADMISCOND</v>
          </cell>
        </row>
        <row r="274">
          <cell r="A274">
            <v>106656</v>
          </cell>
          <cell r="B274" t="str">
            <v>LANDON</v>
          </cell>
          <cell r="C274" t="str">
            <v>Ilys</v>
          </cell>
          <cell r="D274" t="str">
            <v>Ilys LANDON</v>
          </cell>
          <cell r="E274" t="str">
            <v>IL151997</v>
          </cell>
          <cell r="F274" t="str">
            <v>ilys.landon@edu.ece.fr</v>
          </cell>
          <cell r="G274" t="str">
            <v>F</v>
          </cell>
          <cell r="I274">
            <v>2020</v>
          </cell>
          <cell r="M274" t="str">
            <v>ING</v>
          </cell>
          <cell r="N274" t="str">
            <v>ADMIS</v>
          </cell>
        </row>
        <row r="275">
          <cell r="A275">
            <v>106964</v>
          </cell>
          <cell r="B275" t="str">
            <v>LE MOULLEC</v>
          </cell>
          <cell r="C275" t="str">
            <v>Margaux</v>
          </cell>
          <cell r="D275" t="str">
            <v>Margaux LE MOULLEC</v>
          </cell>
          <cell r="E275" t="str">
            <v>ML160173</v>
          </cell>
          <cell r="F275" t="str">
            <v>margaux.le-moullec@edu.ece.fr</v>
          </cell>
          <cell r="G275" t="str">
            <v>F</v>
          </cell>
          <cell r="I275">
            <v>2020</v>
          </cell>
          <cell r="M275" t="str">
            <v>ING</v>
          </cell>
          <cell r="N275" t="str">
            <v xml:space="preserve">ADMISIND </v>
          </cell>
        </row>
        <row r="276">
          <cell r="A276">
            <v>106202</v>
          </cell>
          <cell r="B276" t="str">
            <v>LESBROS</v>
          </cell>
          <cell r="C276" t="str">
            <v>Nicolas</v>
          </cell>
          <cell r="D276" t="str">
            <v>Nicolas LESBROS</v>
          </cell>
          <cell r="E276" t="str">
            <v>LESBROS</v>
          </cell>
          <cell r="F276" t="str">
            <v>nicolas.lesbros@edu.ece.fr</v>
          </cell>
          <cell r="G276" t="str">
            <v>M</v>
          </cell>
          <cell r="I276">
            <v>2020</v>
          </cell>
          <cell r="M276" t="str">
            <v>ING</v>
          </cell>
          <cell r="N276" t="str">
            <v>ADMIS</v>
          </cell>
        </row>
        <row r="277">
          <cell r="A277">
            <v>106548</v>
          </cell>
          <cell r="B277" t="str">
            <v>LEVEILLE</v>
          </cell>
          <cell r="C277" t="str">
            <v>Karl</v>
          </cell>
          <cell r="D277" t="str">
            <v>Karl LEVEILLE</v>
          </cell>
          <cell r="E277" t="str">
            <v>KL152018</v>
          </cell>
          <cell r="F277" t="str">
            <v>karl.leveille@edu.ece.fr</v>
          </cell>
          <cell r="G277" t="str">
            <v>M</v>
          </cell>
          <cell r="I277">
            <v>2020</v>
          </cell>
          <cell r="M277" t="str">
            <v>ING</v>
          </cell>
          <cell r="N277" t="str">
            <v>ADMISCOND</v>
          </cell>
        </row>
        <row r="278">
          <cell r="A278">
            <v>108430</v>
          </cell>
          <cell r="B278" t="str">
            <v>MAGNAN</v>
          </cell>
          <cell r="C278" t="str">
            <v>Bastien</v>
          </cell>
          <cell r="D278" t="str">
            <v>Bastien MAGNAN</v>
          </cell>
          <cell r="E278" t="str">
            <v>BM175663</v>
          </cell>
          <cell r="F278" t="str">
            <v>bastien.magnan@edu.ece.fr</v>
          </cell>
          <cell r="G278" t="str">
            <v>M</v>
          </cell>
          <cell r="I278">
            <v>2020</v>
          </cell>
          <cell r="M278" t="str">
            <v>ING</v>
          </cell>
          <cell r="N278" t="str">
            <v>ADMISCOND</v>
          </cell>
        </row>
        <row r="279">
          <cell r="A279">
            <v>106586</v>
          </cell>
          <cell r="B279" t="str">
            <v>MARQUES</v>
          </cell>
          <cell r="C279" t="str">
            <v>Camille</v>
          </cell>
          <cell r="D279" t="str">
            <v>Camille MARQUES</v>
          </cell>
          <cell r="E279" t="str">
            <v>CM152032</v>
          </cell>
          <cell r="F279" t="str">
            <v>camille.marques@edu.ece.fr</v>
          </cell>
          <cell r="G279" t="str">
            <v>F</v>
          </cell>
          <cell r="I279">
            <v>2020</v>
          </cell>
          <cell r="M279" t="str">
            <v>ING</v>
          </cell>
          <cell r="N279" t="str">
            <v>ADMIS</v>
          </cell>
        </row>
        <row r="280">
          <cell r="A280">
            <v>106280</v>
          </cell>
          <cell r="B280" t="str">
            <v>MOUSTIAL</v>
          </cell>
          <cell r="C280" t="str">
            <v>Geraud</v>
          </cell>
          <cell r="D280" t="str">
            <v>Geraud MOUSTIAL</v>
          </cell>
          <cell r="E280" t="str">
            <v>GM152045</v>
          </cell>
          <cell r="F280" t="str">
            <v>geraud.moustial@edu.ece.fr</v>
          </cell>
          <cell r="G280" t="str">
            <v>M</v>
          </cell>
          <cell r="I280">
            <v>2020</v>
          </cell>
          <cell r="M280" t="str">
            <v>ING</v>
          </cell>
          <cell r="N280" t="str">
            <v>ADMISCOND</v>
          </cell>
        </row>
        <row r="281">
          <cell r="A281">
            <v>106679</v>
          </cell>
          <cell r="B281" t="str">
            <v>REMAN</v>
          </cell>
          <cell r="C281" t="str">
            <v>Sophie</v>
          </cell>
          <cell r="D281" t="str">
            <v>Sophie REMAN</v>
          </cell>
          <cell r="E281" t="str">
            <v>SR152080</v>
          </cell>
          <cell r="F281" t="str">
            <v>sophie.reman@edu.ece.fr</v>
          </cell>
          <cell r="G281" t="str">
            <v>F</v>
          </cell>
          <cell r="I281">
            <v>2020</v>
          </cell>
          <cell r="M281" t="str">
            <v>ING</v>
          </cell>
          <cell r="N281" t="str">
            <v>ADMISCOND</v>
          </cell>
        </row>
        <row r="282">
          <cell r="A282">
            <v>108351</v>
          </cell>
          <cell r="B282" t="str">
            <v>RODRIGUEZ</v>
          </cell>
          <cell r="C282" t="str">
            <v>Julien</v>
          </cell>
          <cell r="D282" t="str">
            <v>Julien RODRIGUEZ</v>
          </cell>
          <cell r="E282" t="str">
            <v>JR175691</v>
          </cell>
          <cell r="F282" t="str">
            <v>julien.rodriguez@edu.ece.fr</v>
          </cell>
          <cell r="G282" t="str">
            <v>M</v>
          </cell>
          <cell r="I282">
            <v>2020</v>
          </cell>
          <cell r="M282" t="str">
            <v>ING</v>
          </cell>
          <cell r="N282" t="str">
            <v>ADMIS</v>
          </cell>
        </row>
        <row r="283">
          <cell r="A283">
            <v>106998</v>
          </cell>
          <cell r="B283" t="str">
            <v>SALMON</v>
          </cell>
          <cell r="C283" t="str">
            <v>Pauline</v>
          </cell>
          <cell r="D283" t="str">
            <v>Pauline SALMON</v>
          </cell>
          <cell r="E283" t="str">
            <v>PS160163</v>
          </cell>
          <cell r="F283" t="str">
            <v>pauline.salmon1@edu.ece.fr</v>
          </cell>
          <cell r="G283" t="str">
            <v>F</v>
          </cell>
          <cell r="I283">
            <v>2020</v>
          </cell>
          <cell r="M283" t="str">
            <v>ING</v>
          </cell>
          <cell r="N283" t="str">
            <v>ADMISCOND</v>
          </cell>
        </row>
        <row r="284">
          <cell r="A284">
            <v>108485</v>
          </cell>
          <cell r="B284" t="str">
            <v>SEBAG</v>
          </cell>
          <cell r="C284" t="str">
            <v>Clara</v>
          </cell>
          <cell r="D284" t="str">
            <v>Clara SEBAG</v>
          </cell>
          <cell r="E284" t="str">
            <v>CS175754</v>
          </cell>
          <cell r="F284" t="str">
            <v>clara.sebag@edu.ece.fr</v>
          </cell>
          <cell r="G284" t="str">
            <v>F</v>
          </cell>
          <cell r="I284">
            <v>2020</v>
          </cell>
          <cell r="M284" t="str">
            <v>ING</v>
          </cell>
          <cell r="N284" t="str">
            <v>ADMIS</v>
          </cell>
        </row>
        <row r="285">
          <cell r="A285">
            <v>108217</v>
          </cell>
          <cell r="B285" t="str">
            <v>TABARIC</v>
          </cell>
          <cell r="C285" t="str">
            <v>Paul</v>
          </cell>
          <cell r="D285" t="str">
            <v>Paul TABARIC</v>
          </cell>
          <cell r="E285" t="str">
            <v>PT175684</v>
          </cell>
          <cell r="F285" t="str">
            <v>paul.tabaric@edu.ece.fr</v>
          </cell>
          <cell r="G285" t="str">
            <v>M</v>
          </cell>
          <cell r="I285">
            <v>2020</v>
          </cell>
          <cell r="M285" t="str">
            <v>ING</v>
          </cell>
          <cell r="N285" t="str">
            <v>ADMISCOND</v>
          </cell>
        </row>
        <row r="286">
          <cell r="A286">
            <v>108380</v>
          </cell>
          <cell r="B286" t="str">
            <v>VERMEULEN</v>
          </cell>
          <cell r="C286" t="str">
            <v>Eléonore</v>
          </cell>
          <cell r="D286" t="str">
            <v>Eléonore VERMEULEN</v>
          </cell>
          <cell r="E286" t="str">
            <v>EV175680</v>
          </cell>
          <cell r="F286" t="str">
            <v>eleonore.vermeulen@edu.ece.fr</v>
          </cell>
          <cell r="G286" t="str">
            <v>F</v>
          </cell>
          <cell r="I286">
            <v>2020</v>
          </cell>
          <cell r="J286">
            <v>0</v>
          </cell>
          <cell r="K286">
            <v>0</v>
          </cell>
          <cell r="L286">
            <v>0</v>
          </cell>
          <cell r="M286" t="str">
            <v>ING</v>
          </cell>
          <cell r="N286" t="str">
            <v>ADMIS</v>
          </cell>
          <cell r="O286">
            <v>0</v>
          </cell>
        </row>
        <row r="287">
          <cell r="A287">
            <v>106497</v>
          </cell>
          <cell r="B287" t="str">
            <v>ZIANE</v>
          </cell>
          <cell r="C287" t="str">
            <v>Meriem</v>
          </cell>
          <cell r="D287" t="str">
            <v>Meriem ZIANE</v>
          </cell>
          <cell r="E287" t="str">
            <v>MZ152144</v>
          </cell>
          <cell r="F287" t="str">
            <v>meriem.ziane@edu.ece.fr</v>
          </cell>
          <cell r="G287" t="str">
            <v>F</v>
          </cell>
          <cell r="I287">
            <v>2020</v>
          </cell>
          <cell r="M287" t="str">
            <v>ING</v>
          </cell>
          <cell r="N287" t="str">
            <v>ADMISCOND</v>
          </cell>
        </row>
        <row r="288">
          <cell r="A288">
            <v>108581</v>
          </cell>
          <cell r="B288" t="str">
            <v>AMAOUCHE</v>
          </cell>
          <cell r="C288" t="str">
            <v>Jules</v>
          </cell>
          <cell r="D288" t="str">
            <v>Jules AMAOUCHE</v>
          </cell>
          <cell r="E288" t="str">
            <v>JA176251</v>
          </cell>
          <cell r="F288" t="str">
            <v>jules.amaouche@edu.ece.fr</v>
          </cell>
          <cell r="G288" t="str">
            <v>M</v>
          </cell>
          <cell r="I288">
            <v>2020</v>
          </cell>
          <cell r="M288" t="str">
            <v>ING-AP</v>
          </cell>
          <cell r="N288" t="e">
            <v>#N/A</v>
          </cell>
        </row>
        <row r="289">
          <cell r="A289">
            <v>106522</v>
          </cell>
          <cell r="B289" t="str">
            <v>AMELINEAU</v>
          </cell>
          <cell r="C289" t="str">
            <v>Louis</v>
          </cell>
          <cell r="D289" t="str">
            <v>Louis AMELINEAU</v>
          </cell>
          <cell r="E289" t="str">
            <v>LA151808</v>
          </cell>
          <cell r="F289" t="str">
            <v>louis.amelineau@edu.ece.fr</v>
          </cell>
          <cell r="G289" t="str">
            <v>M</v>
          </cell>
          <cell r="I289">
            <v>2020</v>
          </cell>
          <cell r="M289" t="str">
            <v>ING-AP</v>
          </cell>
          <cell r="N289" t="e">
            <v>#N/A</v>
          </cell>
        </row>
        <row r="290">
          <cell r="A290">
            <v>108568</v>
          </cell>
          <cell r="B290" t="str">
            <v>AMPOUTA</v>
          </cell>
          <cell r="C290" t="str">
            <v>Julien-Marc</v>
          </cell>
          <cell r="D290" t="str">
            <v>Julien-Marc AMPOUTA</v>
          </cell>
          <cell r="E290" t="str">
            <v>JA176233</v>
          </cell>
          <cell r="F290" t="str">
            <v>julien-marc.ampouta@edu.ece.fr</v>
          </cell>
          <cell r="G290" t="str">
            <v>M</v>
          </cell>
          <cell r="I290">
            <v>2020</v>
          </cell>
          <cell r="M290" t="str">
            <v>ING-AP</v>
          </cell>
          <cell r="N290" t="e">
            <v>#N/A</v>
          </cell>
        </row>
        <row r="291">
          <cell r="A291">
            <v>108579</v>
          </cell>
          <cell r="B291" t="str">
            <v>CAPITAINE</v>
          </cell>
          <cell r="C291" t="str">
            <v>Julien</v>
          </cell>
          <cell r="D291" t="str">
            <v>Julien CAPITAINE</v>
          </cell>
          <cell r="E291" t="str">
            <v>JC176249</v>
          </cell>
          <cell r="F291" t="str">
            <v>julien.capitaine@edu.ece.fr</v>
          </cell>
          <cell r="G291" t="str">
            <v>M</v>
          </cell>
          <cell r="I291">
            <v>2020</v>
          </cell>
          <cell r="M291" t="str">
            <v>ING-AP</v>
          </cell>
          <cell r="N291" t="e">
            <v>#N/A</v>
          </cell>
        </row>
        <row r="292">
          <cell r="A292">
            <v>106387</v>
          </cell>
          <cell r="B292" t="str">
            <v>COUPLE</v>
          </cell>
          <cell r="C292" t="str">
            <v>Mewan</v>
          </cell>
          <cell r="D292" t="str">
            <v>Mewan COUPLE</v>
          </cell>
          <cell r="E292" t="str">
            <v>MC151889</v>
          </cell>
          <cell r="F292" t="str">
            <v>mewan.couple@edu.ece.fr</v>
          </cell>
          <cell r="G292" t="str">
            <v>M</v>
          </cell>
          <cell r="I292">
            <v>2020</v>
          </cell>
          <cell r="M292" t="str">
            <v>ING-AP</v>
          </cell>
          <cell r="N292" t="e">
            <v>#N/A</v>
          </cell>
        </row>
        <row r="293">
          <cell r="A293">
            <v>108559</v>
          </cell>
          <cell r="B293" t="str">
            <v>DEDIEU</v>
          </cell>
          <cell r="C293" t="str">
            <v>Stanislas</v>
          </cell>
          <cell r="D293" t="str">
            <v>Stanislas DEDIEU</v>
          </cell>
          <cell r="E293" t="str">
            <v>SD176240</v>
          </cell>
          <cell r="F293" t="str">
            <v>stanislas.dedieu@edu.ece.fr</v>
          </cell>
          <cell r="G293" t="str">
            <v>M</v>
          </cell>
          <cell r="I293">
            <v>2020</v>
          </cell>
          <cell r="M293" t="str">
            <v>ING-AP</v>
          </cell>
          <cell r="N293" t="e">
            <v>#N/A</v>
          </cell>
        </row>
        <row r="294">
          <cell r="A294">
            <v>108600</v>
          </cell>
          <cell r="B294" t="str">
            <v>DUDOUET</v>
          </cell>
          <cell r="C294" t="str">
            <v>Lison</v>
          </cell>
          <cell r="D294" t="str">
            <v>Lison DUDOUET</v>
          </cell>
          <cell r="E294" t="str">
            <v>LD176293</v>
          </cell>
          <cell r="F294" t="str">
            <v>lison.dudouet@edu.ece.fr</v>
          </cell>
          <cell r="G294" t="str">
            <v>F</v>
          </cell>
          <cell r="I294">
            <v>2020</v>
          </cell>
          <cell r="M294" t="str">
            <v>ING-AP</v>
          </cell>
          <cell r="N294" t="e">
            <v>#N/A</v>
          </cell>
        </row>
        <row r="295">
          <cell r="A295">
            <v>106665</v>
          </cell>
          <cell r="B295" t="str">
            <v>GALLEAN-SOMERVILLE</v>
          </cell>
          <cell r="C295" t="str">
            <v>Guillaume</v>
          </cell>
          <cell r="D295" t="str">
            <v>Guillaume GALLEAN-SOMERVILLE</v>
          </cell>
          <cell r="E295" t="str">
            <v>GG151946</v>
          </cell>
          <cell r="F295" t="str">
            <v>guillaume.gallean-somerville@edu.ece.fr</v>
          </cell>
          <cell r="G295" t="str">
            <v>M</v>
          </cell>
          <cell r="I295">
            <v>2020</v>
          </cell>
          <cell r="M295" t="str">
            <v>ING-AP</v>
          </cell>
          <cell r="N295" t="e">
            <v>#N/A</v>
          </cell>
        </row>
        <row r="296">
          <cell r="A296">
            <v>108577</v>
          </cell>
          <cell r="B296" t="str">
            <v>GARABEDIAN</v>
          </cell>
          <cell r="C296" t="str">
            <v>David</v>
          </cell>
          <cell r="D296" t="str">
            <v>David GARABEDIAN</v>
          </cell>
          <cell r="E296" t="str">
            <v>DG176247</v>
          </cell>
          <cell r="F296" t="str">
            <v>david.garabedian@edu.ece.fr</v>
          </cell>
          <cell r="G296" t="str">
            <v>M</v>
          </cell>
          <cell r="I296">
            <v>2020</v>
          </cell>
          <cell r="M296" t="str">
            <v>ING-AP</v>
          </cell>
          <cell r="N296" t="e">
            <v>#N/A</v>
          </cell>
        </row>
        <row r="297">
          <cell r="A297">
            <v>106962</v>
          </cell>
          <cell r="B297" t="str">
            <v>GOZLAN</v>
          </cell>
          <cell r="C297" t="str">
            <v>Léa</v>
          </cell>
          <cell r="D297" t="str">
            <v>Léa GOZLAN</v>
          </cell>
          <cell r="E297" t="str">
            <v>LG160175</v>
          </cell>
          <cell r="F297" t="str">
            <v>lea.gozlan@edu.ece.fr</v>
          </cell>
          <cell r="G297" t="str">
            <v>F</v>
          </cell>
          <cell r="I297">
            <v>2020</v>
          </cell>
          <cell r="M297" t="str">
            <v>ING-AP</v>
          </cell>
          <cell r="N297" t="e">
            <v>#N/A</v>
          </cell>
        </row>
        <row r="298">
          <cell r="A298">
            <v>108558</v>
          </cell>
          <cell r="B298" t="str">
            <v>GUILLOT</v>
          </cell>
          <cell r="C298" t="str">
            <v>Samuel</v>
          </cell>
          <cell r="D298" t="str">
            <v>Samuel GUILLOT</v>
          </cell>
          <cell r="E298" t="str">
            <v>SG176239</v>
          </cell>
          <cell r="F298" t="str">
            <v>samuel.guillot@edu.ece.fr</v>
          </cell>
          <cell r="G298" t="str">
            <v>M</v>
          </cell>
          <cell r="I298">
            <v>2020</v>
          </cell>
          <cell r="M298" t="str">
            <v>ING-AP</v>
          </cell>
          <cell r="N298" t="e">
            <v>#N/A</v>
          </cell>
        </row>
        <row r="299">
          <cell r="A299">
            <v>109181</v>
          </cell>
          <cell r="B299" t="str">
            <v>ISSARTEL</v>
          </cell>
          <cell r="C299" t="str">
            <v>Pierre</v>
          </cell>
          <cell r="D299" t="str">
            <v>ISSARTEL Pierre</v>
          </cell>
          <cell r="F299" t="str">
            <v>p.issartel@icloud.com</v>
          </cell>
          <cell r="G299" t="str">
            <v>M</v>
          </cell>
          <cell r="H299" t="str">
            <v>Nouvel apprenti (externe)</v>
          </cell>
          <cell r="I299">
            <v>2020</v>
          </cell>
          <cell r="M299" t="str">
            <v>ING-AP</v>
          </cell>
          <cell r="N299" t="e">
            <v>#N/A</v>
          </cell>
        </row>
        <row r="300">
          <cell r="A300">
            <v>106487</v>
          </cell>
          <cell r="B300" t="str">
            <v>KARTHIGESU</v>
          </cell>
          <cell r="C300" t="str">
            <v>Uza-lara</v>
          </cell>
          <cell r="D300" t="str">
            <v>Uza-lara KARTHIGESU</v>
          </cell>
          <cell r="E300" t="str">
            <v>UK151989</v>
          </cell>
          <cell r="F300" t="str">
            <v>uza-lara.karthigesu@edu.ece.fr</v>
          </cell>
          <cell r="G300" t="str">
            <v>F</v>
          </cell>
          <cell r="I300">
            <v>2020</v>
          </cell>
          <cell r="M300" t="str">
            <v>ING-AP</v>
          </cell>
          <cell r="N300" t="e">
            <v>#N/A</v>
          </cell>
        </row>
        <row r="301">
          <cell r="A301">
            <v>108601</v>
          </cell>
          <cell r="B301" t="str">
            <v>KESAVAMOORTHY</v>
          </cell>
          <cell r="C301" t="str">
            <v>Shajeeth</v>
          </cell>
          <cell r="D301" t="str">
            <v>Shajeeth KESAVAMOORTHY</v>
          </cell>
          <cell r="E301" t="str">
            <v>SK176290</v>
          </cell>
          <cell r="F301" t="str">
            <v>shajeeth.kesavamoorthy@edu.ece.fr</v>
          </cell>
          <cell r="G301" t="str">
            <v>M</v>
          </cell>
          <cell r="I301">
            <v>2020</v>
          </cell>
          <cell r="M301" t="str">
            <v>ING-AP</v>
          </cell>
          <cell r="N301" t="e">
            <v>#N/A</v>
          </cell>
        </row>
        <row r="302">
          <cell r="A302">
            <v>108565</v>
          </cell>
          <cell r="B302" t="str">
            <v>LABONNOTE</v>
          </cell>
          <cell r="C302" t="str">
            <v>Nicolas</v>
          </cell>
          <cell r="D302" t="str">
            <v>Nicolas LABONNOTE</v>
          </cell>
          <cell r="E302" t="str">
            <v>NL176257</v>
          </cell>
          <cell r="F302" t="str">
            <v>nicolas.labonnote@edu.ece.fr</v>
          </cell>
          <cell r="G302" t="str">
            <v>M</v>
          </cell>
          <cell r="I302">
            <v>2020</v>
          </cell>
          <cell r="M302" t="str">
            <v>ING-AP</v>
          </cell>
          <cell r="N302" t="e">
            <v>#N/A</v>
          </cell>
        </row>
        <row r="303">
          <cell r="A303">
            <v>108606</v>
          </cell>
          <cell r="B303" t="str">
            <v>LARGEAU</v>
          </cell>
          <cell r="C303" t="str">
            <v>Charles</v>
          </cell>
          <cell r="D303" t="str">
            <v>Charles LARGEAU</v>
          </cell>
          <cell r="E303" t="str">
            <v>CL176308</v>
          </cell>
          <cell r="F303" t="str">
            <v>charles.largeau@edu.ece.fr</v>
          </cell>
          <cell r="G303" t="str">
            <v>M</v>
          </cell>
          <cell r="I303">
            <v>2020</v>
          </cell>
          <cell r="M303" t="str">
            <v>ING-AP</v>
          </cell>
          <cell r="N303" t="e">
            <v>#N/A</v>
          </cell>
        </row>
        <row r="304">
          <cell r="A304">
            <v>108571</v>
          </cell>
          <cell r="B304" t="str">
            <v>LAURENT</v>
          </cell>
          <cell r="C304" t="str">
            <v>Maxime</v>
          </cell>
          <cell r="D304" t="str">
            <v>Maxime LAURENT</v>
          </cell>
          <cell r="E304" t="str">
            <v>ML176236</v>
          </cell>
          <cell r="F304" t="str">
            <v>maxime.laurent@edu.ece.fr</v>
          </cell>
          <cell r="G304" t="str">
            <v>M</v>
          </cell>
          <cell r="I304">
            <v>2020</v>
          </cell>
          <cell r="M304" t="str">
            <v>ING-AP</v>
          </cell>
          <cell r="N304" t="e">
            <v>#N/A</v>
          </cell>
        </row>
        <row r="305">
          <cell r="A305">
            <v>106516</v>
          </cell>
          <cell r="B305" t="str">
            <v>LE</v>
          </cell>
          <cell r="C305" t="str">
            <v>Suzy</v>
          </cell>
          <cell r="D305" t="str">
            <v>Suzy LE</v>
          </cell>
          <cell r="E305" t="str">
            <v>SL152001</v>
          </cell>
          <cell r="F305" t="str">
            <v>suzy.le@edu.ece.fr</v>
          </cell>
          <cell r="G305" t="str">
            <v>F</v>
          </cell>
          <cell r="I305">
            <v>2020</v>
          </cell>
          <cell r="M305" t="str">
            <v>ING-AP</v>
          </cell>
          <cell r="N305" t="e">
            <v>#N/A</v>
          </cell>
        </row>
        <row r="306">
          <cell r="A306">
            <v>108573</v>
          </cell>
          <cell r="B306" t="str">
            <v>LEFEVRE</v>
          </cell>
          <cell r="C306" t="str">
            <v>Thibaut</v>
          </cell>
          <cell r="D306" t="str">
            <v>Thibaut LEFEVRE</v>
          </cell>
          <cell r="E306" t="str">
            <v>TL176238</v>
          </cell>
          <cell r="F306" t="str">
            <v>thibaut.lefevre@edu.ece.fr</v>
          </cell>
          <cell r="G306" t="str">
            <v>M</v>
          </cell>
          <cell r="I306">
            <v>2020</v>
          </cell>
          <cell r="M306" t="str">
            <v>ING-AP</v>
          </cell>
          <cell r="N306" t="e">
            <v>#N/A</v>
          </cell>
        </row>
        <row r="307">
          <cell r="A307">
            <v>108604</v>
          </cell>
          <cell r="B307" t="str">
            <v>LFRIDI</v>
          </cell>
          <cell r="C307" t="str">
            <v>Jihane</v>
          </cell>
          <cell r="D307" t="str">
            <v>Jihane LFRIDI</v>
          </cell>
          <cell r="E307" t="str">
            <v>JL176314</v>
          </cell>
          <cell r="F307" t="str">
            <v>jihane.lfridi@edu.ece.fr</v>
          </cell>
          <cell r="G307" t="str">
            <v>F</v>
          </cell>
          <cell r="I307">
            <v>2020</v>
          </cell>
          <cell r="M307" t="str">
            <v>ING-AP</v>
          </cell>
          <cell r="N307" t="e">
            <v>#N/A</v>
          </cell>
        </row>
        <row r="308">
          <cell r="A308">
            <v>108597</v>
          </cell>
          <cell r="B308" t="str">
            <v>MERTENS</v>
          </cell>
          <cell r="C308" t="str">
            <v>Julien</v>
          </cell>
          <cell r="D308" t="str">
            <v>Julien MERTENS</v>
          </cell>
          <cell r="E308" t="str">
            <v>JM176299</v>
          </cell>
          <cell r="F308" t="str">
            <v>julien.mertens@edu.ece.fr</v>
          </cell>
          <cell r="G308" t="str">
            <v>M</v>
          </cell>
          <cell r="I308">
            <v>2020</v>
          </cell>
          <cell r="M308" t="str">
            <v>ING-AP</v>
          </cell>
          <cell r="N308" t="e">
            <v>#N/A</v>
          </cell>
        </row>
        <row r="309">
          <cell r="A309">
            <v>108596</v>
          </cell>
          <cell r="B309" t="str">
            <v>MORIAU</v>
          </cell>
          <cell r="C309" t="str">
            <v>Matheo</v>
          </cell>
          <cell r="D309" t="str">
            <v>Matheo MORIAU</v>
          </cell>
          <cell r="E309" t="str">
            <v>MM176302</v>
          </cell>
          <cell r="F309" t="str">
            <v>matheo.moriau@edu.ece.fr</v>
          </cell>
          <cell r="G309" t="str">
            <v>M</v>
          </cell>
          <cell r="I309">
            <v>2020</v>
          </cell>
          <cell r="M309" t="str">
            <v>ING-AP</v>
          </cell>
          <cell r="N309" t="e">
            <v>#N/A</v>
          </cell>
        </row>
        <row r="310">
          <cell r="A310">
            <v>108564</v>
          </cell>
          <cell r="B310" t="str">
            <v>NDIAYE</v>
          </cell>
          <cell r="C310" t="str">
            <v>Mamadou Niang</v>
          </cell>
          <cell r="D310" t="str">
            <v>Mamadou Niang NDIAYE</v>
          </cell>
          <cell r="E310" t="str">
            <v>MN176256</v>
          </cell>
          <cell r="F310" t="str">
            <v>mamadou-niang.ndiaye@edu.ece.fr</v>
          </cell>
          <cell r="G310" t="str">
            <v>M</v>
          </cell>
          <cell r="I310">
            <v>2020</v>
          </cell>
          <cell r="M310" t="str">
            <v>ING-AP</v>
          </cell>
          <cell r="N310" t="e">
            <v>#N/A</v>
          </cell>
        </row>
        <row r="311">
          <cell r="A311">
            <v>108574</v>
          </cell>
          <cell r="B311" t="str">
            <v>PATIN</v>
          </cell>
          <cell r="C311" t="str">
            <v>Hugo</v>
          </cell>
          <cell r="D311" t="str">
            <v>Hugo PATIN</v>
          </cell>
          <cell r="E311" t="str">
            <v>HP176244</v>
          </cell>
          <cell r="F311" t="str">
            <v>hugo.patin@edu.ece.fr</v>
          </cell>
          <cell r="G311" t="str">
            <v>M</v>
          </cell>
          <cell r="I311">
            <v>2020</v>
          </cell>
          <cell r="M311" t="str">
            <v>ING-AP</v>
          </cell>
          <cell r="N311" t="e">
            <v>#N/A</v>
          </cell>
        </row>
        <row r="312">
          <cell r="A312">
            <v>108605</v>
          </cell>
          <cell r="B312" t="str">
            <v>PLATEAU-BERANGER</v>
          </cell>
          <cell r="C312" t="str">
            <v>Guilhem</v>
          </cell>
          <cell r="D312" t="str">
            <v>Guilhem PLATEAU-BERANGER</v>
          </cell>
          <cell r="E312" t="str">
            <v>GP176311</v>
          </cell>
          <cell r="F312" t="str">
            <v>guilhem.plateau-beranger@edu.ece.fr</v>
          </cell>
          <cell r="G312" t="str">
            <v>M</v>
          </cell>
          <cell r="I312">
            <v>2020</v>
          </cell>
          <cell r="M312" t="str">
            <v>ING-AP</v>
          </cell>
          <cell r="N312" t="e">
            <v>#N/A</v>
          </cell>
        </row>
        <row r="313">
          <cell r="A313">
            <v>108607</v>
          </cell>
          <cell r="B313" t="str">
            <v>PLAYE</v>
          </cell>
          <cell r="C313" t="str">
            <v>Claire</v>
          </cell>
          <cell r="D313" t="str">
            <v>Claire PLAYE</v>
          </cell>
          <cell r="E313" t="str">
            <v>CP176305</v>
          </cell>
          <cell r="F313" t="str">
            <v>claire.playe@edu.ece.fr</v>
          </cell>
          <cell r="G313" t="str">
            <v>F</v>
          </cell>
          <cell r="I313">
            <v>2020</v>
          </cell>
          <cell r="M313" t="str">
            <v>ING-AP</v>
          </cell>
          <cell r="N313" t="e">
            <v>#N/A</v>
          </cell>
        </row>
        <row r="314">
          <cell r="A314">
            <v>108583</v>
          </cell>
          <cell r="B314" t="str">
            <v>RIGAUD</v>
          </cell>
          <cell r="C314" t="str">
            <v>Clement</v>
          </cell>
          <cell r="D314" t="str">
            <v>Clement RIGAUD</v>
          </cell>
          <cell r="E314" t="str">
            <v>CR176253</v>
          </cell>
          <cell r="F314" t="str">
            <v>clement.rigaud@edu.ece.fr</v>
          </cell>
          <cell r="G314" t="str">
            <v>M</v>
          </cell>
          <cell r="I314">
            <v>2020</v>
          </cell>
          <cell r="M314" t="str">
            <v>ING-AP</v>
          </cell>
          <cell r="N314" t="e">
            <v>#N/A</v>
          </cell>
        </row>
        <row r="315">
          <cell r="A315">
            <v>108609</v>
          </cell>
          <cell r="B315" t="str">
            <v>SANYAS</v>
          </cell>
          <cell r="C315" t="str">
            <v>Thomas</v>
          </cell>
          <cell r="D315" t="str">
            <v>Thomas SANYAS</v>
          </cell>
          <cell r="E315" t="str">
            <v>TS176282</v>
          </cell>
          <cell r="F315" t="str">
            <v>thomas.sanyas@edu.ece.fr</v>
          </cell>
          <cell r="G315" t="str">
            <v>M</v>
          </cell>
          <cell r="I315">
            <v>2020</v>
          </cell>
          <cell r="M315" t="str">
            <v>ING-AP</v>
          </cell>
          <cell r="N315" t="e">
            <v>#N/A</v>
          </cell>
        </row>
        <row r="316">
          <cell r="A316">
            <v>108610</v>
          </cell>
          <cell r="B316" t="str">
            <v>SARR</v>
          </cell>
          <cell r="C316" t="str">
            <v>Khady</v>
          </cell>
          <cell r="D316" t="str">
            <v>Khady SARR</v>
          </cell>
          <cell r="E316" t="str">
            <v>KS176281</v>
          </cell>
          <cell r="F316" t="str">
            <v>khady.sarr@edu.ece.fr</v>
          </cell>
          <cell r="G316" t="str">
            <v>F</v>
          </cell>
          <cell r="I316">
            <v>2020</v>
          </cell>
          <cell r="M316" t="str">
            <v>ING-AP</v>
          </cell>
          <cell r="N316" t="e">
            <v>#N/A</v>
          </cell>
        </row>
        <row r="317">
          <cell r="A317">
            <v>108575</v>
          </cell>
          <cell r="B317" t="str">
            <v>VALLET</v>
          </cell>
          <cell r="C317" t="str">
            <v>Jeremy</v>
          </cell>
          <cell r="D317" t="str">
            <v>Jeremy VALLET</v>
          </cell>
          <cell r="E317" t="str">
            <v>JV176245</v>
          </cell>
          <cell r="F317" t="str">
            <v>jeremy.vallet@edu.ece.fr</v>
          </cell>
          <cell r="G317" t="str">
            <v>M</v>
          </cell>
          <cell r="I317">
            <v>2020</v>
          </cell>
          <cell r="J317">
            <v>0</v>
          </cell>
          <cell r="K317">
            <v>0</v>
          </cell>
          <cell r="L317">
            <v>0</v>
          </cell>
          <cell r="M317" t="str">
            <v>ING-AP</v>
          </cell>
          <cell r="N317" t="e">
            <v>#N/A</v>
          </cell>
        </row>
        <row r="318">
          <cell r="A318">
            <v>108580</v>
          </cell>
          <cell r="B318" t="str">
            <v>WARGNIER</v>
          </cell>
          <cell r="C318" t="str">
            <v>Vincent</v>
          </cell>
          <cell r="D318" t="str">
            <v>Vincent WARGNIER</v>
          </cell>
          <cell r="E318" t="str">
            <v>VW176250</v>
          </cell>
          <cell r="F318" t="str">
            <v>vincent.wargnier@edu.ece.fr</v>
          </cell>
          <cell r="G318" t="str">
            <v>M</v>
          </cell>
          <cell r="I318">
            <v>2020</v>
          </cell>
          <cell r="J318">
            <v>0</v>
          </cell>
          <cell r="K318">
            <v>0</v>
          </cell>
          <cell r="L318">
            <v>0</v>
          </cell>
          <cell r="M318" t="str">
            <v>ING-AP</v>
          </cell>
          <cell r="N318" t="e">
            <v>#N/A</v>
          </cell>
          <cell r="O318">
            <v>0</v>
          </cell>
        </row>
        <row r="319">
          <cell r="A319">
            <v>108585</v>
          </cell>
          <cell r="B319" t="str">
            <v>WILLEMET</v>
          </cell>
          <cell r="C319" t="str">
            <v>Richard</v>
          </cell>
          <cell r="D319" t="str">
            <v>Richard WILLEMET</v>
          </cell>
          <cell r="E319" t="str">
            <v>RW176243</v>
          </cell>
          <cell r="F319" t="str">
            <v>richard.willemet@edu.ece.fr</v>
          </cell>
          <cell r="G319" t="str">
            <v>M</v>
          </cell>
          <cell r="I319">
            <v>2020</v>
          </cell>
          <cell r="J319">
            <v>0</v>
          </cell>
          <cell r="K319">
            <v>0</v>
          </cell>
          <cell r="L319">
            <v>0</v>
          </cell>
          <cell r="M319" t="str">
            <v>ING-AP</v>
          </cell>
          <cell r="N319" t="e">
            <v>#N/A</v>
          </cell>
          <cell r="O319">
            <v>0</v>
          </cell>
        </row>
        <row r="320">
          <cell r="A320">
            <v>108599</v>
          </cell>
          <cell r="B320" t="str">
            <v>YVINEC</v>
          </cell>
          <cell r="C320" t="str">
            <v>Arnaud</v>
          </cell>
          <cell r="D320" t="str">
            <v>Arnaud YVINEC</v>
          </cell>
          <cell r="E320" t="str">
            <v>AY176296</v>
          </cell>
          <cell r="F320" t="str">
            <v>arnaud.yvinec@edu.ece.fr</v>
          </cell>
          <cell r="G320" t="str">
            <v>M</v>
          </cell>
          <cell r="I320">
            <v>2020</v>
          </cell>
          <cell r="J320">
            <v>0</v>
          </cell>
          <cell r="K320">
            <v>0</v>
          </cell>
          <cell r="L320">
            <v>0</v>
          </cell>
          <cell r="M320" t="str">
            <v>ING-AP</v>
          </cell>
          <cell r="N320" t="e">
            <v>#N/A</v>
          </cell>
          <cell r="O320">
            <v>0</v>
          </cell>
        </row>
        <row r="321">
          <cell r="A321">
            <v>106464</v>
          </cell>
          <cell r="B321" t="str">
            <v>ALBY</v>
          </cell>
          <cell r="C321" t="str">
            <v>Antoine</v>
          </cell>
          <cell r="D321" t="str">
            <v>Antoine ALBY</v>
          </cell>
          <cell r="E321" t="str">
            <v>AA151803</v>
          </cell>
          <cell r="F321" t="str">
            <v>antoine.alby@edu.ece.fr</v>
          </cell>
          <cell r="G321" t="str">
            <v>M</v>
          </cell>
          <cell r="I321">
            <v>2020</v>
          </cell>
          <cell r="M321" t="str">
            <v>ING</v>
          </cell>
          <cell r="N321" t="str">
            <v>ADMISCOND</v>
          </cell>
        </row>
        <row r="322">
          <cell r="A322">
            <v>106970</v>
          </cell>
          <cell r="B322" t="str">
            <v>BENZAKEN</v>
          </cell>
          <cell r="C322" t="str">
            <v>Yona</v>
          </cell>
          <cell r="D322" t="str">
            <v>Yona BENZAKEN</v>
          </cell>
          <cell r="E322" t="str">
            <v>YB160192</v>
          </cell>
          <cell r="F322" t="str">
            <v>yona.benzaken@edu.ece.fr</v>
          </cell>
          <cell r="G322" t="str">
            <v>F</v>
          </cell>
          <cell r="I322">
            <v>2020</v>
          </cell>
          <cell r="M322" t="str">
            <v>ING</v>
          </cell>
          <cell r="N322" t="str">
            <v>ADMISCOND</v>
          </cell>
        </row>
        <row r="323">
          <cell r="A323">
            <v>106645</v>
          </cell>
          <cell r="B323" t="str">
            <v>BOONE</v>
          </cell>
          <cell r="C323" t="str">
            <v>Marin</v>
          </cell>
          <cell r="D323" t="str">
            <v>Marin BOONE</v>
          </cell>
          <cell r="E323" t="str">
            <v>MB151845</v>
          </cell>
          <cell r="F323" t="str">
            <v>marin.boone@edu.ece.fr</v>
          </cell>
          <cell r="G323" t="str">
            <v>M</v>
          </cell>
          <cell r="I323">
            <v>2020</v>
          </cell>
          <cell r="M323" t="str">
            <v>ING</v>
          </cell>
          <cell r="N323" t="str">
            <v>ADMIS</v>
          </cell>
        </row>
        <row r="324">
          <cell r="A324">
            <v>106727</v>
          </cell>
          <cell r="B324" t="str">
            <v>BOUKAIBA</v>
          </cell>
          <cell r="C324" t="str">
            <v>Sophia</v>
          </cell>
          <cell r="D324" t="str">
            <v>Sophia BOUKAIBA</v>
          </cell>
          <cell r="E324" t="str">
            <v>SB151851</v>
          </cell>
          <cell r="F324" t="str">
            <v>sophia.boukaiba@edu.ece.fr</v>
          </cell>
          <cell r="G324" t="str">
            <v>F</v>
          </cell>
          <cell r="I324">
            <v>2020</v>
          </cell>
          <cell r="M324" t="str">
            <v>ING</v>
          </cell>
          <cell r="N324" t="str">
            <v>ADMISCOND</v>
          </cell>
        </row>
        <row r="325">
          <cell r="A325">
            <v>106317</v>
          </cell>
          <cell r="B325" t="str">
            <v>BUTIN</v>
          </cell>
          <cell r="C325" t="str">
            <v>Alexis</v>
          </cell>
          <cell r="D325" t="str">
            <v>Alexis BUTIN</v>
          </cell>
          <cell r="E325" t="str">
            <v>AB151865</v>
          </cell>
          <cell r="F325" t="str">
            <v>alexis.butin@edu.ece.fr</v>
          </cell>
          <cell r="G325" t="str">
            <v>M</v>
          </cell>
          <cell r="I325">
            <v>2020</v>
          </cell>
          <cell r="M325" t="str">
            <v>ING</v>
          </cell>
          <cell r="N325" t="str">
            <v>ADMIS</v>
          </cell>
        </row>
        <row r="326">
          <cell r="A326">
            <v>106542</v>
          </cell>
          <cell r="B326" t="str">
            <v>CHASPORT</v>
          </cell>
          <cell r="C326" t="str">
            <v>Julien</v>
          </cell>
          <cell r="D326" t="str">
            <v>Julien CHASPORT</v>
          </cell>
          <cell r="E326" t="str">
            <v>JC151877</v>
          </cell>
          <cell r="F326" t="str">
            <v>julien.chasport@edu.ece.fr</v>
          </cell>
          <cell r="G326" t="str">
            <v>M</v>
          </cell>
          <cell r="I326">
            <v>2020</v>
          </cell>
          <cell r="M326" t="str">
            <v>ING</v>
          </cell>
          <cell r="N326" t="str">
            <v>ADMISCOND</v>
          </cell>
        </row>
        <row r="327">
          <cell r="A327">
            <v>106706</v>
          </cell>
          <cell r="B327" t="str">
            <v>CHHIM</v>
          </cell>
          <cell r="C327" t="str">
            <v>Sovandara</v>
          </cell>
          <cell r="D327" t="str">
            <v>Sovandara CHHIM</v>
          </cell>
          <cell r="E327" t="str">
            <v>SC151880</v>
          </cell>
          <cell r="F327" t="str">
            <v>sovandara.chhim@edu.ece.fr</v>
          </cell>
          <cell r="G327" t="str">
            <v>M</v>
          </cell>
          <cell r="I327">
            <v>2020</v>
          </cell>
          <cell r="M327" t="str">
            <v>ING</v>
          </cell>
          <cell r="N327" t="str">
            <v>ADMIS</v>
          </cell>
        </row>
        <row r="328">
          <cell r="A328">
            <v>106986</v>
          </cell>
          <cell r="B328" t="str">
            <v>CHOLLET</v>
          </cell>
          <cell r="C328" t="str">
            <v>Nicolas</v>
          </cell>
          <cell r="D328" t="str">
            <v>Nicolas CHOLLET</v>
          </cell>
          <cell r="E328" t="str">
            <v>NC160187</v>
          </cell>
          <cell r="F328" t="str">
            <v>nicolas.chollet@edu.ece.fr</v>
          </cell>
          <cell r="G328" t="str">
            <v>M</v>
          </cell>
          <cell r="I328">
            <v>2020</v>
          </cell>
          <cell r="M328" t="str">
            <v>ING</v>
          </cell>
          <cell r="N328" t="str">
            <v>ADMIS</v>
          </cell>
        </row>
        <row r="329">
          <cell r="A329">
            <v>106945</v>
          </cell>
          <cell r="B329" t="str">
            <v>COP--GAILLOT</v>
          </cell>
          <cell r="C329" t="str">
            <v>Thomas</v>
          </cell>
          <cell r="D329" t="str">
            <v>Thomas COP--GAILLOT</v>
          </cell>
          <cell r="E329" t="str">
            <v>TC152855</v>
          </cell>
          <cell r="F329" t="str">
            <v>thomas.cop--gaillot@edu.ece.fr</v>
          </cell>
          <cell r="G329" t="str">
            <v>M</v>
          </cell>
          <cell r="I329">
            <v>2020</v>
          </cell>
          <cell r="M329" t="str">
            <v>ING</v>
          </cell>
          <cell r="N329" t="str">
            <v>ADMIS</v>
          </cell>
        </row>
        <row r="330">
          <cell r="A330">
            <v>106643</v>
          </cell>
          <cell r="B330" t="str">
            <v>DAOUDI</v>
          </cell>
          <cell r="C330" t="str">
            <v>Hadia</v>
          </cell>
          <cell r="D330" t="str">
            <v>Hadia DAOUDI</v>
          </cell>
          <cell r="E330" t="str">
            <v>HD151893</v>
          </cell>
          <cell r="F330" t="str">
            <v>hadia.daoudi@edu.ece.fr</v>
          </cell>
          <cell r="G330" t="str">
            <v>F</v>
          </cell>
          <cell r="I330">
            <v>2020</v>
          </cell>
          <cell r="M330" t="str">
            <v>ING</v>
          </cell>
          <cell r="N330" t="str">
            <v>ADMISCOND</v>
          </cell>
        </row>
        <row r="331">
          <cell r="A331">
            <v>107184</v>
          </cell>
          <cell r="B331" t="str">
            <v>DELAFOSSE</v>
          </cell>
          <cell r="C331" t="str">
            <v>Pierre joseph</v>
          </cell>
          <cell r="D331" t="str">
            <v>Pierre joseph DELAFOSSE</v>
          </cell>
          <cell r="E331" t="str">
            <v>PD161823</v>
          </cell>
          <cell r="F331" t="str">
            <v>pierre-joseph.delafosse@edu.ece.fr</v>
          </cell>
          <cell r="G331" t="str">
            <v>M</v>
          </cell>
          <cell r="I331">
            <v>2020</v>
          </cell>
          <cell r="M331" t="str">
            <v>ING</v>
          </cell>
          <cell r="N331" t="str">
            <v>ADMIS</v>
          </cell>
        </row>
        <row r="332">
          <cell r="A332">
            <v>106982</v>
          </cell>
          <cell r="B332" t="str">
            <v>EGNELL</v>
          </cell>
          <cell r="C332" t="str">
            <v>Baptiste</v>
          </cell>
          <cell r="D332" t="str">
            <v>Baptiste EGNELL</v>
          </cell>
          <cell r="E332" t="str">
            <v>BE160182</v>
          </cell>
          <cell r="F332" t="str">
            <v>baptiste.egnell@edu.ece.fr</v>
          </cell>
          <cell r="G332" t="str">
            <v>M</v>
          </cell>
          <cell r="I332">
            <v>2020</v>
          </cell>
          <cell r="M332" t="str">
            <v>ING</v>
          </cell>
          <cell r="N332" t="str">
            <v>ADMIS</v>
          </cell>
        </row>
        <row r="333">
          <cell r="A333">
            <v>106329</v>
          </cell>
          <cell r="B333" t="str">
            <v>EL AWADY</v>
          </cell>
          <cell r="C333" t="str">
            <v>Myrna</v>
          </cell>
          <cell r="D333" t="str">
            <v>Myrna EL AWADY</v>
          </cell>
          <cell r="E333" t="str">
            <v>ME151919</v>
          </cell>
          <cell r="F333" t="str">
            <v>myrna.el-awady@edu.ece.fr</v>
          </cell>
          <cell r="G333" t="str">
            <v>F</v>
          </cell>
          <cell r="I333">
            <v>2020</v>
          </cell>
          <cell r="M333" t="str">
            <v>ING</v>
          </cell>
          <cell r="N333" t="str">
            <v>ADMIS</v>
          </cell>
        </row>
        <row r="334">
          <cell r="A334">
            <v>106531</v>
          </cell>
          <cell r="B334" t="str">
            <v>FONTAINE</v>
          </cell>
          <cell r="C334" t="str">
            <v>Maxime</v>
          </cell>
          <cell r="D334" t="str">
            <v>Maxime FONTAINE</v>
          </cell>
          <cell r="E334" t="str">
            <v>MF151933</v>
          </cell>
          <cell r="F334" t="str">
            <v>maxime.fontaine@edu.ece.fr</v>
          </cell>
          <cell r="G334" t="str">
            <v>M</v>
          </cell>
          <cell r="I334">
            <v>2020</v>
          </cell>
          <cell r="M334" t="str">
            <v>ING</v>
          </cell>
          <cell r="N334" t="str">
            <v>ADMIS</v>
          </cell>
        </row>
        <row r="335">
          <cell r="A335">
            <v>106720</v>
          </cell>
          <cell r="B335" t="str">
            <v>GERONDEAU</v>
          </cell>
          <cell r="C335" t="str">
            <v>Baptiste</v>
          </cell>
          <cell r="D335" t="str">
            <v>Baptiste GERONDEAU</v>
          </cell>
          <cell r="E335" t="str">
            <v>BG151953</v>
          </cell>
          <cell r="F335" t="str">
            <v>baptiste.gerondeau@edu.ece.fr</v>
          </cell>
          <cell r="G335" t="str">
            <v>M</v>
          </cell>
          <cell r="I335">
            <v>2020</v>
          </cell>
          <cell r="M335" t="str">
            <v>ING</v>
          </cell>
          <cell r="N335" t="str">
            <v>ADMIS</v>
          </cell>
        </row>
        <row r="336">
          <cell r="A336">
            <v>109063</v>
          </cell>
          <cell r="B336" t="str">
            <v>SONG</v>
          </cell>
          <cell r="C336" t="str">
            <v xml:space="preserve">JiYoung </v>
          </cell>
          <cell r="D336" t="e">
            <v>#REF!</v>
          </cell>
          <cell r="F336" t="str">
            <v>myllop2@naver.com</v>
          </cell>
          <cell r="G336" t="str">
            <v>F</v>
          </cell>
          <cell r="H336" t="str">
            <v>Nouveau (international)</v>
          </cell>
          <cell r="M336" t="str">
            <v>ING</v>
          </cell>
          <cell r="N336" t="e">
            <v>#N/A</v>
          </cell>
        </row>
        <row r="337">
          <cell r="A337">
            <v>106500</v>
          </cell>
          <cell r="B337" t="str">
            <v>LAURENT</v>
          </cell>
          <cell r="C337" t="str">
            <v>Alexandre</v>
          </cell>
          <cell r="D337" t="str">
            <v>Alexandre LAURENT</v>
          </cell>
          <cell r="E337" t="str">
            <v>AL151999</v>
          </cell>
          <cell r="F337" t="str">
            <v>alexandre.laurent1@edu.ece.fr</v>
          </cell>
          <cell r="G337" t="str">
            <v>M</v>
          </cell>
          <cell r="I337">
            <v>2020</v>
          </cell>
          <cell r="M337" t="str">
            <v>ING</v>
          </cell>
          <cell r="N337" t="str">
            <v>ADMISCOND</v>
          </cell>
        </row>
        <row r="338">
          <cell r="A338">
            <v>106420</v>
          </cell>
          <cell r="B338" t="str">
            <v>LEFAILLET</v>
          </cell>
          <cell r="C338" t="str">
            <v>Edouard</v>
          </cell>
          <cell r="D338" t="str">
            <v>Edouard LEFAILLET</v>
          </cell>
          <cell r="E338" t="str">
            <v>EL152006</v>
          </cell>
          <cell r="F338" t="str">
            <v>edouard.lefaillet@edu.ece.fr</v>
          </cell>
          <cell r="G338" t="str">
            <v>M</v>
          </cell>
          <cell r="I338">
            <v>2020</v>
          </cell>
          <cell r="M338" t="str">
            <v>ING</v>
          </cell>
          <cell r="N338" t="str">
            <v>ADMIS</v>
          </cell>
        </row>
        <row r="339">
          <cell r="A339">
            <v>109058</v>
          </cell>
          <cell r="B339" t="str">
            <v>LIM</v>
          </cell>
          <cell r="C339" t="str">
            <v>JiHun</v>
          </cell>
          <cell r="D339" t="str">
            <v>LIM JiHun</v>
          </cell>
          <cell r="F339" t="str">
            <v>mistel1327@gmail.com</v>
          </cell>
          <cell r="G339" t="str">
            <v>M</v>
          </cell>
          <cell r="H339" t="str">
            <v>Nouveau (international)</v>
          </cell>
          <cell r="M339" t="str">
            <v>ING</v>
          </cell>
          <cell r="N339" t="e">
            <v>#N/A</v>
          </cell>
        </row>
        <row r="340">
          <cell r="A340">
            <v>106391</v>
          </cell>
          <cell r="B340" t="str">
            <v>LOIS</v>
          </cell>
          <cell r="C340" t="str">
            <v>Jérémie</v>
          </cell>
          <cell r="D340" t="str">
            <v>Jérémie LOIS</v>
          </cell>
          <cell r="E340" t="str">
            <v>JL152022</v>
          </cell>
          <cell r="F340" t="str">
            <v>jeremie.lois@edu.ece.fr</v>
          </cell>
          <cell r="G340" t="str">
            <v>M</v>
          </cell>
          <cell r="I340">
            <v>2020</v>
          </cell>
          <cell r="M340" t="str">
            <v>ING</v>
          </cell>
          <cell r="N340" t="str">
            <v>ADMISCOND</v>
          </cell>
        </row>
        <row r="341">
          <cell r="A341">
            <v>107388</v>
          </cell>
          <cell r="B341" t="str">
            <v>L'OLLIVIER</v>
          </cell>
          <cell r="C341" t="str">
            <v>Côme</v>
          </cell>
          <cell r="D341" t="str">
            <v>Côme L'OLLIVIER</v>
          </cell>
          <cell r="E341" t="str">
            <v>CL161813</v>
          </cell>
          <cell r="F341" t="str">
            <v>come.l-ollivier@edu.ece.fr</v>
          </cell>
          <cell r="G341" t="str">
            <v>M</v>
          </cell>
          <cell r="I341">
            <v>2020</v>
          </cell>
          <cell r="M341" t="str">
            <v>ING</v>
          </cell>
          <cell r="N341" t="str">
            <v>ADMISCOND</v>
          </cell>
        </row>
        <row r="342">
          <cell r="A342">
            <v>106730</v>
          </cell>
          <cell r="B342" t="str">
            <v>MAREK</v>
          </cell>
          <cell r="C342" t="str">
            <v>Matthieu</v>
          </cell>
          <cell r="D342" t="str">
            <v>Matthieu MAREK</v>
          </cell>
          <cell r="E342" t="str">
            <v>MM152031</v>
          </cell>
          <cell r="F342" t="str">
            <v>matthieu.marek@edu.ece.fr</v>
          </cell>
          <cell r="G342" t="str">
            <v>M</v>
          </cell>
          <cell r="I342">
            <v>2020</v>
          </cell>
          <cell r="M342" t="str">
            <v>ING</v>
          </cell>
          <cell r="N342" t="str">
            <v>ADMISCOND</v>
          </cell>
        </row>
        <row r="343">
          <cell r="A343">
            <v>106973</v>
          </cell>
          <cell r="B343" t="str">
            <v>MARTIN</v>
          </cell>
          <cell r="C343" t="str">
            <v>Alexis</v>
          </cell>
          <cell r="D343" t="str">
            <v>Alexis MARTIN</v>
          </cell>
          <cell r="E343" t="str">
            <v>AM160170</v>
          </cell>
          <cell r="F343" t="str">
            <v>alexis.martin1@edu.ece.fr</v>
          </cell>
          <cell r="G343" t="str">
            <v>M</v>
          </cell>
          <cell r="I343">
            <v>2020</v>
          </cell>
          <cell r="M343" t="str">
            <v>ING</v>
          </cell>
          <cell r="N343" t="str">
            <v>ADMIS</v>
          </cell>
        </row>
        <row r="344">
          <cell r="A344">
            <v>109044</v>
          </cell>
          <cell r="B344" t="str">
            <v>Martínez Tijerina</v>
          </cell>
          <cell r="C344" t="str">
            <v>Marcelo Fernando</v>
          </cell>
          <cell r="D344" t="str">
            <v>Martínez Tijerina Marcelo Fernando</v>
          </cell>
          <cell r="F344" t="str">
            <v>A01196011@itesm.mx</v>
          </cell>
          <cell r="G344" t="str">
            <v>M</v>
          </cell>
          <cell r="H344" t="str">
            <v>Nouveau (international)</v>
          </cell>
          <cell r="M344" t="str">
            <v>ING</v>
          </cell>
          <cell r="N344" t="e">
            <v>#N/A</v>
          </cell>
        </row>
        <row r="345">
          <cell r="A345">
            <v>109043</v>
          </cell>
          <cell r="B345" t="str">
            <v>Moscoso Rodriguez</v>
          </cell>
          <cell r="C345" t="str">
            <v>Álvaro</v>
          </cell>
          <cell r="D345" t="str">
            <v>Moscoso Rodriguez Álvaro</v>
          </cell>
          <cell r="F345" t="str">
            <v>alvaro974@hotmail.com</v>
          </cell>
          <cell r="G345" t="str">
            <v>M</v>
          </cell>
          <cell r="H345" t="str">
            <v>Nouveau (international)</v>
          </cell>
          <cell r="M345" t="str">
            <v>ING</v>
          </cell>
          <cell r="N345" t="e">
            <v>#N/A</v>
          </cell>
        </row>
        <row r="346">
          <cell r="A346">
            <v>106331</v>
          </cell>
          <cell r="B346" t="str">
            <v>ORCEL</v>
          </cell>
          <cell r="C346" t="str">
            <v>Megane</v>
          </cell>
          <cell r="D346" t="str">
            <v>Megane ORCEL</v>
          </cell>
          <cell r="E346" t="str">
            <v>MO152054</v>
          </cell>
          <cell r="F346" t="str">
            <v>megane.orcel@edu.ece.fr</v>
          </cell>
          <cell r="G346" t="str">
            <v>F</v>
          </cell>
          <cell r="I346">
            <v>2020</v>
          </cell>
          <cell r="M346" t="str">
            <v>ING</v>
          </cell>
          <cell r="N346" t="str">
            <v>ADMIS</v>
          </cell>
        </row>
        <row r="347">
          <cell r="A347">
            <v>106731</v>
          </cell>
          <cell r="B347" t="str">
            <v>PECRESSE</v>
          </cell>
          <cell r="C347" t="str">
            <v>Clement</v>
          </cell>
          <cell r="D347" t="str">
            <v>Clement PECRESSE</v>
          </cell>
          <cell r="E347" t="str">
            <v>CP152058</v>
          </cell>
          <cell r="F347" t="str">
            <v>clement.pecresse@edu.ece.fr</v>
          </cell>
          <cell r="G347" t="str">
            <v>M</v>
          </cell>
          <cell r="I347">
            <v>2020</v>
          </cell>
          <cell r="M347" t="str">
            <v>ING</v>
          </cell>
          <cell r="N347" t="str">
            <v>ADMIS</v>
          </cell>
        </row>
        <row r="348">
          <cell r="A348">
            <v>109045</v>
          </cell>
          <cell r="B348" t="str">
            <v>Pineda Duarte</v>
          </cell>
          <cell r="C348" t="str">
            <v>Brandon Bryan</v>
          </cell>
          <cell r="D348" t="str">
            <v>Pineda Duarte Brandon Bryan</v>
          </cell>
          <cell r="F348" t="str">
            <v>A01205471@itesm.mx</v>
          </cell>
          <cell r="G348" t="str">
            <v>M</v>
          </cell>
          <cell r="H348" t="str">
            <v>Nouveau (international)</v>
          </cell>
          <cell r="M348" t="str">
            <v>ING</v>
          </cell>
          <cell r="N348" t="e">
            <v>#N/A</v>
          </cell>
        </row>
        <row r="349">
          <cell r="A349">
            <v>106537</v>
          </cell>
          <cell r="B349" t="str">
            <v>ROUMENS</v>
          </cell>
          <cell r="C349" t="str">
            <v>Guillaume</v>
          </cell>
          <cell r="D349" t="str">
            <v>Guillaume ROUMENS</v>
          </cell>
          <cell r="E349" t="str">
            <v>GR152090</v>
          </cell>
          <cell r="F349" t="str">
            <v>guillaume.roumens@edu.ece.fr</v>
          </cell>
          <cell r="G349" t="str">
            <v>M</v>
          </cell>
          <cell r="I349">
            <v>2020</v>
          </cell>
          <cell r="M349" t="str">
            <v>ING</v>
          </cell>
          <cell r="N349" t="str">
            <v>ADMISIND</v>
          </cell>
        </row>
        <row r="350">
          <cell r="A350">
            <v>106388</v>
          </cell>
          <cell r="B350" t="str">
            <v>SIRVIN</v>
          </cell>
          <cell r="C350" t="str">
            <v>Cédric</v>
          </cell>
          <cell r="D350" t="str">
            <v>Cédric SIRVIN</v>
          </cell>
          <cell r="E350" t="str">
            <v>CS152104</v>
          </cell>
          <cell r="F350" t="str">
            <v>cedric.sirvin@edu.ece.fr</v>
          </cell>
          <cell r="G350" t="str">
            <v>M</v>
          </cell>
          <cell r="I350">
            <v>2020</v>
          </cell>
          <cell r="M350" t="str">
            <v>ING</v>
          </cell>
          <cell r="N350" t="str">
            <v>ADMISCOND</v>
          </cell>
        </row>
        <row r="351">
          <cell r="A351">
            <v>107519</v>
          </cell>
          <cell r="B351" t="str">
            <v>SOULARD</v>
          </cell>
          <cell r="C351" t="str">
            <v>Augustin</v>
          </cell>
          <cell r="D351" t="str">
            <v>Augustin SOULARD</v>
          </cell>
          <cell r="E351" t="str">
            <v>AS161808</v>
          </cell>
          <cell r="F351" t="str">
            <v>augustin.soulard@edu.ece.fr</v>
          </cell>
          <cell r="G351" t="str">
            <v>M</v>
          </cell>
          <cell r="I351">
            <v>2020</v>
          </cell>
          <cell r="M351" t="str">
            <v>ING</v>
          </cell>
          <cell r="N351" t="str">
            <v>ADMISCOND</v>
          </cell>
        </row>
        <row r="352">
          <cell r="A352">
            <v>107133</v>
          </cell>
          <cell r="B352" t="str">
            <v>THURIOT</v>
          </cell>
          <cell r="C352" t="str">
            <v>Paul</v>
          </cell>
          <cell r="D352" t="str">
            <v>Paul THURIOT</v>
          </cell>
          <cell r="E352" t="str">
            <v>PT161827</v>
          </cell>
          <cell r="F352" t="str">
            <v>paul.thuriot@edu.ece.fr</v>
          </cell>
          <cell r="G352" t="str">
            <v>M</v>
          </cell>
          <cell r="I352">
            <v>2020</v>
          </cell>
          <cell r="J352">
            <v>0</v>
          </cell>
          <cell r="K352">
            <v>0</v>
          </cell>
          <cell r="L352">
            <v>0</v>
          </cell>
          <cell r="M352" t="str">
            <v>ING</v>
          </cell>
          <cell r="N352" t="str">
            <v>ADMISCOND</v>
          </cell>
        </row>
        <row r="353">
          <cell r="A353">
            <v>108402</v>
          </cell>
          <cell r="B353" t="str">
            <v>VALERY</v>
          </cell>
          <cell r="C353" t="str">
            <v>Ludovic</v>
          </cell>
          <cell r="D353" t="str">
            <v>Ludovic VALERY</v>
          </cell>
          <cell r="E353" t="str">
            <v>LV175626</v>
          </cell>
          <cell r="F353" t="str">
            <v>ludovic.valery@edu.ece.fr</v>
          </cell>
          <cell r="G353" t="str">
            <v>M</v>
          </cell>
          <cell r="I353">
            <v>2020</v>
          </cell>
          <cell r="J353">
            <v>0</v>
          </cell>
          <cell r="K353">
            <v>0</v>
          </cell>
          <cell r="L353">
            <v>0</v>
          </cell>
          <cell r="M353" t="str">
            <v>ING</v>
          </cell>
          <cell r="N353" t="str">
            <v>ADMISCOND</v>
          </cell>
        </row>
        <row r="354">
          <cell r="A354">
            <v>106584</v>
          </cell>
          <cell r="B354" t="str">
            <v>VU</v>
          </cell>
          <cell r="C354" t="str">
            <v>Theophane</v>
          </cell>
          <cell r="D354" t="str">
            <v>Theophane VU</v>
          </cell>
          <cell r="E354" t="str">
            <v>TV152134</v>
          </cell>
          <cell r="F354" t="str">
            <v>theophane.vu@edu.ece.fr</v>
          </cell>
          <cell r="G354" t="str">
            <v>M</v>
          </cell>
          <cell r="I354">
            <v>2020</v>
          </cell>
          <cell r="J354">
            <v>0</v>
          </cell>
          <cell r="K354">
            <v>0</v>
          </cell>
          <cell r="L354">
            <v>0</v>
          </cell>
          <cell r="M354" t="str">
            <v>ING</v>
          </cell>
          <cell r="N354" t="str">
            <v>ADMISCOND</v>
          </cell>
          <cell r="O354">
            <v>0</v>
          </cell>
        </row>
        <row r="355">
          <cell r="A355">
            <v>106675</v>
          </cell>
          <cell r="B355" t="str">
            <v>WANG</v>
          </cell>
          <cell r="C355" t="str">
            <v>Edouard</v>
          </cell>
          <cell r="D355" t="str">
            <v>Edouard WANG</v>
          </cell>
          <cell r="E355" t="str">
            <v>EW152136</v>
          </cell>
          <cell r="F355" t="str">
            <v>edouard.wang@edu.ece.fr</v>
          </cell>
          <cell r="G355" t="str">
            <v>M</v>
          </cell>
          <cell r="I355">
            <v>2020</v>
          </cell>
          <cell r="J355">
            <v>0</v>
          </cell>
          <cell r="K355">
            <v>0</v>
          </cell>
          <cell r="L355">
            <v>0</v>
          </cell>
          <cell r="M355" t="str">
            <v>ING</v>
          </cell>
          <cell r="N355" t="str">
            <v>ADMISCOND</v>
          </cell>
          <cell r="O355">
            <v>0</v>
          </cell>
        </row>
        <row r="356">
          <cell r="A356">
            <v>107017</v>
          </cell>
          <cell r="B356" t="str">
            <v>XU</v>
          </cell>
          <cell r="C356" t="str">
            <v>Alice</v>
          </cell>
          <cell r="D356" t="str">
            <v>Alice XU</v>
          </cell>
          <cell r="E356" t="str">
            <v>AX160213</v>
          </cell>
          <cell r="F356" t="str">
            <v>alice.xu@edu.ece.fr</v>
          </cell>
          <cell r="G356" t="str">
            <v>F</v>
          </cell>
          <cell r="I356">
            <v>2020</v>
          </cell>
          <cell r="J356">
            <v>0</v>
          </cell>
          <cell r="K356">
            <v>0</v>
          </cell>
          <cell r="L356">
            <v>0</v>
          </cell>
          <cell r="M356" t="str">
            <v>ING</v>
          </cell>
          <cell r="N356" t="str">
            <v>ADMISCOND</v>
          </cell>
          <cell r="O356">
            <v>0</v>
          </cell>
        </row>
        <row r="357">
          <cell r="A357">
            <v>106654</v>
          </cell>
          <cell r="B357" t="str">
            <v>YAHIAOUI</v>
          </cell>
          <cell r="C357" t="str">
            <v>Marie</v>
          </cell>
          <cell r="D357" t="str">
            <v>Marie YAHIAOUI</v>
          </cell>
          <cell r="E357" t="str">
            <v>MY152139</v>
          </cell>
          <cell r="F357" t="str">
            <v>marie.yahiaoui@edu.ece.fr</v>
          </cell>
          <cell r="G357" t="str">
            <v>F</v>
          </cell>
          <cell r="I357">
            <v>2020</v>
          </cell>
          <cell r="J357">
            <v>0</v>
          </cell>
          <cell r="K357">
            <v>0</v>
          </cell>
          <cell r="L357">
            <v>0</v>
          </cell>
          <cell r="M357" t="str">
            <v>ING</v>
          </cell>
          <cell r="N357" t="str">
            <v>ADMIS</v>
          </cell>
          <cell r="O357">
            <v>0</v>
          </cell>
        </row>
        <row r="358">
          <cell r="A358">
            <v>107010</v>
          </cell>
          <cell r="B358" t="str">
            <v>ABOUCAYA</v>
          </cell>
          <cell r="C358" t="str">
            <v>Pauline</v>
          </cell>
          <cell r="D358" t="str">
            <v>Pauline ABOUCAYA</v>
          </cell>
          <cell r="E358" t="str">
            <v>PA160199</v>
          </cell>
          <cell r="F358" t="str">
            <v>pauline.aboucaya@edu.ece.fr</v>
          </cell>
          <cell r="G358" t="str">
            <v>F</v>
          </cell>
          <cell r="I358">
            <v>2020</v>
          </cell>
          <cell r="M358" t="str">
            <v>ING</v>
          </cell>
          <cell r="N358" t="str">
            <v>ADMIS</v>
          </cell>
        </row>
        <row r="359">
          <cell r="A359">
            <v>106395</v>
          </cell>
          <cell r="B359" t="str">
            <v>ARNAUD</v>
          </cell>
          <cell r="C359" t="str">
            <v>Bastien</v>
          </cell>
          <cell r="D359" t="str">
            <v>Bastien ARNAUD</v>
          </cell>
          <cell r="E359" t="str">
            <v>BA151812</v>
          </cell>
          <cell r="F359" t="str">
            <v>bastien.arnaud@edu.ece.fr</v>
          </cell>
          <cell r="G359" t="str">
            <v>M</v>
          </cell>
          <cell r="I359">
            <v>2020</v>
          </cell>
          <cell r="M359" t="str">
            <v>ING</v>
          </cell>
          <cell r="N359" t="str">
            <v>ADMISCOND</v>
          </cell>
        </row>
        <row r="360">
          <cell r="A360">
            <v>108090</v>
          </cell>
          <cell r="B360" t="str">
            <v>BERNARD</v>
          </cell>
          <cell r="C360" t="str">
            <v>Julien</v>
          </cell>
          <cell r="D360" t="str">
            <v>Julien BERNARD</v>
          </cell>
          <cell r="E360" t="str">
            <v>JB175600</v>
          </cell>
          <cell r="F360" t="str">
            <v>julien.bernard@edu.ece.fr</v>
          </cell>
          <cell r="G360" t="str">
            <v>M</v>
          </cell>
          <cell r="I360">
            <v>2020</v>
          </cell>
          <cell r="M360" t="str">
            <v>ING</v>
          </cell>
          <cell r="N360" t="str">
            <v>ADMIS</v>
          </cell>
        </row>
        <row r="361">
          <cell r="A361">
            <v>108479</v>
          </cell>
          <cell r="B361" t="str">
            <v>BOYER</v>
          </cell>
          <cell r="C361" t="str">
            <v>Hélène</v>
          </cell>
          <cell r="D361" t="str">
            <v>Hélène BOYER</v>
          </cell>
          <cell r="E361" t="str">
            <v>HB175722</v>
          </cell>
          <cell r="F361" t="str">
            <v>helene.boyer@edu.ece.fr</v>
          </cell>
          <cell r="G361" t="str">
            <v>F</v>
          </cell>
          <cell r="I361">
            <v>2020</v>
          </cell>
          <cell r="M361" t="str">
            <v>ING</v>
          </cell>
          <cell r="N361" t="str">
            <v>ADMIS</v>
          </cell>
        </row>
        <row r="362">
          <cell r="A362">
            <v>106963</v>
          </cell>
          <cell r="B362" t="str">
            <v>BOYER DE ZORDI</v>
          </cell>
          <cell r="C362" t="str">
            <v>Vivien</v>
          </cell>
          <cell r="D362" t="str">
            <v>Vivien BOYER DE ZORDI</v>
          </cell>
          <cell r="E362" t="str">
            <v>VB160189</v>
          </cell>
          <cell r="F362" t="str">
            <v>vivien.boyer-de-zordi@edu.ece.fr</v>
          </cell>
          <cell r="G362" t="str">
            <v>M</v>
          </cell>
          <cell r="I362">
            <v>2020</v>
          </cell>
          <cell r="M362" t="str">
            <v>ING</v>
          </cell>
          <cell r="N362" t="str">
            <v>ADMIS</v>
          </cell>
        </row>
        <row r="363">
          <cell r="A363">
            <v>108381</v>
          </cell>
          <cell r="B363" t="str">
            <v>BRAGAS</v>
          </cell>
          <cell r="C363" t="str">
            <v>Sarah</v>
          </cell>
          <cell r="D363" t="str">
            <v>Sarah BRAGAS</v>
          </cell>
          <cell r="E363" t="str">
            <v>SB175679</v>
          </cell>
          <cell r="F363" t="str">
            <v>sarah.bragas@edu.ece.fr</v>
          </cell>
          <cell r="G363" t="str">
            <v>F</v>
          </cell>
          <cell r="I363">
            <v>2020</v>
          </cell>
          <cell r="M363" t="str">
            <v>ING</v>
          </cell>
          <cell r="N363" t="str">
            <v>ADMISCOND</v>
          </cell>
        </row>
        <row r="364">
          <cell r="A364">
            <v>105143</v>
          </cell>
          <cell r="B364" t="str">
            <v>CHATAIGNIER</v>
          </cell>
          <cell r="C364" t="str">
            <v>Corentin</v>
          </cell>
          <cell r="D364" t="str">
            <v>CHATAIGNIER Corentin</v>
          </cell>
          <cell r="E364" t="str">
            <v>chataign</v>
          </cell>
          <cell r="F364" t="str">
            <v>corentin.chataignier@edu.ece.fr</v>
          </cell>
          <cell r="G364" t="str">
            <v>M</v>
          </cell>
          <cell r="M364" t="str">
            <v>ING</v>
          </cell>
          <cell r="N364" t="e">
            <v>#N/A</v>
          </cell>
          <cell r="O364" t="str">
            <v>Redoublement complet</v>
          </cell>
        </row>
        <row r="365">
          <cell r="A365">
            <v>106422</v>
          </cell>
          <cell r="B365" t="str">
            <v>COUDERT</v>
          </cell>
          <cell r="C365" t="str">
            <v>Aurélien</v>
          </cell>
          <cell r="D365" t="str">
            <v>Aurélien COUDERT</v>
          </cell>
          <cell r="E365" t="str">
            <v>AC151888</v>
          </cell>
          <cell r="F365" t="str">
            <v>aurelien.coudert@edu.ece.fr</v>
          </cell>
          <cell r="G365" t="str">
            <v>M</v>
          </cell>
          <cell r="I365">
            <v>2020</v>
          </cell>
          <cell r="M365" t="str">
            <v>ING</v>
          </cell>
          <cell r="N365" t="str">
            <v>ADMIS</v>
          </cell>
        </row>
        <row r="366">
          <cell r="A366">
            <v>106489</v>
          </cell>
          <cell r="B366" t="str">
            <v>COURAUD</v>
          </cell>
          <cell r="C366" t="str">
            <v>Thomas</v>
          </cell>
          <cell r="D366" t="str">
            <v>Thomas COURAUD</v>
          </cell>
          <cell r="E366" t="str">
            <v>TC151890</v>
          </cell>
          <cell r="F366" t="str">
            <v>thomas.couraud@edu.ece.fr</v>
          </cell>
          <cell r="G366" t="str">
            <v>M</v>
          </cell>
          <cell r="I366">
            <v>2020</v>
          </cell>
          <cell r="M366" t="str">
            <v>ING</v>
          </cell>
          <cell r="N366" t="str">
            <v>ADMIS</v>
          </cell>
        </row>
        <row r="367">
          <cell r="A367">
            <v>108586</v>
          </cell>
          <cell r="B367" t="str">
            <v>COUSIN</v>
          </cell>
          <cell r="C367" t="str">
            <v>Geoffroy</v>
          </cell>
          <cell r="D367" t="str">
            <v>Geoffroy COUSIN</v>
          </cell>
          <cell r="E367" t="str">
            <v>GC176263</v>
          </cell>
          <cell r="F367" t="str">
            <v>geoffroy.cousin@edu.ece.fr</v>
          </cell>
          <cell r="G367" t="str">
            <v>M</v>
          </cell>
          <cell r="H367" t="str">
            <v>Nouvel apprenti (interne)</v>
          </cell>
          <cell r="I367">
            <v>2020</v>
          </cell>
          <cell r="M367" t="str">
            <v>ING-AP</v>
          </cell>
          <cell r="N367" t="str">
            <v>ADMISCOND</v>
          </cell>
        </row>
        <row r="368">
          <cell r="A368">
            <v>106332</v>
          </cell>
          <cell r="B368" t="str">
            <v>DE MONTS DE SAVASSE</v>
          </cell>
          <cell r="C368" t="str">
            <v>Albéric</v>
          </cell>
          <cell r="D368" t="str">
            <v>Albéric DE MONTS DE SAVASSE</v>
          </cell>
          <cell r="E368" t="str">
            <v>AD151898</v>
          </cell>
          <cell r="F368" t="str">
            <v>alberic.de-monts-de-savasse@edu.ece.fr</v>
          </cell>
          <cell r="G368" t="str">
            <v>M</v>
          </cell>
          <cell r="I368">
            <v>2020</v>
          </cell>
          <cell r="M368" t="str">
            <v>ING</v>
          </cell>
          <cell r="N368" t="str">
            <v>ADMIS</v>
          </cell>
        </row>
        <row r="369">
          <cell r="A369">
            <v>108477</v>
          </cell>
          <cell r="B369" t="str">
            <v>EL AASSRI</v>
          </cell>
          <cell r="C369" t="str">
            <v>Ayoub</v>
          </cell>
          <cell r="D369" t="str">
            <v>Ayoub EL AASSRI</v>
          </cell>
          <cell r="E369" t="str">
            <v>AE175724</v>
          </cell>
          <cell r="F369" t="str">
            <v>ayoub.el-aassri@edu.ece.fr</v>
          </cell>
          <cell r="G369" t="str">
            <v>M</v>
          </cell>
          <cell r="I369">
            <v>2020</v>
          </cell>
          <cell r="M369" t="str">
            <v>ING</v>
          </cell>
          <cell r="N369" t="str">
            <v>ADMISCOND</v>
          </cell>
        </row>
        <row r="370">
          <cell r="A370">
            <v>105705</v>
          </cell>
          <cell r="B370" t="str">
            <v>FRONTAU</v>
          </cell>
          <cell r="C370" t="str">
            <v>Tony</v>
          </cell>
          <cell r="D370" t="str">
            <v>Tony FRONTAU</v>
          </cell>
          <cell r="E370" t="str">
            <v>FRONTAU</v>
          </cell>
          <cell r="F370" t="str">
            <v>tony.frontau@edu.ece.fr</v>
          </cell>
          <cell r="G370" t="str">
            <v>M</v>
          </cell>
          <cell r="I370">
            <v>2020</v>
          </cell>
          <cell r="M370" t="str">
            <v>ING</v>
          </cell>
          <cell r="N370" t="str">
            <v>ADMISCOND</v>
          </cell>
        </row>
        <row r="371">
          <cell r="A371">
            <v>106468</v>
          </cell>
          <cell r="B371" t="str">
            <v>GALEOTA</v>
          </cell>
          <cell r="C371" t="str">
            <v>Louis-félix</v>
          </cell>
          <cell r="D371" t="str">
            <v>Louis-félix GALEOTA</v>
          </cell>
          <cell r="E371" t="str">
            <v>LG151943</v>
          </cell>
          <cell r="F371" t="str">
            <v>louis-felix.galeota@edu.ece.fr</v>
          </cell>
          <cell r="G371" t="str">
            <v>M</v>
          </cell>
          <cell r="I371">
            <v>2020</v>
          </cell>
          <cell r="M371" t="str">
            <v>ING</v>
          </cell>
          <cell r="N371" t="str">
            <v>ADMIS</v>
          </cell>
        </row>
        <row r="372">
          <cell r="A372">
            <v>106539</v>
          </cell>
          <cell r="B372" t="str">
            <v>GALOUZEAU DE VILLEPIN</v>
          </cell>
          <cell r="C372" t="str">
            <v>Louis</v>
          </cell>
          <cell r="D372" t="str">
            <v>Louis GALOUZEAU DE VILLEPIN</v>
          </cell>
          <cell r="E372" t="str">
            <v>LG151947</v>
          </cell>
          <cell r="F372" t="str">
            <v>louis.galouzeau-de-villepin@edu.ece.fr</v>
          </cell>
          <cell r="G372" t="str">
            <v>M</v>
          </cell>
          <cell r="I372">
            <v>2020</v>
          </cell>
          <cell r="M372" t="str">
            <v>ING</v>
          </cell>
          <cell r="N372" t="str">
            <v>ADMISCOND</v>
          </cell>
        </row>
        <row r="373">
          <cell r="A373">
            <v>106978</v>
          </cell>
          <cell r="B373" t="str">
            <v>GOUNOD</v>
          </cell>
          <cell r="C373" t="str">
            <v>Pierre-Louis</v>
          </cell>
          <cell r="D373" t="str">
            <v>Pierre-Louis GOUNOD</v>
          </cell>
          <cell r="E373" t="str">
            <v>PG160176</v>
          </cell>
          <cell r="F373" t="str">
            <v>pierre-louis.gounod@edu.ece.fr</v>
          </cell>
          <cell r="G373" t="str">
            <v>M</v>
          </cell>
          <cell r="I373">
            <v>2020</v>
          </cell>
          <cell r="M373" t="str">
            <v>ING</v>
          </cell>
          <cell r="N373" t="str">
            <v>ADMISCOND</v>
          </cell>
        </row>
        <row r="374">
          <cell r="A374">
            <v>108466</v>
          </cell>
          <cell r="B374" t="str">
            <v>HAMDI</v>
          </cell>
          <cell r="C374" t="str">
            <v>Maïssa</v>
          </cell>
          <cell r="D374" t="str">
            <v>Maïssa HAMDI</v>
          </cell>
          <cell r="E374" t="str">
            <v>MH175734</v>
          </cell>
          <cell r="F374" t="str">
            <v>maissa.hamdi@edu.ece.fr</v>
          </cell>
          <cell r="G374" t="str">
            <v>F</v>
          </cell>
          <cell r="I374">
            <v>2020</v>
          </cell>
          <cell r="M374" t="str">
            <v>ING</v>
          </cell>
          <cell r="N374" t="str">
            <v>ADMISCOND</v>
          </cell>
        </row>
        <row r="375">
          <cell r="A375">
            <v>107627</v>
          </cell>
          <cell r="B375" t="str">
            <v>LALIOUI</v>
          </cell>
          <cell r="C375" t="str">
            <v>Nawel</v>
          </cell>
          <cell r="D375" t="str">
            <v>Nawel LALIOUI</v>
          </cell>
          <cell r="E375" t="str">
            <v>NL161802</v>
          </cell>
          <cell r="F375" t="str">
            <v>nawel.lalioui@edu.ece.fr</v>
          </cell>
          <cell r="G375" t="str">
            <v>F</v>
          </cell>
          <cell r="I375">
            <v>2020</v>
          </cell>
          <cell r="M375" t="str">
            <v>ING</v>
          </cell>
          <cell r="N375" t="str">
            <v>ADMISCOND</v>
          </cell>
        </row>
        <row r="376">
          <cell r="A376">
            <v>106685</v>
          </cell>
          <cell r="B376" t="str">
            <v>LAM</v>
          </cell>
          <cell r="C376" t="str">
            <v>Kevin</v>
          </cell>
          <cell r="D376" t="str">
            <v>Kevin LAM</v>
          </cell>
          <cell r="E376" t="str">
            <v>KL151995</v>
          </cell>
          <cell r="F376" t="str">
            <v>kevin.lam@edu.ece.fr</v>
          </cell>
          <cell r="G376" t="str">
            <v>M</v>
          </cell>
          <cell r="I376">
            <v>2020</v>
          </cell>
          <cell r="M376" t="str">
            <v>ING</v>
          </cell>
          <cell r="N376" t="str">
            <v>ADMISCOND</v>
          </cell>
        </row>
        <row r="377">
          <cell r="A377">
            <v>106697</v>
          </cell>
          <cell r="B377" t="str">
            <v>MARCADE</v>
          </cell>
          <cell r="C377" t="str">
            <v>Romain</v>
          </cell>
          <cell r="D377" t="str">
            <v>Romain MARCADE</v>
          </cell>
          <cell r="E377" t="str">
            <v>RM152030</v>
          </cell>
          <cell r="F377" t="str">
            <v>romain.marcade@edu.ece.fr</v>
          </cell>
          <cell r="G377" t="str">
            <v>M</v>
          </cell>
          <cell r="I377">
            <v>2020</v>
          </cell>
          <cell r="M377" t="str">
            <v>ING</v>
          </cell>
          <cell r="N377" t="str">
            <v>ADMIS</v>
          </cell>
        </row>
        <row r="378">
          <cell r="A378">
            <v>106304</v>
          </cell>
          <cell r="B378" t="str">
            <v>MARQUIS</v>
          </cell>
          <cell r="C378" t="str">
            <v>Louis</v>
          </cell>
          <cell r="D378" t="str">
            <v>Louis MARQUIS</v>
          </cell>
          <cell r="E378" t="str">
            <v>LM152033</v>
          </cell>
          <cell r="F378" t="str">
            <v>louis.marquis@edu.ece.fr</v>
          </cell>
          <cell r="G378" t="str">
            <v>M</v>
          </cell>
          <cell r="I378">
            <v>2020</v>
          </cell>
          <cell r="M378" t="str">
            <v>ING</v>
          </cell>
          <cell r="N378" t="str">
            <v>ADMIS</v>
          </cell>
        </row>
        <row r="379">
          <cell r="A379">
            <v>106985</v>
          </cell>
          <cell r="B379" t="str">
            <v>MEKKI</v>
          </cell>
          <cell r="C379" t="str">
            <v>Lyna</v>
          </cell>
          <cell r="D379" t="str">
            <v>Lyna MEKKI</v>
          </cell>
          <cell r="E379" t="str">
            <v>LM160169</v>
          </cell>
          <cell r="F379" t="str">
            <v>lyna.mekki@edu.ece.fr</v>
          </cell>
          <cell r="G379" t="str">
            <v>F</v>
          </cell>
          <cell r="I379">
            <v>2020</v>
          </cell>
          <cell r="M379" t="str">
            <v>ING</v>
          </cell>
          <cell r="N379" t="str">
            <v>ADMIS</v>
          </cell>
        </row>
        <row r="380">
          <cell r="A380">
            <v>106357</v>
          </cell>
          <cell r="B380" t="str">
            <v>MEUNIER</v>
          </cell>
          <cell r="C380" t="str">
            <v>Marc-antoine</v>
          </cell>
          <cell r="D380" t="str">
            <v>Marc-antoine MEUNIER</v>
          </cell>
          <cell r="E380" t="str">
            <v>MM152038</v>
          </cell>
          <cell r="F380" t="str">
            <v>marc-antoine.meunier@edu.ece.fr</v>
          </cell>
          <cell r="G380" t="str">
            <v>M</v>
          </cell>
          <cell r="I380">
            <v>2020</v>
          </cell>
          <cell r="M380" t="str">
            <v>ING</v>
          </cell>
          <cell r="N380" t="str">
            <v>ADMIS</v>
          </cell>
        </row>
        <row r="381">
          <cell r="A381">
            <v>108428</v>
          </cell>
          <cell r="B381" t="str">
            <v>MIROU</v>
          </cell>
          <cell r="C381" t="str">
            <v>Adrien</v>
          </cell>
          <cell r="D381" t="str">
            <v>Adrien MIROU</v>
          </cell>
          <cell r="E381" t="str">
            <v>AM175665</v>
          </cell>
          <cell r="F381" t="str">
            <v>adrien.mirou@edu.ece.fr</v>
          </cell>
          <cell r="G381" t="str">
            <v>M</v>
          </cell>
          <cell r="I381">
            <v>2020</v>
          </cell>
          <cell r="M381" t="str">
            <v>ING</v>
          </cell>
          <cell r="N381" t="str">
            <v>ADMISCOND</v>
          </cell>
        </row>
        <row r="382">
          <cell r="A382">
            <v>108441</v>
          </cell>
          <cell r="B382" t="str">
            <v>MOINEUSE</v>
          </cell>
          <cell r="C382" t="str">
            <v>Guillaume</v>
          </cell>
          <cell r="D382" t="str">
            <v>Guillaume MOINEUSE</v>
          </cell>
          <cell r="E382" t="str">
            <v>GM175597</v>
          </cell>
          <cell r="F382" t="str">
            <v>guillaume.moineuse@edu.ece.fr</v>
          </cell>
          <cell r="G382" t="str">
            <v>M</v>
          </cell>
          <cell r="I382">
            <v>2020</v>
          </cell>
          <cell r="M382" t="str">
            <v>ING</v>
          </cell>
          <cell r="N382" t="str">
            <v>ADMIS</v>
          </cell>
        </row>
        <row r="383">
          <cell r="A383">
            <v>108444</v>
          </cell>
          <cell r="B383" t="str">
            <v>MOUTACHY</v>
          </cell>
          <cell r="C383" t="str">
            <v>Yoann</v>
          </cell>
          <cell r="D383" t="str">
            <v>Yoann MOUTACHY</v>
          </cell>
          <cell r="E383" t="str">
            <v>YM175737</v>
          </cell>
          <cell r="F383" t="str">
            <v>yoann.moutachy@edu.ece.fr</v>
          </cell>
          <cell r="G383" t="str">
            <v>M</v>
          </cell>
          <cell r="I383">
            <v>2020</v>
          </cell>
          <cell r="M383" t="str">
            <v>ING</v>
          </cell>
          <cell r="N383" t="str">
            <v>ADMISCOND</v>
          </cell>
        </row>
        <row r="384">
          <cell r="A384">
            <v>106323</v>
          </cell>
          <cell r="B384" t="str">
            <v>MULLER</v>
          </cell>
          <cell r="C384" t="str">
            <v>Hélène</v>
          </cell>
          <cell r="D384" t="str">
            <v>Hélène MULLER</v>
          </cell>
          <cell r="E384" t="str">
            <v>HM152046</v>
          </cell>
          <cell r="F384" t="str">
            <v>helene.muller@edu.ece.fr</v>
          </cell>
          <cell r="G384" t="str">
            <v>F</v>
          </cell>
          <cell r="I384">
            <v>2020</v>
          </cell>
          <cell r="M384" t="str">
            <v>ING</v>
          </cell>
          <cell r="N384" t="str">
            <v>ADMISCOND</v>
          </cell>
        </row>
        <row r="385">
          <cell r="A385">
            <v>108397</v>
          </cell>
          <cell r="B385" t="str">
            <v>PAGEAU</v>
          </cell>
          <cell r="C385" t="str">
            <v>Pierre</v>
          </cell>
          <cell r="D385" t="str">
            <v>Pierre PAGEAU</v>
          </cell>
          <cell r="E385" t="str">
            <v>PP175647</v>
          </cell>
          <cell r="F385" t="str">
            <v>pierre.pageau@edu.ece.fr</v>
          </cell>
          <cell r="G385" t="str">
            <v>M</v>
          </cell>
          <cell r="I385">
            <v>2020</v>
          </cell>
          <cell r="M385" t="str">
            <v>ING</v>
          </cell>
          <cell r="N385" t="str">
            <v>ADMIS</v>
          </cell>
        </row>
        <row r="386">
          <cell r="A386">
            <v>108593</v>
          </cell>
          <cell r="B386" t="str">
            <v>PASTRE</v>
          </cell>
          <cell r="C386" t="str">
            <v>Baudoin</v>
          </cell>
          <cell r="D386" t="str">
            <v>Baudoin PASTRE</v>
          </cell>
          <cell r="E386" t="str">
            <v>BP176267</v>
          </cell>
          <cell r="F386" t="str">
            <v>baudoin.pastre@edu.ece.fr</v>
          </cell>
          <cell r="G386" t="str">
            <v>M</v>
          </cell>
          <cell r="H386" t="str">
            <v>Nouvel apprenti (interne)</v>
          </cell>
          <cell r="I386">
            <v>2020</v>
          </cell>
          <cell r="M386" t="str">
            <v>ING-AP</v>
          </cell>
          <cell r="N386" t="str">
            <v>ADMISCOND</v>
          </cell>
        </row>
        <row r="387">
          <cell r="A387">
            <v>106694</v>
          </cell>
          <cell r="B387" t="str">
            <v>PLUSQUELLEC</v>
          </cell>
          <cell r="C387" t="str">
            <v>Tiphaine</v>
          </cell>
          <cell r="D387" t="str">
            <v>Tiphaine PLUSQUELLEC</v>
          </cell>
          <cell r="E387" t="str">
            <v>TP152066</v>
          </cell>
          <cell r="F387" t="str">
            <v>tiphaine.plusquellec@edu.ece.fr</v>
          </cell>
          <cell r="G387" t="str">
            <v>F</v>
          </cell>
          <cell r="I387">
            <v>2020</v>
          </cell>
          <cell r="M387" t="str">
            <v>ING</v>
          </cell>
          <cell r="N387" t="str">
            <v>ADMISCOND</v>
          </cell>
        </row>
        <row r="388">
          <cell r="A388">
            <v>106699</v>
          </cell>
          <cell r="B388" t="str">
            <v>POLETTO</v>
          </cell>
          <cell r="C388" t="str">
            <v>Mathieu</v>
          </cell>
          <cell r="D388" t="str">
            <v>Mathieu POLETTO</v>
          </cell>
          <cell r="E388" t="str">
            <v>MP152067</v>
          </cell>
          <cell r="F388" t="str">
            <v>mathieu.poletto@edu.ece.fr</v>
          </cell>
          <cell r="G388" t="str">
            <v>M</v>
          </cell>
          <cell r="I388">
            <v>2020</v>
          </cell>
          <cell r="M388" t="str">
            <v>ING</v>
          </cell>
          <cell r="N388" t="str">
            <v>ADMISCOND</v>
          </cell>
        </row>
        <row r="389">
          <cell r="A389">
            <v>108105</v>
          </cell>
          <cell r="B389" t="str">
            <v>RAHME</v>
          </cell>
          <cell r="C389" t="str">
            <v>Roudy</v>
          </cell>
          <cell r="D389" t="str">
            <v>Roudy RAHME</v>
          </cell>
          <cell r="E389" t="str">
            <v>RR175671</v>
          </cell>
          <cell r="F389" t="str">
            <v>roudy.rahme@edu.ece.fr</v>
          </cell>
          <cell r="G389" t="str">
            <v>M</v>
          </cell>
          <cell r="I389">
            <v>2020</v>
          </cell>
          <cell r="M389" t="str">
            <v>ING</v>
          </cell>
          <cell r="N389" t="str">
            <v>ADMIS</v>
          </cell>
        </row>
        <row r="390">
          <cell r="A390">
            <v>106411</v>
          </cell>
          <cell r="B390" t="str">
            <v>REMURIER</v>
          </cell>
          <cell r="C390" t="str">
            <v>Léo</v>
          </cell>
          <cell r="D390" t="str">
            <v>Léo REMURIER</v>
          </cell>
          <cell r="E390" t="str">
            <v>LR152081</v>
          </cell>
          <cell r="F390" t="str">
            <v>leo.remurier@edu.ece.fr</v>
          </cell>
          <cell r="G390" t="str">
            <v>M</v>
          </cell>
          <cell r="I390">
            <v>2020</v>
          </cell>
          <cell r="M390" t="str">
            <v>ING</v>
          </cell>
          <cell r="N390" t="str">
            <v>ADMISCOND</v>
          </cell>
        </row>
        <row r="391">
          <cell r="A391">
            <v>108518</v>
          </cell>
          <cell r="B391" t="str">
            <v>RINJARD</v>
          </cell>
          <cell r="C391" t="str">
            <v>Yann</v>
          </cell>
          <cell r="D391" t="str">
            <v>Yann RINJARD</v>
          </cell>
          <cell r="E391" t="str">
            <v>YR175706</v>
          </cell>
          <cell r="F391" t="str">
            <v>yann.rinjard@edu.ece.fr</v>
          </cell>
          <cell r="G391" t="str">
            <v>M</v>
          </cell>
          <cell r="I391">
            <v>2020</v>
          </cell>
          <cell r="M391" t="str">
            <v>ING</v>
          </cell>
          <cell r="N391" t="str">
            <v>ADMISCOND</v>
          </cell>
        </row>
        <row r="392">
          <cell r="A392">
            <v>106278</v>
          </cell>
          <cell r="B392" t="str">
            <v>SIMONET</v>
          </cell>
          <cell r="C392" t="str">
            <v>Maxime</v>
          </cell>
          <cell r="D392" t="str">
            <v>Maxime SIMONET</v>
          </cell>
          <cell r="E392" t="str">
            <v>MS152103</v>
          </cell>
          <cell r="F392" t="str">
            <v>maxime.simonet@edu.ece.fr</v>
          </cell>
          <cell r="G392" t="str">
            <v>M</v>
          </cell>
          <cell r="I392">
            <v>2020</v>
          </cell>
          <cell r="M392" t="str">
            <v>ING</v>
          </cell>
          <cell r="N392" t="str">
            <v>ADMIS</v>
          </cell>
        </row>
        <row r="393">
          <cell r="A393">
            <v>108400</v>
          </cell>
          <cell r="B393" t="str">
            <v>SONKENG</v>
          </cell>
          <cell r="C393" t="str">
            <v>Kevin Armel</v>
          </cell>
          <cell r="D393" t="str">
            <v>Kevin Armel SONKENG</v>
          </cell>
          <cell r="E393" t="str">
            <v>KS175628</v>
          </cell>
          <cell r="F393" t="str">
            <v>kevin-armel.sonkeng@edu.ece.fr</v>
          </cell>
          <cell r="G393" t="str">
            <v>M</v>
          </cell>
          <cell r="I393">
            <v>2020</v>
          </cell>
          <cell r="M393" t="str">
            <v>ING</v>
          </cell>
          <cell r="N393" t="str">
            <v>ADMISCOND</v>
          </cell>
        </row>
        <row r="394">
          <cell r="A394">
            <v>108553</v>
          </cell>
          <cell r="B394" t="str">
            <v>TCHIKAYA</v>
          </cell>
          <cell r="C394" t="str">
            <v>Kany</v>
          </cell>
          <cell r="D394" t="str">
            <v>Kany TCHIKAYA</v>
          </cell>
          <cell r="E394" t="str">
            <v>KT175759</v>
          </cell>
          <cell r="F394" t="str">
            <v>kany.tchikaya@edu.ece.fr</v>
          </cell>
          <cell r="G394" t="str">
            <v>M</v>
          </cell>
          <cell r="I394">
            <v>2020</v>
          </cell>
          <cell r="M394" t="str">
            <v>ING</v>
          </cell>
          <cell r="N394" t="str">
            <v>ADMISCOND</v>
          </cell>
        </row>
        <row r="395">
          <cell r="A395">
            <v>106541</v>
          </cell>
          <cell r="B395" t="str">
            <v>THIROLOIX</v>
          </cell>
          <cell r="C395" t="str">
            <v>Emmanuelle</v>
          </cell>
          <cell r="D395" t="str">
            <v>Emmanuelle THIROLOIX</v>
          </cell>
          <cell r="E395" t="str">
            <v>ET152116</v>
          </cell>
          <cell r="F395" t="str">
            <v>emmanuelle.thiroloix@edu.ece.fr</v>
          </cell>
          <cell r="G395" t="str">
            <v>F</v>
          </cell>
          <cell r="I395">
            <v>2020</v>
          </cell>
          <cell r="J395">
            <v>0</v>
          </cell>
          <cell r="K395">
            <v>0</v>
          </cell>
          <cell r="L395">
            <v>0</v>
          </cell>
          <cell r="M395" t="str">
            <v>ING</v>
          </cell>
          <cell r="N395" t="str">
            <v>ADMISCOND</v>
          </cell>
        </row>
        <row r="396">
          <cell r="A396">
            <v>108490</v>
          </cell>
          <cell r="B396" t="str">
            <v>YEN</v>
          </cell>
          <cell r="C396" t="str">
            <v>Karl</v>
          </cell>
          <cell r="D396" t="str">
            <v>Karl YEN</v>
          </cell>
          <cell r="E396" t="str">
            <v>KY175753</v>
          </cell>
          <cell r="F396" t="str">
            <v>karl.yen@edu.ece.fr</v>
          </cell>
          <cell r="G396" t="str">
            <v>M</v>
          </cell>
          <cell r="I396">
            <v>2020</v>
          </cell>
          <cell r="J396">
            <v>0</v>
          </cell>
          <cell r="K396">
            <v>0</v>
          </cell>
          <cell r="L396">
            <v>0</v>
          </cell>
          <cell r="M396" t="str">
            <v>ING</v>
          </cell>
          <cell r="N396" t="str">
            <v>ADMIS</v>
          </cell>
          <cell r="O396">
            <v>0</v>
          </cell>
        </row>
        <row r="397">
          <cell r="A397">
            <v>108393</v>
          </cell>
          <cell r="B397" t="str">
            <v>ACINA</v>
          </cell>
          <cell r="C397" t="str">
            <v>Vick</v>
          </cell>
          <cell r="D397" t="str">
            <v>Vick ACINA</v>
          </cell>
          <cell r="E397" t="str">
            <v>VA175651</v>
          </cell>
          <cell r="F397" t="str">
            <v>vick.acina@edu.ece.fr</v>
          </cell>
          <cell r="G397" t="str">
            <v>M</v>
          </cell>
          <cell r="I397">
            <v>2020</v>
          </cell>
          <cell r="M397" t="str">
            <v>ING</v>
          </cell>
          <cell r="N397" t="str">
            <v>ADMISCOND</v>
          </cell>
        </row>
        <row r="398">
          <cell r="A398">
            <v>106981</v>
          </cell>
          <cell r="B398" t="str">
            <v>ALI KHODJA</v>
          </cell>
          <cell r="C398" t="str">
            <v>Nail</v>
          </cell>
          <cell r="D398" t="str">
            <v>Nail ALI KHODJA</v>
          </cell>
          <cell r="E398" t="str">
            <v>NA160195</v>
          </cell>
          <cell r="F398" t="str">
            <v>nail.ali-khodja@edu.ece.fr</v>
          </cell>
          <cell r="G398" t="str">
            <v>M</v>
          </cell>
          <cell r="I398">
            <v>2020</v>
          </cell>
          <cell r="M398" t="str">
            <v>ING</v>
          </cell>
          <cell r="N398" t="str">
            <v>ADMISCOND</v>
          </cell>
        </row>
        <row r="399">
          <cell r="A399">
            <v>106362</v>
          </cell>
          <cell r="B399" t="str">
            <v>AMATHASAN</v>
          </cell>
          <cell r="C399" t="str">
            <v>Romuald</v>
          </cell>
          <cell r="D399" t="str">
            <v>Romuald AMATHASAN</v>
          </cell>
          <cell r="E399" t="str">
            <v>RA151807</v>
          </cell>
          <cell r="F399" t="str">
            <v>romuald.amathasan@edu.ece.fr</v>
          </cell>
          <cell r="G399" t="str">
            <v>M</v>
          </cell>
          <cell r="I399">
            <v>2020</v>
          </cell>
          <cell r="M399" t="str">
            <v>ING</v>
          </cell>
          <cell r="N399" t="str">
            <v>ADMISCOND</v>
          </cell>
        </row>
        <row r="400">
          <cell r="A400">
            <v>106394</v>
          </cell>
          <cell r="B400" t="str">
            <v>ARENDARSKI</v>
          </cell>
          <cell r="C400" t="str">
            <v>Annabelle</v>
          </cell>
          <cell r="D400" t="str">
            <v>Annabelle ARENDARSKI</v>
          </cell>
          <cell r="E400" t="str">
            <v>AA151819</v>
          </cell>
          <cell r="F400" t="str">
            <v>annabelle.arendarski@edu.ece.fr</v>
          </cell>
          <cell r="G400" t="str">
            <v>F</v>
          </cell>
          <cell r="I400">
            <v>2020</v>
          </cell>
          <cell r="M400" t="str">
            <v>ING</v>
          </cell>
          <cell r="N400" t="str">
            <v>ADMISCOND</v>
          </cell>
        </row>
        <row r="401">
          <cell r="A401">
            <v>108373</v>
          </cell>
          <cell r="B401" t="str">
            <v>BAKHTI</v>
          </cell>
          <cell r="C401" t="str">
            <v>Thomas</v>
          </cell>
          <cell r="D401" t="str">
            <v>Thomas BAKHTI</v>
          </cell>
          <cell r="E401" t="str">
            <v>TB175701</v>
          </cell>
          <cell r="F401" t="str">
            <v>thomas.bakhti@edu.ece.fr</v>
          </cell>
          <cell r="G401" t="str">
            <v>M</v>
          </cell>
          <cell r="I401">
            <v>2020</v>
          </cell>
          <cell r="M401" t="str">
            <v>ING</v>
          </cell>
          <cell r="N401" t="str">
            <v>ADMISCOND</v>
          </cell>
        </row>
        <row r="402">
          <cell r="A402">
            <v>106301</v>
          </cell>
          <cell r="B402" t="str">
            <v>BARALLE</v>
          </cell>
          <cell r="C402" t="str">
            <v>Nicolas</v>
          </cell>
          <cell r="D402" t="str">
            <v>Nicolas BARALLE</v>
          </cell>
          <cell r="E402" t="str">
            <v>NB151821</v>
          </cell>
          <cell r="F402" t="str">
            <v>nicolas.baralle@edu.ece.fr</v>
          </cell>
          <cell r="G402" t="str">
            <v>M</v>
          </cell>
          <cell r="I402">
            <v>2020</v>
          </cell>
          <cell r="M402" t="str">
            <v>ING</v>
          </cell>
          <cell r="N402" t="str">
            <v>ADMISCOND</v>
          </cell>
        </row>
        <row r="403">
          <cell r="A403">
            <v>106968</v>
          </cell>
          <cell r="B403" t="str">
            <v>BENMESSAOUD</v>
          </cell>
          <cell r="C403" t="str">
            <v>Wanissa</v>
          </cell>
          <cell r="D403" t="str">
            <v>Wanissa BENMESSAOUD</v>
          </cell>
          <cell r="E403" t="str">
            <v>WB160193</v>
          </cell>
          <cell r="F403" t="str">
            <v>wanissa.benmessaoud@edu.ece.fr</v>
          </cell>
          <cell r="G403" t="str">
            <v>F</v>
          </cell>
          <cell r="I403">
            <v>2020</v>
          </cell>
          <cell r="M403" t="str">
            <v>ING</v>
          </cell>
          <cell r="N403" t="str">
            <v>ADMIS</v>
          </cell>
        </row>
        <row r="404">
          <cell r="A404">
            <v>106419</v>
          </cell>
          <cell r="B404" t="str">
            <v>BERLAND</v>
          </cell>
          <cell r="C404" t="str">
            <v>Pierre</v>
          </cell>
          <cell r="D404" t="str">
            <v>Pierre BERLAND</v>
          </cell>
          <cell r="E404" t="str">
            <v>PB151835</v>
          </cell>
          <cell r="F404" t="str">
            <v>pierre.berland@edu.ece.fr</v>
          </cell>
          <cell r="G404" t="str">
            <v>M</v>
          </cell>
          <cell r="I404">
            <v>2020</v>
          </cell>
          <cell r="M404" t="str">
            <v>ING</v>
          </cell>
          <cell r="N404" t="str">
            <v>ADMIS</v>
          </cell>
        </row>
        <row r="405">
          <cell r="A405">
            <v>107732</v>
          </cell>
          <cell r="B405" t="str">
            <v>BERTIN</v>
          </cell>
          <cell r="C405" t="str">
            <v>Marc-antoine</v>
          </cell>
          <cell r="D405" t="str">
            <v>Marc-antoine BERTIN</v>
          </cell>
          <cell r="E405" t="str">
            <v>MB162538</v>
          </cell>
          <cell r="F405" t="str">
            <v>marc-antoine.bertin@edu.ece.fr</v>
          </cell>
          <cell r="G405" t="str">
            <v>M</v>
          </cell>
          <cell r="I405">
            <v>2020</v>
          </cell>
          <cell r="M405" t="str">
            <v>ING</v>
          </cell>
          <cell r="N405" t="str">
            <v>ADMIS</v>
          </cell>
        </row>
        <row r="406">
          <cell r="A406">
            <v>108390</v>
          </cell>
          <cell r="B406" t="str">
            <v>BLOT</v>
          </cell>
          <cell r="C406" t="str">
            <v>Thomas</v>
          </cell>
          <cell r="D406" t="str">
            <v>Thomas BLOT</v>
          </cell>
          <cell r="E406" t="str">
            <v>TB175653</v>
          </cell>
          <cell r="F406" t="str">
            <v>thomas.blot@edu.ece.fr</v>
          </cell>
          <cell r="G406" t="str">
            <v>M</v>
          </cell>
          <cell r="I406">
            <v>2020</v>
          </cell>
          <cell r="M406" t="str">
            <v>ING</v>
          </cell>
          <cell r="N406" t="str">
            <v>ADMIS</v>
          </cell>
        </row>
        <row r="407">
          <cell r="A407">
            <v>106373</v>
          </cell>
          <cell r="B407" t="str">
            <v>BOPPE</v>
          </cell>
          <cell r="C407" t="str">
            <v>Adrien</v>
          </cell>
          <cell r="D407" t="str">
            <v>Adrien BOPPE</v>
          </cell>
          <cell r="E407" t="str">
            <v>AB151846</v>
          </cell>
          <cell r="F407" t="str">
            <v>adrien.boppe@edu.ece.fr</v>
          </cell>
          <cell r="G407" t="str">
            <v>M</v>
          </cell>
          <cell r="I407">
            <v>2020</v>
          </cell>
          <cell r="M407" t="str">
            <v>ING</v>
          </cell>
          <cell r="N407" t="str">
            <v>ADMISCOND</v>
          </cell>
        </row>
        <row r="408">
          <cell r="A408">
            <v>108392</v>
          </cell>
          <cell r="B408" t="str">
            <v>CLARO CARVALHO</v>
          </cell>
          <cell r="C408" t="str">
            <v>Daniel</v>
          </cell>
          <cell r="D408" t="str">
            <v>Daniel CLARO CARVALHO</v>
          </cell>
          <cell r="E408" t="str">
            <v>DC175652</v>
          </cell>
          <cell r="F408" t="str">
            <v>daniel.claro-carvalho@edu.ece.fr</v>
          </cell>
          <cell r="G408" t="str">
            <v>M</v>
          </cell>
          <cell r="I408">
            <v>2020</v>
          </cell>
          <cell r="M408" t="str">
            <v>ING</v>
          </cell>
          <cell r="N408" t="str">
            <v>ADMIS</v>
          </cell>
        </row>
        <row r="409">
          <cell r="A409">
            <v>108387</v>
          </cell>
          <cell r="B409" t="str">
            <v>COURBIN</v>
          </cell>
          <cell r="C409" t="str">
            <v>Antoine</v>
          </cell>
          <cell r="D409" t="str">
            <v>Antoine COURBIN</v>
          </cell>
          <cell r="E409" t="str">
            <v>AC175674</v>
          </cell>
          <cell r="F409" t="str">
            <v>antoine.courbin@edu.ece.fr</v>
          </cell>
          <cell r="G409" t="str">
            <v>M</v>
          </cell>
          <cell r="I409">
            <v>2020</v>
          </cell>
          <cell r="M409" t="str">
            <v>ING</v>
          </cell>
          <cell r="N409" t="str">
            <v>ADMISCOND</v>
          </cell>
        </row>
        <row r="410">
          <cell r="A410">
            <v>108389</v>
          </cell>
          <cell r="B410" t="str">
            <v>DOUCEMENT</v>
          </cell>
          <cell r="C410" t="str">
            <v>Olivia</v>
          </cell>
          <cell r="D410" t="str">
            <v>Olivia DOUCEMENT</v>
          </cell>
          <cell r="E410" t="str">
            <v>OD175654</v>
          </cell>
          <cell r="F410" t="str">
            <v>olivia.doucement@edu.ece.fr</v>
          </cell>
          <cell r="G410" t="str">
            <v>F</v>
          </cell>
          <cell r="I410">
            <v>2020</v>
          </cell>
          <cell r="M410" t="str">
            <v>ING</v>
          </cell>
          <cell r="N410" t="str">
            <v>ADMISCOND</v>
          </cell>
        </row>
        <row r="411">
          <cell r="A411">
            <v>106364</v>
          </cell>
          <cell r="B411" t="str">
            <v>FRAY MILLOT</v>
          </cell>
          <cell r="C411" t="str">
            <v>Bastian</v>
          </cell>
          <cell r="D411" t="str">
            <v>Bastian FRAY MILLOT</v>
          </cell>
          <cell r="E411" t="str">
            <v>BF151937</v>
          </cell>
          <cell r="F411" t="str">
            <v>bastian.fray-millot@edu.ece.fr</v>
          </cell>
          <cell r="G411" t="str">
            <v>M</v>
          </cell>
          <cell r="I411">
            <v>2020</v>
          </cell>
          <cell r="M411" t="str">
            <v>ING</v>
          </cell>
          <cell r="N411" t="str">
            <v>ADMIS</v>
          </cell>
        </row>
        <row r="412">
          <cell r="A412">
            <v>106674</v>
          </cell>
          <cell r="B412" t="str">
            <v>GARNAOUI</v>
          </cell>
          <cell r="C412" t="str">
            <v>Karim</v>
          </cell>
          <cell r="D412" t="str">
            <v>Karim GARNAOUI</v>
          </cell>
          <cell r="E412" t="str">
            <v>KG151949</v>
          </cell>
          <cell r="F412" t="str">
            <v>karim.garnaoui@edu.ece.fr</v>
          </cell>
          <cell r="G412" t="str">
            <v>M</v>
          </cell>
          <cell r="I412">
            <v>2020</v>
          </cell>
          <cell r="M412" t="str">
            <v>ING</v>
          </cell>
          <cell r="N412" t="str">
            <v>ADMISCOND</v>
          </cell>
        </row>
        <row r="413">
          <cell r="A413">
            <v>108513</v>
          </cell>
          <cell r="B413" t="str">
            <v>GAULTIER DE CARVILLE</v>
          </cell>
          <cell r="C413" t="str">
            <v>Sarah</v>
          </cell>
          <cell r="D413" t="str">
            <v>Sarah GAULTIER DE CARVILLE</v>
          </cell>
          <cell r="E413" t="str">
            <v>SG175747</v>
          </cell>
          <cell r="F413" t="str">
            <v>sarah.gaultier-de-carville@edu.ece.fr</v>
          </cell>
          <cell r="G413" t="str">
            <v>F</v>
          </cell>
          <cell r="I413">
            <v>2020</v>
          </cell>
          <cell r="M413" t="str">
            <v>ING</v>
          </cell>
          <cell r="N413" t="str">
            <v>ADMISCOND</v>
          </cell>
        </row>
        <row r="414">
          <cell r="A414">
            <v>105676</v>
          </cell>
          <cell r="B414" t="str">
            <v>GILLE LEITGEL</v>
          </cell>
          <cell r="C414" t="str">
            <v>Alvaro</v>
          </cell>
          <cell r="D414" t="str">
            <v>Alvaro GILLE LEITGEL</v>
          </cell>
          <cell r="E414" t="str">
            <v>GILLELEITG</v>
          </cell>
          <cell r="F414" t="str">
            <v>alvaro.gille-leitgel@edu.ece.fr</v>
          </cell>
          <cell r="G414" t="str">
            <v>M</v>
          </cell>
          <cell r="I414">
            <v>2020</v>
          </cell>
          <cell r="M414" t="str">
            <v>ING</v>
          </cell>
          <cell r="N414" t="str">
            <v>ADMIS</v>
          </cell>
        </row>
        <row r="415">
          <cell r="A415">
            <v>108378</v>
          </cell>
          <cell r="B415" t="str">
            <v>GUERARD</v>
          </cell>
          <cell r="C415" t="str">
            <v>Gabriel</v>
          </cell>
          <cell r="D415" t="str">
            <v>Gabriel GUERARD</v>
          </cell>
          <cell r="E415" t="str">
            <v>GG175682</v>
          </cell>
          <cell r="F415" t="str">
            <v>gabriel.guerard@edu.ece.fr</v>
          </cell>
          <cell r="G415" t="str">
            <v>M</v>
          </cell>
          <cell r="I415">
            <v>2020</v>
          </cell>
          <cell r="M415" t="str">
            <v>ING</v>
          </cell>
          <cell r="N415" t="str">
            <v>ADMISCOND</v>
          </cell>
        </row>
        <row r="416">
          <cell r="A416">
            <v>108116</v>
          </cell>
          <cell r="B416" t="str">
            <v>HUARD</v>
          </cell>
          <cell r="C416" t="str">
            <v>Quentin</v>
          </cell>
          <cell r="D416" t="str">
            <v>Quentin HUARD</v>
          </cell>
          <cell r="E416" t="str">
            <v>QH175659</v>
          </cell>
          <cell r="F416" t="str">
            <v>quentin.huard@edu.ece.fr</v>
          </cell>
          <cell r="G416" t="str">
            <v>M</v>
          </cell>
          <cell r="I416">
            <v>2020</v>
          </cell>
          <cell r="M416" t="str">
            <v>ING</v>
          </cell>
          <cell r="N416" t="str">
            <v>ADMIS</v>
          </cell>
        </row>
        <row r="417">
          <cell r="A417">
            <v>108484</v>
          </cell>
          <cell r="B417" t="str">
            <v>HUNCK DE BOXTEL</v>
          </cell>
          <cell r="C417" t="str">
            <v>Chloé</v>
          </cell>
          <cell r="D417" t="str">
            <v>Chloé HUNCK DE BOXTEL</v>
          </cell>
          <cell r="E417" t="str">
            <v>CH175707</v>
          </cell>
          <cell r="F417" t="str">
            <v>chloe.hunck-de-boxtel@edu.ece.fr</v>
          </cell>
          <cell r="G417" t="str">
            <v>F</v>
          </cell>
          <cell r="H417" t="str">
            <v>Nouvel apprenti (interne)</v>
          </cell>
          <cell r="I417">
            <v>2020</v>
          </cell>
          <cell r="M417" t="str">
            <v>ING-AP</v>
          </cell>
          <cell r="N417" t="str">
            <v>ADMIS</v>
          </cell>
        </row>
        <row r="418">
          <cell r="A418">
            <v>106415</v>
          </cell>
          <cell r="B418" t="str">
            <v>JAN</v>
          </cell>
          <cell r="C418" t="str">
            <v>Brieuc</v>
          </cell>
          <cell r="D418" t="str">
            <v>Brieuc JAN</v>
          </cell>
          <cell r="E418" t="str">
            <v>BJ151980</v>
          </cell>
          <cell r="F418" t="str">
            <v>brieuc.jan@edu.ece.fr</v>
          </cell>
          <cell r="G418" t="str">
            <v>M</v>
          </cell>
          <cell r="I418">
            <v>2020</v>
          </cell>
          <cell r="M418" t="str">
            <v>ING</v>
          </cell>
          <cell r="N418" t="str">
            <v>ADMIS</v>
          </cell>
        </row>
        <row r="419">
          <cell r="A419">
            <v>108420</v>
          </cell>
          <cell r="B419" t="str">
            <v>JEGAT</v>
          </cell>
          <cell r="C419" t="str">
            <v>Vinuuzan</v>
          </cell>
          <cell r="D419" t="str">
            <v>Vinuuzan JEGAT</v>
          </cell>
          <cell r="E419" t="str">
            <v>VJ175635</v>
          </cell>
          <cell r="F419" t="str">
            <v>vinuuzan.jegat@edu.ece.fr</v>
          </cell>
          <cell r="G419" t="str">
            <v>M</v>
          </cell>
          <cell r="I419">
            <v>2020</v>
          </cell>
          <cell r="M419" t="str">
            <v>ING</v>
          </cell>
          <cell r="N419" t="str">
            <v>ADMISCOND</v>
          </cell>
        </row>
        <row r="420">
          <cell r="A420">
            <v>106327</v>
          </cell>
          <cell r="B420" t="str">
            <v>JOSEPHINE</v>
          </cell>
          <cell r="C420" t="str">
            <v>Dorothée</v>
          </cell>
          <cell r="D420" t="str">
            <v>Dorothée JOSEPHINE</v>
          </cell>
          <cell r="E420" t="str">
            <v>DJ151985</v>
          </cell>
          <cell r="F420" t="str">
            <v>dorothee.josephine@edu.ece.fr</v>
          </cell>
          <cell r="G420" t="str">
            <v>F</v>
          </cell>
          <cell r="I420">
            <v>2020</v>
          </cell>
          <cell r="M420" t="str">
            <v>ING</v>
          </cell>
          <cell r="N420" t="str">
            <v>ADMISCOND</v>
          </cell>
        </row>
        <row r="421">
          <cell r="A421">
            <v>106663</v>
          </cell>
          <cell r="B421" t="str">
            <v>LEQUEN</v>
          </cell>
          <cell r="C421" t="str">
            <v>Hector</v>
          </cell>
          <cell r="D421" t="str">
            <v>Hector LEQUEN</v>
          </cell>
          <cell r="E421" t="str">
            <v>HL152015</v>
          </cell>
          <cell r="F421" t="str">
            <v>hector.lequen@edu.ece.fr</v>
          </cell>
          <cell r="G421" t="str">
            <v>M</v>
          </cell>
          <cell r="I421">
            <v>2020</v>
          </cell>
          <cell r="M421" t="str">
            <v>ING</v>
          </cell>
          <cell r="N421" t="str">
            <v>ADMIS</v>
          </cell>
        </row>
        <row r="422">
          <cell r="A422">
            <v>108545</v>
          </cell>
          <cell r="B422" t="str">
            <v>LOUHICHI</v>
          </cell>
          <cell r="C422" t="str">
            <v>Kalil</v>
          </cell>
          <cell r="D422" t="str">
            <v>Kalil LOUHICHI</v>
          </cell>
          <cell r="E422" t="str">
            <v>KL175767</v>
          </cell>
          <cell r="F422" t="str">
            <v>kalil.louhichi@edu.ece.fr</v>
          </cell>
          <cell r="G422" t="str">
            <v>M</v>
          </cell>
          <cell r="I422">
            <v>2020</v>
          </cell>
          <cell r="M422" t="str">
            <v>ING</v>
          </cell>
          <cell r="N422" t="str">
            <v>ADMISCOND</v>
          </cell>
        </row>
        <row r="423">
          <cell r="A423">
            <v>108556</v>
          </cell>
          <cell r="B423" t="str">
            <v>MAHAMMA</v>
          </cell>
          <cell r="C423" t="str">
            <v>Abdelhamid</v>
          </cell>
          <cell r="D423" t="str">
            <v>Abdelhamid MAHAMMA</v>
          </cell>
          <cell r="E423" t="str">
            <v>AM175766</v>
          </cell>
          <cell r="F423" t="str">
            <v>abdelhamid.mahamma@edu.ece.fr</v>
          </cell>
          <cell r="G423" t="str">
            <v>M</v>
          </cell>
          <cell r="I423">
            <v>2020</v>
          </cell>
          <cell r="M423" t="str">
            <v>ING</v>
          </cell>
          <cell r="N423" t="str">
            <v>ADMISCOND</v>
          </cell>
        </row>
        <row r="424">
          <cell r="A424">
            <v>107219</v>
          </cell>
          <cell r="B424" t="str">
            <v>PAGES</v>
          </cell>
          <cell r="C424" t="str">
            <v>Hermance</v>
          </cell>
          <cell r="D424" t="str">
            <v>Hermance PAGES</v>
          </cell>
          <cell r="E424" t="str">
            <v>HP161819</v>
          </cell>
          <cell r="F424" t="str">
            <v>hermance.pages@edu.ece.fr</v>
          </cell>
          <cell r="G424" t="str">
            <v>F</v>
          </cell>
          <cell r="I424">
            <v>2020</v>
          </cell>
          <cell r="M424" t="str">
            <v>ING</v>
          </cell>
          <cell r="N424" t="str">
            <v>ADMISCOND</v>
          </cell>
        </row>
        <row r="425">
          <cell r="A425">
            <v>108149</v>
          </cell>
          <cell r="B425" t="str">
            <v>PARMENTIER</v>
          </cell>
          <cell r="C425" t="str">
            <v>Arthur</v>
          </cell>
          <cell r="D425" t="str">
            <v>Arthur PARMENTIER</v>
          </cell>
          <cell r="E425" t="str">
            <v>AP175633</v>
          </cell>
          <cell r="F425" t="str">
            <v>arthur.parmentier@edu.ece.fr</v>
          </cell>
          <cell r="G425" t="str">
            <v>M</v>
          </cell>
          <cell r="H425" t="str">
            <v>Nouvel apprenti (interne)</v>
          </cell>
          <cell r="I425">
            <v>2020</v>
          </cell>
          <cell r="M425" t="str">
            <v>ING-AP</v>
          </cell>
          <cell r="N425" t="str">
            <v>ADMISCOND</v>
          </cell>
        </row>
        <row r="426">
          <cell r="A426">
            <v>106701</v>
          </cell>
          <cell r="B426" t="str">
            <v>PHONESAVANH</v>
          </cell>
          <cell r="C426" t="str">
            <v>Remy</v>
          </cell>
          <cell r="D426" t="str">
            <v>Remy PHONESAVANH</v>
          </cell>
          <cell r="E426" t="str">
            <v>RP152060</v>
          </cell>
          <cell r="F426" t="str">
            <v>remy.phonesavanh@edu.ece.fr</v>
          </cell>
          <cell r="G426" t="str">
            <v>M</v>
          </cell>
          <cell r="I426">
            <v>2020</v>
          </cell>
          <cell r="M426" t="str">
            <v>ING</v>
          </cell>
          <cell r="N426" t="str">
            <v>ADMISCOND</v>
          </cell>
        </row>
        <row r="427">
          <cell r="A427">
            <v>106499</v>
          </cell>
          <cell r="B427" t="str">
            <v>PUECH</v>
          </cell>
          <cell r="C427" t="str">
            <v>Nicolas</v>
          </cell>
          <cell r="D427" t="str">
            <v>Nicolas PUECH</v>
          </cell>
          <cell r="E427" t="str">
            <v>NP152072</v>
          </cell>
          <cell r="F427" t="str">
            <v>nicolas.puech@edu.ece.fr</v>
          </cell>
          <cell r="G427" t="str">
            <v>M</v>
          </cell>
          <cell r="I427">
            <v>2020</v>
          </cell>
          <cell r="M427" t="str">
            <v>ING</v>
          </cell>
          <cell r="N427" t="str">
            <v>ADMIS</v>
          </cell>
        </row>
        <row r="428">
          <cell r="A428">
            <v>106321</v>
          </cell>
          <cell r="B428" t="str">
            <v>RINGELSTEIN</v>
          </cell>
          <cell r="C428" t="str">
            <v>Michaël</v>
          </cell>
          <cell r="D428" t="str">
            <v>Michaël RINGELSTEIN</v>
          </cell>
          <cell r="E428" t="str">
            <v>MR152085</v>
          </cell>
          <cell r="F428" t="str">
            <v>michael.ringelstein@edu.ece.fr</v>
          </cell>
          <cell r="G428" t="str">
            <v>M</v>
          </cell>
          <cell r="I428">
            <v>2020</v>
          </cell>
          <cell r="M428" t="str">
            <v>ING</v>
          </cell>
          <cell r="N428" t="str">
            <v>ADMISCOND</v>
          </cell>
        </row>
        <row r="429">
          <cell r="A429">
            <v>106400</v>
          </cell>
          <cell r="B429" t="str">
            <v>SIVARAJAH</v>
          </cell>
          <cell r="C429" t="str">
            <v>Pirathap</v>
          </cell>
          <cell r="D429" t="str">
            <v>Pirathap SIVARAJAH</v>
          </cell>
          <cell r="E429" t="str">
            <v>PS152106</v>
          </cell>
          <cell r="F429" t="str">
            <v>pirathap.sivarajah@edu.ece.fr</v>
          </cell>
          <cell r="G429" t="str">
            <v>M</v>
          </cell>
          <cell r="I429">
            <v>2020</v>
          </cell>
          <cell r="M429" t="str">
            <v>ING</v>
          </cell>
          <cell r="N429" t="str">
            <v>ADMISCOND</v>
          </cell>
        </row>
        <row r="430">
          <cell r="A430">
            <v>108548</v>
          </cell>
          <cell r="B430" t="str">
            <v>SZCZECH</v>
          </cell>
          <cell r="C430" t="str">
            <v>Karol</v>
          </cell>
          <cell r="D430" t="str">
            <v>Karol SZCZECH</v>
          </cell>
          <cell r="E430" t="str">
            <v>KS175760</v>
          </cell>
          <cell r="F430" t="str">
            <v>karol.szczech@edu.ece.fr</v>
          </cell>
          <cell r="G430" t="str">
            <v>M</v>
          </cell>
          <cell r="I430">
            <v>2020</v>
          </cell>
          <cell r="M430" t="str">
            <v>ING</v>
          </cell>
          <cell r="N430" t="str">
            <v>ADMISCOND</v>
          </cell>
          <cell r="O430" t="str">
            <v>Demande de changement de majeure EN---&gt;&gt; SE acceptée en avril 2017 et validée par Olivier CHESNAIS le 3 septembre 18</v>
          </cell>
        </row>
        <row r="431">
          <cell r="A431">
            <v>106372</v>
          </cell>
          <cell r="B431" t="str">
            <v>TAO</v>
          </cell>
          <cell r="C431" t="str">
            <v>Tuong vi</v>
          </cell>
          <cell r="D431" t="str">
            <v>Tuong vi TAO</v>
          </cell>
          <cell r="E431" t="str">
            <v>TT152111</v>
          </cell>
          <cell r="F431" t="str">
            <v>tuong-vi.tao@edu.ece.fr</v>
          </cell>
          <cell r="G431" t="str">
            <v>F</v>
          </cell>
          <cell r="I431">
            <v>2020</v>
          </cell>
          <cell r="M431" t="str">
            <v>ING</v>
          </cell>
          <cell r="N431" t="str">
            <v>ADMIS</v>
          </cell>
        </row>
        <row r="432">
          <cell r="A432">
            <v>106502</v>
          </cell>
          <cell r="B432" t="str">
            <v>TOUNSI</v>
          </cell>
          <cell r="C432" t="str">
            <v>Chedi</v>
          </cell>
          <cell r="D432" t="str">
            <v>Chedi TOUNSI</v>
          </cell>
          <cell r="E432" t="str">
            <v>CT152120</v>
          </cell>
          <cell r="F432" t="str">
            <v>chedi.tounsi@edu.ece.fr</v>
          </cell>
          <cell r="G432" t="str">
            <v>M</v>
          </cell>
          <cell r="I432">
            <v>2020</v>
          </cell>
          <cell r="J432">
            <v>0</v>
          </cell>
          <cell r="K432">
            <v>0</v>
          </cell>
          <cell r="L432">
            <v>0</v>
          </cell>
          <cell r="M432" t="str">
            <v>ING</v>
          </cell>
          <cell r="N432" t="str">
            <v>ADMIS</v>
          </cell>
        </row>
        <row r="433">
          <cell r="A433">
            <v>106660</v>
          </cell>
          <cell r="B433" t="str">
            <v>VO VAN</v>
          </cell>
          <cell r="C433" t="str">
            <v>Julien</v>
          </cell>
          <cell r="D433" t="str">
            <v>Julien VO VAN</v>
          </cell>
          <cell r="E433" t="str">
            <v>JV152133</v>
          </cell>
          <cell r="F433" t="str">
            <v>julien.vo-van@edu.ece.fr</v>
          </cell>
          <cell r="G433" t="str">
            <v>M</v>
          </cell>
          <cell r="I433">
            <v>2020</v>
          </cell>
          <cell r="J433">
            <v>0</v>
          </cell>
          <cell r="K433">
            <v>0</v>
          </cell>
          <cell r="L433">
            <v>0</v>
          </cell>
          <cell r="M433" t="str">
            <v>ING</v>
          </cell>
          <cell r="N433" t="str">
            <v>ADMIS</v>
          </cell>
          <cell r="O433">
            <v>0</v>
          </cell>
        </row>
        <row r="434">
          <cell r="A434">
            <v>106488</v>
          </cell>
          <cell r="B434" t="str">
            <v>ZID EL AIEB</v>
          </cell>
          <cell r="C434" t="str">
            <v>Noura</v>
          </cell>
          <cell r="D434" t="str">
            <v>Noura ZID EL AIEB</v>
          </cell>
          <cell r="E434" t="str">
            <v>NZ152145</v>
          </cell>
          <cell r="F434" t="str">
            <v>noura.zid-el-aieb@edu.ece.fr</v>
          </cell>
          <cell r="G434" t="str">
            <v>F</v>
          </cell>
          <cell r="I434">
            <v>2020</v>
          </cell>
          <cell r="M434" t="str">
            <v>ING</v>
          </cell>
          <cell r="N434" t="str">
            <v>ADMIS</v>
          </cell>
        </row>
        <row r="435">
          <cell r="A435">
            <v>107628</v>
          </cell>
          <cell r="B435" t="str">
            <v>ABIZMIL</v>
          </cell>
          <cell r="C435" t="str">
            <v>Odelia</v>
          </cell>
          <cell r="D435" t="str">
            <v>Odelia ABIZMIL</v>
          </cell>
          <cell r="E435" t="str">
            <v>OA161801</v>
          </cell>
          <cell r="F435" t="str">
            <v>odelia.abizmil@edu.ece.fr</v>
          </cell>
          <cell r="G435" t="str">
            <v>F</v>
          </cell>
          <cell r="I435">
            <v>2020</v>
          </cell>
          <cell r="M435" t="str">
            <v>ING-AP</v>
          </cell>
          <cell r="N435" t="e">
            <v>#N/A</v>
          </cell>
        </row>
        <row r="436">
          <cell r="A436">
            <v>108569</v>
          </cell>
          <cell r="B436" t="str">
            <v>ARNAL</v>
          </cell>
          <cell r="C436" t="str">
            <v>Eric</v>
          </cell>
          <cell r="D436" t="str">
            <v>Eric ARNAL</v>
          </cell>
          <cell r="E436" t="str">
            <v>EA176234</v>
          </cell>
          <cell r="F436" t="str">
            <v>eric.arnal@edu.ece.fr</v>
          </cell>
          <cell r="G436" t="str">
            <v>M</v>
          </cell>
          <cell r="I436">
            <v>2020</v>
          </cell>
          <cell r="M436" t="str">
            <v>ING-AP</v>
          </cell>
          <cell r="N436" t="e">
            <v>#N/A</v>
          </cell>
        </row>
        <row r="437">
          <cell r="A437">
            <v>109230</v>
          </cell>
          <cell r="B437" t="str">
            <v>BALDÉ</v>
          </cell>
          <cell r="C437" t="str">
            <v>Alhassana</v>
          </cell>
          <cell r="D437" t="str">
            <v>BALDÉ Alhassana</v>
          </cell>
          <cell r="F437" t="str">
            <v>alhassanabald.ab@gmail.com</v>
          </cell>
          <cell r="G437" t="str">
            <v>M</v>
          </cell>
          <cell r="H437" t="str">
            <v>Nouvel apprenti (externe)</v>
          </cell>
          <cell r="I437">
            <v>2020</v>
          </cell>
          <cell r="M437" t="str">
            <v>ING-AP</v>
          </cell>
          <cell r="N437" t="e">
            <v>#N/A</v>
          </cell>
        </row>
        <row r="438">
          <cell r="A438">
            <v>109506</v>
          </cell>
          <cell r="B438" t="str">
            <v>BEN JEMAA</v>
          </cell>
          <cell r="C438" t="str">
            <v>Seifeddine</v>
          </cell>
          <cell r="D438" t="str">
            <v>BEN JEMAA Seifeddine</v>
          </cell>
          <cell r="F438" t="str">
            <v>Seifeddinebenjemaa@gmail.com</v>
          </cell>
          <cell r="G438" t="str">
            <v>M</v>
          </cell>
          <cell r="H438" t="str">
            <v>Nouvel apprenti (externe)</v>
          </cell>
          <cell r="I438">
            <v>2020</v>
          </cell>
          <cell r="M438" t="str">
            <v>ING-AP</v>
          </cell>
        </row>
        <row r="439">
          <cell r="A439">
            <v>106341</v>
          </cell>
          <cell r="B439" t="str">
            <v>BEN TEMAM</v>
          </cell>
          <cell r="C439" t="str">
            <v>Arthur</v>
          </cell>
          <cell r="D439" t="str">
            <v>Arthur BEN TEMAM</v>
          </cell>
          <cell r="E439" t="str">
            <v>AB151831</v>
          </cell>
          <cell r="F439" t="str">
            <v>arthur.ben-temam@edu.ece.fr</v>
          </cell>
          <cell r="G439" t="str">
            <v>M</v>
          </cell>
          <cell r="I439">
            <v>2020</v>
          </cell>
          <cell r="M439" t="str">
            <v>ING-AP</v>
          </cell>
          <cell r="N439" t="e">
            <v>#N/A</v>
          </cell>
        </row>
        <row r="440">
          <cell r="A440">
            <v>105630</v>
          </cell>
          <cell r="B440" t="str">
            <v>BOLLIA</v>
          </cell>
          <cell r="C440" t="str">
            <v>Alexis</v>
          </cell>
          <cell r="D440" t="str">
            <v>Alexis BOLLIA</v>
          </cell>
          <cell r="E440" t="str">
            <v>BOLLIA</v>
          </cell>
          <cell r="F440" t="str">
            <v>alexis.bollia@edu.ece.fr</v>
          </cell>
          <cell r="G440" t="str">
            <v>M</v>
          </cell>
          <cell r="I440">
            <v>2020</v>
          </cell>
          <cell r="M440" t="str">
            <v>ING-AP</v>
          </cell>
          <cell r="N440" t="e">
            <v>#N/A</v>
          </cell>
        </row>
        <row r="441">
          <cell r="A441">
            <v>106728</v>
          </cell>
          <cell r="B441" t="str">
            <v>BROUN</v>
          </cell>
          <cell r="C441" t="str">
            <v>Remy</v>
          </cell>
          <cell r="D441" t="str">
            <v>Remy BROUN</v>
          </cell>
          <cell r="E441" t="str">
            <v>RB151859</v>
          </cell>
          <cell r="F441" t="str">
            <v>remy.broun@edu.ece.fr</v>
          </cell>
          <cell r="G441" t="str">
            <v>M</v>
          </cell>
          <cell r="I441">
            <v>2020</v>
          </cell>
          <cell r="M441" t="str">
            <v>ING-AP</v>
          </cell>
          <cell r="N441" t="e">
            <v>#N/A</v>
          </cell>
        </row>
        <row r="442">
          <cell r="A442">
            <v>106469</v>
          </cell>
          <cell r="B442" t="str">
            <v>BUI</v>
          </cell>
          <cell r="C442" t="str">
            <v>Mai anh</v>
          </cell>
          <cell r="D442" t="str">
            <v>Mai anh BUI</v>
          </cell>
          <cell r="E442" t="str">
            <v>MB151863</v>
          </cell>
          <cell r="F442" t="str">
            <v>mai-anh.bui@edu.ece.fr</v>
          </cell>
          <cell r="G442" t="str">
            <v>F</v>
          </cell>
          <cell r="I442">
            <v>2020</v>
          </cell>
          <cell r="M442" t="str">
            <v>ING-AP</v>
          </cell>
          <cell r="N442" t="e">
            <v>#N/A</v>
          </cell>
        </row>
        <row r="443">
          <cell r="A443">
            <v>108578</v>
          </cell>
          <cell r="B443" t="str">
            <v>CHETTAB</v>
          </cell>
          <cell r="C443" t="str">
            <v>Anis</v>
          </cell>
          <cell r="D443" t="str">
            <v>Anis CHETTAB</v>
          </cell>
          <cell r="E443" t="str">
            <v>AC176248</v>
          </cell>
          <cell r="F443" t="str">
            <v>anis.chettab@edu.ece.fr</v>
          </cell>
          <cell r="G443" t="str">
            <v>M</v>
          </cell>
          <cell r="I443">
            <v>2020</v>
          </cell>
          <cell r="M443" t="str">
            <v>ING-AP</v>
          </cell>
          <cell r="N443" t="e">
            <v>#N/A</v>
          </cell>
        </row>
        <row r="444">
          <cell r="A444">
            <v>108127</v>
          </cell>
          <cell r="B444" t="str">
            <v>D'HOUR</v>
          </cell>
          <cell r="C444" t="str">
            <v>Natacha</v>
          </cell>
          <cell r="D444" t="str">
            <v>Natacha D'HOUR</v>
          </cell>
          <cell r="E444" t="str">
            <v>ND175695</v>
          </cell>
          <cell r="F444" t="str">
            <v>natacha.d-hour@edu.ece.fr</v>
          </cell>
          <cell r="G444" t="str">
            <v>F</v>
          </cell>
          <cell r="H444" t="str">
            <v>Nouvel apprenti (interne)</v>
          </cell>
          <cell r="I444">
            <v>2020</v>
          </cell>
          <cell r="M444" t="str">
            <v>ING-AP</v>
          </cell>
          <cell r="N444" t="str">
            <v>ADMISCOND</v>
          </cell>
        </row>
        <row r="445">
          <cell r="A445">
            <v>106200</v>
          </cell>
          <cell r="B445" t="str">
            <v>ELMILLIGY</v>
          </cell>
          <cell r="C445" t="str">
            <v>Akram</v>
          </cell>
          <cell r="D445" t="str">
            <v>Akram ELMILLIGY</v>
          </cell>
          <cell r="E445" t="str">
            <v>ELMILLIGY</v>
          </cell>
          <cell r="F445" t="str">
            <v>akram.elmilligy@edu.ece.fr</v>
          </cell>
          <cell r="G445" t="str">
            <v>M</v>
          </cell>
          <cell r="H445" t="str">
            <v>Nouvel apprenti (interne)</v>
          </cell>
          <cell r="I445">
            <v>2020</v>
          </cell>
          <cell r="M445" t="str">
            <v>ING-AP</v>
          </cell>
          <cell r="N445" t="str">
            <v>ADMISCOND</v>
          </cell>
        </row>
        <row r="446">
          <cell r="A446">
            <v>108570</v>
          </cell>
          <cell r="B446" t="str">
            <v>ESSAYED MESSAOUDI</v>
          </cell>
          <cell r="C446" t="str">
            <v>Yassine</v>
          </cell>
          <cell r="D446" t="str">
            <v>Yassine ESSAYED MESSAOUDI</v>
          </cell>
          <cell r="E446" t="str">
            <v>YE176235</v>
          </cell>
          <cell r="F446" t="str">
            <v>yassine.essayed-messaoudi@edu.ece.fr</v>
          </cell>
          <cell r="G446" t="str">
            <v>M</v>
          </cell>
          <cell r="I446">
            <v>2020</v>
          </cell>
          <cell r="M446" t="str">
            <v>ING-AP</v>
          </cell>
          <cell r="N446" t="e">
            <v>#N/A</v>
          </cell>
        </row>
        <row r="447">
          <cell r="A447">
            <v>106409</v>
          </cell>
          <cell r="B447" t="str">
            <v>GERARDIN</v>
          </cell>
          <cell r="C447" t="str">
            <v>Romain</v>
          </cell>
          <cell r="D447" t="str">
            <v>Romain GERARDIN</v>
          </cell>
          <cell r="E447" t="str">
            <v>RG151952</v>
          </cell>
          <cell r="F447" t="str">
            <v>romain.gerardin@edu.ece.fr</v>
          </cell>
          <cell r="G447" t="str">
            <v>M</v>
          </cell>
          <cell r="I447">
            <v>2020</v>
          </cell>
          <cell r="M447" t="str">
            <v>ING-AP</v>
          </cell>
          <cell r="N447" t="e">
            <v>#N/A</v>
          </cell>
        </row>
        <row r="448">
          <cell r="A448">
            <v>108608</v>
          </cell>
          <cell r="B448" t="str">
            <v>GIANG</v>
          </cell>
          <cell r="C448" t="str">
            <v>Dany</v>
          </cell>
          <cell r="D448" t="str">
            <v>Dany GIANG</v>
          </cell>
          <cell r="E448" t="str">
            <v>DG176284</v>
          </cell>
          <cell r="F448" t="str">
            <v>dany.giang@edu.ece.fr</v>
          </cell>
          <cell r="G448" t="str">
            <v>M</v>
          </cell>
          <cell r="I448">
            <v>2020</v>
          </cell>
          <cell r="M448" t="str">
            <v>ING-AP</v>
          </cell>
          <cell r="N448" t="e">
            <v>#N/A</v>
          </cell>
        </row>
        <row r="449">
          <cell r="A449">
            <v>108572</v>
          </cell>
          <cell r="B449" t="str">
            <v>HADJ MESSAOUD</v>
          </cell>
          <cell r="C449" t="str">
            <v>Yassine</v>
          </cell>
          <cell r="D449" t="str">
            <v>Yassine HADJ MESSAOUD</v>
          </cell>
          <cell r="E449" t="str">
            <v>YH176237</v>
          </cell>
          <cell r="F449" t="str">
            <v>yassine.hadj-messaoud@edu.ece.fr</v>
          </cell>
          <cell r="G449" t="str">
            <v>M</v>
          </cell>
          <cell r="I449">
            <v>2020</v>
          </cell>
          <cell r="M449" t="str">
            <v>ING-AP</v>
          </cell>
          <cell r="N449" t="e">
            <v>#N/A</v>
          </cell>
        </row>
        <row r="450">
          <cell r="A450">
            <v>106338</v>
          </cell>
          <cell r="B450" t="str">
            <v>LAM</v>
          </cell>
          <cell r="C450" t="str">
            <v>Daphné</v>
          </cell>
          <cell r="D450" t="str">
            <v>Daphné LAM</v>
          </cell>
          <cell r="E450" t="str">
            <v>DL151994</v>
          </cell>
          <cell r="F450" t="str">
            <v>daphne.lam@edu.ece.fr</v>
          </cell>
          <cell r="G450" t="str">
            <v>F</v>
          </cell>
          <cell r="I450">
            <v>2020</v>
          </cell>
          <cell r="M450" t="str">
            <v>ING-AP</v>
          </cell>
          <cell r="N450" t="e">
            <v>#N/A</v>
          </cell>
        </row>
        <row r="451">
          <cell r="A451">
            <v>108602</v>
          </cell>
          <cell r="B451" t="str">
            <v>LEGRAND</v>
          </cell>
          <cell r="C451" t="str">
            <v>Sacha</v>
          </cell>
          <cell r="D451" t="str">
            <v>Sacha LEGRAND</v>
          </cell>
          <cell r="E451" t="str">
            <v>SL176287</v>
          </cell>
          <cell r="F451" t="str">
            <v>sacha.legrand@edu.ece.fr</v>
          </cell>
          <cell r="G451" t="str">
            <v>M</v>
          </cell>
          <cell r="I451">
            <v>2020</v>
          </cell>
          <cell r="M451" t="str">
            <v>ING-AP</v>
          </cell>
          <cell r="N451" t="e">
            <v>#N/A</v>
          </cell>
        </row>
        <row r="452">
          <cell r="A452">
            <v>106680</v>
          </cell>
          <cell r="B452" t="str">
            <v>LEROY</v>
          </cell>
          <cell r="C452" t="str">
            <v>Valentin</v>
          </cell>
          <cell r="D452" t="str">
            <v>Valentin LEROY</v>
          </cell>
          <cell r="E452" t="str">
            <v>VL152016</v>
          </cell>
          <cell r="F452" t="str">
            <v>valentin.leroy@edu.ece.fr</v>
          </cell>
          <cell r="G452" t="str">
            <v>M</v>
          </cell>
          <cell r="I452">
            <v>2020</v>
          </cell>
          <cell r="M452" t="str">
            <v>ING-AP</v>
          </cell>
          <cell r="N452" t="e">
            <v>#N/A</v>
          </cell>
        </row>
        <row r="453">
          <cell r="A453">
            <v>108567</v>
          </cell>
          <cell r="B453" t="str">
            <v>MARET</v>
          </cell>
          <cell r="C453" t="str">
            <v>Kilian</v>
          </cell>
          <cell r="D453" t="str">
            <v>Kilian MARET</v>
          </cell>
          <cell r="E453" t="str">
            <v>KM176232</v>
          </cell>
          <cell r="F453" t="str">
            <v>kilian.maret@edu.ece.fr</v>
          </cell>
          <cell r="G453" t="str">
            <v>M</v>
          </cell>
          <cell r="I453">
            <v>2020</v>
          </cell>
          <cell r="M453" t="str">
            <v>ING-AP</v>
          </cell>
          <cell r="N453" t="e">
            <v>#N/A</v>
          </cell>
        </row>
        <row r="454">
          <cell r="A454">
            <v>108396</v>
          </cell>
          <cell r="B454" t="str">
            <v>MARTINOT</v>
          </cell>
          <cell r="C454" t="str">
            <v>Barthélémy</v>
          </cell>
          <cell r="D454" t="str">
            <v>Barthélémy MARTINOT</v>
          </cell>
          <cell r="E454" t="str">
            <v>BM175648</v>
          </cell>
          <cell r="F454" t="str">
            <v>barthelemy.martinot@edu.ece.fr</v>
          </cell>
          <cell r="G454" t="str">
            <v>M</v>
          </cell>
          <cell r="H454" t="str">
            <v>Nouvel apprenti (interne)</v>
          </cell>
          <cell r="I454">
            <v>2020</v>
          </cell>
          <cell r="M454" t="str">
            <v>ING-AP</v>
          </cell>
          <cell r="N454" t="str">
            <v>ADMISCOND</v>
          </cell>
        </row>
        <row r="455">
          <cell r="A455">
            <v>108576</v>
          </cell>
          <cell r="B455" t="str">
            <v>MIAN</v>
          </cell>
          <cell r="C455" t="str">
            <v>Assama</v>
          </cell>
          <cell r="D455" t="str">
            <v>Assama MIAN</v>
          </cell>
          <cell r="E455" t="str">
            <v>AM176246</v>
          </cell>
          <cell r="F455" t="str">
            <v>assama.mian@edu.ece.fr</v>
          </cell>
          <cell r="G455" t="str">
            <v>M</v>
          </cell>
          <cell r="I455">
            <v>2020</v>
          </cell>
          <cell r="M455" t="str">
            <v>ING-AP</v>
          </cell>
          <cell r="N455" t="e">
            <v>#N/A</v>
          </cell>
        </row>
        <row r="456">
          <cell r="A456">
            <v>108563</v>
          </cell>
          <cell r="B456" t="str">
            <v>NGUYEN</v>
          </cell>
          <cell r="C456" t="str">
            <v>Dac-Kien</v>
          </cell>
          <cell r="D456" t="str">
            <v>Dac-Kien NGUYEN</v>
          </cell>
          <cell r="E456" t="str">
            <v>DN176255</v>
          </cell>
          <cell r="F456" t="str">
            <v>dac-kien.nguyen@edu.ece.fr</v>
          </cell>
          <cell r="G456" t="str">
            <v>M</v>
          </cell>
          <cell r="I456">
            <v>2020</v>
          </cell>
          <cell r="M456" t="str">
            <v>ING-AP</v>
          </cell>
          <cell r="N456" t="e">
            <v>#N/A</v>
          </cell>
        </row>
        <row r="457">
          <cell r="A457">
            <v>108603</v>
          </cell>
          <cell r="B457" t="str">
            <v>RAJI</v>
          </cell>
          <cell r="C457" t="str">
            <v>Az-Eddine</v>
          </cell>
          <cell r="D457" t="str">
            <v>Az-Eddine RAJI</v>
          </cell>
          <cell r="E457" t="str">
            <v>AR176317</v>
          </cell>
          <cell r="F457" t="str">
            <v>az-eddine.raji@edu.ece.fr</v>
          </cell>
          <cell r="G457" t="str">
            <v>M</v>
          </cell>
          <cell r="I457">
            <v>2020</v>
          </cell>
          <cell r="M457" t="str">
            <v>ING-AP</v>
          </cell>
          <cell r="N457" t="e">
            <v>#N/A</v>
          </cell>
        </row>
        <row r="458">
          <cell r="A458">
            <v>108561</v>
          </cell>
          <cell r="B458" t="str">
            <v>RIEDWEG</v>
          </cell>
          <cell r="C458" t="str">
            <v>Martin</v>
          </cell>
          <cell r="D458" t="str">
            <v>Martin RIEDWEG</v>
          </cell>
          <cell r="E458" t="str">
            <v>MR176242</v>
          </cell>
          <cell r="F458" t="str">
            <v>martin.riedweg@edu.ece.fr</v>
          </cell>
          <cell r="G458" t="str">
            <v>M</v>
          </cell>
          <cell r="I458">
            <v>2020</v>
          </cell>
          <cell r="M458" t="str">
            <v>ING-AP</v>
          </cell>
          <cell r="N458" t="e">
            <v>#N/A</v>
          </cell>
        </row>
        <row r="459">
          <cell r="A459">
            <v>108560</v>
          </cell>
          <cell r="B459" t="str">
            <v>SANCHEZ PALMA</v>
          </cell>
          <cell r="C459" t="str">
            <v>Daniel</v>
          </cell>
          <cell r="D459" t="str">
            <v>Daniel SANCHEZ PALMA</v>
          </cell>
          <cell r="E459" t="str">
            <v>DS176241</v>
          </cell>
          <cell r="F459" t="str">
            <v>daniel.sanchez-palma@edu.ece.fr</v>
          </cell>
          <cell r="G459" t="str">
            <v>M</v>
          </cell>
          <cell r="I459">
            <v>2020</v>
          </cell>
          <cell r="M459" t="str">
            <v>ING-AP</v>
          </cell>
          <cell r="N459" t="e">
            <v>#N/A</v>
          </cell>
        </row>
        <row r="460">
          <cell r="A460">
            <v>108582</v>
          </cell>
          <cell r="B460" t="str">
            <v>SHAD</v>
          </cell>
          <cell r="C460" t="str">
            <v>Hamza</v>
          </cell>
          <cell r="D460" t="str">
            <v>Hamza SHAD</v>
          </cell>
          <cell r="E460" t="str">
            <v>HS176252</v>
          </cell>
          <cell r="F460" t="str">
            <v>hamza.shad@edu.ece.fr</v>
          </cell>
          <cell r="G460" t="str">
            <v>M</v>
          </cell>
          <cell r="I460">
            <v>2020</v>
          </cell>
          <cell r="M460" t="str">
            <v>ING-AP</v>
          </cell>
          <cell r="N460" t="e">
            <v>#N/A</v>
          </cell>
        </row>
        <row r="461">
          <cell r="A461">
            <v>108566</v>
          </cell>
          <cell r="B461" t="str">
            <v>THAMEUR</v>
          </cell>
          <cell r="C461" t="str">
            <v>Hassan</v>
          </cell>
          <cell r="D461" t="str">
            <v>Hassan THAMEUR</v>
          </cell>
          <cell r="E461" t="str">
            <v>HT176231</v>
          </cell>
          <cell r="F461" t="str">
            <v>hassan.thameur@edu.ece.fr</v>
          </cell>
          <cell r="G461" t="str">
            <v>M</v>
          </cell>
          <cell r="I461">
            <v>2020</v>
          </cell>
          <cell r="J461">
            <v>0</v>
          </cell>
          <cell r="K461">
            <v>0</v>
          </cell>
          <cell r="L461">
            <v>0</v>
          </cell>
          <cell r="M461" t="str">
            <v>ING-AP</v>
          </cell>
          <cell r="N461" t="e">
            <v>#N/A</v>
          </cell>
        </row>
        <row r="462">
          <cell r="A462">
            <v>108562</v>
          </cell>
          <cell r="B462" t="str">
            <v>ZALANI</v>
          </cell>
          <cell r="C462" t="str">
            <v>Yacine</v>
          </cell>
          <cell r="D462" t="str">
            <v>Yacine ZALANI</v>
          </cell>
          <cell r="E462" t="str">
            <v>YZ176254</v>
          </cell>
          <cell r="F462" t="str">
            <v>yacine.zalani@edu.ece.fr</v>
          </cell>
          <cell r="G462" t="str">
            <v>M</v>
          </cell>
          <cell r="I462">
            <v>2020</v>
          </cell>
          <cell r="J462">
            <v>0</v>
          </cell>
          <cell r="K462">
            <v>0</v>
          </cell>
          <cell r="L462">
            <v>0</v>
          </cell>
          <cell r="M462" t="str">
            <v>ING-AP</v>
          </cell>
          <cell r="N462" t="e">
            <v>#N/A</v>
          </cell>
          <cell r="O462">
            <v>0</v>
          </cell>
        </row>
        <row r="463">
          <cell r="A463">
            <v>107001</v>
          </cell>
          <cell r="B463" t="str">
            <v>BOLLAND</v>
          </cell>
          <cell r="C463" t="str">
            <v>Coline</v>
          </cell>
          <cell r="D463" t="str">
            <v>Coline BOLLAND</v>
          </cell>
          <cell r="E463" t="str">
            <v>CB160208</v>
          </cell>
          <cell r="F463" t="str">
            <v>coline.bolland@edu.ece.fr</v>
          </cell>
          <cell r="G463" t="str">
            <v>F</v>
          </cell>
          <cell r="I463">
            <v>2020</v>
          </cell>
          <cell r="M463" t="str">
            <v>ING</v>
          </cell>
          <cell r="N463" t="str">
            <v>ADMISCOND</v>
          </cell>
        </row>
        <row r="464">
          <cell r="A464">
            <v>108525</v>
          </cell>
          <cell r="B464" t="str">
            <v>CALLIES</v>
          </cell>
          <cell r="C464" t="str">
            <v>Alexis</v>
          </cell>
          <cell r="D464" t="str">
            <v>Alexis CALLIES</v>
          </cell>
          <cell r="E464" t="str">
            <v>AC175709</v>
          </cell>
          <cell r="F464" t="str">
            <v>alexis.callies@edu.ece.fr</v>
          </cell>
          <cell r="G464" t="str">
            <v>M</v>
          </cell>
          <cell r="I464">
            <v>2020</v>
          </cell>
          <cell r="M464" t="str">
            <v>ING</v>
          </cell>
          <cell r="N464" t="str">
            <v>ADMISCOND</v>
          </cell>
        </row>
        <row r="465">
          <cell r="A465">
            <v>109051</v>
          </cell>
          <cell r="B465" t="str">
            <v>Cantu Cisneros</v>
          </cell>
          <cell r="C465" t="str">
            <v>Arturo</v>
          </cell>
          <cell r="D465" t="str">
            <v>Cantu Cisneros Arturo</v>
          </cell>
          <cell r="F465" t="str">
            <v>A01196412@itesm.mx</v>
          </cell>
          <cell r="G465" t="str">
            <v>M</v>
          </cell>
          <cell r="H465" t="str">
            <v>Nouveau (international)</v>
          </cell>
          <cell r="M465" t="str">
            <v>ING</v>
          </cell>
          <cell r="N465" t="e">
            <v>#N/A</v>
          </cell>
        </row>
        <row r="466">
          <cell r="A466">
            <v>108439</v>
          </cell>
          <cell r="B466" t="str">
            <v>CLAVERO</v>
          </cell>
          <cell r="C466" t="str">
            <v>Louis</v>
          </cell>
          <cell r="D466" t="str">
            <v>Louis CLAVERO</v>
          </cell>
          <cell r="E466" t="str">
            <v>LC175739</v>
          </cell>
          <cell r="F466" t="str">
            <v>louis.clavero@edu.ece.fr</v>
          </cell>
          <cell r="G466" t="str">
            <v>M</v>
          </cell>
          <cell r="I466">
            <v>2020</v>
          </cell>
          <cell r="M466" t="str">
            <v>ING</v>
          </cell>
          <cell r="N466" t="str">
            <v>ADMISCOND</v>
          </cell>
        </row>
        <row r="467">
          <cell r="A467">
            <v>106410</v>
          </cell>
          <cell r="B467" t="str">
            <v>DUCHESNE</v>
          </cell>
          <cell r="C467" t="str">
            <v>Anastasia</v>
          </cell>
          <cell r="D467" t="str">
            <v>Anastasia DUCHESNE</v>
          </cell>
          <cell r="E467" t="str">
            <v>AD151913</v>
          </cell>
          <cell r="F467" t="str">
            <v>anastasia.duchesne@edu.ece.fr</v>
          </cell>
          <cell r="G467" t="str">
            <v>F</v>
          </cell>
          <cell r="I467">
            <v>2020</v>
          </cell>
          <cell r="M467" t="str">
            <v>ING</v>
          </cell>
          <cell r="N467" t="str">
            <v>ADMIS</v>
          </cell>
        </row>
        <row r="468">
          <cell r="A468">
            <v>106618</v>
          </cell>
          <cell r="B468" t="str">
            <v>EID</v>
          </cell>
          <cell r="C468" t="str">
            <v>Johann</v>
          </cell>
          <cell r="D468" t="str">
            <v>Johann EID</v>
          </cell>
          <cell r="E468" t="str">
            <v>JE151917</v>
          </cell>
          <cell r="F468" t="str">
            <v>johann.eid@edu.ece.fr</v>
          </cell>
          <cell r="G468" t="str">
            <v>M</v>
          </cell>
          <cell r="I468">
            <v>2020</v>
          </cell>
          <cell r="M468" t="str">
            <v>ING</v>
          </cell>
          <cell r="N468" t="str">
            <v>ADMISCOND</v>
          </cell>
        </row>
        <row r="469">
          <cell r="A469">
            <v>108452</v>
          </cell>
          <cell r="B469" t="str">
            <v>FERAY BEAUMONT</v>
          </cell>
          <cell r="C469" t="str">
            <v>Louis</v>
          </cell>
          <cell r="D469" t="str">
            <v>Louis FERAY BEAUMONT</v>
          </cell>
          <cell r="E469" t="str">
            <v>LF175601</v>
          </cell>
          <cell r="F469" t="str">
            <v>louis.feray-beaumont@edu.ece.fr</v>
          </cell>
          <cell r="G469" t="str">
            <v>M</v>
          </cell>
          <cell r="I469">
            <v>2020</v>
          </cell>
          <cell r="M469" t="str">
            <v>ING</v>
          </cell>
          <cell r="N469" t="str">
            <v>ADMISCOND</v>
          </cell>
        </row>
        <row r="470">
          <cell r="A470">
            <v>106976</v>
          </cell>
          <cell r="B470" t="str">
            <v>FIDALGO</v>
          </cell>
          <cell r="C470" t="str">
            <v>Igor</v>
          </cell>
          <cell r="D470" t="str">
            <v>Igor FIDALGO</v>
          </cell>
          <cell r="E470" t="str">
            <v>IF160180</v>
          </cell>
          <cell r="F470" t="str">
            <v>igor.fidalgo@edu.ece.fr</v>
          </cell>
          <cell r="G470" t="str">
            <v>M</v>
          </cell>
          <cell r="I470">
            <v>2020</v>
          </cell>
          <cell r="M470" t="str">
            <v>ING</v>
          </cell>
          <cell r="N470" t="str">
            <v>ADMISCOND</v>
          </cell>
        </row>
        <row r="471">
          <cell r="A471">
            <v>108053</v>
          </cell>
          <cell r="B471" t="str">
            <v>FOUGHALI</v>
          </cell>
          <cell r="C471" t="str">
            <v>Idris</v>
          </cell>
          <cell r="D471" t="str">
            <v>Idris FOUGHALI</v>
          </cell>
          <cell r="E471" t="str">
            <v>IF175656</v>
          </cell>
          <cell r="F471" t="str">
            <v>idris.foughali@edu.ece.fr</v>
          </cell>
          <cell r="G471" t="str">
            <v>M</v>
          </cell>
          <cell r="I471">
            <v>2020</v>
          </cell>
          <cell r="M471" t="str">
            <v>ING</v>
          </cell>
          <cell r="N471" t="str">
            <v>ADMISIND</v>
          </cell>
        </row>
        <row r="472">
          <cell r="A472">
            <v>106368</v>
          </cell>
          <cell r="B472" t="str">
            <v>FRANCOIS</v>
          </cell>
          <cell r="C472" t="str">
            <v>Henri</v>
          </cell>
          <cell r="D472" t="str">
            <v>Henri FRANCOIS</v>
          </cell>
          <cell r="E472" t="str">
            <v>HF151936</v>
          </cell>
          <cell r="F472" t="str">
            <v>henri.francois@edu.ece.fr</v>
          </cell>
          <cell r="G472" t="str">
            <v>M</v>
          </cell>
          <cell r="I472">
            <v>2020</v>
          </cell>
          <cell r="M472" t="str">
            <v>ING</v>
          </cell>
          <cell r="N472" t="str">
            <v>ADMISCOND</v>
          </cell>
        </row>
        <row r="473">
          <cell r="A473">
            <v>108431</v>
          </cell>
          <cell r="B473" t="str">
            <v>FRITZ</v>
          </cell>
          <cell r="C473" t="str">
            <v>Léo</v>
          </cell>
          <cell r="D473" t="str">
            <v>Léo FRITZ</v>
          </cell>
          <cell r="E473" t="str">
            <v>LF175662</v>
          </cell>
          <cell r="F473" t="str">
            <v>leo.fritz@edu.ece.fr</v>
          </cell>
          <cell r="G473" t="str">
            <v>M</v>
          </cell>
          <cell r="I473">
            <v>2020</v>
          </cell>
          <cell r="M473" t="str">
            <v>ING</v>
          </cell>
          <cell r="N473" t="str">
            <v>ADMIS</v>
          </cell>
        </row>
        <row r="474">
          <cell r="A474">
            <v>109054</v>
          </cell>
          <cell r="B474" t="str">
            <v xml:space="preserve">Garcia Sanchez </v>
          </cell>
          <cell r="C474" t="str">
            <v>Juan Pablo</v>
          </cell>
          <cell r="D474" t="str">
            <v>Garcia Sanchez  Juan Pablo</v>
          </cell>
          <cell r="F474" t="str">
            <v>A01281698@itesm.mx</v>
          </cell>
          <cell r="G474" t="str">
            <v>M</v>
          </cell>
          <cell r="H474" t="str">
            <v>Nouveau (international)</v>
          </cell>
          <cell r="M474" t="str">
            <v>ING</v>
          </cell>
          <cell r="N474" t="e">
            <v>#N/A</v>
          </cell>
        </row>
        <row r="475">
          <cell r="A475">
            <v>106715</v>
          </cell>
          <cell r="B475" t="str">
            <v>GUEZ</v>
          </cell>
          <cell r="C475" t="str">
            <v>Raphael</v>
          </cell>
          <cell r="D475" t="str">
            <v>Raphael GUEZ</v>
          </cell>
          <cell r="E475" t="str">
            <v>RG151961</v>
          </cell>
          <cell r="F475" t="str">
            <v>raphael.guez@edu.ece.fr</v>
          </cell>
          <cell r="G475" t="str">
            <v>M</v>
          </cell>
          <cell r="I475">
            <v>2020</v>
          </cell>
          <cell r="M475" t="str">
            <v>ING</v>
          </cell>
          <cell r="N475" t="str">
            <v>ADMIS</v>
          </cell>
        </row>
        <row r="476">
          <cell r="A476">
            <v>109060</v>
          </cell>
          <cell r="B476" t="str">
            <v>Han</v>
          </cell>
          <cell r="C476" t="str">
            <v>Jihyo</v>
          </cell>
          <cell r="D476" t="str">
            <v>Han Jihyo</v>
          </cell>
          <cell r="F476" t="str">
            <v>liver@cau.ac.kr</v>
          </cell>
          <cell r="G476" t="str">
            <v>F</v>
          </cell>
          <cell r="H476" t="str">
            <v>Nouveau (international)</v>
          </cell>
          <cell r="M476" t="str">
            <v>ING</v>
          </cell>
          <cell r="N476" t="e">
            <v>#N/A</v>
          </cell>
        </row>
        <row r="477">
          <cell r="A477">
            <v>107593</v>
          </cell>
          <cell r="B477" t="str">
            <v>HOUZE DE L'AULNOIT</v>
          </cell>
          <cell r="C477" t="str">
            <v>Arnaud</v>
          </cell>
          <cell r="D477" t="str">
            <v>Arnaud HOUZE DE L'AULNOIT</v>
          </cell>
          <cell r="E477" t="str">
            <v>AH161805</v>
          </cell>
          <cell r="F477" t="str">
            <v>arnaud.houze-de-l-aulnoit@edu.ece.fr</v>
          </cell>
          <cell r="G477" t="str">
            <v>M</v>
          </cell>
          <cell r="I477">
            <v>2020</v>
          </cell>
          <cell r="M477" t="str">
            <v>ING</v>
          </cell>
          <cell r="N477" t="str">
            <v>ADMISCOND</v>
          </cell>
        </row>
        <row r="478">
          <cell r="A478">
            <v>106928</v>
          </cell>
          <cell r="B478" t="str">
            <v>LACAVE</v>
          </cell>
          <cell r="C478" t="str">
            <v>Gaspard</v>
          </cell>
          <cell r="D478" t="str">
            <v>Gaspard LACAVE</v>
          </cell>
          <cell r="E478" t="str">
            <v>GL152415</v>
          </cell>
          <cell r="F478" t="str">
            <v>gaspard.lacave@edu.ece.fr</v>
          </cell>
          <cell r="G478" t="str">
            <v>M</v>
          </cell>
          <cell r="I478">
            <v>2020</v>
          </cell>
          <cell r="M478" t="str">
            <v>ING</v>
          </cell>
          <cell r="N478" t="str">
            <v>ADMIS</v>
          </cell>
        </row>
        <row r="479">
          <cell r="A479">
            <v>106642</v>
          </cell>
          <cell r="B479" t="str">
            <v>LALEG</v>
          </cell>
          <cell r="C479" t="str">
            <v>Sabry</v>
          </cell>
          <cell r="D479" t="str">
            <v>Sabry LALEG</v>
          </cell>
          <cell r="E479" t="str">
            <v>SL151993</v>
          </cell>
          <cell r="F479" t="str">
            <v>sabry.laleg@edu.ece.fr</v>
          </cell>
          <cell r="G479" t="str">
            <v>M</v>
          </cell>
          <cell r="I479">
            <v>2020</v>
          </cell>
          <cell r="M479" t="str">
            <v>ING</v>
          </cell>
          <cell r="N479" t="str">
            <v>ADMIS</v>
          </cell>
        </row>
        <row r="480">
          <cell r="A480">
            <v>106504</v>
          </cell>
          <cell r="B480" t="str">
            <v>LELOUCHE</v>
          </cell>
          <cell r="C480" t="str">
            <v>Nicolas</v>
          </cell>
          <cell r="D480" t="str">
            <v>Nicolas LELOUCHE</v>
          </cell>
          <cell r="E480" t="str">
            <v>NL152010</v>
          </cell>
          <cell r="F480" t="str">
            <v>nicolas.lelouche@edu.ece.fr</v>
          </cell>
          <cell r="G480" t="str">
            <v>M</v>
          </cell>
          <cell r="I480">
            <v>2020</v>
          </cell>
          <cell r="M480" t="str">
            <v>ING</v>
          </cell>
          <cell r="N480" t="str">
            <v>ADMIS</v>
          </cell>
        </row>
        <row r="481">
          <cell r="A481">
            <v>108405</v>
          </cell>
          <cell r="B481" t="str">
            <v>MAGNIEN</v>
          </cell>
          <cell r="C481" t="str">
            <v>Maxence</v>
          </cell>
          <cell r="D481" t="str">
            <v>Maxence MAGNIEN</v>
          </cell>
          <cell r="E481" t="str">
            <v>MM175608</v>
          </cell>
          <cell r="F481" t="str">
            <v>maxence.magnien@edu.ece.fr</v>
          </cell>
          <cell r="G481" t="str">
            <v>M</v>
          </cell>
          <cell r="I481">
            <v>2020</v>
          </cell>
          <cell r="M481" t="str">
            <v>ING</v>
          </cell>
          <cell r="N481" t="str">
            <v>ADMISCOND</v>
          </cell>
        </row>
        <row r="482">
          <cell r="A482">
            <v>107008</v>
          </cell>
          <cell r="B482" t="str">
            <v>MAUNICK</v>
          </cell>
          <cell r="C482" t="str">
            <v>Mathis</v>
          </cell>
          <cell r="D482" t="str">
            <v>Mathis MAUNICK</v>
          </cell>
          <cell r="E482" t="str">
            <v>MM160201</v>
          </cell>
          <cell r="F482" t="str">
            <v>mathis.maunick@edu.ece.fr</v>
          </cell>
          <cell r="G482" t="str">
            <v>M</v>
          </cell>
          <cell r="I482">
            <v>2020</v>
          </cell>
          <cell r="M482" t="str">
            <v>ING</v>
          </cell>
          <cell r="N482" t="str">
            <v>ADMIS</v>
          </cell>
        </row>
        <row r="483">
          <cell r="A483">
            <v>108488</v>
          </cell>
          <cell r="B483" t="str">
            <v>METHARAM</v>
          </cell>
          <cell r="C483" t="str">
            <v>Michaël</v>
          </cell>
          <cell r="D483" t="str">
            <v>Michaël METHARAM</v>
          </cell>
          <cell r="E483" t="str">
            <v>MM175751</v>
          </cell>
          <cell r="F483" t="str">
            <v>michael.metharam@edu.ece.fr</v>
          </cell>
          <cell r="G483" t="str">
            <v>M</v>
          </cell>
          <cell r="I483">
            <v>2020</v>
          </cell>
          <cell r="M483" t="str">
            <v>ING</v>
          </cell>
          <cell r="N483" t="str">
            <v>ADMIS</v>
          </cell>
        </row>
        <row r="484">
          <cell r="A484">
            <v>106433</v>
          </cell>
          <cell r="B484" t="str">
            <v>NGUYEN</v>
          </cell>
          <cell r="C484" t="str">
            <v>Emmanuel</v>
          </cell>
          <cell r="D484" t="str">
            <v>Emmanuel NGUYEN</v>
          </cell>
          <cell r="E484" t="str">
            <v>EN152050</v>
          </cell>
          <cell r="F484" t="str">
            <v>emmanuel.nguyen@edu.ece.fr</v>
          </cell>
          <cell r="G484" t="str">
            <v>M</v>
          </cell>
          <cell r="H484">
            <v>0</v>
          </cell>
          <cell r="I484">
            <v>2020</v>
          </cell>
          <cell r="J484">
            <v>0</v>
          </cell>
          <cell r="K484">
            <v>0</v>
          </cell>
          <cell r="L484">
            <v>0</v>
          </cell>
          <cell r="M484" t="str">
            <v>ING</v>
          </cell>
          <cell r="N484" t="str">
            <v>ADMIS</v>
          </cell>
          <cell r="O484">
            <v>0</v>
          </cell>
        </row>
        <row r="485">
          <cell r="A485">
            <v>106709</v>
          </cell>
          <cell r="B485" t="str">
            <v>PADIS</v>
          </cell>
          <cell r="C485" t="str">
            <v>Gabriel</v>
          </cell>
          <cell r="D485" t="str">
            <v>Gabriel PADIS</v>
          </cell>
          <cell r="E485" t="str">
            <v>GP152055</v>
          </cell>
          <cell r="F485" t="str">
            <v>gabriel.padis@edu.ece.fr</v>
          </cell>
          <cell r="G485" t="str">
            <v>M</v>
          </cell>
          <cell r="H485">
            <v>0</v>
          </cell>
          <cell r="I485">
            <v>2020</v>
          </cell>
          <cell r="J485">
            <v>0</v>
          </cell>
          <cell r="K485">
            <v>0</v>
          </cell>
          <cell r="L485">
            <v>0</v>
          </cell>
          <cell r="M485" t="str">
            <v>ING</v>
          </cell>
          <cell r="N485" t="str">
            <v>ADMISCOND</v>
          </cell>
          <cell r="O485">
            <v>0</v>
          </cell>
        </row>
        <row r="486">
          <cell r="A486">
            <v>108474</v>
          </cell>
          <cell r="B486" t="str">
            <v>PEDERENCINO</v>
          </cell>
          <cell r="C486" t="str">
            <v>Bastien</v>
          </cell>
          <cell r="D486" t="str">
            <v>Bastien PEDERENCINO</v>
          </cell>
          <cell r="E486" t="str">
            <v>BP175727</v>
          </cell>
          <cell r="F486" t="str">
            <v>bastien.pederencino@edu.ece.fr</v>
          </cell>
          <cell r="G486" t="str">
            <v>M</v>
          </cell>
          <cell r="I486">
            <v>2020</v>
          </cell>
          <cell r="M486" t="str">
            <v>ING</v>
          </cell>
          <cell r="N486" t="str">
            <v>ADMIS</v>
          </cell>
        </row>
        <row r="487">
          <cell r="A487">
            <v>106370</v>
          </cell>
          <cell r="B487" t="str">
            <v>REN</v>
          </cell>
          <cell r="C487" t="str">
            <v>François</v>
          </cell>
          <cell r="D487" t="str">
            <v>François REN</v>
          </cell>
          <cell r="E487" t="str">
            <v>FR152082</v>
          </cell>
          <cell r="F487" t="str">
            <v>francois.ren@edu.ece.fr</v>
          </cell>
          <cell r="G487" t="str">
            <v>M</v>
          </cell>
          <cell r="I487">
            <v>2020</v>
          </cell>
          <cell r="M487" t="str">
            <v>ING</v>
          </cell>
          <cell r="N487" t="str">
            <v>ADMISCOND</v>
          </cell>
        </row>
        <row r="488">
          <cell r="A488">
            <v>106647</v>
          </cell>
          <cell r="B488" t="str">
            <v>RICCARDI</v>
          </cell>
          <cell r="C488" t="str">
            <v>Gianni</v>
          </cell>
          <cell r="D488" t="str">
            <v>Gianni RICCARDI</v>
          </cell>
          <cell r="E488" t="str">
            <v>GR152084</v>
          </cell>
          <cell r="F488" t="str">
            <v>gianni.riccardi@edu.ece.fr</v>
          </cell>
          <cell r="G488" t="str">
            <v>M</v>
          </cell>
          <cell r="I488">
            <v>2020</v>
          </cell>
          <cell r="M488" t="str">
            <v>ING</v>
          </cell>
          <cell r="N488" t="str">
            <v>ADMISCOND</v>
          </cell>
        </row>
        <row r="489">
          <cell r="A489">
            <v>106386</v>
          </cell>
          <cell r="B489" t="str">
            <v>ROUAIX</v>
          </cell>
          <cell r="C489" t="str">
            <v>Aliénor</v>
          </cell>
          <cell r="D489" t="str">
            <v>Aliénor ROUAIX</v>
          </cell>
          <cell r="E489" t="str">
            <v>AR152089</v>
          </cell>
          <cell r="F489" t="str">
            <v>alienor.rouaix@edu.ece.fr</v>
          </cell>
          <cell r="G489" t="str">
            <v>F</v>
          </cell>
          <cell r="I489">
            <v>2020</v>
          </cell>
          <cell r="M489" t="str">
            <v>ING</v>
          </cell>
          <cell r="N489" t="str">
            <v>ADMIS</v>
          </cell>
        </row>
        <row r="490">
          <cell r="A490">
            <v>107103</v>
          </cell>
          <cell r="B490" t="str">
            <v>TAN</v>
          </cell>
          <cell r="C490" t="str">
            <v>Albert</v>
          </cell>
          <cell r="D490" t="str">
            <v>Albert TAN</v>
          </cell>
          <cell r="E490" t="str">
            <v>AT161828</v>
          </cell>
          <cell r="F490" t="str">
            <v>albert.tan@edu.ece.fr</v>
          </cell>
          <cell r="G490" t="str">
            <v>M</v>
          </cell>
          <cell r="I490">
            <v>2020</v>
          </cell>
          <cell r="M490" t="str">
            <v>ING</v>
          </cell>
          <cell r="N490" t="str">
            <v>ADMISCOND</v>
          </cell>
        </row>
        <row r="491">
          <cell r="A491">
            <v>106995</v>
          </cell>
          <cell r="B491" t="str">
            <v>TEETSOV</v>
          </cell>
          <cell r="C491" t="str">
            <v>Aurianne</v>
          </cell>
          <cell r="D491" t="str">
            <v>Aurianne TEETSOV</v>
          </cell>
          <cell r="E491" t="str">
            <v>AT160161</v>
          </cell>
          <cell r="F491" t="str">
            <v>aurianne.teetsov@edu.ece.fr</v>
          </cell>
          <cell r="G491" t="str">
            <v>F</v>
          </cell>
          <cell r="I491">
            <v>2020</v>
          </cell>
          <cell r="M491" t="str">
            <v>ING</v>
          </cell>
          <cell r="N491" t="str">
            <v>ADMIS</v>
          </cell>
        </row>
        <row r="492">
          <cell r="A492">
            <v>106570</v>
          </cell>
          <cell r="B492" t="str">
            <v>TEIGER</v>
          </cell>
          <cell r="C492" t="str">
            <v>Max</v>
          </cell>
          <cell r="D492" t="str">
            <v>Max TEIGER</v>
          </cell>
          <cell r="E492" t="str">
            <v>MT152113</v>
          </cell>
          <cell r="F492" t="str">
            <v>max.teiger@edu.ece.fr</v>
          </cell>
          <cell r="G492" t="str">
            <v>M</v>
          </cell>
          <cell r="I492">
            <v>2020</v>
          </cell>
          <cell r="M492" t="str">
            <v>ING</v>
          </cell>
          <cell r="N492" t="str">
            <v>ADMISCOND</v>
          </cell>
        </row>
        <row r="493">
          <cell r="A493">
            <v>108383</v>
          </cell>
          <cell r="B493" t="str">
            <v>VALRAN</v>
          </cell>
          <cell r="C493" t="str">
            <v>Adrien</v>
          </cell>
          <cell r="D493" t="str">
            <v>Adrien VALRAN</v>
          </cell>
          <cell r="E493" t="str">
            <v>AV175677</v>
          </cell>
          <cell r="F493" t="str">
            <v>adrien.valran@edu.ece.fr</v>
          </cell>
          <cell r="G493" t="str">
            <v>M</v>
          </cell>
          <cell r="I493">
            <v>2020</v>
          </cell>
          <cell r="J493">
            <v>0</v>
          </cell>
          <cell r="K493">
            <v>0</v>
          </cell>
          <cell r="L493">
            <v>0</v>
          </cell>
          <cell r="M493" t="str">
            <v>ING</v>
          </cell>
          <cell r="N493" t="str">
            <v>ADMISCOND</v>
          </cell>
          <cell r="O493">
            <v>0</v>
          </cell>
        </row>
        <row r="494">
          <cell r="A494">
            <v>109053</v>
          </cell>
          <cell r="B494" t="str">
            <v>Villalobos Castro</v>
          </cell>
          <cell r="C494" t="str">
            <v>Jose Arturo</v>
          </cell>
          <cell r="D494" t="str">
            <v>Villalobos Castro Jose Arturo</v>
          </cell>
          <cell r="F494" t="str">
            <v>A00818214@itesm.mx</v>
          </cell>
          <cell r="G494" t="str">
            <v>M</v>
          </cell>
          <cell r="H494" t="str">
            <v>Nouveau (international)</v>
          </cell>
          <cell r="M494" t="str">
            <v>ING</v>
          </cell>
          <cell r="N494" t="e">
            <v>#N/A</v>
          </cell>
        </row>
        <row r="495">
          <cell r="A495">
            <v>109062</v>
          </cell>
          <cell r="B495" t="str">
            <v>Yun</v>
          </cell>
          <cell r="C495" t="str">
            <v>ShinYeong</v>
          </cell>
          <cell r="D495" t="str">
            <v>Yun ShinYeong</v>
          </cell>
          <cell r="F495" t="str">
            <v>freeswsy@naver.com</v>
          </cell>
          <cell r="G495" t="str">
            <v>F</v>
          </cell>
          <cell r="H495" t="str">
            <v>Nouveau (international)</v>
          </cell>
          <cell r="M495" t="str">
            <v>ING</v>
          </cell>
          <cell r="N495" t="e">
            <v>#N/A</v>
          </cell>
        </row>
        <row r="496">
          <cell r="A496">
            <v>108533</v>
          </cell>
          <cell r="B496" t="str">
            <v>AGOT</v>
          </cell>
          <cell r="C496" t="str">
            <v>Rudy</v>
          </cell>
          <cell r="D496" t="str">
            <v>Rudy AGOT</v>
          </cell>
          <cell r="E496" t="str">
            <v>RA175780</v>
          </cell>
          <cell r="F496" t="str">
            <v>rudy.agot@edu.ece.fr</v>
          </cell>
          <cell r="G496" t="str">
            <v>M</v>
          </cell>
          <cell r="I496">
            <v>2020</v>
          </cell>
          <cell r="M496" t="str">
            <v>ING</v>
          </cell>
          <cell r="N496" t="str">
            <v>ADMISCOND</v>
          </cell>
        </row>
        <row r="497">
          <cell r="A497">
            <v>107005</v>
          </cell>
          <cell r="B497" t="str">
            <v>AUBARET</v>
          </cell>
          <cell r="C497" t="str">
            <v>Auriane</v>
          </cell>
          <cell r="D497" t="str">
            <v>Auriane AUBARET</v>
          </cell>
          <cell r="E497" t="str">
            <v>AA160204</v>
          </cell>
          <cell r="F497" t="str">
            <v>auriane.aubaret@edu.ece.fr</v>
          </cell>
          <cell r="G497" t="str">
            <v>F</v>
          </cell>
          <cell r="I497">
            <v>2020</v>
          </cell>
          <cell r="M497" t="str">
            <v>ING</v>
          </cell>
          <cell r="N497" t="str">
            <v>ADMIS</v>
          </cell>
        </row>
        <row r="498">
          <cell r="A498">
            <v>107220</v>
          </cell>
          <cell r="B498" t="str">
            <v>BAHRI</v>
          </cell>
          <cell r="C498" t="str">
            <v>Skander</v>
          </cell>
          <cell r="D498" t="str">
            <v>Skander BAHRI</v>
          </cell>
          <cell r="E498" t="str">
            <v>SB161818</v>
          </cell>
          <cell r="F498" t="str">
            <v>skander.bahri@edu.ece.fr</v>
          </cell>
          <cell r="G498" t="str">
            <v>M</v>
          </cell>
          <cell r="I498">
            <v>2020</v>
          </cell>
          <cell r="M498" t="str">
            <v>ING</v>
          </cell>
          <cell r="N498" t="str">
            <v>ADMISCOND</v>
          </cell>
        </row>
        <row r="499">
          <cell r="A499">
            <v>106617</v>
          </cell>
          <cell r="B499" t="str">
            <v>BATTAGLIOTTI</v>
          </cell>
          <cell r="C499" t="str">
            <v>Antoine</v>
          </cell>
          <cell r="D499" t="str">
            <v>Antoine BATTAGLIOTTI</v>
          </cell>
          <cell r="E499" t="str">
            <v>AB151823</v>
          </cell>
          <cell r="F499" t="str">
            <v>antoine.battagliotti@edu.ece.fr</v>
          </cell>
          <cell r="G499" t="str">
            <v>M</v>
          </cell>
          <cell r="I499">
            <v>2020</v>
          </cell>
          <cell r="M499" t="str">
            <v>ING</v>
          </cell>
          <cell r="N499" t="str">
            <v>ADMIS</v>
          </cell>
        </row>
        <row r="500">
          <cell r="A500">
            <v>105901</v>
          </cell>
          <cell r="B500" t="str">
            <v>BEAZIZ</v>
          </cell>
          <cell r="C500" t="str">
            <v>Raphael</v>
          </cell>
          <cell r="D500" t="str">
            <v>Raphael BEAZIZ</v>
          </cell>
          <cell r="E500" t="str">
            <v>RB151829</v>
          </cell>
          <cell r="F500" t="str">
            <v>raphael.beaziz@edu.ece.fr</v>
          </cell>
          <cell r="G500" t="str">
            <v>M</v>
          </cell>
          <cell r="I500">
            <v>2020</v>
          </cell>
          <cell r="M500" t="str">
            <v>ING</v>
          </cell>
          <cell r="N500" t="str">
            <v>ADMIS</v>
          </cell>
        </row>
        <row r="501">
          <cell r="A501">
            <v>106389</v>
          </cell>
          <cell r="B501" t="str">
            <v>BELAMY</v>
          </cell>
          <cell r="C501" t="str">
            <v>Marie-Claire</v>
          </cell>
          <cell r="D501" t="str">
            <v>Marie-Claire BELAMY</v>
          </cell>
          <cell r="E501" t="str">
            <v>MB151830</v>
          </cell>
          <cell r="F501" t="str">
            <v>marie-claire.belamy@edu.ece.fr</v>
          </cell>
          <cell r="G501" t="str">
            <v>F</v>
          </cell>
          <cell r="I501">
            <v>2020</v>
          </cell>
          <cell r="M501" t="str">
            <v>ING</v>
          </cell>
          <cell r="N501" t="str">
            <v>ADMIS</v>
          </cell>
        </row>
        <row r="502">
          <cell r="A502">
            <v>109097</v>
          </cell>
          <cell r="B502" t="str">
            <v>BELCAID</v>
          </cell>
          <cell r="C502" t="str">
            <v>Yannis</v>
          </cell>
          <cell r="D502" t="str">
            <v>BELCAID Yannis</v>
          </cell>
          <cell r="F502" t="str">
            <v>nabil.belcaid@free.fr</v>
          </cell>
          <cell r="G502" t="str">
            <v>M</v>
          </cell>
          <cell r="H502" t="str">
            <v>Nouveau (admissions)</v>
          </cell>
          <cell r="I502">
            <v>2020</v>
          </cell>
          <cell r="J502" t="str">
            <v>nabil.belcaid@free.fr</v>
          </cell>
          <cell r="M502" t="str">
            <v>ING</v>
          </cell>
        </row>
        <row r="503">
          <cell r="A503">
            <v>106417</v>
          </cell>
          <cell r="B503" t="str">
            <v>BERTHET BONDET</v>
          </cell>
          <cell r="C503" t="str">
            <v>Aldric</v>
          </cell>
          <cell r="D503" t="str">
            <v>Aldric BERTHET BONDET</v>
          </cell>
          <cell r="E503" t="str">
            <v>AB151837</v>
          </cell>
          <cell r="F503" t="str">
            <v>aldric.berthet-bondet@edu.ece.fr</v>
          </cell>
          <cell r="G503" t="str">
            <v>M</v>
          </cell>
          <cell r="I503">
            <v>2020</v>
          </cell>
          <cell r="M503" t="str">
            <v>ING</v>
          </cell>
          <cell r="N503" t="str">
            <v>ADMISCOND</v>
          </cell>
        </row>
        <row r="504">
          <cell r="A504">
            <v>108134</v>
          </cell>
          <cell r="B504" t="str">
            <v>BRANCO</v>
          </cell>
          <cell r="C504" t="str">
            <v>Luc</v>
          </cell>
          <cell r="D504" t="str">
            <v>Luc BRANCO</v>
          </cell>
          <cell r="E504" t="str">
            <v>LB175702</v>
          </cell>
          <cell r="F504" t="str">
            <v>luc.branco@edu.ece.fr</v>
          </cell>
          <cell r="G504" t="str">
            <v>M</v>
          </cell>
          <cell r="I504">
            <v>2020</v>
          </cell>
          <cell r="M504" t="str">
            <v>ING</v>
          </cell>
          <cell r="N504" t="str">
            <v>ADMIS</v>
          </cell>
        </row>
        <row r="505">
          <cell r="A505">
            <v>107015</v>
          </cell>
          <cell r="B505" t="str">
            <v>CASTEUR</v>
          </cell>
          <cell r="C505" t="str">
            <v>Gautier</v>
          </cell>
          <cell r="D505" t="str">
            <v>Gautier CASTEUR</v>
          </cell>
          <cell r="E505" t="str">
            <v>GC160217</v>
          </cell>
          <cell r="F505" t="str">
            <v>gautier.casteur@edu.ece.fr</v>
          </cell>
          <cell r="G505" t="str">
            <v>M</v>
          </cell>
          <cell r="I505">
            <v>2020</v>
          </cell>
          <cell r="M505" t="str">
            <v>ING</v>
          </cell>
          <cell r="N505" t="str">
            <v>ADMIS</v>
          </cell>
        </row>
        <row r="506">
          <cell r="A506">
            <v>106432</v>
          </cell>
          <cell r="B506" t="str">
            <v>CLISSON</v>
          </cell>
          <cell r="C506" t="str">
            <v>Dorian</v>
          </cell>
          <cell r="D506" t="str">
            <v>Dorian CLISSON</v>
          </cell>
          <cell r="E506" t="str">
            <v>DC151882</v>
          </cell>
          <cell r="F506" t="str">
            <v>dorian.clisson@edu.ece.fr</v>
          </cell>
          <cell r="G506" t="str">
            <v>M</v>
          </cell>
          <cell r="I506">
            <v>2020</v>
          </cell>
          <cell r="M506" t="str">
            <v>ING</v>
          </cell>
          <cell r="N506" t="str">
            <v>ADMIS</v>
          </cell>
        </row>
        <row r="507">
          <cell r="A507">
            <v>106354</v>
          </cell>
          <cell r="B507" t="str">
            <v>CLOUET</v>
          </cell>
          <cell r="C507" t="str">
            <v>Valentin</v>
          </cell>
          <cell r="D507" t="str">
            <v>Valentin CLOUET</v>
          </cell>
          <cell r="E507" t="str">
            <v>VC151883</v>
          </cell>
          <cell r="F507" t="str">
            <v>valentin.clouet@edu.ece.fr</v>
          </cell>
          <cell r="G507" t="str">
            <v>M</v>
          </cell>
          <cell r="I507">
            <v>2020</v>
          </cell>
          <cell r="M507" t="str">
            <v>ING</v>
          </cell>
          <cell r="N507" t="str">
            <v>ADMIS</v>
          </cell>
        </row>
        <row r="508">
          <cell r="A508">
            <v>106424</v>
          </cell>
          <cell r="B508" t="str">
            <v>COLIN DE VERDIERE</v>
          </cell>
          <cell r="C508" t="str">
            <v>Matthieu</v>
          </cell>
          <cell r="D508" t="str">
            <v>Matthieu COLIN DE VERDIERE</v>
          </cell>
          <cell r="E508" t="str">
            <v>MC151885</v>
          </cell>
          <cell r="F508" t="str">
            <v>matthieu.colin-de-verdiere@edu.ece.fr</v>
          </cell>
          <cell r="G508" t="str">
            <v>M</v>
          </cell>
          <cell r="I508">
            <v>2020</v>
          </cell>
          <cell r="M508" t="str">
            <v>ING</v>
          </cell>
          <cell r="N508" t="str">
            <v>ADMISCOND</v>
          </cell>
        </row>
        <row r="509">
          <cell r="A509">
            <v>106337</v>
          </cell>
          <cell r="B509" t="str">
            <v>COUVREUR</v>
          </cell>
          <cell r="C509" t="str">
            <v>Adrien</v>
          </cell>
          <cell r="D509" t="str">
            <v>Adrien COUVREUR</v>
          </cell>
          <cell r="E509" t="str">
            <v>AC151891</v>
          </cell>
          <cell r="F509" t="str">
            <v>adrien.couvreur@edu.ece.fr</v>
          </cell>
          <cell r="G509" t="str">
            <v>M</v>
          </cell>
          <cell r="I509">
            <v>2020</v>
          </cell>
          <cell r="M509" t="str">
            <v>ING</v>
          </cell>
          <cell r="N509" t="str">
            <v>ADMISCOND</v>
          </cell>
        </row>
        <row r="510">
          <cell r="A510">
            <v>108187</v>
          </cell>
          <cell r="B510" t="str">
            <v>FERRANDIS</v>
          </cell>
          <cell r="C510" t="str">
            <v>Alizée</v>
          </cell>
          <cell r="D510" t="str">
            <v>Alizée FERRANDIS</v>
          </cell>
          <cell r="E510" t="str">
            <v>AF175694</v>
          </cell>
          <cell r="F510" t="str">
            <v>alizee.ferrandis@edu.ece.fr</v>
          </cell>
          <cell r="G510" t="str">
            <v>F</v>
          </cell>
          <cell r="I510">
            <v>2020</v>
          </cell>
          <cell r="M510" t="str">
            <v>ING</v>
          </cell>
          <cell r="N510" t="str">
            <v>ADMISCOND</v>
          </cell>
        </row>
        <row r="511">
          <cell r="A511">
            <v>105781</v>
          </cell>
          <cell r="B511" t="str">
            <v>FORMOND</v>
          </cell>
          <cell r="C511" t="str">
            <v>Thibaud</v>
          </cell>
          <cell r="D511" t="str">
            <v>FORMOND Thibaud</v>
          </cell>
          <cell r="E511" t="str">
            <v>formond</v>
          </cell>
          <cell r="F511" t="str">
            <v>thibaud.formond@edu.ece.fr</v>
          </cell>
          <cell r="G511" t="str">
            <v>M</v>
          </cell>
          <cell r="M511" t="str">
            <v>ING</v>
          </cell>
          <cell r="N511" t="e">
            <v>#N/A</v>
          </cell>
          <cell r="O511" t="str">
            <v>Redoublement avec changement de majeure (SI)</v>
          </cell>
        </row>
        <row r="512">
          <cell r="A512">
            <v>106272</v>
          </cell>
          <cell r="B512" t="str">
            <v>GUILLOT</v>
          </cell>
          <cell r="C512" t="str">
            <v>Nicolas</v>
          </cell>
          <cell r="D512" t="str">
            <v>Nicolas GUILLOT</v>
          </cell>
          <cell r="E512" t="str">
            <v>NG151965</v>
          </cell>
          <cell r="F512" t="str">
            <v>nicolas.guillot@edu.ece.fr</v>
          </cell>
          <cell r="G512" t="str">
            <v>M</v>
          </cell>
          <cell r="I512">
            <v>2020</v>
          </cell>
          <cell r="M512" t="str">
            <v>ING</v>
          </cell>
          <cell r="N512" t="str">
            <v>ADMISCOND</v>
          </cell>
        </row>
        <row r="513">
          <cell r="A513">
            <v>105825</v>
          </cell>
          <cell r="B513" t="str">
            <v>GUILLOT</v>
          </cell>
          <cell r="C513" t="str">
            <v>Augustin</v>
          </cell>
          <cell r="D513" t="str">
            <v>Augustin GUILLOT</v>
          </cell>
          <cell r="E513" t="str">
            <v>AUGUILLOT</v>
          </cell>
          <cell r="F513" t="str">
            <v>augustin.guillot@edu.ece.fr</v>
          </cell>
          <cell r="G513" t="str">
            <v>M</v>
          </cell>
          <cell r="I513">
            <v>2020</v>
          </cell>
          <cell r="M513" t="str">
            <v>ING</v>
          </cell>
          <cell r="N513" t="str">
            <v>ADMISIND</v>
          </cell>
        </row>
        <row r="514">
          <cell r="A514">
            <v>109157</v>
          </cell>
          <cell r="B514" t="str">
            <v xml:space="preserve">HADI GONI BOULAMA </v>
          </cell>
          <cell r="C514" t="str">
            <v>Amina</v>
          </cell>
          <cell r="D514" t="str">
            <v>HADI GONI BOULAMA  Amina</v>
          </cell>
          <cell r="F514" t="str">
            <v>mariamgb11@gmail.com</v>
          </cell>
          <cell r="G514" t="str">
            <v>M</v>
          </cell>
          <cell r="H514" t="str">
            <v>Nouveau (admissions)</v>
          </cell>
          <cell r="I514">
            <v>2020</v>
          </cell>
          <cell r="J514" t="str">
            <v>aminagb22@yahoo.fr</v>
          </cell>
          <cell r="M514" t="str">
            <v>ING</v>
          </cell>
        </row>
        <row r="515">
          <cell r="A515">
            <v>108541</v>
          </cell>
          <cell r="B515" t="str">
            <v>HELLOU</v>
          </cell>
          <cell r="C515" t="str">
            <v>Ammaria</v>
          </cell>
          <cell r="D515" t="str">
            <v>Ammaria HELLOU</v>
          </cell>
          <cell r="E515" t="str">
            <v>AH175771</v>
          </cell>
          <cell r="F515" t="str">
            <v>ammaria.hellou@edu.ece.fr</v>
          </cell>
          <cell r="G515" t="str">
            <v>F</v>
          </cell>
          <cell r="I515">
            <v>2020</v>
          </cell>
          <cell r="M515" t="str">
            <v>ING</v>
          </cell>
          <cell r="N515" t="str">
            <v>ADMIS</v>
          </cell>
        </row>
        <row r="516">
          <cell r="A516">
            <v>106416</v>
          </cell>
          <cell r="B516" t="str">
            <v>KICINSKI</v>
          </cell>
          <cell r="C516" t="str">
            <v>Ghislain</v>
          </cell>
          <cell r="D516" t="str">
            <v>Ghislain KICINSKI</v>
          </cell>
          <cell r="E516" t="str">
            <v>GK151990</v>
          </cell>
          <cell r="F516" t="str">
            <v>ghislain.kicinski@edu.ece.fr</v>
          </cell>
          <cell r="G516" t="str">
            <v>M</v>
          </cell>
          <cell r="I516">
            <v>2020</v>
          </cell>
          <cell r="M516" t="str">
            <v>ING</v>
          </cell>
          <cell r="N516" t="str">
            <v>ADMISCOND</v>
          </cell>
        </row>
        <row r="517">
          <cell r="A517">
            <v>108429</v>
          </cell>
          <cell r="B517" t="str">
            <v>LE</v>
          </cell>
          <cell r="C517" t="str">
            <v>Tien Hoang-Dôn</v>
          </cell>
          <cell r="D517" t="str">
            <v>Tien Hoang-Dôn LE</v>
          </cell>
          <cell r="E517" t="str">
            <v>TL175664</v>
          </cell>
          <cell r="F517" t="str">
            <v>tien-hoang-don.le@edu.ece.fr</v>
          </cell>
          <cell r="G517" t="str">
            <v>M</v>
          </cell>
          <cell r="I517">
            <v>2020</v>
          </cell>
          <cell r="M517" t="str">
            <v>ING</v>
          </cell>
          <cell r="N517" t="str">
            <v>ADMISCOND</v>
          </cell>
        </row>
        <row r="518">
          <cell r="A518">
            <v>108514</v>
          </cell>
          <cell r="B518" t="str">
            <v>LEFEVRE</v>
          </cell>
          <cell r="C518" t="str">
            <v>Emilien</v>
          </cell>
          <cell r="D518" t="str">
            <v>Emilien LEFEVRE</v>
          </cell>
          <cell r="E518" t="str">
            <v>EL175746</v>
          </cell>
          <cell r="F518" t="str">
            <v>emilien.lefevre@edu.ece.fr</v>
          </cell>
          <cell r="G518" t="str">
            <v>M</v>
          </cell>
          <cell r="I518">
            <v>2020</v>
          </cell>
          <cell r="M518" t="str">
            <v>ING</v>
          </cell>
          <cell r="N518" t="str">
            <v>ADMISCOND</v>
          </cell>
        </row>
        <row r="519">
          <cell r="A519">
            <v>108547</v>
          </cell>
          <cell r="B519" t="str">
            <v>LEMGADAR</v>
          </cell>
          <cell r="C519" t="str">
            <v>Nohame</v>
          </cell>
          <cell r="D519" t="str">
            <v>Nohame LEMGADAR</v>
          </cell>
          <cell r="E519" t="str">
            <v>NL175768</v>
          </cell>
          <cell r="F519" t="str">
            <v>nohame.lemgadar@edu.ece.fr</v>
          </cell>
          <cell r="G519" t="str">
            <v>M</v>
          </cell>
          <cell r="I519">
            <v>2020</v>
          </cell>
          <cell r="M519" t="str">
            <v>ING</v>
          </cell>
          <cell r="N519" t="str">
            <v>ADMISCOND</v>
          </cell>
        </row>
        <row r="520">
          <cell r="A520">
            <v>106429</v>
          </cell>
          <cell r="B520" t="str">
            <v>LOPES</v>
          </cell>
          <cell r="C520" t="str">
            <v>Raphael</v>
          </cell>
          <cell r="D520" t="str">
            <v>Raphael LOPES</v>
          </cell>
          <cell r="E520" t="str">
            <v>RL152023</v>
          </cell>
          <cell r="F520" t="str">
            <v>raphael.lopes@edu.ece.fr</v>
          </cell>
          <cell r="G520" t="str">
            <v>M</v>
          </cell>
          <cell r="I520">
            <v>2020</v>
          </cell>
          <cell r="M520" t="str">
            <v>ING</v>
          </cell>
          <cell r="N520" t="str">
            <v>ADMIS</v>
          </cell>
        </row>
        <row r="521">
          <cell r="A521">
            <v>106695</v>
          </cell>
          <cell r="B521" t="str">
            <v>MAALOUF</v>
          </cell>
          <cell r="C521" t="str">
            <v>Rawad</v>
          </cell>
          <cell r="D521" t="str">
            <v>Rawad MAALOUF</v>
          </cell>
          <cell r="E521" t="str">
            <v>RM152026</v>
          </cell>
          <cell r="F521" t="str">
            <v>rawad.maalouf@edu.ece.fr</v>
          </cell>
          <cell r="G521" t="str">
            <v>M</v>
          </cell>
          <cell r="I521">
            <v>2020</v>
          </cell>
          <cell r="M521" t="str">
            <v>ING</v>
          </cell>
          <cell r="N521" t="str">
            <v>ADMIS</v>
          </cell>
        </row>
        <row r="522">
          <cell r="A522">
            <v>106496</v>
          </cell>
          <cell r="B522" t="str">
            <v>MARTIN</v>
          </cell>
          <cell r="C522" t="str">
            <v>Benjamin</v>
          </cell>
          <cell r="D522" t="str">
            <v>Benjamin MARTIN</v>
          </cell>
          <cell r="E522" t="str">
            <v>BM152788</v>
          </cell>
          <cell r="F522" t="str">
            <v>benjamin.martin1@edu.ece.fr</v>
          </cell>
          <cell r="G522" t="str">
            <v>M</v>
          </cell>
          <cell r="I522">
            <v>2020</v>
          </cell>
          <cell r="M522" t="str">
            <v>ING</v>
          </cell>
          <cell r="N522" t="str">
            <v>ADMISCOND</v>
          </cell>
        </row>
        <row r="523">
          <cell r="A523">
            <v>106653</v>
          </cell>
          <cell r="B523" t="str">
            <v>MIGNOT</v>
          </cell>
          <cell r="C523" t="str">
            <v>Gautier</v>
          </cell>
          <cell r="D523" t="str">
            <v>Gautier MIGNOT</v>
          </cell>
          <cell r="E523" t="str">
            <v>GM152041</v>
          </cell>
          <cell r="F523" t="str">
            <v>gautier.mignot@edu.ece.fr</v>
          </cell>
          <cell r="G523" t="str">
            <v>M</v>
          </cell>
          <cell r="I523">
            <v>2020</v>
          </cell>
          <cell r="M523" t="str">
            <v>ING</v>
          </cell>
          <cell r="N523" t="str">
            <v>ADMISCOND</v>
          </cell>
        </row>
        <row r="524">
          <cell r="A524">
            <v>105711</v>
          </cell>
          <cell r="B524" t="str">
            <v>MINA</v>
          </cell>
          <cell r="C524" t="str">
            <v>Adrien</v>
          </cell>
          <cell r="D524" t="str">
            <v>Adrien MINA</v>
          </cell>
          <cell r="E524" t="str">
            <v>MINA</v>
          </cell>
          <cell r="F524" t="str">
            <v>adrien.mina@edu.ece.fr</v>
          </cell>
          <cell r="G524" t="str">
            <v>M</v>
          </cell>
          <cell r="I524">
            <v>2020</v>
          </cell>
          <cell r="M524" t="str">
            <v>ING</v>
          </cell>
          <cell r="N524" t="str">
            <v>ADMIS</v>
          </cell>
        </row>
        <row r="525">
          <cell r="A525">
            <v>106418</v>
          </cell>
          <cell r="B525" t="str">
            <v>PIROT</v>
          </cell>
          <cell r="C525" t="str">
            <v>Julien</v>
          </cell>
          <cell r="D525" t="str">
            <v>Julien PIROT</v>
          </cell>
          <cell r="E525" t="str">
            <v>JP152064</v>
          </cell>
          <cell r="F525" t="str">
            <v>julien.pirot@edu.ece.fr</v>
          </cell>
          <cell r="G525" t="str">
            <v>M</v>
          </cell>
          <cell r="I525">
            <v>2020</v>
          </cell>
          <cell r="M525" t="str">
            <v>ING</v>
          </cell>
          <cell r="N525" t="str">
            <v>ADMIS</v>
          </cell>
        </row>
        <row r="526">
          <cell r="A526">
            <v>107214</v>
          </cell>
          <cell r="B526" t="str">
            <v>QUEMAT</v>
          </cell>
          <cell r="C526" t="str">
            <v>Adrien</v>
          </cell>
          <cell r="D526" t="str">
            <v>Adrien QUEMAT</v>
          </cell>
          <cell r="E526" t="str">
            <v>AQ161821</v>
          </cell>
          <cell r="F526" t="str">
            <v>adrien.quemat@edu.ece.fr</v>
          </cell>
          <cell r="G526" t="str">
            <v>M</v>
          </cell>
          <cell r="I526">
            <v>2020</v>
          </cell>
          <cell r="M526" t="str">
            <v>ING</v>
          </cell>
          <cell r="N526" t="str">
            <v>ADMIS</v>
          </cell>
        </row>
        <row r="527">
          <cell r="A527">
            <v>108394</v>
          </cell>
          <cell r="B527" t="str">
            <v>RANARISON</v>
          </cell>
          <cell r="C527" t="str">
            <v>Meva</v>
          </cell>
          <cell r="D527" t="str">
            <v>Meva RANARISON</v>
          </cell>
          <cell r="E527" t="str">
            <v>MR175650</v>
          </cell>
          <cell r="F527" t="str">
            <v>meva.ranarison@edu.ece.fr</v>
          </cell>
          <cell r="G527" t="str">
            <v>F</v>
          </cell>
          <cell r="I527">
            <v>2020</v>
          </cell>
          <cell r="M527" t="str">
            <v>ING</v>
          </cell>
          <cell r="N527" t="str">
            <v>ADMISCOND</v>
          </cell>
        </row>
        <row r="528">
          <cell r="A528">
            <v>107594</v>
          </cell>
          <cell r="B528" t="str">
            <v>REBAINE</v>
          </cell>
          <cell r="C528" t="str">
            <v>Neil</v>
          </cell>
          <cell r="D528" t="str">
            <v>Neil REBAINE</v>
          </cell>
          <cell r="E528" t="str">
            <v>NR161804</v>
          </cell>
          <cell r="F528" t="str">
            <v>neil.rebaine@edu.ece.fr</v>
          </cell>
          <cell r="G528" t="str">
            <v>M</v>
          </cell>
          <cell r="I528">
            <v>2020</v>
          </cell>
          <cell r="M528" t="str">
            <v>ING</v>
          </cell>
          <cell r="N528" t="str">
            <v>ADMIS</v>
          </cell>
        </row>
        <row r="529">
          <cell r="A529">
            <v>106322</v>
          </cell>
          <cell r="B529" t="str">
            <v>SAMUEL</v>
          </cell>
          <cell r="C529" t="str">
            <v>Clara</v>
          </cell>
          <cell r="D529" t="str">
            <v>Clara SAMUEL</v>
          </cell>
          <cell r="E529" t="str">
            <v>CS152095</v>
          </cell>
          <cell r="F529" t="str">
            <v>clara.samuel@edu.ece.fr</v>
          </cell>
          <cell r="G529" t="str">
            <v>F</v>
          </cell>
          <cell r="I529">
            <v>2020</v>
          </cell>
          <cell r="M529" t="str">
            <v>ING</v>
          </cell>
          <cell r="N529" t="str">
            <v>ADMIS</v>
          </cell>
        </row>
        <row r="530">
          <cell r="A530">
            <v>108372</v>
          </cell>
          <cell r="B530" t="str">
            <v>SUGUNAPARAJAN</v>
          </cell>
          <cell r="C530" t="str">
            <v>Agetha</v>
          </cell>
          <cell r="D530" t="str">
            <v>Agetha SUGUNAPARAJAN</v>
          </cell>
          <cell r="E530" t="str">
            <v>AS175673</v>
          </cell>
          <cell r="F530" t="str">
            <v>agetha.sugunaparajan@edu.ece.fr</v>
          </cell>
          <cell r="G530" t="str">
            <v>F</v>
          </cell>
          <cell r="I530">
            <v>2020</v>
          </cell>
          <cell r="J530">
            <v>0</v>
          </cell>
          <cell r="K530">
            <v>0</v>
          </cell>
          <cell r="L530">
            <v>0</v>
          </cell>
          <cell r="M530" t="str">
            <v>ING</v>
          </cell>
          <cell r="N530" t="str">
            <v>ADMISCOND</v>
          </cell>
          <cell r="O530">
            <v>0</v>
          </cell>
        </row>
        <row r="531">
          <cell r="A531">
            <v>105822</v>
          </cell>
          <cell r="B531" t="str">
            <v>TIMSILINE</v>
          </cell>
          <cell r="C531" t="str">
            <v>Nazim</v>
          </cell>
          <cell r="D531" t="str">
            <v>TIMSILINE Nazim</v>
          </cell>
          <cell r="F531" t="str">
            <v>nazim.timsiline@edu.ece.fr</v>
          </cell>
          <cell r="G531" t="str">
            <v>M</v>
          </cell>
          <cell r="I531">
            <v>2019</v>
          </cell>
          <cell r="M531" t="str">
            <v>ING</v>
          </cell>
          <cell r="O531" t="str">
            <v>Redoublement conditionnel avec mise à l'épreuve au 1er semestre de l'ING4 - Majeure SI</v>
          </cell>
        </row>
        <row r="532">
          <cell r="A532">
            <v>106474</v>
          </cell>
          <cell r="B532" t="str">
            <v>ALLINE</v>
          </cell>
          <cell r="C532" t="str">
            <v>Rémy</v>
          </cell>
          <cell r="D532" t="str">
            <v>Rémy ALLINE</v>
          </cell>
          <cell r="E532" t="str">
            <v>RA151806</v>
          </cell>
          <cell r="F532" t="str">
            <v>remy.alline@edu.ece.fr</v>
          </cell>
          <cell r="G532" t="str">
            <v>M</v>
          </cell>
          <cell r="I532">
            <v>2020</v>
          </cell>
          <cell r="M532" t="str">
            <v>ING</v>
          </cell>
          <cell r="N532" t="str">
            <v>ADMIS</v>
          </cell>
        </row>
        <row r="533">
          <cell r="A533">
            <v>107419</v>
          </cell>
          <cell r="B533" t="str">
            <v>ANGLES</v>
          </cell>
          <cell r="C533" t="str">
            <v>Mathilde</v>
          </cell>
          <cell r="D533" t="str">
            <v>Mathilde ANGLES</v>
          </cell>
          <cell r="E533" t="str">
            <v>MA161811</v>
          </cell>
          <cell r="F533" t="str">
            <v>mathilde.angles@edu.ece.fr</v>
          </cell>
          <cell r="G533" t="str">
            <v>F</v>
          </cell>
          <cell r="I533">
            <v>2020</v>
          </cell>
          <cell r="M533" t="str">
            <v>ING</v>
          </cell>
          <cell r="N533" t="str">
            <v>ADMIS</v>
          </cell>
        </row>
        <row r="534">
          <cell r="A534">
            <v>108399</v>
          </cell>
          <cell r="B534" t="str">
            <v>ARZEL</v>
          </cell>
          <cell r="C534" t="str">
            <v>Julien</v>
          </cell>
          <cell r="D534" t="str">
            <v>Julien ARZEL</v>
          </cell>
          <cell r="E534" t="str">
            <v>JA175644</v>
          </cell>
          <cell r="F534" t="str">
            <v>julien.arzel@edu.ece.fr</v>
          </cell>
          <cell r="G534" t="str">
            <v>M</v>
          </cell>
          <cell r="I534">
            <v>2020</v>
          </cell>
          <cell r="M534" t="str">
            <v>ING</v>
          </cell>
          <cell r="N534" t="str">
            <v>ADMISCOND</v>
          </cell>
        </row>
        <row r="535">
          <cell r="A535">
            <v>106324</v>
          </cell>
          <cell r="B535" t="str">
            <v>AUDEGON</v>
          </cell>
          <cell r="C535" t="str">
            <v>Jules</v>
          </cell>
          <cell r="D535" t="str">
            <v>Jules AUDEGON</v>
          </cell>
          <cell r="E535" t="str">
            <v>JA151815</v>
          </cell>
          <cell r="F535" t="str">
            <v>jules.audegon@edu.ece.fr</v>
          </cell>
          <cell r="G535" t="str">
            <v>M</v>
          </cell>
          <cell r="I535">
            <v>2020</v>
          </cell>
          <cell r="M535" t="str">
            <v>ING</v>
          </cell>
          <cell r="N535" t="str">
            <v>ADMISCOND</v>
          </cell>
        </row>
        <row r="536">
          <cell r="A536">
            <v>108382</v>
          </cell>
          <cell r="B536" t="str">
            <v>BOSSERAY</v>
          </cell>
          <cell r="C536" t="str">
            <v>Alexis</v>
          </cell>
          <cell r="D536" t="str">
            <v>Alexis BOSSERAY</v>
          </cell>
          <cell r="E536" t="str">
            <v>AB175678</v>
          </cell>
          <cell r="F536" t="str">
            <v>alexis.bosseray@edu.ece.fr</v>
          </cell>
          <cell r="G536" t="str">
            <v>M</v>
          </cell>
          <cell r="I536">
            <v>2020</v>
          </cell>
          <cell r="M536" t="str">
            <v>ING</v>
          </cell>
          <cell r="N536" t="str">
            <v>ADMISCOND</v>
          </cell>
        </row>
        <row r="537">
          <cell r="A537">
            <v>106989</v>
          </cell>
          <cell r="B537" t="str">
            <v>BRISSE</v>
          </cell>
          <cell r="C537" t="str">
            <v>Romain</v>
          </cell>
          <cell r="D537" t="str">
            <v>Romain BRISSE</v>
          </cell>
          <cell r="E537" t="str">
            <v>RB160188</v>
          </cell>
          <cell r="F537" t="str">
            <v>romain.brisse@edu.ece.fr</v>
          </cell>
          <cell r="G537" t="str">
            <v>M</v>
          </cell>
          <cell r="I537">
            <v>2020</v>
          </cell>
          <cell r="M537" t="str">
            <v>ING</v>
          </cell>
          <cell r="N537" t="str">
            <v>ADMIS</v>
          </cell>
        </row>
        <row r="538">
          <cell r="A538">
            <v>108445</v>
          </cell>
          <cell r="B538" t="str">
            <v>CARUANA TOMASINI</v>
          </cell>
          <cell r="C538" t="str">
            <v>Baptiste</v>
          </cell>
          <cell r="D538" t="str">
            <v>Baptiste CARUANA TOMASINI</v>
          </cell>
          <cell r="E538" t="str">
            <v>BC175736</v>
          </cell>
          <cell r="F538" t="str">
            <v>baptiste.caruana-tomasini@edu.ece.fr</v>
          </cell>
          <cell r="G538" t="str">
            <v>M</v>
          </cell>
          <cell r="I538">
            <v>2020</v>
          </cell>
          <cell r="M538" t="str">
            <v>ING</v>
          </cell>
          <cell r="N538" t="str">
            <v>ADMISCOND</v>
          </cell>
        </row>
        <row r="539">
          <cell r="A539">
            <v>109048</v>
          </cell>
          <cell r="B539" t="str">
            <v>Castaneda Para</v>
          </cell>
          <cell r="C539" t="str">
            <v>Omar Ali Ahmed</v>
          </cell>
          <cell r="D539" t="str">
            <v>Castaneda Para Omar Ali Ahmed</v>
          </cell>
          <cell r="F539" t="str">
            <v>A01329030@itesm.mx</v>
          </cell>
          <cell r="G539" t="str">
            <v>M</v>
          </cell>
          <cell r="H539" t="str">
            <v>Nouveau (international)</v>
          </cell>
          <cell r="M539" t="str">
            <v>ING</v>
          </cell>
          <cell r="N539" t="e">
            <v>#N/A</v>
          </cell>
        </row>
        <row r="540">
          <cell r="A540">
            <v>108529</v>
          </cell>
          <cell r="B540" t="str">
            <v>CHAN</v>
          </cell>
          <cell r="C540" t="str">
            <v>William</v>
          </cell>
          <cell r="D540" t="str">
            <v>William CHAN</v>
          </cell>
          <cell r="E540" t="str">
            <v>WC175776</v>
          </cell>
          <cell r="F540" t="str">
            <v>william.chan@edu.ece.fr</v>
          </cell>
          <cell r="G540" t="str">
            <v>M</v>
          </cell>
          <cell r="I540">
            <v>2020</v>
          </cell>
          <cell r="M540" t="str">
            <v>ING</v>
          </cell>
          <cell r="N540" t="str">
            <v>ADMIS</v>
          </cell>
        </row>
        <row r="541">
          <cell r="A541">
            <v>106688</v>
          </cell>
          <cell r="B541" t="str">
            <v>CHARDIN</v>
          </cell>
          <cell r="C541" t="str">
            <v>Benjamin</v>
          </cell>
          <cell r="D541" t="str">
            <v>Benjamin CHARDIN</v>
          </cell>
          <cell r="E541" t="str">
            <v>BC151875</v>
          </cell>
          <cell r="F541" t="str">
            <v>benjamin.chardin@edu.ece.fr</v>
          </cell>
          <cell r="G541" t="str">
            <v>M</v>
          </cell>
          <cell r="I541">
            <v>2020</v>
          </cell>
          <cell r="M541" t="str">
            <v>ING</v>
          </cell>
          <cell r="N541" t="str">
            <v>ADMIS</v>
          </cell>
        </row>
        <row r="542">
          <cell r="A542">
            <v>106666</v>
          </cell>
          <cell r="B542" t="str">
            <v>CHARLES</v>
          </cell>
          <cell r="C542" t="str">
            <v>Gaël</v>
          </cell>
          <cell r="D542" t="str">
            <v>Gaël CHARLES</v>
          </cell>
          <cell r="E542" t="str">
            <v>GC151876</v>
          </cell>
          <cell r="F542" t="str">
            <v>gael.charles@edu.ece.fr</v>
          </cell>
          <cell r="G542" t="str">
            <v>M</v>
          </cell>
          <cell r="I542">
            <v>2020</v>
          </cell>
          <cell r="M542" t="str">
            <v>ING</v>
          </cell>
          <cell r="N542" t="str">
            <v>ADMISCOND</v>
          </cell>
        </row>
        <row r="543">
          <cell r="A543">
            <v>108464</v>
          </cell>
          <cell r="B543" t="str">
            <v>COSTE</v>
          </cell>
          <cell r="C543" t="str">
            <v>Corentin</v>
          </cell>
          <cell r="D543" t="str">
            <v>Corentin COSTE</v>
          </cell>
          <cell r="E543" t="str">
            <v>CC175735</v>
          </cell>
          <cell r="F543" t="str">
            <v>corentin.coste@edu.ece.fr</v>
          </cell>
          <cell r="G543" t="str">
            <v>M</v>
          </cell>
          <cell r="I543">
            <v>2020</v>
          </cell>
          <cell r="M543" t="str">
            <v>ING</v>
          </cell>
          <cell r="N543" t="str">
            <v>ADMISCOND</v>
          </cell>
        </row>
        <row r="544">
          <cell r="A544">
            <v>106271</v>
          </cell>
          <cell r="B544" t="str">
            <v>EPAULARD</v>
          </cell>
          <cell r="C544" t="str">
            <v>Alannah</v>
          </cell>
          <cell r="D544" t="str">
            <v>Alannah EPAULARD</v>
          </cell>
          <cell r="E544" t="str">
            <v>AE151921</v>
          </cell>
          <cell r="F544" t="str">
            <v>alannah.epaulard@edu.ece.fr</v>
          </cell>
          <cell r="G544" t="str">
            <v>F</v>
          </cell>
          <cell r="I544">
            <v>2020</v>
          </cell>
          <cell r="M544" t="str">
            <v>ING</v>
          </cell>
          <cell r="N544" t="str">
            <v>ADMIS</v>
          </cell>
        </row>
        <row r="545">
          <cell r="A545">
            <v>106587</v>
          </cell>
          <cell r="B545" t="str">
            <v>FERREIRA DOS SANTOS</v>
          </cell>
          <cell r="C545" t="str">
            <v>Hugo</v>
          </cell>
          <cell r="D545" t="str">
            <v>Hugo FERREIRA DOS SANTOS</v>
          </cell>
          <cell r="E545" t="str">
            <v>HF151929</v>
          </cell>
          <cell r="F545" t="str">
            <v>hugo.ferreira-dos-santos@edu.ece.fr</v>
          </cell>
          <cell r="G545" t="str">
            <v>M</v>
          </cell>
          <cell r="I545">
            <v>2020</v>
          </cell>
          <cell r="M545" t="str">
            <v>ING</v>
          </cell>
          <cell r="N545" t="str">
            <v>ADMIS</v>
          </cell>
        </row>
        <row r="546">
          <cell r="A546">
            <v>106971</v>
          </cell>
          <cell r="B546" t="str">
            <v>FOUCAMBERT</v>
          </cell>
          <cell r="C546" t="str">
            <v>Marine</v>
          </cell>
          <cell r="D546" t="str">
            <v>Marine FOUCAMBERT</v>
          </cell>
          <cell r="E546" t="str">
            <v>MF160178</v>
          </cell>
          <cell r="F546" t="str">
            <v>marine.foucambert@edu.ece.fr</v>
          </cell>
          <cell r="G546" t="str">
            <v>F</v>
          </cell>
          <cell r="H546">
            <v>0</v>
          </cell>
          <cell r="I546">
            <v>2020</v>
          </cell>
          <cell r="J546">
            <v>0</v>
          </cell>
          <cell r="K546">
            <v>0</v>
          </cell>
          <cell r="L546">
            <v>0</v>
          </cell>
          <cell r="M546" t="str">
            <v>ING</v>
          </cell>
          <cell r="N546" t="str">
            <v>ADMIS</v>
          </cell>
          <cell r="O546">
            <v>0</v>
          </cell>
        </row>
        <row r="547">
          <cell r="A547">
            <v>106466</v>
          </cell>
          <cell r="B547" t="str">
            <v>GROBON</v>
          </cell>
          <cell r="C547" t="str">
            <v>Baptiste</v>
          </cell>
          <cell r="D547" t="str">
            <v>Baptiste GROBON</v>
          </cell>
          <cell r="E547" t="str">
            <v>BG151958</v>
          </cell>
          <cell r="F547" t="str">
            <v>baptiste.grobon@edu.ece.fr</v>
          </cell>
          <cell r="G547" t="str">
            <v>M</v>
          </cell>
          <cell r="I547">
            <v>2020</v>
          </cell>
          <cell r="M547" t="str">
            <v>ING</v>
          </cell>
          <cell r="N547" t="str">
            <v>ADMIS</v>
          </cell>
        </row>
        <row r="548">
          <cell r="A548">
            <v>106273</v>
          </cell>
          <cell r="B548" t="str">
            <v>GUERMOND</v>
          </cell>
          <cell r="C548" t="str">
            <v>Augustin</v>
          </cell>
          <cell r="D548" t="str">
            <v>Augustin GUERMOND</v>
          </cell>
          <cell r="E548" t="str">
            <v>AG151960</v>
          </cell>
          <cell r="F548" t="str">
            <v>augustin.guermond@edu.ece.fr</v>
          </cell>
          <cell r="G548" t="str">
            <v>M</v>
          </cell>
          <cell r="H548">
            <v>0</v>
          </cell>
          <cell r="I548">
            <v>2020</v>
          </cell>
          <cell r="J548">
            <v>0</v>
          </cell>
          <cell r="K548">
            <v>0</v>
          </cell>
          <cell r="L548">
            <v>0</v>
          </cell>
          <cell r="M548" t="str">
            <v>ING</v>
          </cell>
          <cell r="N548" t="str">
            <v>ADMISEXT</v>
          </cell>
          <cell r="O548">
            <v>0</v>
          </cell>
        </row>
        <row r="549">
          <cell r="A549">
            <v>109061</v>
          </cell>
          <cell r="B549" t="str">
            <v>Ha</v>
          </cell>
          <cell r="C549" t="str">
            <v>Suhyeon</v>
          </cell>
          <cell r="D549" t="str">
            <v>Ha Suhyeon</v>
          </cell>
          <cell r="E549">
            <v>0</v>
          </cell>
          <cell r="F549" t="str">
            <v>tngus3752@gmail.com</v>
          </cell>
          <cell r="G549" t="str">
            <v>F</v>
          </cell>
          <cell r="H549" t="str">
            <v>Nouveau (international)</v>
          </cell>
          <cell r="I549">
            <v>0</v>
          </cell>
          <cell r="J549">
            <v>0</v>
          </cell>
          <cell r="K549">
            <v>0</v>
          </cell>
          <cell r="L549">
            <v>0</v>
          </cell>
          <cell r="M549" t="str">
            <v>ING</v>
          </cell>
          <cell r="N549" t="e">
            <v>#N/A</v>
          </cell>
          <cell r="O549">
            <v>0</v>
          </cell>
        </row>
        <row r="550">
          <cell r="A550">
            <v>108425</v>
          </cell>
          <cell r="B550" t="str">
            <v>HAMLA</v>
          </cell>
          <cell r="C550" t="str">
            <v>Louanes</v>
          </cell>
          <cell r="D550" t="str">
            <v>Louanes HAMLA</v>
          </cell>
          <cell r="E550" t="str">
            <v>LH175667</v>
          </cell>
          <cell r="F550" t="str">
            <v>louanes.hamla@edu.ece.fr</v>
          </cell>
          <cell r="G550" t="str">
            <v>M</v>
          </cell>
          <cell r="I550">
            <v>2020</v>
          </cell>
          <cell r="M550" t="str">
            <v>ING</v>
          </cell>
          <cell r="N550" t="str">
            <v>ADMISCOND</v>
          </cell>
        </row>
        <row r="551">
          <cell r="A551">
            <v>106296</v>
          </cell>
          <cell r="B551" t="str">
            <v>LAUREAU</v>
          </cell>
          <cell r="C551" t="str">
            <v>Arthur</v>
          </cell>
          <cell r="D551" t="str">
            <v>Arthur LAUREAU</v>
          </cell>
          <cell r="E551" t="str">
            <v>AL151998</v>
          </cell>
          <cell r="F551" t="str">
            <v>arthur.laureau@edu.ece.fr</v>
          </cell>
          <cell r="G551" t="str">
            <v>M</v>
          </cell>
          <cell r="I551">
            <v>2020</v>
          </cell>
          <cell r="M551" t="str">
            <v>ING</v>
          </cell>
          <cell r="N551" t="str">
            <v>ADMISCOND</v>
          </cell>
        </row>
        <row r="552">
          <cell r="A552">
            <v>108455</v>
          </cell>
          <cell r="B552" t="str">
            <v>LE</v>
          </cell>
          <cell r="C552" t="str">
            <v>Gioan</v>
          </cell>
          <cell r="D552" t="str">
            <v>Gioan LE</v>
          </cell>
          <cell r="E552" t="str">
            <v>GL175593</v>
          </cell>
          <cell r="F552" t="str">
            <v>gioan.le@edu.ece.fr</v>
          </cell>
          <cell r="G552" t="str">
            <v>M</v>
          </cell>
          <cell r="I552">
            <v>2020</v>
          </cell>
          <cell r="M552" t="str">
            <v>ING</v>
          </cell>
          <cell r="N552" t="str">
            <v>ADMISEXT</v>
          </cell>
        </row>
        <row r="553">
          <cell r="A553">
            <v>109059</v>
          </cell>
          <cell r="B553" t="str">
            <v>Lee</v>
          </cell>
          <cell r="C553" t="str">
            <v>Hyunjae</v>
          </cell>
          <cell r="D553" t="str">
            <v>Lee Hyunjae</v>
          </cell>
          <cell r="E553">
            <v>0</v>
          </cell>
          <cell r="F553" t="str">
            <v>leehj8687@gmail.com</v>
          </cell>
          <cell r="G553" t="str">
            <v>M</v>
          </cell>
          <cell r="H553" t="str">
            <v>Nouveau (international)</v>
          </cell>
          <cell r="I553">
            <v>0</v>
          </cell>
          <cell r="J553">
            <v>0</v>
          </cell>
          <cell r="K553">
            <v>0</v>
          </cell>
          <cell r="L553">
            <v>0</v>
          </cell>
          <cell r="M553" t="str">
            <v>ING</v>
          </cell>
          <cell r="N553" t="e">
            <v>#N/A</v>
          </cell>
          <cell r="O553">
            <v>0</v>
          </cell>
        </row>
        <row r="554">
          <cell r="A554">
            <v>108419</v>
          </cell>
          <cell r="B554" t="str">
            <v>LITOU</v>
          </cell>
          <cell r="C554" t="str">
            <v>Pierre</v>
          </cell>
          <cell r="D554" t="str">
            <v>Pierre LITOU</v>
          </cell>
          <cell r="E554" t="str">
            <v>PL175636</v>
          </cell>
          <cell r="F554" t="str">
            <v>pierre.litou@edu.ece.fr</v>
          </cell>
          <cell r="G554" t="str">
            <v>M</v>
          </cell>
          <cell r="H554">
            <v>0</v>
          </cell>
          <cell r="I554">
            <v>2020</v>
          </cell>
          <cell r="J554">
            <v>0</v>
          </cell>
          <cell r="K554">
            <v>0</v>
          </cell>
          <cell r="L554">
            <v>0</v>
          </cell>
          <cell r="M554" t="str">
            <v>ING</v>
          </cell>
          <cell r="N554" t="str">
            <v>ADMIS</v>
          </cell>
          <cell r="O554">
            <v>0</v>
          </cell>
        </row>
        <row r="555">
          <cell r="A555">
            <v>109049</v>
          </cell>
          <cell r="B555" t="str">
            <v>Lozano Hernandez</v>
          </cell>
          <cell r="C555" t="str">
            <v>Jesus Adolfo</v>
          </cell>
          <cell r="D555" t="str">
            <v>Lozano Hernandez Jesus Adolfo</v>
          </cell>
          <cell r="E555">
            <v>0</v>
          </cell>
          <cell r="F555" t="str">
            <v>A01196482@itesm.mx</v>
          </cell>
          <cell r="G555" t="str">
            <v>M</v>
          </cell>
          <cell r="H555" t="str">
            <v>Nouveau (international)</v>
          </cell>
          <cell r="I555">
            <v>0</v>
          </cell>
          <cell r="J555">
            <v>0</v>
          </cell>
          <cell r="K555">
            <v>0</v>
          </cell>
          <cell r="L555">
            <v>0</v>
          </cell>
          <cell r="M555" t="str">
            <v>ING</v>
          </cell>
          <cell r="N555" t="e">
            <v>#N/A</v>
          </cell>
          <cell r="O555">
            <v>0</v>
          </cell>
        </row>
        <row r="556">
          <cell r="A556">
            <v>109047</v>
          </cell>
          <cell r="B556" t="str">
            <v xml:space="preserve">Magdaleno Morales </v>
          </cell>
          <cell r="C556" t="str">
            <v>Esmeralda</v>
          </cell>
          <cell r="D556" t="str">
            <v>Magdaleno Morales  Esmeralda</v>
          </cell>
          <cell r="E556">
            <v>0</v>
          </cell>
          <cell r="F556" t="str">
            <v>A01023086@itesm.mx</v>
          </cell>
          <cell r="G556" t="str">
            <v>F</v>
          </cell>
          <cell r="H556" t="str">
            <v>Nouveau (international)</v>
          </cell>
          <cell r="I556">
            <v>0</v>
          </cell>
          <cell r="J556">
            <v>0</v>
          </cell>
          <cell r="K556">
            <v>0</v>
          </cell>
          <cell r="L556">
            <v>0</v>
          </cell>
          <cell r="M556" t="str">
            <v>ING</v>
          </cell>
          <cell r="N556" t="e">
            <v>#N/A</v>
          </cell>
          <cell r="O556">
            <v>0</v>
          </cell>
        </row>
        <row r="557">
          <cell r="A557">
            <v>106390</v>
          </cell>
          <cell r="B557" t="str">
            <v>MOLINER</v>
          </cell>
          <cell r="C557" t="str">
            <v>Victor</v>
          </cell>
          <cell r="D557" t="str">
            <v>Victor MOLINER</v>
          </cell>
          <cell r="E557" t="str">
            <v>VM152043</v>
          </cell>
          <cell r="F557" t="str">
            <v>victor.moliner@edu.ece.fr</v>
          </cell>
          <cell r="G557" t="str">
            <v>M</v>
          </cell>
          <cell r="I557">
            <v>2020</v>
          </cell>
          <cell r="M557" t="str">
            <v>ING</v>
          </cell>
          <cell r="N557" t="str">
            <v>ADMIS</v>
          </cell>
        </row>
        <row r="558">
          <cell r="A558">
            <v>106470</v>
          </cell>
          <cell r="B558" t="str">
            <v>NGO</v>
          </cell>
          <cell r="C558" t="str">
            <v>John</v>
          </cell>
          <cell r="D558" t="str">
            <v>John NGO</v>
          </cell>
          <cell r="E558" t="str">
            <v>JN152049</v>
          </cell>
          <cell r="F558" t="str">
            <v>john.ngo@edu.ece.fr</v>
          </cell>
          <cell r="G558" t="str">
            <v>M</v>
          </cell>
          <cell r="I558">
            <v>2020</v>
          </cell>
          <cell r="M558" t="str">
            <v>ING</v>
          </cell>
          <cell r="N558" t="str">
            <v>ADMISCOND</v>
          </cell>
        </row>
        <row r="559">
          <cell r="A559">
            <v>106690</v>
          </cell>
          <cell r="B559" t="str">
            <v>THERY</v>
          </cell>
          <cell r="C559" t="str">
            <v>Antoine</v>
          </cell>
          <cell r="D559" t="str">
            <v>Antoine THERY</v>
          </cell>
          <cell r="E559" t="str">
            <v>AT152115</v>
          </cell>
          <cell r="F559" t="str">
            <v>antoine.thery@edu.ece.fr</v>
          </cell>
          <cell r="G559" t="str">
            <v>M</v>
          </cell>
          <cell r="I559">
            <v>2020</v>
          </cell>
          <cell r="J559">
            <v>0</v>
          </cell>
          <cell r="K559">
            <v>0</v>
          </cell>
          <cell r="L559">
            <v>0</v>
          </cell>
          <cell r="M559" t="str">
            <v>ING</v>
          </cell>
          <cell r="N559" t="str">
            <v>ADMISCOND</v>
          </cell>
        </row>
        <row r="560">
          <cell r="A560">
            <v>106436</v>
          </cell>
          <cell r="B560" t="str">
            <v>VIEIRA</v>
          </cell>
          <cell r="C560" t="str">
            <v>Joel</v>
          </cell>
          <cell r="D560" t="str">
            <v>Joel VIEIRA</v>
          </cell>
          <cell r="E560" t="str">
            <v>JV152130</v>
          </cell>
          <cell r="F560" t="str">
            <v>joel.vieira@edu.ece.fr</v>
          </cell>
          <cell r="G560" t="str">
            <v>M</v>
          </cell>
          <cell r="I560">
            <v>2020</v>
          </cell>
          <cell r="J560">
            <v>0</v>
          </cell>
          <cell r="K560">
            <v>0</v>
          </cell>
          <cell r="L560">
            <v>0</v>
          </cell>
          <cell r="M560" t="str">
            <v>ING</v>
          </cell>
          <cell r="N560" t="str">
            <v>ADMISCOND</v>
          </cell>
          <cell r="O560">
            <v>0</v>
          </cell>
        </row>
        <row r="561">
          <cell r="A561">
            <v>106274</v>
          </cell>
          <cell r="B561" t="str">
            <v>ZAMITH</v>
          </cell>
          <cell r="C561" t="str">
            <v>Benjamin</v>
          </cell>
          <cell r="D561" t="str">
            <v>Benjamin ZAMITH</v>
          </cell>
          <cell r="E561" t="str">
            <v>BZ152142</v>
          </cell>
          <cell r="F561" t="str">
            <v>benjamin.zamith@edu.ece.fr</v>
          </cell>
          <cell r="G561" t="str">
            <v>M</v>
          </cell>
          <cell r="I561">
            <v>2020</v>
          </cell>
          <cell r="J561">
            <v>0</v>
          </cell>
          <cell r="K561">
            <v>0</v>
          </cell>
          <cell r="L561">
            <v>0</v>
          </cell>
          <cell r="M561" t="str">
            <v>ING</v>
          </cell>
          <cell r="N561" t="str">
            <v>ADMIS</v>
          </cell>
          <cell r="O561">
            <v>0</v>
          </cell>
        </row>
        <row r="562">
          <cell r="A562">
            <v>108413</v>
          </cell>
          <cell r="B562" t="str">
            <v>ZHANG</v>
          </cell>
          <cell r="C562" t="str">
            <v>Héloïse</v>
          </cell>
          <cell r="D562" t="str">
            <v>Héloïse ZHANG</v>
          </cell>
          <cell r="E562" t="str">
            <v>HZ175639</v>
          </cell>
          <cell r="F562" t="str">
            <v>heloise.zhang@edu.ece.fr</v>
          </cell>
          <cell r="G562" t="str">
            <v>F</v>
          </cell>
          <cell r="I562">
            <v>2020</v>
          </cell>
          <cell r="J562">
            <v>0</v>
          </cell>
          <cell r="K562">
            <v>0</v>
          </cell>
          <cell r="L562">
            <v>0</v>
          </cell>
          <cell r="M562" t="str">
            <v>ING</v>
          </cell>
          <cell r="N562" t="str">
            <v>ADMIS</v>
          </cell>
          <cell r="O562">
            <v>0</v>
          </cell>
        </row>
        <row r="563">
          <cell r="A563">
            <v>108155</v>
          </cell>
          <cell r="B563" t="str">
            <v>ZHOU</v>
          </cell>
          <cell r="C563" t="str">
            <v>Jean-Jacques</v>
          </cell>
          <cell r="D563" t="str">
            <v>Jean-Jacques ZHOU</v>
          </cell>
          <cell r="E563" t="str">
            <v>JZ175632</v>
          </cell>
          <cell r="F563" t="str">
            <v>jean-jacques.zhou@edu.ece.fr</v>
          </cell>
          <cell r="G563" t="str">
            <v>M</v>
          </cell>
          <cell r="I563">
            <v>2020</v>
          </cell>
          <cell r="J563">
            <v>0</v>
          </cell>
          <cell r="K563">
            <v>0</v>
          </cell>
          <cell r="L563">
            <v>0</v>
          </cell>
          <cell r="M563" t="str">
            <v>ING</v>
          </cell>
          <cell r="N563" t="str">
            <v>ADMISCOND</v>
          </cell>
          <cell r="O563">
            <v>0</v>
          </cell>
        </row>
        <row r="564">
          <cell r="A564">
            <v>108470</v>
          </cell>
          <cell r="B564" t="str">
            <v>ZMERLI</v>
          </cell>
          <cell r="C564" t="str">
            <v>Ismail</v>
          </cell>
          <cell r="D564" t="str">
            <v>Ismail ZMERLI</v>
          </cell>
          <cell r="E564" t="str">
            <v>IZ175756</v>
          </cell>
          <cell r="F564" t="str">
            <v>ismail.zmerli@edu.ece.fr</v>
          </cell>
          <cell r="G564" t="str">
            <v>M</v>
          </cell>
          <cell r="I564">
            <v>2020</v>
          </cell>
          <cell r="M564" t="str">
            <v>ING</v>
          </cell>
          <cell r="N564" t="str">
            <v>ADMISCOND</v>
          </cell>
        </row>
        <row r="565">
          <cell r="A565">
            <v>109050</v>
          </cell>
          <cell r="B565" t="str">
            <v>Alam Tellez Villagomez</v>
          </cell>
          <cell r="C565" t="str">
            <v>Arturo</v>
          </cell>
          <cell r="D565" t="str">
            <v>Alam Tellez Villagomez Arturo</v>
          </cell>
          <cell r="F565" t="str">
            <v>A01205569@itesm.mx</v>
          </cell>
          <cell r="G565" t="str">
            <v>M</v>
          </cell>
          <cell r="H565" t="str">
            <v>Nouveau (international)</v>
          </cell>
          <cell r="M565" t="str">
            <v>ING</v>
          </cell>
          <cell r="N565" t="e">
            <v>#N/A</v>
          </cell>
        </row>
        <row r="566">
          <cell r="A566">
            <v>106517</v>
          </cell>
          <cell r="B566" t="str">
            <v>BAZIN</v>
          </cell>
          <cell r="C566" t="str">
            <v>Diego</v>
          </cell>
          <cell r="D566" t="str">
            <v>Diego BAZIN</v>
          </cell>
          <cell r="E566" t="str">
            <v>DB151826</v>
          </cell>
          <cell r="F566" t="str">
            <v>diego.bazin@edu.ece.fr</v>
          </cell>
          <cell r="G566" t="str">
            <v>M</v>
          </cell>
          <cell r="I566">
            <v>2020</v>
          </cell>
          <cell r="M566" t="str">
            <v>ING</v>
          </cell>
          <cell r="N566" t="str">
            <v>ADMIS</v>
          </cell>
        </row>
        <row r="567">
          <cell r="A567">
            <v>106467</v>
          </cell>
          <cell r="B567" t="str">
            <v>BRAUN</v>
          </cell>
          <cell r="C567" t="str">
            <v>Pierre-louis</v>
          </cell>
          <cell r="D567" t="str">
            <v>Pierre-louis BRAUN</v>
          </cell>
          <cell r="E567" t="str">
            <v>PB151857</v>
          </cell>
          <cell r="F567" t="str">
            <v>pierre-louis.braun@edu.ece.fr</v>
          </cell>
          <cell r="G567" t="str">
            <v>M</v>
          </cell>
          <cell r="I567">
            <v>2020</v>
          </cell>
          <cell r="M567" t="str">
            <v>ING</v>
          </cell>
          <cell r="N567" t="str">
            <v>ADMISCOND</v>
          </cell>
        </row>
        <row r="568">
          <cell r="A568">
            <v>109056</v>
          </cell>
          <cell r="B568" t="str">
            <v>Choi</v>
          </cell>
          <cell r="C568" t="str">
            <v>Nuree</v>
          </cell>
          <cell r="D568" t="str">
            <v>Choi Nuree</v>
          </cell>
          <cell r="F568" t="str">
            <v>cnr0724@gmail.com</v>
          </cell>
          <cell r="G568" t="str">
            <v>F</v>
          </cell>
          <cell r="H568" t="str">
            <v>Nouveau (international)</v>
          </cell>
          <cell r="M568" t="str">
            <v>ING</v>
          </cell>
          <cell r="N568" t="e">
            <v>#N/A</v>
          </cell>
        </row>
        <row r="569">
          <cell r="A569">
            <v>106967</v>
          </cell>
          <cell r="B569" t="str">
            <v>CHUET</v>
          </cell>
          <cell r="C569" t="str">
            <v>Fiona</v>
          </cell>
          <cell r="D569" t="str">
            <v>Fiona CHUET</v>
          </cell>
          <cell r="E569" t="str">
            <v>FC160186</v>
          </cell>
          <cell r="F569" t="str">
            <v>fiona.chuet@edu.ece.fr</v>
          </cell>
          <cell r="G569" t="str">
            <v>F</v>
          </cell>
          <cell r="I569">
            <v>2020</v>
          </cell>
          <cell r="M569" t="str">
            <v>ING</v>
          </cell>
          <cell r="N569" t="str">
            <v>ADMISCOND</v>
          </cell>
        </row>
        <row r="570">
          <cell r="A570">
            <v>107003</v>
          </cell>
          <cell r="B570" t="str">
            <v>COMAK</v>
          </cell>
          <cell r="C570" t="str">
            <v>Mustafa</v>
          </cell>
          <cell r="D570" t="str">
            <v>Mustafa COMAK</v>
          </cell>
          <cell r="E570" t="str">
            <v>MC160206</v>
          </cell>
          <cell r="F570" t="str">
            <v>mustafa.comak@edu.ece.fr</v>
          </cell>
          <cell r="G570" t="str">
            <v>M</v>
          </cell>
          <cell r="I570">
            <v>2020</v>
          </cell>
          <cell r="M570" t="str">
            <v>ING</v>
          </cell>
          <cell r="N570" t="str">
            <v>ADMISCOND</v>
          </cell>
        </row>
        <row r="571">
          <cell r="A571">
            <v>105859</v>
          </cell>
          <cell r="B571" t="str">
            <v>CREMEL</v>
          </cell>
          <cell r="C571" t="str">
            <v>Antoine</v>
          </cell>
          <cell r="D571" t="str">
            <v>Antoine CREMEL</v>
          </cell>
          <cell r="E571" t="str">
            <v>CREMEL</v>
          </cell>
          <cell r="F571" t="str">
            <v>antoine.cremel@edu.ece.fr</v>
          </cell>
          <cell r="G571" t="str">
            <v>M</v>
          </cell>
          <cell r="I571">
            <v>2020</v>
          </cell>
          <cell r="M571" t="str">
            <v>ING</v>
          </cell>
          <cell r="N571" t="str">
            <v>ADMISCOND</v>
          </cell>
        </row>
        <row r="572">
          <cell r="A572">
            <v>106700</v>
          </cell>
          <cell r="B572" t="str">
            <v>DE BAILLIENCOURT</v>
          </cell>
          <cell r="C572" t="str">
            <v>Clément</v>
          </cell>
          <cell r="D572" t="str">
            <v>Clément DE BAILLIENCOURT</v>
          </cell>
          <cell r="E572" t="str">
            <v>CD151894</v>
          </cell>
          <cell r="F572" t="str">
            <v>clement.de-bailliencourt@edu.ece.fr</v>
          </cell>
          <cell r="G572" t="str">
            <v>M</v>
          </cell>
          <cell r="I572">
            <v>2020</v>
          </cell>
          <cell r="M572" t="str">
            <v>ING</v>
          </cell>
          <cell r="N572" t="str">
            <v>ADMISCOND</v>
          </cell>
        </row>
        <row r="573">
          <cell r="A573">
            <v>106412</v>
          </cell>
          <cell r="B573" t="str">
            <v>GUILLERMOU</v>
          </cell>
          <cell r="C573" t="str">
            <v>Tom</v>
          </cell>
          <cell r="D573" t="str">
            <v>Tom GUILLERMOU</v>
          </cell>
          <cell r="E573" t="str">
            <v>TG151964</v>
          </cell>
          <cell r="F573" t="str">
            <v>tom.guillermou@edu.ece.fr</v>
          </cell>
          <cell r="G573" t="str">
            <v>M</v>
          </cell>
          <cell r="I573">
            <v>2020</v>
          </cell>
          <cell r="M573" t="str">
            <v>ING</v>
          </cell>
          <cell r="N573" t="str">
            <v>ADMISCOND</v>
          </cell>
        </row>
        <row r="574">
          <cell r="A574">
            <v>106414</v>
          </cell>
          <cell r="B574" t="str">
            <v>HALBEHER</v>
          </cell>
          <cell r="C574" t="str">
            <v>Clement</v>
          </cell>
          <cell r="D574" t="str">
            <v>Clement HALBEHER</v>
          </cell>
          <cell r="E574" t="str">
            <v>CH151970</v>
          </cell>
          <cell r="F574" t="str">
            <v>clement.halbeher@edu.ece.fr</v>
          </cell>
          <cell r="G574" t="str">
            <v>M</v>
          </cell>
          <cell r="I574">
            <v>2020</v>
          </cell>
          <cell r="M574" t="str">
            <v>ING</v>
          </cell>
          <cell r="N574" t="str">
            <v>ADMIS</v>
          </cell>
        </row>
        <row r="575">
          <cell r="A575">
            <v>106671</v>
          </cell>
          <cell r="B575" t="str">
            <v>LEMOINE</v>
          </cell>
          <cell r="C575" t="str">
            <v>Arnaud</v>
          </cell>
          <cell r="D575" t="str">
            <v>Arnaud LEMOINE</v>
          </cell>
          <cell r="E575" t="str">
            <v>AL152013</v>
          </cell>
          <cell r="F575" t="str">
            <v>arnaud.lemoine@edu.ece.fr</v>
          </cell>
          <cell r="G575" t="str">
            <v>M</v>
          </cell>
          <cell r="I575">
            <v>2020</v>
          </cell>
          <cell r="M575" t="str">
            <v>ING</v>
          </cell>
          <cell r="N575" t="str">
            <v>ADMIS</v>
          </cell>
        </row>
        <row r="576">
          <cell r="A576">
            <v>106471</v>
          </cell>
          <cell r="B576" t="str">
            <v>LOEUR</v>
          </cell>
          <cell r="C576" t="str">
            <v>Richard</v>
          </cell>
          <cell r="D576" t="str">
            <v>Richard LOEUR</v>
          </cell>
          <cell r="E576" t="str">
            <v>RL152021</v>
          </cell>
          <cell r="F576" t="str">
            <v>richard.loeur@edu.ece.fr</v>
          </cell>
          <cell r="G576" t="str">
            <v>M</v>
          </cell>
          <cell r="I576">
            <v>2020</v>
          </cell>
          <cell r="M576" t="str">
            <v>ING</v>
          </cell>
          <cell r="N576" t="str">
            <v>ADMIS</v>
          </cell>
        </row>
        <row r="577">
          <cell r="A577">
            <v>106975</v>
          </cell>
          <cell r="B577" t="str">
            <v>MALLET</v>
          </cell>
          <cell r="C577" t="str">
            <v>Hugo</v>
          </cell>
          <cell r="D577" t="str">
            <v>Hugo MALLET</v>
          </cell>
          <cell r="E577" t="str">
            <v>HM160171</v>
          </cell>
          <cell r="F577" t="str">
            <v>hugo.mallet@edu.ece.fr</v>
          </cell>
          <cell r="G577" t="str">
            <v>M</v>
          </cell>
          <cell r="I577">
            <v>2020</v>
          </cell>
          <cell r="M577" t="str">
            <v>ING</v>
          </cell>
          <cell r="N577" t="str">
            <v>ADMISCOND</v>
          </cell>
        </row>
        <row r="578">
          <cell r="A578">
            <v>106483</v>
          </cell>
          <cell r="B578" t="str">
            <v>MICHEL</v>
          </cell>
          <cell r="C578" t="str">
            <v>Maxime</v>
          </cell>
          <cell r="D578" t="str">
            <v>Maxime MICHEL</v>
          </cell>
          <cell r="E578" t="str">
            <v>MM152039</v>
          </cell>
          <cell r="F578" t="str">
            <v>maxime.michel@edu.ece.fr</v>
          </cell>
          <cell r="G578" t="str">
            <v>M</v>
          </cell>
          <cell r="I578">
            <v>2020</v>
          </cell>
          <cell r="M578" t="str">
            <v>ING</v>
          </cell>
          <cell r="N578" t="str">
            <v>ADMISCOND</v>
          </cell>
        </row>
        <row r="579">
          <cell r="A579">
            <v>105843</v>
          </cell>
          <cell r="B579" t="str">
            <v>MOULI CASTILLO</v>
          </cell>
          <cell r="C579" t="str">
            <v>Pierre</v>
          </cell>
          <cell r="D579" t="str">
            <v>Pierre MOULI CASTILLO</v>
          </cell>
          <cell r="E579" t="str">
            <v>MOULICASTI</v>
          </cell>
          <cell r="F579" t="str">
            <v>pierre.mouli-castillo@edu.ece.fr</v>
          </cell>
          <cell r="G579" t="str">
            <v>M</v>
          </cell>
          <cell r="I579">
            <v>2020</v>
          </cell>
          <cell r="M579" t="str">
            <v>ING</v>
          </cell>
          <cell r="N579" t="str">
            <v>ADMIS</v>
          </cell>
        </row>
        <row r="580">
          <cell r="A580">
            <v>106652</v>
          </cell>
          <cell r="B580" t="str">
            <v>MURIER</v>
          </cell>
          <cell r="C580" t="str">
            <v>Charles</v>
          </cell>
          <cell r="D580" t="str">
            <v>Charles MURIER</v>
          </cell>
          <cell r="E580" t="str">
            <v>CM152047</v>
          </cell>
          <cell r="F580" t="str">
            <v>charles.murier@edu.ece.fr</v>
          </cell>
          <cell r="G580" t="str">
            <v>M</v>
          </cell>
          <cell r="I580">
            <v>2020</v>
          </cell>
          <cell r="M580" t="str">
            <v>ING</v>
          </cell>
          <cell r="N580" t="str">
            <v>ADMIS</v>
          </cell>
        </row>
        <row r="581">
          <cell r="A581">
            <v>108539</v>
          </cell>
          <cell r="B581" t="str">
            <v>NGUYEN</v>
          </cell>
          <cell r="C581" t="str">
            <v>Mickaël</v>
          </cell>
          <cell r="D581" t="str">
            <v>Mickaël NGUYEN</v>
          </cell>
          <cell r="E581" t="str">
            <v>MN175755</v>
          </cell>
          <cell r="F581" t="str">
            <v>mickael.nguyen5@edu.ece.fr</v>
          </cell>
          <cell r="G581" t="str">
            <v>M</v>
          </cell>
          <cell r="I581">
            <v>2020</v>
          </cell>
          <cell r="M581" t="str">
            <v>ING</v>
          </cell>
          <cell r="N581" t="str">
            <v>ADMISCOND</v>
          </cell>
        </row>
        <row r="582">
          <cell r="A582">
            <v>107454</v>
          </cell>
          <cell r="B582" t="str">
            <v>PABAN</v>
          </cell>
          <cell r="C582" t="str">
            <v>Louis</v>
          </cell>
          <cell r="D582" t="str">
            <v>Louis PABAN</v>
          </cell>
          <cell r="E582" t="str">
            <v>LP161809</v>
          </cell>
          <cell r="F582" t="str">
            <v>louis.paban@edu.ece.fr</v>
          </cell>
          <cell r="G582" t="str">
            <v>M</v>
          </cell>
          <cell r="I582">
            <v>2020</v>
          </cell>
          <cell r="M582" t="str">
            <v>ING</v>
          </cell>
          <cell r="N582" t="str">
            <v>ADMIS</v>
          </cell>
        </row>
        <row r="583">
          <cell r="A583">
            <v>108403</v>
          </cell>
          <cell r="B583" t="str">
            <v>PICAL</v>
          </cell>
          <cell r="C583" t="str">
            <v>Valentin</v>
          </cell>
          <cell r="D583" t="str">
            <v>Valentin PICAL</v>
          </cell>
          <cell r="E583" t="str">
            <v>VP175625</v>
          </cell>
          <cell r="F583" t="str">
            <v>valentin.pical@edu.ece.fr</v>
          </cell>
          <cell r="G583" t="str">
            <v>M</v>
          </cell>
          <cell r="I583">
            <v>2020</v>
          </cell>
          <cell r="J583">
            <v>0</v>
          </cell>
          <cell r="K583">
            <v>0</v>
          </cell>
          <cell r="M583" t="str">
            <v>ING</v>
          </cell>
          <cell r="N583" t="str">
            <v>ADMISCOND</v>
          </cell>
        </row>
        <row r="584">
          <cell r="A584">
            <v>108516</v>
          </cell>
          <cell r="B584" t="str">
            <v>PORETZ</v>
          </cell>
          <cell r="C584" t="str">
            <v>Ruben</v>
          </cell>
          <cell r="D584" t="str">
            <v>Ruben PORETZ</v>
          </cell>
          <cell r="E584" t="str">
            <v>RP175745</v>
          </cell>
          <cell r="F584" t="str">
            <v>ruben.poretz@edu.ece.fr</v>
          </cell>
          <cell r="G584" t="str">
            <v>M</v>
          </cell>
          <cell r="I584">
            <v>2020</v>
          </cell>
          <cell r="M584" t="str">
            <v>ING</v>
          </cell>
          <cell r="N584" t="str">
            <v>ADMISCOND</v>
          </cell>
        </row>
        <row r="585">
          <cell r="A585">
            <v>106318</v>
          </cell>
          <cell r="B585" t="str">
            <v>PRAT</v>
          </cell>
          <cell r="C585" t="str">
            <v>Arthur</v>
          </cell>
          <cell r="D585" t="str">
            <v>Arthur PRAT</v>
          </cell>
          <cell r="E585" t="str">
            <v>AP152069</v>
          </cell>
          <cell r="F585" t="str">
            <v>arthur.prat@edu.ece.fr</v>
          </cell>
          <cell r="G585" t="str">
            <v>M</v>
          </cell>
          <cell r="I585">
            <v>2020</v>
          </cell>
          <cell r="M585" t="str">
            <v>ING</v>
          </cell>
          <cell r="N585" t="str">
            <v>ADMISCOND</v>
          </cell>
        </row>
        <row r="586">
          <cell r="A586">
            <v>106430</v>
          </cell>
          <cell r="B586" t="str">
            <v>PRAT</v>
          </cell>
          <cell r="C586" t="str">
            <v>Benoit</v>
          </cell>
          <cell r="D586" t="str">
            <v>Benoit PRAT</v>
          </cell>
          <cell r="E586" t="str">
            <v>BP152070</v>
          </cell>
          <cell r="F586" t="str">
            <v>benoit.prat@edu.ece.fr</v>
          </cell>
          <cell r="G586" t="str">
            <v>M</v>
          </cell>
          <cell r="I586">
            <v>2020</v>
          </cell>
          <cell r="M586" t="str">
            <v>ING</v>
          </cell>
          <cell r="N586" t="str">
            <v>ADMIS</v>
          </cell>
        </row>
        <row r="587">
          <cell r="A587">
            <v>107018</v>
          </cell>
          <cell r="B587" t="str">
            <v>RESPLANDY</v>
          </cell>
          <cell r="C587" t="str">
            <v>Numa</v>
          </cell>
          <cell r="D587" t="str">
            <v>Numa RESPLANDY</v>
          </cell>
          <cell r="E587" t="str">
            <v>NR160231</v>
          </cell>
          <cell r="F587" t="str">
            <v>numa.resplandy@edu.ece.fr</v>
          </cell>
          <cell r="G587" t="str">
            <v>M</v>
          </cell>
          <cell r="I587">
            <v>2020</v>
          </cell>
          <cell r="M587" t="str">
            <v>ING</v>
          </cell>
          <cell r="N587" t="str">
            <v>ADMISCOND</v>
          </cell>
        </row>
        <row r="588">
          <cell r="A588">
            <v>106966</v>
          </cell>
          <cell r="B588" t="str">
            <v>ROGNON</v>
          </cell>
          <cell r="C588" t="str">
            <v>Gautier</v>
          </cell>
          <cell r="D588" t="str">
            <v>Gautier ROGNON</v>
          </cell>
          <cell r="E588" t="str">
            <v>GR160164</v>
          </cell>
          <cell r="F588" t="str">
            <v>gautier.rognon@edu.ece.fr</v>
          </cell>
          <cell r="G588" t="str">
            <v>M</v>
          </cell>
          <cell r="I588">
            <v>2020</v>
          </cell>
          <cell r="M588" t="str">
            <v>ING</v>
          </cell>
          <cell r="N588" t="str">
            <v>ADMISCOND</v>
          </cell>
        </row>
        <row r="589">
          <cell r="A589">
            <v>105892</v>
          </cell>
          <cell r="B589" t="str">
            <v>ROTH</v>
          </cell>
          <cell r="C589" t="str">
            <v>Basile</v>
          </cell>
          <cell r="D589" t="str">
            <v>Basile ROTH</v>
          </cell>
          <cell r="E589" t="str">
            <v>BROTH</v>
          </cell>
          <cell r="F589" t="str">
            <v>basile.roth@edu.ece.fr</v>
          </cell>
          <cell r="G589" t="str">
            <v>M</v>
          </cell>
          <cell r="I589">
            <v>2020</v>
          </cell>
          <cell r="M589" t="str">
            <v>ING</v>
          </cell>
          <cell r="N589" t="str">
            <v>ADMIS</v>
          </cell>
        </row>
        <row r="590">
          <cell r="A590">
            <v>106276</v>
          </cell>
          <cell r="B590" t="str">
            <v>SCHMITT</v>
          </cell>
          <cell r="C590" t="str">
            <v>Camille</v>
          </cell>
          <cell r="D590" t="str">
            <v>Camille SCHMITT</v>
          </cell>
          <cell r="E590" t="str">
            <v>CS152097</v>
          </cell>
          <cell r="F590" t="str">
            <v>camille.schmitt@edu.ece.fr</v>
          </cell>
          <cell r="G590" t="str">
            <v>F</v>
          </cell>
          <cell r="I590">
            <v>2020</v>
          </cell>
          <cell r="M590" t="str">
            <v>ING</v>
          </cell>
          <cell r="N590" t="str">
            <v>ADMIS</v>
          </cell>
        </row>
        <row r="591">
          <cell r="A591">
            <v>107012</v>
          </cell>
          <cell r="B591" t="str">
            <v>SINI</v>
          </cell>
          <cell r="C591" t="str">
            <v>Dalil</v>
          </cell>
          <cell r="D591" t="str">
            <v>Dalil SINI</v>
          </cell>
          <cell r="E591" t="str">
            <v>DS160214</v>
          </cell>
          <cell r="F591" t="str">
            <v>dalil.sini@edu.ece.fr</v>
          </cell>
          <cell r="G591" t="str">
            <v>M</v>
          </cell>
          <cell r="I591">
            <v>2020</v>
          </cell>
          <cell r="M591" t="str">
            <v>ING</v>
          </cell>
          <cell r="N591" t="str">
            <v>ADMISCOND</v>
          </cell>
        </row>
        <row r="592">
          <cell r="A592">
            <v>106463</v>
          </cell>
          <cell r="B592" t="str">
            <v>TAN</v>
          </cell>
          <cell r="C592" t="str">
            <v>Steven</v>
          </cell>
          <cell r="D592" t="str">
            <v>Steven TAN</v>
          </cell>
          <cell r="E592" t="str">
            <v>ST152110</v>
          </cell>
          <cell r="F592" t="str">
            <v>steven.tan@edu.ece.fr</v>
          </cell>
          <cell r="G592" t="str">
            <v>M</v>
          </cell>
          <cell r="I592">
            <v>2020</v>
          </cell>
          <cell r="M592" t="str">
            <v>ING</v>
          </cell>
          <cell r="N592" t="str">
            <v>ADMISCOND</v>
          </cell>
        </row>
        <row r="593">
          <cell r="A593">
            <v>106335</v>
          </cell>
          <cell r="B593" t="str">
            <v>TAVERNIER</v>
          </cell>
          <cell r="C593" t="str">
            <v>Alexandre</v>
          </cell>
          <cell r="D593" t="str">
            <v>Alexandre TAVERNIER</v>
          </cell>
          <cell r="E593" t="str">
            <v>AT152112</v>
          </cell>
          <cell r="F593" t="str">
            <v>alexandre.tavernier@edu.ece.fr</v>
          </cell>
          <cell r="G593" t="str">
            <v>M</v>
          </cell>
          <cell r="I593">
            <v>2020</v>
          </cell>
          <cell r="M593" t="str">
            <v>ING</v>
          </cell>
          <cell r="N593" t="str">
            <v>ADMIS</v>
          </cell>
        </row>
        <row r="594">
          <cell r="A594">
            <v>106363</v>
          </cell>
          <cell r="B594" t="str">
            <v>THANABALASINGAM</v>
          </cell>
          <cell r="C594" t="str">
            <v>Senthan</v>
          </cell>
          <cell r="D594" t="str">
            <v>Senthan THANABALASINGAM</v>
          </cell>
          <cell r="E594" t="str">
            <v>ST152114</v>
          </cell>
          <cell r="F594" t="str">
            <v>senthan.thanabalasingam@edu.ece.fr</v>
          </cell>
          <cell r="G594" t="str">
            <v>M</v>
          </cell>
          <cell r="I594">
            <v>2020</v>
          </cell>
          <cell r="J594">
            <v>0</v>
          </cell>
          <cell r="K594">
            <v>0</v>
          </cell>
          <cell r="L594">
            <v>0</v>
          </cell>
          <cell r="M594" t="str">
            <v>ING</v>
          </cell>
          <cell r="N594" t="str">
            <v>ADMISCOND</v>
          </cell>
        </row>
        <row r="595">
          <cell r="A595">
            <v>106339</v>
          </cell>
          <cell r="B595" t="str">
            <v>TOQUEBIAU</v>
          </cell>
          <cell r="C595" t="str">
            <v>Maxime</v>
          </cell>
          <cell r="D595" t="str">
            <v>Maxime TOQUEBIAU</v>
          </cell>
          <cell r="E595" t="str">
            <v>MT152119</v>
          </cell>
          <cell r="F595" t="str">
            <v>maxime.toquebiau@edu.ece.fr</v>
          </cell>
          <cell r="G595" t="str">
            <v>M</v>
          </cell>
          <cell r="I595">
            <v>2020</v>
          </cell>
          <cell r="J595">
            <v>0</v>
          </cell>
          <cell r="K595">
            <v>0</v>
          </cell>
          <cell r="L595">
            <v>0</v>
          </cell>
          <cell r="M595" t="str">
            <v>ING</v>
          </cell>
          <cell r="N595" t="str">
            <v>ADMISCOND</v>
          </cell>
        </row>
        <row r="596">
          <cell r="A596">
            <v>109057</v>
          </cell>
          <cell r="B596" t="str">
            <v>Ul Lah</v>
          </cell>
          <cell r="C596" t="str">
            <v>Abaid</v>
          </cell>
          <cell r="D596" t="str">
            <v>Ul Lah Abaid</v>
          </cell>
          <cell r="F596" t="str">
            <v>abaid.awan@ucp.edu.pk</v>
          </cell>
          <cell r="G596" t="str">
            <v>M</v>
          </cell>
          <cell r="H596" t="str">
            <v>Nouveau (international)</v>
          </cell>
          <cell r="M596" t="str">
            <v>ING</v>
          </cell>
          <cell r="N596" t="e">
            <v>#N/A</v>
          </cell>
        </row>
        <row r="597">
          <cell r="A597">
            <v>109046</v>
          </cell>
          <cell r="B597" t="str">
            <v>Uppal</v>
          </cell>
          <cell r="C597" t="str">
            <v>Srishti</v>
          </cell>
          <cell r="D597" t="str">
            <v>Uppal Srishti</v>
          </cell>
          <cell r="F597" t="str">
            <v>srishtiuppal786@gmail.com</v>
          </cell>
          <cell r="G597" t="str">
            <v>F</v>
          </cell>
          <cell r="H597" t="str">
            <v>Nouveau (international)</v>
          </cell>
          <cell r="M597" t="str">
            <v>ING</v>
          </cell>
          <cell r="N597" t="e">
            <v>#N/A</v>
          </cell>
        </row>
        <row r="598">
          <cell r="A598">
            <v>109052</v>
          </cell>
          <cell r="B598" t="str">
            <v xml:space="preserve">Vazquez de Leon </v>
          </cell>
          <cell r="C598" t="str">
            <v>Ivan</v>
          </cell>
          <cell r="D598" t="str">
            <v>Vazquez de Leon  Ivan</v>
          </cell>
          <cell r="F598" t="str">
            <v>A00817686@itesm.mx</v>
          </cell>
          <cell r="G598" t="str">
            <v>M</v>
          </cell>
          <cell r="H598" t="str">
            <v>Nouveau (international)</v>
          </cell>
          <cell r="M598" t="str">
            <v>ING</v>
          </cell>
          <cell r="N598" t="e">
            <v>#N/A</v>
          </cell>
        </row>
        <row r="599">
          <cell r="A599">
            <v>106493</v>
          </cell>
          <cell r="B599" t="str">
            <v>YU</v>
          </cell>
          <cell r="C599" t="str">
            <v>Daniel</v>
          </cell>
          <cell r="D599" t="str">
            <v>Daniel YU</v>
          </cell>
          <cell r="E599" t="str">
            <v>DY152141</v>
          </cell>
          <cell r="F599" t="str">
            <v>daniel.yu@edu.ece.fr</v>
          </cell>
          <cell r="G599" t="str">
            <v>M</v>
          </cell>
          <cell r="I599">
            <v>2020</v>
          </cell>
          <cell r="J599">
            <v>0</v>
          </cell>
          <cell r="K599">
            <v>0</v>
          </cell>
          <cell r="L599">
            <v>0</v>
          </cell>
          <cell r="M599" t="str">
            <v>ING</v>
          </cell>
          <cell r="N599" t="str">
            <v>ADMISCOND</v>
          </cell>
          <cell r="O599">
            <v>0</v>
          </cell>
        </row>
        <row r="600">
          <cell r="A600">
            <v>107013</v>
          </cell>
          <cell r="B600" t="str">
            <v>ZAAFOURI</v>
          </cell>
          <cell r="C600" t="str">
            <v>Rim</v>
          </cell>
          <cell r="D600" t="str">
            <v>Rim ZAAFOURI</v>
          </cell>
          <cell r="E600" t="str">
            <v>RZ160211</v>
          </cell>
          <cell r="F600" t="str">
            <v>rim.zaafouri@edu.ece.fr</v>
          </cell>
          <cell r="G600" t="str">
            <v>F</v>
          </cell>
          <cell r="I600">
            <v>2020</v>
          </cell>
          <cell r="J600">
            <v>0</v>
          </cell>
          <cell r="K600">
            <v>0</v>
          </cell>
          <cell r="L600">
            <v>0</v>
          </cell>
          <cell r="M600" t="str">
            <v>ING</v>
          </cell>
          <cell r="N600" t="str">
            <v>ADMIS</v>
          </cell>
          <cell r="O600">
            <v>0</v>
          </cell>
        </row>
        <row r="601">
          <cell r="A601">
            <v>109331</v>
          </cell>
          <cell r="B601" t="str">
            <v>BLONDEAU</v>
          </cell>
          <cell r="C601" t="str">
            <v>Benjamin</v>
          </cell>
          <cell r="D601" t="str">
            <v>BLONDEAU Benjamin</v>
          </cell>
          <cell r="F601" t="str">
            <v>benjaminblondeau@live.fr</v>
          </cell>
          <cell r="G601" t="str">
            <v>M</v>
          </cell>
          <cell r="H601" t="str">
            <v>Nouveau (admissions)</v>
          </cell>
          <cell r="M601" t="str">
            <v>ING</v>
          </cell>
          <cell r="O601" t="str">
            <v>DD EBS</v>
          </cell>
        </row>
        <row r="602">
          <cell r="A602">
            <v>106614</v>
          </cell>
          <cell r="B602" t="str">
            <v>CAPITAO</v>
          </cell>
          <cell r="C602" t="str">
            <v>Jonathan</v>
          </cell>
          <cell r="D602" t="str">
            <v>CAPITAO Jonathan</v>
          </cell>
          <cell r="E602">
            <v>0</v>
          </cell>
          <cell r="F602" t="str">
            <v>jonathan.capitao@edu.ece.fr</v>
          </cell>
          <cell r="G602">
            <v>0</v>
          </cell>
          <cell r="H602">
            <v>0</v>
          </cell>
          <cell r="I602">
            <v>2019</v>
          </cell>
          <cell r="J602">
            <v>0</v>
          </cell>
          <cell r="K602">
            <v>0</v>
          </cell>
          <cell r="L602">
            <v>0</v>
          </cell>
          <cell r="M602" t="str">
            <v>ING</v>
          </cell>
          <cell r="N602" t="e">
            <v>#N/A</v>
          </cell>
          <cell r="O602" t="str">
            <v>Non admis en année supérieure et non autorisé à redoubler. Décision revue en réunion DP le 24/07/18 : autorisé à redoubler son stage ING4 au S7 à la place du PPE + redoublement S8</v>
          </cell>
        </row>
        <row r="603">
          <cell r="A603">
            <v>109544</v>
          </cell>
          <cell r="B603" t="str">
            <v>DHUICQUE</v>
          </cell>
          <cell r="C603" t="str">
            <v>Priscille</v>
          </cell>
          <cell r="D603" t="str">
            <v>DHUICQUE Priscille</v>
          </cell>
          <cell r="F603" t="str">
            <v>priscille.dhuicque@edu.esce.fr</v>
          </cell>
          <cell r="G603" t="str">
            <v>F</v>
          </cell>
          <cell r="H603" t="str">
            <v>Nouveau (admissions)</v>
          </cell>
          <cell r="M603" t="str">
            <v>ING</v>
          </cell>
          <cell r="O603" t="str">
            <v>DD ESCE</v>
          </cell>
        </row>
        <row r="604">
          <cell r="A604">
            <v>109472</v>
          </cell>
          <cell r="B604" t="str">
            <v>IEHL</v>
          </cell>
          <cell r="C604" t="str">
            <v>Marc-Antoine</v>
          </cell>
          <cell r="D604" t="str">
            <v>IEHL Marc-Antoine</v>
          </cell>
          <cell r="F604" t="str">
            <v>marcantoineiehl@gmail.com</v>
          </cell>
          <cell r="G604" t="str">
            <v>M</v>
          </cell>
          <cell r="H604" t="str">
            <v>Nouveau (admissions)</v>
          </cell>
          <cell r="M604" t="str">
            <v>ING</v>
          </cell>
          <cell r="O604" t="str">
            <v>DD EBS</v>
          </cell>
        </row>
        <row r="605">
          <cell r="A605">
            <v>109467</v>
          </cell>
          <cell r="B605" t="str">
            <v>KESRI</v>
          </cell>
          <cell r="C605" t="str">
            <v>Lucas-Shalindre</v>
          </cell>
          <cell r="D605" t="str">
            <v>KESRI Lucas-Shalindre</v>
          </cell>
          <cell r="F605" t="str">
            <v>lucas.kesri@gmail.com</v>
          </cell>
          <cell r="G605" t="str">
            <v>M</v>
          </cell>
          <cell r="H605" t="str">
            <v>Nouveau (admissions)</v>
          </cell>
          <cell r="M605" t="str">
            <v>ING</v>
          </cell>
          <cell r="O605" t="str">
            <v>DD EBS</v>
          </cell>
        </row>
        <row r="606">
          <cell r="A606">
            <v>109332</v>
          </cell>
          <cell r="B606" t="str">
            <v>KRECKELBERGH</v>
          </cell>
          <cell r="C606" t="str">
            <v>Charlotte</v>
          </cell>
          <cell r="D606" t="str">
            <v>KRECKELBERGH Charlotte</v>
          </cell>
          <cell r="E606">
            <v>0</v>
          </cell>
          <cell r="F606" t="str">
            <v>charlotte.kreckelbergh@gmail.com</v>
          </cell>
          <cell r="G606" t="str">
            <v>F</v>
          </cell>
          <cell r="H606" t="str">
            <v>Nouveau (admissions)</v>
          </cell>
          <cell r="I606">
            <v>0</v>
          </cell>
          <cell r="J606">
            <v>0</v>
          </cell>
          <cell r="K606">
            <v>0</v>
          </cell>
          <cell r="L606">
            <v>0</v>
          </cell>
          <cell r="M606" t="str">
            <v>ING</v>
          </cell>
          <cell r="N606">
            <v>0</v>
          </cell>
          <cell r="O606" t="str">
            <v>DD EBS</v>
          </cell>
        </row>
        <row r="607">
          <cell r="A607">
            <v>106875</v>
          </cell>
          <cell r="B607" t="str">
            <v>MUANZA</v>
          </cell>
          <cell r="C607" t="str">
            <v>Florian</v>
          </cell>
          <cell r="D607" t="str">
            <v>MUANZA Florian</v>
          </cell>
          <cell r="E607">
            <v>0</v>
          </cell>
          <cell r="F607" t="str">
            <v>florian.muanza@edu.ece.fr</v>
          </cell>
          <cell r="G607">
            <v>0</v>
          </cell>
          <cell r="H607">
            <v>0</v>
          </cell>
          <cell r="I607">
            <v>2018</v>
          </cell>
          <cell r="J607">
            <v>0</v>
          </cell>
          <cell r="K607">
            <v>0</v>
          </cell>
          <cell r="L607">
            <v>0</v>
          </cell>
          <cell r="M607" t="str">
            <v>ING-AP</v>
          </cell>
          <cell r="N607" t="e">
            <v>#N/A</v>
          </cell>
          <cell r="O607" t="str">
            <v xml:space="preserve">Cas particulier apprenti ING5 : Redoublement du semestre 8 </v>
          </cell>
        </row>
        <row r="608">
          <cell r="A608">
            <v>107697</v>
          </cell>
          <cell r="B608" t="str">
            <v>BERNARD</v>
          </cell>
          <cell r="C608" t="str">
            <v>Jean-baptiste</v>
          </cell>
          <cell r="D608" t="str">
            <v>BERNARD Jean-baptiste</v>
          </cell>
          <cell r="M608" t="str">
            <v>ING</v>
          </cell>
          <cell r="N608" t="e">
            <v>#N/A</v>
          </cell>
          <cell r="O608" t="str">
            <v>Redoublement du stage ING4</v>
          </cell>
        </row>
        <row r="609">
          <cell r="A609">
            <v>107678</v>
          </cell>
          <cell r="B609" t="str">
            <v>DUSSAUT</v>
          </cell>
          <cell r="C609" t="str">
            <v>Sébastien</v>
          </cell>
          <cell r="D609" t="str">
            <v>DUSSAUT Sébastien</v>
          </cell>
          <cell r="M609" t="str">
            <v>ING</v>
          </cell>
          <cell r="N609" t="e">
            <v>#N/A</v>
          </cell>
          <cell r="O609" t="str">
            <v xml:space="preserve">Redoublement du stage ING4 </v>
          </cell>
        </row>
        <row r="610">
          <cell r="A610">
            <v>107719</v>
          </cell>
          <cell r="B610" t="str">
            <v>EL ACHHAB</v>
          </cell>
          <cell r="C610" t="str">
            <v>Axel</v>
          </cell>
          <cell r="D610" t="str">
            <v>EL ACHHAB Axel</v>
          </cell>
          <cell r="M610" t="str">
            <v>ING</v>
          </cell>
          <cell r="N610" t="e">
            <v>#N/A</v>
          </cell>
          <cell r="O610" t="str">
            <v xml:space="preserve">Redoublement du stage ING4 </v>
          </cell>
        </row>
        <row r="611">
          <cell r="A611">
            <v>108594</v>
          </cell>
          <cell r="B611" t="str">
            <v>FUHRER</v>
          </cell>
          <cell r="C611" t="str">
            <v>Sandrine</v>
          </cell>
          <cell r="D611" t="str">
            <v>FUHRER Sandrine</v>
          </cell>
          <cell r="F611" t="str">
            <v>sandrine.fuhrer@edu.esce.fr</v>
          </cell>
          <cell r="I611">
            <v>2019</v>
          </cell>
          <cell r="M611" t="str">
            <v>ING</v>
          </cell>
          <cell r="N611" t="e">
            <v>#N/A</v>
          </cell>
          <cell r="O611" t="str">
            <v>Redoublement du stage ING4 + 2 dettes ING4</v>
          </cell>
        </row>
        <row r="612">
          <cell r="A612">
            <v>107710</v>
          </cell>
          <cell r="B612" t="str">
            <v>GUERIN</v>
          </cell>
          <cell r="C612" t="str">
            <v>Steven</v>
          </cell>
          <cell r="D612" t="str">
            <v>GUERIN Steven</v>
          </cell>
          <cell r="M612" t="str">
            <v>ING</v>
          </cell>
          <cell r="N612" t="e">
            <v>#N/A</v>
          </cell>
          <cell r="O612" t="str">
            <v>Redoublement du stage ING4</v>
          </cell>
        </row>
        <row r="613">
          <cell r="A613">
            <v>105718</v>
          </cell>
          <cell r="B613" t="str">
            <v>HAMEL</v>
          </cell>
          <cell r="C613" t="str">
            <v>Dorian</v>
          </cell>
          <cell r="D613" t="str">
            <v>HAMEL Dorian</v>
          </cell>
          <cell r="M613" t="str">
            <v>ING</v>
          </cell>
          <cell r="N613" t="e">
            <v>#N/A</v>
          </cell>
          <cell r="O613" t="str">
            <v>Redoublement du stage ING4</v>
          </cell>
        </row>
        <row r="614">
          <cell r="A614">
            <v>107679</v>
          </cell>
          <cell r="B614" t="str">
            <v>JONGMANEE</v>
          </cell>
          <cell r="C614" t="str">
            <v>Denis</v>
          </cell>
          <cell r="D614" t="str">
            <v>JONGMANEE Denis</v>
          </cell>
          <cell r="E614">
            <v>0</v>
          </cell>
          <cell r="F614">
            <v>0</v>
          </cell>
          <cell r="G614">
            <v>0</v>
          </cell>
          <cell r="H614">
            <v>0</v>
          </cell>
          <cell r="I614">
            <v>0</v>
          </cell>
          <cell r="J614">
            <v>0</v>
          </cell>
          <cell r="K614">
            <v>0</v>
          </cell>
          <cell r="L614">
            <v>0</v>
          </cell>
          <cell r="M614" t="str">
            <v>ING</v>
          </cell>
          <cell r="N614" t="e">
            <v>#N/A</v>
          </cell>
          <cell r="O614" t="str">
            <v>Redoublement du stage ING4</v>
          </cell>
        </row>
        <row r="615">
          <cell r="A615">
            <v>105144</v>
          </cell>
          <cell r="B615" t="str">
            <v>MARTIN</v>
          </cell>
          <cell r="C615" t="str">
            <v>Jérémie</v>
          </cell>
          <cell r="D615" t="str">
            <v>MARTIN Jérémie</v>
          </cell>
          <cell r="M615" t="str">
            <v>ING</v>
          </cell>
          <cell r="N615" t="e">
            <v>#N/A</v>
          </cell>
          <cell r="O615" t="str">
            <v>Redoublement du stage ING4</v>
          </cell>
        </row>
        <row r="616">
          <cell r="A616">
            <v>107744</v>
          </cell>
          <cell r="B616" t="str">
            <v>MEGEVAND</v>
          </cell>
          <cell r="C616" t="str">
            <v>Raphaël</v>
          </cell>
          <cell r="D616" t="str">
            <v>MEGEVAND Raphaël</v>
          </cell>
          <cell r="M616" t="str">
            <v>ING</v>
          </cell>
          <cell r="N616" t="e">
            <v>#N/A</v>
          </cell>
          <cell r="O616" t="str">
            <v>Redoublement du stage ING4</v>
          </cell>
        </row>
        <row r="617">
          <cell r="A617">
            <v>107714</v>
          </cell>
          <cell r="B617" t="str">
            <v>NGUYEN  PHAN</v>
          </cell>
          <cell r="C617" t="str">
            <v>Célia</v>
          </cell>
          <cell r="D617" t="str">
            <v>NGUYEN  PHAN Célia</v>
          </cell>
          <cell r="M617" t="str">
            <v>ING</v>
          </cell>
          <cell r="N617" t="e">
            <v>#N/A</v>
          </cell>
          <cell r="O617" t="str">
            <v>Redoublement du stage ING4</v>
          </cell>
        </row>
        <row r="618">
          <cell r="A618">
            <v>105938</v>
          </cell>
          <cell r="B618" t="str">
            <v>SOUSSAN</v>
          </cell>
          <cell r="C618" t="str">
            <v>Jordan</v>
          </cell>
          <cell r="D618" t="str">
            <v>SOUSSAN Jordan</v>
          </cell>
          <cell r="M618" t="str">
            <v>ING</v>
          </cell>
          <cell r="N618" t="e">
            <v>#N/A</v>
          </cell>
          <cell r="O618" t="str">
            <v>Redoublement du stage ING4</v>
          </cell>
        </row>
        <row r="619">
          <cell r="A619">
            <v>108598</v>
          </cell>
          <cell r="B619" t="str">
            <v>TINET</v>
          </cell>
          <cell r="C619" t="str">
            <v>Louis</v>
          </cell>
          <cell r="D619" t="str">
            <v>TINET Louis</v>
          </cell>
          <cell r="M619" t="str">
            <v>ING</v>
          </cell>
          <cell r="N619" t="e">
            <v>#N/A</v>
          </cell>
          <cell r="O619" t="str">
            <v>Redoublement du stage ING4</v>
          </cell>
        </row>
        <row r="620">
          <cell r="A620">
            <v>108587</v>
          </cell>
          <cell r="B620" t="str">
            <v>ORTU</v>
          </cell>
          <cell r="C620" t="str">
            <v>Julia</v>
          </cell>
          <cell r="D620" t="str">
            <v>ORTU Julia</v>
          </cell>
          <cell r="E620" t="str">
            <v>JO176266</v>
          </cell>
          <cell r="F620" t="str">
            <v>julia.ortu@edu.ece.fr</v>
          </cell>
          <cell r="G620" t="str">
            <v>F</v>
          </cell>
          <cell r="I620">
            <v>2020</v>
          </cell>
          <cell r="M620" t="str">
            <v>ING</v>
          </cell>
          <cell r="N620" t="str">
            <v>ADMISCOND</v>
          </cell>
        </row>
        <row r="621">
          <cell r="A621">
            <v>109525</v>
          </cell>
          <cell r="B621" t="str">
            <v>LE MORVAN</v>
          </cell>
          <cell r="C621" t="str">
            <v>Lucas</v>
          </cell>
          <cell r="D621" t="str">
            <v>LE MORVAN Lucas</v>
          </cell>
          <cell r="F621" t="str">
            <v>lemorvanlucas@gmail.com</v>
          </cell>
          <cell r="G621" t="str">
            <v>M</v>
          </cell>
          <cell r="H621" t="str">
            <v>Nouvel apprenti (externe)</v>
          </cell>
          <cell r="I621">
            <v>2020</v>
          </cell>
          <cell r="M621" t="str">
            <v>ING-AP</v>
          </cell>
        </row>
        <row r="622">
          <cell r="A622">
            <v>109545</v>
          </cell>
          <cell r="B622" t="str">
            <v>CAMARA</v>
          </cell>
          <cell r="C622" t="str">
            <v>Rokheyatou</v>
          </cell>
          <cell r="D622" t="str">
            <v>CAMARA Rokheyatou</v>
          </cell>
          <cell r="F622" t="str">
            <v>camararokheyatou@gmail.com</v>
          </cell>
          <cell r="G622" t="str">
            <v>F</v>
          </cell>
          <cell r="H622" t="str">
            <v>Nouvel apprenti (externe)</v>
          </cell>
          <cell r="I622">
            <v>2020</v>
          </cell>
          <cell r="M622" t="str">
            <v>ING-AP</v>
          </cell>
        </row>
        <row r="623">
          <cell r="A623">
            <v>109541</v>
          </cell>
          <cell r="B623" t="str">
            <v>JEGATHEESWARAN</v>
          </cell>
          <cell r="C623" t="str">
            <v>Chirani</v>
          </cell>
          <cell r="D623" t="str">
            <v>JEGATHEESWARAN Chirani</v>
          </cell>
          <cell r="F623" t="str">
            <v>jega-chirani@hotmail.fr</v>
          </cell>
          <cell r="G623" t="str">
            <v>F</v>
          </cell>
          <cell r="H623" t="str">
            <v>Nouveau (admissions)</v>
          </cell>
          <cell r="I623">
            <v>2020</v>
          </cell>
          <cell r="M623" t="str">
            <v>ING</v>
          </cell>
        </row>
      </sheetData>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ts"/>
      <sheetName val="Elèves"/>
      <sheetName val="Soutenances"/>
      <sheetName val="Pitch"/>
      <sheetName val="Feuil2"/>
      <sheetName val="Feuil1"/>
      <sheetName val="Feuil3"/>
    </sheetNames>
    <sheetDataSet>
      <sheetData sheetId="0"/>
      <sheetData sheetId="1">
        <row r="2">
          <cell r="A2">
            <v>106991</v>
          </cell>
          <cell r="B2" t="str">
            <v xml:space="preserve">FIGARD     </v>
          </cell>
          <cell r="C2" t="str">
            <v xml:space="preserve">Morgane  </v>
          </cell>
          <cell r="D2" t="str">
            <v xml:space="preserve">FIGARD     Morgane  </v>
          </cell>
          <cell r="E2" t="str">
            <v>morgane.figard@edu.ece.fr</v>
          </cell>
          <cell r="F2" t="str">
            <v>[OC] Objets Connectés, Réseaux et Services</v>
          </cell>
          <cell r="G2" t="str">
            <v>PPE1801</v>
          </cell>
          <cell r="H2" t="str">
            <v>Rééducation des enfants atteints de troubles de l'écriture</v>
          </cell>
        </row>
        <row r="3">
          <cell r="A3">
            <v>106289</v>
          </cell>
          <cell r="B3" t="str">
            <v xml:space="preserve">SEGUIN     </v>
          </cell>
          <cell r="C3" t="str">
            <v xml:space="preserve">Raphaël  </v>
          </cell>
          <cell r="D3" t="str">
            <v xml:space="preserve">SEGUIN     Raphaël  </v>
          </cell>
          <cell r="E3" t="str">
            <v>raphael.seguin@edu.ece.fr</v>
          </cell>
          <cell r="F3" t="str">
            <v>[OC] Objets Connectés, Réseaux et Services</v>
          </cell>
          <cell r="G3" t="str">
            <v>PPE1802</v>
          </cell>
          <cell r="H3" t="str">
            <v>Système de localisation de plongeurs</v>
          </cell>
        </row>
        <row r="4">
          <cell r="A4">
            <v>107018</v>
          </cell>
          <cell r="B4" t="str">
            <v xml:space="preserve">RESPLANDY     </v>
          </cell>
          <cell r="C4" t="str">
            <v xml:space="preserve">Numa  </v>
          </cell>
          <cell r="D4" t="str">
            <v xml:space="preserve">RESPLANDY     Numa  </v>
          </cell>
          <cell r="E4" t="str">
            <v>numa.resplandy@edu.ece.fr</v>
          </cell>
          <cell r="F4" t="str">
            <v>[SI] Systèmes d\'Information</v>
          </cell>
          <cell r="G4" t="str">
            <v>PPE1803</v>
          </cell>
          <cell r="H4" t="str">
            <v>Serrure biométrique connectée</v>
          </cell>
        </row>
        <row r="5">
          <cell r="A5">
            <v>106982</v>
          </cell>
          <cell r="B5" t="str">
            <v xml:space="preserve">EGNELL     </v>
          </cell>
          <cell r="C5" t="str">
            <v xml:space="preserve">Baptiste  </v>
          </cell>
          <cell r="D5" t="str">
            <v xml:space="preserve">EGNELL     Baptiste  </v>
          </cell>
          <cell r="E5" t="str">
            <v>baptiste.egnell@edu.ece.fr</v>
          </cell>
          <cell r="F5" t="str">
            <v>[SE] Systèmes Embarqués</v>
          </cell>
          <cell r="G5" t="str">
            <v>PPE1804</v>
          </cell>
          <cell r="H5" t="str">
            <v>système  de sensibilisation a la gestion des 
émissions de CO2</v>
          </cell>
        </row>
        <row r="6">
          <cell r="A6">
            <v>106373</v>
          </cell>
          <cell r="B6" t="str">
            <v xml:space="preserve">BOPPE     </v>
          </cell>
          <cell r="C6" t="str">
            <v xml:space="preserve">Adrien  </v>
          </cell>
          <cell r="D6" t="str">
            <v xml:space="preserve">BOPPE     Adrien  </v>
          </cell>
          <cell r="E6" t="str">
            <v>adrien.boppe@edu.ece.fr</v>
          </cell>
          <cell r="F6" t="str">
            <v>[SE] Systèmes Embarqués</v>
          </cell>
          <cell r="G6" t="str">
            <v>PPE1805</v>
          </cell>
          <cell r="H6" t="str">
            <v>Système d'objets intelligents</v>
          </cell>
        </row>
        <row r="7">
          <cell r="A7">
            <v>106652</v>
          </cell>
          <cell r="B7" t="str">
            <v xml:space="preserve">MURIER     </v>
          </cell>
          <cell r="C7" t="str">
            <v xml:space="preserve">Charles  </v>
          </cell>
          <cell r="D7" t="str">
            <v xml:space="preserve">MURIER     Charles  </v>
          </cell>
          <cell r="E7" t="str">
            <v>charles.murier@edu.ece.fr</v>
          </cell>
          <cell r="F7" t="str">
            <v>[SI] Systèmes d\'Information</v>
          </cell>
          <cell r="G7" t="str">
            <v>PPE1806</v>
          </cell>
          <cell r="H7" t="str">
            <v>Tickets de caisse sur smartphone</v>
          </cell>
        </row>
        <row r="8">
          <cell r="A8">
            <v>107388</v>
          </cell>
          <cell r="B8" t="str">
            <v xml:space="preserve">L'OLLIVIER     </v>
          </cell>
          <cell r="C8" t="str">
            <v xml:space="preserve">Côme  </v>
          </cell>
          <cell r="D8" t="str">
            <v xml:space="preserve">L'OLLIVIER     Côme  </v>
          </cell>
          <cell r="E8" t="str">
            <v>come.l-ollivier@edu.ece.fr</v>
          </cell>
          <cell r="F8" t="str">
            <v>[SE] Systèmes Embarqués</v>
          </cell>
          <cell r="G8" t="str">
            <v>PPE1807</v>
          </cell>
          <cell r="H8" t="str">
            <v>Application permettant la location des places de port</v>
          </cell>
        </row>
        <row r="9">
          <cell r="A9">
            <v>108512</v>
          </cell>
          <cell r="B9" t="str">
            <v xml:space="preserve">UHART JOUET    </v>
          </cell>
          <cell r="C9" t="str">
            <v xml:space="preserve">Cyprien  </v>
          </cell>
          <cell r="D9" t="str">
            <v xml:space="preserve">UHART JOUET    Cyprien  </v>
          </cell>
          <cell r="E9" t="str">
            <v>cyprien.uhart-jouet@edu.ece.fr</v>
          </cell>
          <cell r="F9" t="str">
            <v>[EN] Energie &amp; Environnement</v>
          </cell>
          <cell r="G9" t="str">
            <v>PPE1808</v>
          </cell>
          <cell r="H9" t="str">
            <v>lecture de voie d'escalade (sport)</v>
          </cell>
        </row>
        <row r="10">
          <cell r="A10">
            <v>108549</v>
          </cell>
          <cell r="B10" t="str">
            <v xml:space="preserve">AYOUNTS     </v>
          </cell>
          <cell r="C10" t="str">
            <v xml:space="preserve">Haïk  </v>
          </cell>
          <cell r="D10" t="str">
            <v xml:space="preserve">AYOUNTS     Haïk  </v>
          </cell>
          <cell r="E10" t="str">
            <v>haik.ayounts@edu.ece.fr</v>
          </cell>
          <cell r="F10" t="str">
            <v>[SA] Santé &amp; Technologie</v>
          </cell>
          <cell r="G10" t="str">
            <v>PPE1809</v>
          </cell>
          <cell r="H10" t="str">
            <v>Faciliter la mobilité des personnes en fauteuil roulant</v>
          </cell>
        </row>
        <row r="11">
          <cell r="A11">
            <v>106599</v>
          </cell>
          <cell r="B11" t="str">
            <v xml:space="preserve">FRIDLANSKY     </v>
          </cell>
          <cell r="C11" t="str">
            <v xml:space="preserve">Hugo  </v>
          </cell>
          <cell r="D11" t="str">
            <v xml:space="preserve">FRIDLANSKY     Hugo  </v>
          </cell>
          <cell r="E11" t="str">
            <v>hugo.fridlansky@edu.ece.fr</v>
          </cell>
          <cell r="F11" t="str">
            <v>[OC] Objets Connectés, Réseaux et Services</v>
          </cell>
          <cell r="G11" t="str">
            <v>PPE1810</v>
          </cell>
          <cell r="H11" t="str">
            <v>un réseau pour start-up pour obtenir un feed back de son projet avant investissement</v>
          </cell>
        </row>
        <row r="12">
          <cell r="A12">
            <v>108425</v>
          </cell>
          <cell r="B12" t="str">
            <v xml:space="preserve">HAMLA     </v>
          </cell>
          <cell r="C12" t="str">
            <v xml:space="preserve">Louanes  </v>
          </cell>
          <cell r="D12" t="str">
            <v xml:space="preserve">HAMLA     Louanes  </v>
          </cell>
          <cell r="E12" t="str">
            <v>louanes.hamla@edu.ece.fr</v>
          </cell>
          <cell r="F12" t="str">
            <v>[SI] Systèmes d\'Information</v>
          </cell>
          <cell r="G12" t="str">
            <v>PPE1811</v>
          </cell>
          <cell r="H12" t="str">
            <v>Optimisation de prise de décisions chez les sapeurs pompiers</v>
          </cell>
        </row>
        <row r="13">
          <cell r="A13">
            <v>108121</v>
          </cell>
          <cell r="B13" t="str">
            <v xml:space="preserve">AGGOUN     </v>
          </cell>
          <cell r="C13" t="str">
            <v xml:space="preserve">Manar  </v>
          </cell>
          <cell r="D13" t="str">
            <v xml:space="preserve">AGGOUN     Manar  </v>
          </cell>
          <cell r="E13" t="str">
            <v>manar.aggoun@edu.ece.fr</v>
          </cell>
          <cell r="F13" t="str">
            <v>[OC] Objets Connectés, Réseaux et Services</v>
          </cell>
          <cell r="G13" t="str">
            <v>PPE1812</v>
          </cell>
          <cell r="H13" t="str">
            <v xml:space="preserve">Liseuse en braille </v>
          </cell>
        </row>
        <row r="14">
          <cell r="A14">
            <v>106653</v>
          </cell>
          <cell r="B14" t="str">
            <v xml:space="preserve">MIGNOT     </v>
          </cell>
          <cell r="C14" t="str">
            <v xml:space="preserve">Gautier  </v>
          </cell>
          <cell r="D14" t="str">
            <v xml:space="preserve">MIGNOT     Gautier  </v>
          </cell>
          <cell r="E14" t="str">
            <v>gautier.mignot@edu.ece.fr</v>
          </cell>
          <cell r="F14" t="str">
            <v>[SI] Systèmes d\'Information</v>
          </cell>
          <cell r="G14" t="str">
            <v>PPE1813</v>
          </cell>
          <cell r="H14" t="str">
            <v>Smart Repair</v>
          </cell>
        </row>
        <row r="15">
          <cell r="A15">
            <v>106674</v>
          </cell>
          <cell r="B15" t="str">
            <v xml:space="preserve">GARNAOUI     </v>
          </cell>
          <cell r="C15" t="str">
            <v xml:space="preserve">Karim  </v>
          </cell>
          <cell r="D15" t="str">
            <v xml:space="preserve">GARNAOUI     Karim  </v>
          </cell>
          <cell r="E15" t="str">
            <v>karim.garnaoui@edu.ece.fr</v>
          </cell>
          <cell r="F15" t="str">
            <v>[SE] Systèmes Embarqués</v>
          </cell>
          <cell r="G15" t="str">
            <v>PPE1814</v>
          </cell>
          <cell r="H15" t="str">
            <v>Système de suivi de patients pour les médecins généralistes</v>
          </cell>
        </row>
        <row r="16">
          <cell r="A16">
            <v>106695</v>
          </cell>
          <cell r="B16" t="str">
            <v xml:space="preserve">MAALOUF     </v>
          </cell>
          <cell r="C16" t="str">
            <v xml:space="preserve">Rawad  </v>
          </cell>
          <cell r="D16" t="str">
            <v xml:space="preserve">MAALOUF     Rawad  </v>
          </cell>
          <cell r="E16" t="str">
            <v>rawad.maalouf@edu.ece.fr</v>
          </cell>
          <cell r="F16" t="str">
            <v>[SI] Systèmes d\'Information</v>
          </cell>
          <cell r="G16" t="str">
            <v>PPE1815</v>
          </cell>
          <cell r="H16" t="str">
            <v>Bracelet/Badge conservant les données (localisation,données médicales...) d'un accidenté</v>
          </cell>
        </row>
        <row r="17">
          <cell r="A17">
            <v>106497</v>
          </cell>
          <cell r="B17" t="str">
            <v xml:space="preserve">ZIANE     </v>
          </cell>
          <cell r="C17" t="str">
            <v xml:space="preserve">Meriem  </v>
          </cell>
          <cell r="D17" t="str">
            <v xml:space="preserve">ZIANE     Meriem  </v>
          </cell>
          <cell r="E17" t="str">
            <v>meriem.ziane@edu.ece.fr</v>
          </cell>
          <cell r="F17" t="str">
            <v>[SA] Santé &amp; Technologie</v>
          </cell>
          <cell r="G17" t="str">
            <v>PPE1816</v>
          </cell>
          <cell r="H17" t="str">
            <v>Cathéter automatisé</v>
          </cell>
        </row>
        <row r="18">
          <cell r="A18">
            <v>108470</v>
          </cell>
          <cell r="B18" t="str">
            <v xml:space="preserve">ZMERLI     </v>
          </cell>
          <cell r="C18" t="str">
            <v xml:space="preserve">Ismail  </v>
          </cell>
          <cell r="D18" t="str">
            <v xml:space="preserve">ZMERLI     Ismail  </v>
          </cell>
          <cell r="E18" t="str">
            <v>ismail.zmerli@edu.ece.fr</v>
          </cell>
          <cell r="F18" t="str">
            <v>[SI] Systèmes d\'Information</v>
          </cell>
          <cell r="G18" t="str">
            <v>PPE1817</v>
          </cell>
          <cell r="H18" t="str">
            <v>Créateur de partition de musique à partir d'un enregistrement audio et transcription de partition.</v>
          </cell>
        </row>
        <row r="19">
          <cell r="A19">
            <v>106420</v>
          </cell>
          <cell r="B19" t="str">
            <v xml:space="preserve">LEFAILLET     </v>
          </cell>
          <cell r="C19" t="str">
            <v xml:space="preserve">Edouard  </v>
          </cell>
          <cell r="D19" t="str">
            <v xml:space="preserve">LEFAILLET     Edouard  </v>
          </cell>
          <cell r="E19" t="str">
            <v>edouard.lefaillet@edu.ece.fr</v>
          </cell>
          <cell r="F19" t="str">
            <v>[SE] Systèmes Embarqués</v>
          </cell>
          <cell r="G19" t="str">
            <v>PPE1818</v>
          </cell>
          <cell r="H19" t="str">
            <v>Batterie intelligente</v>
          </cell>
        </row>
        <row r="20">
          <cell r="A20">
            <v>106541</v>
          </cell>
          <cell r="B20" t="str">
            <v xml:space="preserve">THIROLOIX     </v>
          </cell>
          <cell r="C20" t="str">
            <v xml:space="preserve">Emmanuelle  </v>
          </cell>
          <cell r="D20" t="str">
            <v xml:space="preserve">THIROLOIX     Emmanuelle  </v>
          </cell>
          <cell r="E20" t="str">
            <v>emmanuelle.thiroloix@edu.ece.fr</v>
          </cell>
          <cell r="F20" t="str">
            <v>[SE] Systèmes Embarqués</v>
          </cell>
          <cell r="G20" t="str">
            <v>PPE1819</v>
          </cell>
          <cell r="H20" t="str">
            <v>Site d'empreint de particulier à particulier</v>
          </cell>
        </row>
        <row r="21">
          <cell r="A21">
            <v>107220</v>
          </cell>
          <cell r="B21" t="str">
            <v xml:space="preserve">BAHRI     </v>
          </cell>
          <cell r="C21" t="str">
            <v xml:space="preserve">Skander  </v>
          </cell>
          <cell r="D21" t="str">
            <v xml:space="preserve">BAHRI     Skander  </v>
          </cell>
          <cell r="E21" t="str">
            <v>skander.bahri@edu.ece.fr</v>
          </cell>
          <cell r="F21" t="str">
            <v>[SI] Systèmes d\'Information</v>
          </cell>
          <cell r="G21" t="str">
            <v>PPE1820</v>
          </cell>
          <cell r="H21" t="str">
            <v>PMP</v>
          </cell>
        </row>
        <row r="22">
          <cell r="A22">
            <v>106688</v>
          </cell>
          <cell r="B22" t="str">
            <v xml:space="preserve">CHARDIN     </v>
          </cell>
          <cell r="C22" t="str">
            <v xml:space="preserve">Benjamin  </v>
          </cell>
          <cell r="D22" t="str">
            <v xml:space="preserve">CHARDIN     Benjamin  </v>
          </cell>
          <cell r="E22" t="str">
            <v>benjamin.chardin@edu.ece.fr</v>
          </cell>
          <cell r="F22" t="str">
            <v>[SI] Systèmes d\'Information</v>
          </cell>
          <cell r="G22" t="str">
            <v>PPE1821</v>
          </cell>
          <cell r="H22" t="str">
            <v>Application pour simplifier les ajouts sur les réseaux sociaux</v>
          </cell>
        </row>
        <row r="23">
          <cell r="A23">
            <v>107013</v>
          </cell>
          <cell r="B23" t="str">
            <v xml:space="preserve">ZAAFOURI     </v>
          </cell>
          <cell r="C23" t="str">
            <v xml:space="preserve">Rim  </v>
          </cell>
          <cell r="D23" t="str">
            <v xml:space="preserve">ZAAFOURI     Rim  </v>
          </cell>
          <cell r="E23" t="str">
            <v>rim.zaafouri@edu.ece.fr</v>
          </cell>
          <cell r="F23" t="str">
            <v>[SI] Systèmes d\'Information</v>
          </cell>
          <cell r="G23" t="str">
            <v>PPE1822</v>
          </cell>
          <cell r="H23" t="str">
            <v>Application Interactive pour les Services d'Urgence</v>
          </cell>
        </row>
        <row r="24">
          <cell r="A24">
            <v>108475</v>
          </cell>
          <cell r="B24" t="str">
            <v xml:space="preserve">CHATELIN     </v>
          </cell>
          <cell r="C24" t="str">
            <v xml:space="preserve">Cyril  </v>
          </cell>
          <cell r="D24" t="str">
            <v xml:space="preserve">CHATELIN     Cyril  </v>
          </cell>
          <cell r="E24" t="str">
            <v>cyril.chatelin@edu.ece.fr</v>
          </cell>
          <cell r="F24" t="str">
            <v>[IF] Ingénierie Financière</v>
          </cell>
          <cell r="G24" t="str">
            <v>PPE1823</v>
          </cell>
          <cell r="H24" t="str">
            <v>Reprendre une startup existante SWAF pour l'amener sur le champ du B2C</v>
          </cell>
        </row>
        <row r="25">
          <cell r="A25">
            <v>108147</v>
          </cell>
          <cell r="B25" t="str">
            <v xml:space="preserve">CLOVIS     </v>
          </cell>
          <cell r="C25" t="str">
            <v xml:space="preserve">Lauryane  </v>
          </cell>
          <cell r="D25" t="str">
            <v xml:space="preserve">CLOVIS     Lauryane  </v>
          </cell>
          <cell r="E25" t="str">
            <v>lauryane.clovis@edu.ece.fr</v>
          </cell>
          <cell r="F25" t="str">
            <v>[SA] Santé &amp; Technologie</v>
          </cell>
          <cell r="G25" t="str">
            <v>PPE1824</v>
          </cell>
          <cell r="H25" t="str">
            <v>CORP : Call Out Rescue Plus</v>
          </cell>
        </row>
        <row r="26">
          <cell r="A26">
            <v>106327</v>
          </cell>
          <cell r="B26" t="str">
            <v xml:space="preserve">JOSEPHINE     </v>
          </cell>
          <cell r="C26" t="str">
            <v xml:space="preserve">Dorothée  </v>
          </cell>
          <cell r="D26" t="str">
            <v xml:space="preserve">JOSEPHINE     Dorothée  </v>
          </cell>
          <cell r="E26" t="str">
            <v>dorothee.josephine@edu.ece.fr</v>
          </cell>
          <cell r="F26" t="str">
            <v>[SE] Systèmes Embarqués</v>
          </cell>
          <cell r="G26" t="str">
            <v>PPE1825</v>
          </cell>
          <cell r="H26" t="str">
            <v>Réseau social, rencontre grâce aux centres d'intérêt communs</v>
          </cell>
        </row>
        <row r="27">
          <cell r="A27">
            <v>106615</v>
          </cell>
          <cell r="B27" t="str">
            <v xml:space="preserve">ELBAZ     </v>
          </cell>
          <cell r="C27" t="str">
            <v xml:space="preserve">Nathan  </v>
          </cell>
          <cell r="D27" t="str">
            <v xml:space="preserve">ELBAZ     Nathan  </v>
          </cell>
          <cell r="E27" t="str">
            <v>nathan.elbaz@edu.ece.fr</v>
          </cell>
          <cell r="F27" t="str">
            <v>[EN] Energie &amp; Environnement</v>
          </cell>
          <cell r="G27" t="str">
            <v>PPE1826</v>
          </cell>
          <cell r="H27" t="str">
            <v>Electroencéphalogramme et Atlas cérébral</v>
          </cell>
        </row>
        <row r="28">
          <cell r="A28">
            <v>108534</v>
          </cell>
          <cell r="B28" t="str">
            <v xml:space="preserve">ZENNADI     </v>
          </cell>
          <cell r="C28" t="str">
            <v xml:space="preserve">Eric  </v>
          </cell>
          <cell r="D28" t="str">
            <v xml:space="preserve">ZENNADI     Eric  </v>
          </cell>
          <cell r="E28" t="str">
            <v>eric.zennadi@edu.ece.fr</v>
          </cell>
          <cell r="F28" t="str">
            <v>[EN] Energie &amp; Environnement</v>
          </cell>
          <cell r="G28" t="str">
            <v>PPE1827</v>
          </cell>
          <cell r="H28" t="str">
            <v>Feux rouge dynamiques et optimisation de la sécurité et du temps lors des parcours pietons dans les grandes villes</v>
          </cell>
        </row>
        <row r="29">
          <cell r="A29">
            <v>107593</v>
          </cell>
          <cell r="B29" t="str">
            <v xml:space="preserve">HOUZE DE L'AULNOIT   </v>
          </cell>
          <cell r="C29" t="str">
            <v xml:space="preserve">Arnaud  </v>
          </cell>
          <cell r="D29" t="str">
            <v xml:space="preserve">HOUZE DE L'AULNOIT   Arnaud  </v>
          </cell>
          <cell r="E29" t="str">
            <v>arnaud.houze-de-l-aulnoit@edu.ece.fr</v>
          </cell>
          <cell r="F29" t="str">
            <v>[SI] Systèmes d\'Information</v>
          </cell>
          <cell r="G29" t="str">
            <v>PPE1828</v>
          </cell>
          <cell r="H29" t="str">
            <v>Recommandation de point de rencontre</v>
          </cell>
        </row>
        <row r="30">
          <cell r="A30">
            <v>108116</v>
          </cell>
          <cell r="B30" t="str">
            <v xml:space="preserve">HUARD     </v>
          </cell>
          <cell r="C30" t="str">
            <v xml:space="preserve">Quentin  </v>
          </cell>
          <cell r="D30" t="str">
            <v xml:space="preserve">HUARD     Quentin  </v>
          </cell>
          <cell r="E30" t="str">
            <v>quentin.huard@edu.ece.fr</v>
          </cell>
          <cell r="F30" t="str">
            <v>[SE] Systèmes Embarqués</v>
          </cell>
          <cell r="G30" t="str">
            <v>PPE1829</v>
          </cell>
          <cell r="H30" t="str">
            <v>Adminify</v>
          </cell>
        </row>
        <row r="31">
          <cell r="A31">
            <v>106492</v>
          </cell>
          <cell r="B31" t="str">
            <v xml:space="preserve">GIRET IMHAUS    </v>
          </cell>
          <cell r="C31" t="str">
            <v xml:space="preserve">Joaquim  </v>
          </cell>
          <cell r="D31" t="str">
            <v xml:space="preserve">GIRET IMHAUS    Joaquim  </v>
          </cell>
          <cell r="E31" t="str">
            <v>joaquim.giret-----imhaus@edu.ece.fr</v>
          </cell>
          <cell r="F31" t="str">
            <v>[OC] Objets Connectés, Réseaux et Services</v>
          </cell>
          <cell r="G31" t="str">
            <v>PPE1830</v>
          </cell>
          <cell r="H31" t="str">
            <v>Les jardins de l'ECE - potager robotisé sur les terrasses de l'ECE</v>
          </cell>
        </row>
        <row r="32">
          <cell r="A32">
            <v>106975</v>
          </cell>
          <cell r="B32" t="str">
            <v xml:space="preserve">MALLET     </v>
          </cell>
          <cell r="C32" t="str">
            <v xml:space="preserve">Hugo  </v>
          </cell>
          <cell r="D32" t="str">
            <v xml:space="preserve">MALLET     Hugo  </v>
          </cell>
          <cell r="E32" t="str">
            <v>hugo.mallet@edu.ece.fr</v>
          </cell>
          <cell r="F32" t="str">
            <v>[SI] Systèmes d\'Information</v>
          </cell>
          <cell r="G32" t="str">
            <v>PPE1831</v>
          </cell>
          <cell r="H32" t="str">
            <v>La forêt connectée</v>
          </cell>
        </row>
        <row r="33">
          <cell r="A33">
            <v>107732</v>
          </cell>
          <cell r="B33" t="str">
            <v xml:space="preserve">BERTIN     </v>
          </cell>
          <cell r="C33" t="str">
            <v xml:space="preserve">Marc-antoine  </v>
          </cell>
          <cell r="D33" t="str">
            <v xml:space="preserve">BERTIN     Marc-antoine  </v>
          </cell>
          <cell r="E33" t="str">
            <v>marc-antoine.bertin@edu.ece.fr</v>
          </cell>
          <cell r="F33" t="str">
            <v>[SE] Systèmes Embarqués</v>
          </cell>
          <cell r="G33" t="str">
            <v>PPE1832</v>
          </cell>
          <cell r="H33" t="str">
            <v>Projet Objets connectés associés à la PLV de luxe</v>
          </cell>
        </row>
        <row r="34">
          <cell r="A34">
            <v>106697</v>
          </cell>
          <cell r="B34" t="str">
            <v xml:space="preserve">MARCADE     </v>
          </cell>
          <cell r="C34" t="str">
            <v xml:space="preserve">Romain  </v>
          </cell>
          <cell r="D34" t="str">
            <v xml:space="preserve">MARCADE     Romain  </v>
          </cell>
          <cell r="E34" t="str">
            <v>romain.marcade@edu.ece.fr</v>
          </cell>
          <cell r="F34" t="str">
            <v>[SE] Systèmes Embarqués</v>
          </cell>
          <cell r="G34" t="str">
            <v>PPE1833</v>
          </cell>
          <cell r="H34" t="str">
            <v>De la numérisation d'un monument à l'impression 3D</v>
          </cell>
        </row>
        <row r="35">
          <cell r="A35">
            <v>108410</v>
          </cell>
          <cell r="B35" t="str">
            <v xml:space="preserve">LEUX     </v>
          </cell>
          <cell r="C35" t="str">
            <v xml:space="preserve">Marie Sophie </v>
          </cell>
          <cell r="D35" t="str">
            <v xml:space="preserve">LEUX     Marie Sophie </v>
          </cell>
          <cell r="E35" t="str">
            <v>marie-sophie.leux@edu.ece.fr</v>
          </cell>
          <cell r="F35" t="str">
            <v>[IF] Ingénierie Financière</v>
          </cell>
          <cell r="G35" t="str">
            <v>PPE1834</v>
          </cell>
          <cell r="H35" t="str">
            <v>Application Mapping ECE</v>
          </cell>
        </row>
        <row r="36">
          <cell r="A36">
            <v>106651</v>
          </cell>
          <cell r="B36" t="str">
            <v xml:space="preserve">DE HILLERIN    </v>
          </cell>
          <cell r="C36" t="str">
            <v xml:space="preserve">Mariuca  </v>
          </cell>
          <cell r="D36" t="str">
            <v xml:space="preserve">DE HILLERIN    Mariuca  </v>
          </cell>
          <cell r="E36" t="str">
            <v>mariuca.de-hillerin@edu.ece.fr</v>
          </cell>
          <cell r="F36" t="str">
            <v>[SA] Santé &amp; Technologie</v>
          </cell>
          <cell r="G36" t="str">
            <v>PPE1835</v>
          </cell>
          <cell r="H36" t="str">
            <v>Dispositif de communication oculaire pour les patients atteints de paralysies empêchant la parole</v>
          </cell>
        </row>
        <row r="37">
          <cell r="A37">
            <v>106339</v>
          </cell>
          <cell r="B37" t="str">
            <v xml:space="preserve">TOQUEBIAU     </v>
          </cell>
          <cell r="C37" t="str">
            <v xml:space="preserve">Maxime  </v>
          </cell>
          <cell r="D37" t="str">
            <v xml:space="preserve">TOQUEBIAU     Maxime  </v>
          </cell>
          <cell r="E37" t="str">
            <v>maxime.toquebiau@edu.ece.fr</v>
          </cell>
          <cell r="F37" t="str">
            <v>[SI] Systèmes d\'Information</v>
          </cell>
          <cell r="G37" t="str">
            <v>PPE1836</v>
          </cell>
          <cell r="H37" t="str">
            <v>Webcam hand gesture tracking using neural networks (Tracking des gestes de la main sur une webcam avec un réseau neuronal)</v>
          </cell>
        </row>
        <row r="38">
          <cell r="A38">
            <v>106357</v>
          </cell>
          <cell r="B38" t="str">
            <v xml:space="preserve">MEUNIER     </v>
          </cell>
          <cell r="C38" t="str">
            <v xml:space="preserve">Marc-antoine  </v>
          </cell>
          <cell r="D38" t="str">
            <v xml:space="preserve">MEUNIER     Marc-antoine  </v>
          </cell>
          <cell r="E38" t="str">
            <v>marc-antoine.meunier@edu.ece.fr</v>
          </cell>
          <cell r="F38" t="str">
            <v>[SE] Systèmes Embarqués</v>
          </cell>
          <cell r="G38" t="str">
            <v>PPE1837</v>
          </cell>
          <cell r="H38" t="str">
            <v>I need this</v>
          </cell>
        </row>
        <row r="39">
          <cell r="A39">
            <v>106428</v>
          </cell>
          <cell r="B39" t="str">
            <v xml:space="preserve">BOTREL     </v>
          </cell>
          <cell r="C39" t="str">
            <v xml:space="preserve">Victor  </v>
          </cell>
          <cell r="D39" t="str">
            <v xml:space="preserve">BOTREL     Victor  </v>
          </cell>
          <cell r="E39" t="str">
            <v>victor.botrel@edu.ece.fr</v>
          </cell>
          <cell r="F39" t="str">
            <v>[EN] Energie &amp; Environnement</v>
          </cell>
          <cell r="G39" t="str">
            <v>PPE1838</v>
          </cell>
          <cell r="H39" t="str">
            <v>Solution de réalité augmentée permettant de visualiser sur site un projet d’aménagement urbain ou de construction future.</v>
          </cell>
        </row>
        <row r="40">
          <cell r="A40">
            <v>106488</v>
          </cell>
          <cell r="B40" t="str">
            <v xml:space="preserve">ZID EL AIEB   </v>
          </cell>
          <cell r="C40" t="str">
            <v xml:space="preserve">Noura  </v>
          </cell>
          <cell r="D40" t="str">
            <v xml:space="preserve">ZID EL AIEB   Noura  </v>
          </cell>
          <cell r="E40" t="str">
            <v>noura.zid-el-aieb@edu.ece.fr</v>
          </cell>
          <cell r="F40" t="str">
            <v>[SE] Systèmes Embarqués</v>
          </cell>
          <cell r="G40" t="str">
            <v>PPE1839</v>
          </cell>
          <cell r="H40" t="str">
            <v>Haru un robot compagnon</v>
          </cell>
        </row>
        <row r="41">
          <cell r="A41">
            <v>106486</v>
          </cell>
          <cell r="B41" t="str">
            <v xml:space="preserve">DU BREIL DE PONTBRIAND  </v>
          </cell>
          <cell r="C41" t="str">
            <v xml:space="preserve">Malo  </v>
          </cell>
          <cell r="D41" t="str">
            <v xml:space="preserve">DU BREIL DE PONTBRIAND  Malo  </v>
          </cell>
          <cell r="E41" t="str">
            <v>malo.du-breil-de-pontbriand@edu.ece.fr</v>
          </cell>
          <cell r="F41" t="str">
            <v>[OC] Objets Connectés, Réseaux et Services</v>
          </cell>
          <cell r="G41" t="str">
            <v>PPE1840</v>
          </cell>
          <cell r="H41" t="str">
            <v xml:space="preserve">Reprendre le PPE DRONE SAMARE (http://projets.ece.fr/fr/valorisation/publication et http://projets.ece.fr/fr/project/drone-samare ) pour participer à une exposition itinérante "Les techniques de vol inspirées par la nature" </v>
          </cell>
        </row>
        <row r="42">
          <cell r="A42">
            <v>108442</v>
          </cell>
          <cell r="B42" t="str">
            <v xml:space="preserve">HADJ YOUCEF    </v>
          </cell>
          <cell r="C42" t="str">
            <v xml:space="preserve">Reda  </v>
          </cell>
          <cell r="D42" t="str">
            <v xml:space="preserve">HADJ YOUCEF    Reda  </v>
          </cell>
          <cell r="E42" t="str">
            <v>reda.hadj-youcef@edu.ece.fr</v>
          </cell>
          <cell r="F42" t="str">
            <v>[IF] Ingénierie Financière</v>
          </cell>
          <cell r="G42" t="str">
            <v>PPE1841</v>
          </cell>
          <cell r="H42" t="str">
            <v>ETH_lending : calcul de taux d'intéret sur l'éthéréum</v>
          </cell>
        </row>
        <row r="43">
          <cell r="A43">
            <v>106538</v>
          </cell>
          <cell r="B43" t="str">
            <v xml:space="preserve">NUNEZ     </v>
          </cell>
          <cell r="C43" t="str">
            <v xml:space="preserve">Rafaël  </v>
          </cell>
          <cell r="D43" t="str">
            <v xml:space="preserve">NUNEZ     Rafaël  </v>
          </cell>
          <cell r="E43" t="str">
            <v>rafael.nunez@edu.ece.fr</v>
          </cell>
          <cell r="F43" t="str">
            <v>[IF] Ingénierie Financière</v>
          </cell>
          <cell r="G43" t="str">
            <v>PPE1842</v>
          </cell>
          <cell r="H43" t="str">
            <v>Effets financiers d'interconnexion de chaines heterogenes de blockchain</v>
          </cell>
        </row>
        <row r="44">
          <cell r="A44">
            <v>106294</v>
          </cell>
          <cell r="B44" t="str">
            <v xml:space="preserve">PANGON     </v>
          </cell>
          <cell r="C44" t="str">
            <v xml:space="preserve">Bertrand  </v>
          </cell>
          <cell r="D44" t="str">
            <v xml:space="preserve">PANGON     Bertrand  </v>
          </cell>
          <cell r="E44" t="str">
            <v>bertrand.pangon@edu.ece.fr</v>
          </cell>
          <cell r="F44" t="str">
            <v>[OC] Objets Connectés, Réseaux et Services</v>
          </cell>
          <cell r="G44" t="str">
            <v>PPE1843</v>
          </cell>
          <cell r="H44" t="str">
            <v>Crowdlending</v>
          </cell>
        </row>
        <row r="45">
          <cell r="A45">
            <v>106500</v>
          </cell>
          <cell r="B45" t="str">
            <v xml:space="preserve">LAURENT     </v>
          </cell>
          <cell r="C45" t="str">
            <v xml:space="preserve">Alexandre  </v>
          </cell>
          <cell r="D45" t="str">
            <v xml:space="preserve">LAURENT     Alexandre  </v>
          </cell>
          <cell r="E45" t="str">
            <v>alexandre.laurent1@edu.ece.fr</v>
          </cell>
          <cell r="F45" t="str">
            <v>[SE] Systèmes Embarqués</v>
          </cell>
          <cell r="G45" t="str">
            <v>PPE1844</v>
          </cell>
          <cell r="H45" t="str">
            <v>Etude de la musique et l'humain</v>
          </cell>
        </row>
        <row r="46">
          <cell r="A46">
            <v>106296</v>
          </cell>
          <cell r="B46" t="str">
            <v xml:space="preserve">LAUREAU     </v>
          </cell>
          <cell r="C46" t="str">
            <v xml:space="preserve">Arthur  </v>
          </cell>
          <cell r="D46" t="str">
            <v xml:space="preserve">LAUREAU     Arthur  </v>
          </cell>
          <cell r="E46" t="str">
            <v>arthur.laureau@edu.ece.fr</v>
          </cell>
          <cell r="F46" t="str">
            <v>[SI] Systèmes d\'Information</v>
          </cell>
          <cell r="G46" t="str">
            <v>PPE1845</v>
          </cell>
          <cell r="H46" t="str">
            <v>OVO (On va où?)</v>
          </cell>
        </row>
        <row r="47">
          <cell r="A47">
            <v>105907</v>
          </cell>
          <cell r="B47" t="str">
            <v xml:space="preserve">BELLAND     </v>
          </cell>
          <cell r="C47" t="str">
            <v xml:space="preserve">Eugénie  </v>
          </cell>
          <cell r="D47" t="str">
            <v xml:space="preserve">BELLAND     Eugénie  </v>
          </cell>
          <cell r="E47" t="str">
            <v>eugenie.belland@edu.ece.fr</v>
          </cell>
          <cell r="F47" t="str">
            <v>[OC] Objets Connectés, Réseaux et Services</v>
          </cell>
          <cell r="G47" t="str">
            <v>PPE1846</v>
          </cell>
          <cell r="H47" t="str">
            <v>Caméra de sécurité intelligente</v>
          </cell>
        </row>
        <row r="48">
          <cell r="A48">
            <v>106298</v>
          </cell>
          <cell r="B48" t="str">
            <v xml:space="preserve">JONDEAU     </v>
          </cell>
          <cell r="C48" t="str">
            <v xml:space="preserve">Matthieu  </v>
          </cell>
          <cell r="D48" t="str">
            <v xml:space="preserve">JONDEAU     Matthieu  </v>
          </cell>
          <cell r="E48" t="str">
            <v>matthieu.jondeau@edu.ece.fr</v>
          </cell>
          <cell r="F48" t="str">
            <v>[IF] Ingénierie Financière</v>
          </cell>
          <cell r="G48" t="str">
            <v>PPE1847</v>
          </cell>
          <cell r="H48" t="str">
            <v>Visio-tech</v>
          </cell>
        </row>
        <row r="49">
          <cell r="A49">
            <v>106335</v>
          </cell>
          <cell r="B49" t="str">
            <v xml:space="preserve">TAVERNIER     </v>
          </cell>
          <cell r="C49" t="str">
            <v xml:space="preserve">Alexandre  </v>
          </cell>
          <cell r="D49" t="str">
            <v xml:space="preserve">TAVERNIER     Alexandre  </v>
          </cell>
          <cell r="E49" t="str">
            <v>alexandre.tavernier@edu.ece.fr</v>
          </cell>
          <cell r="F49" t="str">
            <v>[SI] Systèmes d\'Information</v>
          </cell>
          <cell r="G49" t="str">
            <v>PPE1848</v>
          </cell>
          <cell r="H49" t="str">
            <v>Digitalisation d'une voiture lambda</v>
          </cell>
        </row>
        <row r="50">
          <cell r="A50">
            <v>106524</v>
          </cell>
          <cell r="B50" t="str">
            <v xml:space="preserve">BOURAYNE     </v>
          </cell>
          <cell r="C50" t="str">
            <v xml:space="preserve">Antoine  </v>
          </cell>
          <cell r="D50" t="str">
            <v xml:space="preserve">BOURAYNE     Antoine  </v>
          </cell>
          <cell r="E50" t="str">
            <v>antoine.bourayne@edu.ece.fr</v>
          </cell>
          <cell r="F50" t="str">
            <v>[OC] Objets Connectés, Réseaux et Services</v>
          </cell>
          <cell r="G50" t="str">
            <v>PPE1849</v>
          </cell>
          <cell r="H50" t="str">
            <v>Aide à l'orthopedie infantile</v>
          </cell>
        </row>
        <row r="51">
          <cell r="A51">
            <v>106271</v>
          </cell>
          <cell r="B51" t="str">
            <v xml:space="preserve">EPAULARD     </v>
          </cell>
          <cell r="C51" t="str">
            <v xml:space="preserve">Alannah  </v>
          </cell>
          <cell r="D51" t="str">
            <v xml:space="preserve">EPAULARD     Alannah  </v>
          </cell>
          <cell r="E51" t="str">
            <v>alannah.epaulard@edu.ece.fr</v>
          </cell>
          <cell r="F51" t="str">
            <v>[SI] Systèmes d\'Information</v>
          </cell>
          <cell r="G51" t="str">
            <v>PPE1850</v>
          </cell>
          <cell r="H51" t="str">
            <v>Batterie qui ne se recharge pas à l'electricité</v>
          </cell>
        </row>
        <row r="52">
          <cell r="A52">
            <v>106717</v>
          </cell>
          <cell r="B52" t="str">
            <v xml:space="preserve">FONTENEAU     </v>
          </cell>
          <cell r="C52" t="str">
            <v xml:space="preserve">Marin  </v>
          </cell>
          <cell r="D52" t="str">
            <v xml:space="preserve">FONTENEAU     Marin  </v>
          </cell>
          <cell r="E52" t="str">
            <v>marin.fonteneau@edu.ece.fr</v>
          </cell>
          <cell r="F52" t="str">
            <v>[OC] Objets Connectés, Réseaux et Services</v>
          </cell>
          <cell r="G52" t="str">
            <v>PPE1851</v>
          </cell>
          <cell r="H52" t="str">
            <v>module de recyclage de capsules pour café</v>
          </cell>
        </row>
        <row r="53">
          <cell r="A53">
            <v>106199</v>
          </cell>
          <cell r="B53" t="str">
            <v xml:space="preserve">BITTON     </v>
          </cell>
          <cell r="C53" t="str">
            <v xml:space="preserve">William  </v>
          </cell>
          <cell r="D53" t="str">
            <v xml:space="preserve">BITTON     William  </v>
          </cell>
          <cell r="E53" t="str">
            <v>william.bitton@edu.ece.fr</v>
          </cell>
          <cell r="F53" t="str">
            <v>[SA] Santé &amp; Technologie</v>
          </cell>
          <cell r="G53" t="str">
            <v>PPE1852</v>
          </cell>
          <cell r="H53" t="str">
            <v>Lunette connectées a but medical</v>
          </cell>
        </row>
        <row r="54">
          <cell r="A54">
            <v>106661</v>
          </cell>
          <cell r="B54" t="str">
            <v xml:space="preserve">HUDRY     </v>
          </cell>
          <cell r="C54" t="str">
            <v xml:space="preserve">Alexandre  </v>
          </cell>
          <cell r="D54" t="str">
            <v xml:space="preserve">HUDRY     Alexandre  </v>
          </cell>
          <cell r="E54" t="str">
            <v>alexandre.hudry@edu.ece.fr</v>
          </cell>
          <cell r="F54" t="str">
            <v>[SA] Santé &amp; Technologie</v>
          </cell>
          <cell r="G54" t="str">
            <v>PPE1853</v>
          </cell>
          <cell r="H54" t="str">
            <v>Aide à l'autonomie des personnes tétraplégiques hospitalisées</v>
          </cell>
        </row>
        <row r="55">
          <cell r="A55">
            <v>106277</v>
          </cell>
          <cell r="B55" t="str">
            <v xml:space="preserve">LUTZ     </v>
          </cell>
          <cell r="C55" t="str">
            <v xml:space="preserve">Max  </v>
          </cell>
          <cell r="D55" t="str">
            <v xml:space="preserve">LUTZ     Max  </v>
          </cell>
          <cell r="E55" t="str">
            <v>max.lutz@edu.ece.fr</v>
          </cell>
          <cell r="F55" t="str">
            <v>[EN] Energie &amp; Environnement</v>
          </cell>
          <cell r="G55" t="str">
            <v>PPE1854</v>
          </cell>
          <cell r="H55" t="str">
            <v>Créer de l'énergie à partir du passage des voitures sur les routes</v>
          </cell>
        </row>
        <row r="56">
          <cell r="A56">
            <v>106722</v>
          </cell>
          <cell r="B56" t="str">
            <v xml:space="preserve">EINHORN     </v>
          </cell>
          <cell r="C56" t="str">
            <v xml:space="preserve">Chloe  </v>
          </cell>
          <cell r="D56" t="str">
            <v xml:space="preserve">EINHORN     Chloe  </v>
          </cell>
          <cell r="E56" t="str">
            <v>chloe.einhorn@edu.ece.fr</v>
          </cell>
          <cell r="F56" t="str">
            <v>[IF] Ingénierie Financière</v>
          </cell>
          <cell r="G56" t="str">
            <v>PPE1855</v>
          </cell>
          <cell r="H56" t="str">
            <v>Titre de propriété sur la Blockchain</v>
          </cell>
        </row>
        <row r="57">
          <cell r="A57">
            <v>106986</v>
          </cell>
          <cell r="B57" t="str">
            <v xml:space="preserve">CHOLLET     </v>
          </cell>
          <cell r="C57" t="str">
            <v xml:space="preserve">Nicolas  </v>
          </cell>
          <cell r="D57" t="str">
            <v xml:space="preserve">CHOLLET     Nicolas  </v>
          </cell>
          <cell r="E57" t="str">
            <v>nicolas.chollet@edu.ece.fr</v>
          </cell>
          <cell r="F57" t="str">
            <v>[SE] Systèmes Embarqués</v>
          </cell>
          <cell r="G57" t="str">
            <v>PPE1856</v>
          </cell>
          <cell r="H57" t="str">
            <v>Pillbot ; le robot de tri pour l'aide au suivi</v>
          </cell>
        </row>
        <row r="58">
          <cell r="A58">
            <v>106344</v>
          </cell>
          <cell r="B58" t="str">
            <v xml:space="preserve">BOUZEMAME     </v>
          </cell>
          <cell r="C58" t="str">
            <v xml:space="preserve">Dany  </v>
          </cell>
          <cell r="D58" t="str">
            <v xml:space="preserve">BOUZEMAME     Dany  </v>
          </cell>
          <cell r="E58" t="str">
            <v>dany.bouzemame@edu.ece.fr</v>
          </cell>
          <cell r="F58" t="str">
            <v>[EN] Energie &amp; Environnement</v>
          </cell>
          <cell r="G58" t="str">
            <v>PPE1857</v>
          </cell>
          <cell r="H58" t="str">
            <v>Découverte des études supérieures</v>
          </cell>
        </row>
        <row r="59">
          <cell r="A59">
            <v>108163</v>
          </cell>
          <cell r="B59" t="str">
            <v xml:space="preserve">MEDJEBEUR     </v>
          </cell>
          <cell r="C59" t="str">
            <v xml:space="preserve">David  </v>
          </cell>
          <cell r="D59" t="str">
            <v xml:space="preserve">MEDJEBEUR     David  </v>
          </cell>
          <cell r="E59" t="str">
            <v>david.medjebeur@edu.ece.fr</v>
          </cell>
          <cell r="F59" t="str">
            <v>[EN] Energie &amp; Environnement</v>
          </cell>
          <cell r="G59" t="str">
            <v>PPE1858</v>
          </cell>
          <cell r="H59" t="str">
            <v>Ventoline connectée</v>
          </cell>
        </row>
        <row r="60">
          <cell r="A60">
            <v>106604</v>
          </cell>
          <cell r="B60" t="str">
            <v xml:space="preserve">FOLLY     </v>
          </cell>
          <cell r="C60" t="str">
            <v xml:space="preserve">Kenneth  </v>
          </cell>
          <cell r="D60" t="str">
            <v xml:space="preserve">FOLLY     Kenneth  </v>
          </cell>
          <cell r="E60" t="str">
            <v>kenneth.folly@edu.ece.fr</v>
          </cell>
          <cell r="F60" t="str">
            <v>[IF] Ingénierie Financière</v>
          </cell>
          <cell r="G60" t="str">
            <v>PPE1859</v>
          </cell>
          <cell r="H60" t="str">
            <v>Comparateur d'application de livraison de plats à domicile</v>
          </cell>
        </row>
        <row r="61">
          <cell r="A61">
            <v>106531</v>
          </cell>
          <cell r="B61" t="str">
            <v xml:space="preserve">FONTAINE     </v>
          </cell>
          <cell r="C61" t="str">
            <v xml:space="preserve">Maxime  </v>
          </cell>
          <cell r="D61" t="str">
            <v xml:space="preserve">FONTAINE     Maxime  </v>
          </cell>
          <cell r="E61" t="str">
            <v>maxime.fontaine@edu.ece.fr</v>
          </cell>
          <cell r="F61" t="str">
            <v>[SE] Systèmes Embarqués</v>
          </cell>
          <cell r="G61" t="str">
            <v>PPE1860</v>
          </cell>
          <cell r="H61" t="str">
            <v>Bracelet connecté pour personnes âgées</v>
          </cell>
        </row>
        <row r="62">
          <cell r="A62">
            <v>106304</v>
          </cell>
          <cell r="B62" t="str">
            <v xml:space="preserve">MARQUIS     </v>
          </cell>
          <cell r="C62" t="str">
            <v xml:space="preserve">Louis  </v>
          </cell>
          <cell r="D62" t="str">
            <v xml:space="preserve">MARQUIS     Louis  </v>
          </cell>
          <cell r="E62" t="str">
            <v>louis.marquis@edu.ece.fr</v>
          </cell>
          <cell r="F62" t="str">
            <v>[SE] Systèmes Embarqués</v>
          </cell>
          <cell r="G62" t="str">
            <v>PPE1861</v>
          </cell>
          <cell r="H62" t="str">
            <v>Tableau connecté</v>
          </cell>
        </row>
        <row r="63">
          <cell r="A63">
            <v>106964</v>
          </cell>
          <cell r="B63" t="str">
            <v xml:space="preserve">LE MOULLEC    </v>
          </cell>
          <cell r="C63" t="str">
            <v xml:space="preserve">Margaux  </v>
          </cell>
          <cell r="D63" t="str">
            <v xml:space="preserve">LE MOULLEC    Margaux  </v>
          </cell>
          <cell r="E63" t="str">
            <v>margaux.le-moullec@edu.ece.fr</v>
          </cell>
          <cell r="F63" t="str">
            <v>[SA] Santé &amp; Technologie</v>
          </cell>
          <cell r="G63" t="str">
            <v>PPE1862</v>
          </cell>
          <cell r="H63" t="str">
            <v>Aut'Emotion : application destinée aux enfants autistes</v>
          </cell>
        </row>
        <row r="64">
          <cell r="A64">
            <v>106923</v>
          </cell>
          <cell r="B64" t="str">
            <v>LE MINTIER DE LA MOTTE BASSE</v>
          </cell>
          <cell r="C64" t="str">
            <v xml:space="preserve">Martin  </v>
          </cell>
          <cell r="D64" t="str">
            <v xml:space="preserve">LE MINTIER DE LA MOTTE BASSEMartin  </v>
          </cell>
          <cell r="E64" t="str">
            <v>martin.le-mintier-de-la-motte-basse@edu.ece.fr</v>
          </cell>
          <cell r="F64" t="str">
            <v>[OC] Objets Connectés, Réseaux et Services</v>
          </cell>
          <cell r="G64" t="str">
            <v>PPE1863</v>
          </cell>
          <cell r="H64" t="str">
            <v>COOKETHER (Cook + Together) : réseau social gastronomique</v>
          </cell>
        </row>
        <row r="65">
          <cell r="A65">
            <v>106699</v>
          </cell>
          <cell r="B65" t="str">
            <v xml:space="preserve">POLETTO     </v>
          </cell>
          <cell r="C65" t="str">
            <v xml:space="preserve">Mathieu  </v>
          </cell>
          <cell r="D65" t="str">
            <v xml:space="preserve">POLETTO     Mathieu  </v>
          </cell>
          <cell r="E65" t="str">
            <v>mathieu.poletto@edu.ece.fr</v>
          </cell>
          <cell r="F65" t="str">
            <v>[SE] Systèmes Embarqués</v>
          </cell>
          <cell r="G65" t="str">
            <v>PPE1864</v>
          </cell>
          <cell r="H65" t="str">
            <v>Optimisation de l’espace des métros et gestion des flux de voyageurs</v>
          </cell>
        </row>
        <row r="66">
          <cell r="A66">
            <v>105694</v>
          </cell>
          <cell r="B66" t="str">
            <v xml:space="preserve">MINIER     </v>
          </cell>
          <cell r="C66" t="str">
            <v xml:space="preserve">Théo  </v>
          </cell>
          <cell r="D66" t="str">
            <v xml:space="preserve">MINIER     Théo  </v>
          </cell>
          <cell r="E66" t="str">
            <v>theo.minier@edu.ece.fr</v>
          </cell>
          <cell r="F66" t="str">
            <v>[OC] Objets Connectés, Réseaux et Services</v>
          </cell>
          <cell r="G66" t="str">
            <v>PPE1865</v>
          </cell>
          <cell r="H66" t="str">
            <v>Trieur automatique de déchet</v>
          </cell>
        </row>
        <row r="67">
          <cell r="A67">
            <v>108509</v>
          </cell>
          <cell r="B67" t="str">
            <v xml:space="preserve">REBHI     </v>
          </cell>
          <cell r="C67" t="str">
            <v xml:space="preserve">Charly-Stann  </v>
          </cell>
          <cell r="D67" t="str">
            <v xml:space="preserve">REBHI     Charly-Stann  </v>
          </cell>
          <cell r="E67" t="str">
            <v>charly-stann.rebhi@edu.ece.fr</v>
          </cell>
          <cell r="F67" t="str">
            <v>[EN] Energie &amp; Environnement</v>
          </cell>
          <cell r="G67" t="str">
            <v>PPE1866</v>
          </cell>
          <cell r="H67" t="str">
            <v>Amélioration de la sécurité des personnes aveugles</v>
          </cell>
        </row>
        <row r="68">
          <cell r="A68">
            <v>106679</v>
          </cell>
          <cell r="B68" t="str">
            <v xml:space="preserve">REMAN     </v>
          </cell>
          <cell r="C68" t="str">
            <v xml:space="preserve">Sophie  </v>
          </cell>
          <cell r="D68" t="str">
            <v xml:space="preserve">REMAN     Sophie  </v>
          </cell>
          <cell r="E68" t="str">
            <v>sophie.reman@edu.ece.fr</v>
          </cell>
          <cell r="F68" t="str">
            <v>[SA] Santé &amp; Technologie</v>
          </cell>
          <cell r="G68" t="str">
            <v>PPE1867</v>
          </cell>
          <cell r="H68" t="str">
            <v xml:space="preserve">Application d’aide à la transmission d’information du dossier médical des patients entre les différents services d’urgences </v>
          </cell>
        </row>
        <row r="69">
          <cell r="A69">
            <v>106390</v>
          </cell>
          <cell r="B69" t="str">
            <v xml:space="preserve">MOLINER     </v>
          </cell>
          <cell r="C69" t="str">
            <v xml:space="preserve">Victor  </v>
          </cell>
          <cell r="D69" t="str">
            <v xml:space="preserve">MOLINER     Victor  </v>
          </cell>
          <cell r="E69" t="str">
            <v>victor.moliner@edu.ece.fr</v>
          </cell>
          <cell r="F69" t="str">
            <v>[SI] Systèmes d\'Information</v>
          </cell>
          <cell r="G69" t="str">
            <v>PPE1868</v>
          </cell>
          <cell r="H69" t="str">
            <v>Messagerie mémorielle</v>
          </cell>
        </row>
        <row r="70">
          <cell r="A70">
            <v>108392</v>
          </cell>
          <cell r="B70" t="str">
            <v xml:space="preserve">CLARO CARVALHO    </v>
          </cell>
          <cell r="C70" t="str">
            <v xml:space="preserve">Daniel  </v>
          </cell>
          <cell r="D70" t="str">
            <v xml:space="preserve">CLARO CARVALHO    Daniel  </v>
          </cell>
          <cell r="E70" t="str">
            <v>daniel.claro-carvalho@edu.ece.fr</v>
          </cell>
          <cell r="F70" t="str">
            <v>[SE] Systèmes Embarqués</v>
          </cell>
          <cell r="G70" t="str">
            <v>PPE1869</v>
          </cell>
          <cell r="H70" t="str">
            <v>Application de mise en relation touriste-local</v>
          </cell>
        </row>
        <row r="71">
          <cell r="A71">
            <v>108469</v>
          </cell>
          <cell r="B71" t="str">
            <v xml:space="preserve">CANAVATE     </v>
          </cell>
          <cell r="C71" t="str">
            <v xml:space="preserve">Guillaume  </v>
          </cell>
          <cell r="D71" t="str">
            <v xml:space="preserve">CANAVATE     Guillaume  </v>
          </cell>
          <cell r="E71" t="str">
            <v>guillaume.canavate@edu.ece.fr</v>
          </cell>
          <cell r="F71" t="str">
            <v>[IF] Ingénierie Financière</v>
          </cell>
          <cell r="G71" t="str">
            <v>PPE1870</v>
          </cell>
          <cell r="H71" t="str">
            <v>Chargeur intelligent</v>
          </cell>
        </row>
        <row r="72">
          <cell r="A72">
            <v>106440</v>
          </cell>
          <cell r="B72" t="str">
            <v xml:space="preserve">BOURGOING     </v>
          </cell>
          <cell r="C72" t="str">
            <v xml:space="preserve">Manon  </v>
          </cell>
          <cell r="D72" t="str">
            <v xml:space="preserve">BOURGOING     Manon  </v>
          </cell>
          <cell r="E72" t="str">
            <v>manon.bourgoing@edu.ece.fr</v>
          </cell>
          <cell r="F72" t="str">
            <v>[SA] Santé &amp; Technologie</v>
          </cell>
          <cell r="G72" t="str">
            <v>PPE1871</v>
          </cell>
          <cell r="H72" t="str">
            <v>Robot Inmoov ECE-Paris</v>
          </cell>
        </row>
        <row r="73">
          <cell r="A73">
            <v>106371</v>
          </cell>
          <cell r="B73" t="str">
            <v xml:space="preserve">LE GAL    </v>
          </cell>
          <cell r="C73" t="str">
            <v xml:space="preserve">Solenn  </v>
          </cell>
          <cell r="D73" t="str">
            <v xml:space="preserve">LE GAL    Solenn  </v>
          </cell>
          <cell r="E73" t="str">
            <v>solenn.le-gal@edu.ece.fr</v>
          </cell>
          <cell r="F73" t="str">
            <v>[IF] Ingénierie Financière</v>
          </cell>
          <cell r="G73" t="str">
            <v>PPE1872</v>
          </cell>
          <cell r="H73" t="str">
            <v>Le doigt dans l’œil, « Optimisation d’une solution de pointage à l’œil pour personne en situation de handicap »</v>
          </cell>
        </row>
        <row r="74">
          <cell r="A74">
            <v>106394</v>
          </cell>
          <cell r="B74" t="str">
            <v xml:space="preserve">ARENDARSKI     </v>
          </cell>
          <cell r="C74" t="str">
            <v xml:space="preserve">Annabelle  </v>
          </cell>
          <cell r="D74" t="str">
            <v xml:space="preserve">ARENDARSKI     Annabelle  </v>
          </cell>
          <cell r="E74" t="str">
            <v>annabelle.arendarski@edu.ece.fr</v>
          </cell>
          <cell r="F74" t="str">
            <v>[SE] Systèmes Embarqués</v>
          </cell>
          <cell r="G74" t="str">
            <v>PPE1873</v>
          </cell>
          <cell r="H74" t="str">
            <v>Quad de l'air, un vent de liberté</v>
          </cell>
        </row>
        <row r="75">
          <cell r="A75">
            <v>108373</v>
          </cell>
          <cell r="B75" t="str">
            <v xml:space="preserve">BAKHTI     </v>
          </cell>
          <cell r="C75" t="str">
            <v xml:space="preserve">Thomas  </v>
          </cell>
          <cell r="D75" t="str">
            <v xml:space="preserve">BAKHTI     Thomas  </v>
          </cell>
          <cell r="E75" t="str">
            <v>thomas.bakhti@edu.ece.fr</v>
          </cell>
          <cell r="F75" t="str">
            <v>[SE] Systèmes Embarqués</v>
          </cell>
          <cell r="G75" t="str">
            <v>PPE1874</v>
          </cell>
          <cell r="H75" t="str">
            <v>La première BOX livré dans votre espace de réalité virtuelle</v>
          </cell>
        </row>
        <row r="76">
          <cell r="A76">
            <v>108395</v>
          </cell>
          <cell r="B76" t="str">
            <v xml:space="preserve">MAGRE     </v>
          </cell>
          <cell r="C76" t="str">
            <v xml:space="preserve">Pierre  </v>
          </cell>
          <cell r="D76" t="str">
            <v xml:space="preserve">MAGRE     Pierre  </v>
          </cell>
          <cell r="E76" t="str">
            <v>pierre.magre@edu.ece.fr</v>
          </cell>
          <cell r="F76" t="str">
            <v>[IF] Ingénierie Financière</v>
          </cell>
          <cell r="G76" t="str">
            <v>PPE1875</v>
          </cell>
          <cell r="H76" t="str">
            <v>-New Portfolio Venture Management- (NPVM)</v>
          </cell>
        </row>
        <row r="77">
          <cell r="A77">
            <v>106989</v>
          </cell>
          <cell r="B77" t="str">
            <v xml:space="preserve">BRISSE     </v>
          </cell>
          <cell r="C77" t="str">
            <v xml:space="preserve">Romain  </v>
          </cell>
          <cell r="D77" t="str">
            <v xml:space="preserve">BRISSE     Romain  </v>
          </cell>
          <cell r="E77" t="str">
            <v>romain.brisse@edu.ece.fr</v>
          </cell>
          <cell r="F77" t="str">
            <v>[SI] Systèmes d\'Information</v>
          </cell>
          <cell r="G77" t="str">
            <v>PPE1876</v>
          </cell>
          <cell r="H77" t="str">
            <v>Classe silencieuse</v>
          </cell>
        </row>
        <row r="78">
          <cell r="A78">
            <v>108506</v>
          </cell>
          <cell r="B78" t="str">
            <v xml:space="preserve">NGUETTE     </v>
          </cell>
          <cell r="C78" t="str">
            <v xml:space="preserve">Mamadou  </v>
          </cell>
          <cell r="D78" t="str">
            <v xml:space="preserve">NGUETTE     Mamadou  </v>
          </cell>
          <cell r="E78" t="str">
            <v>mamadou.nguette@edu.ece.fr</v>
          </cell>
          <cell r="F78" t="str">
            <v>[EN] Energie &amp; Environnement</v>
          </cell>
          <cell r="G78" t="str">
            <v>PPE1877</v>
          </cell>
          <cell r="H78" t="str">
            <v>Drone FPV stéréoscopique</v>
          </cell>
        </row>
        <row r="79">
          <cell r="A79">
            <v>108090</v>
          </cell>
          <cell r="B79" t="str">
            <v xml:space="preserve">BERNARD     </v>
          </cell>
          <cell r="C79" t="str">
            <v xml:space="preserve">Julien  </v>
          </cell>
          <cell r="D79" t="str">
            <v xml:space="preserve">BERNARD     Julien  </v>
          </cell>
          <cell r="E79" t="str">
            <v>julien.bernard@edu.ece.fr</v>
          </cell>
          <cell r="F79" t="str">
            <v>[SE] Systèmes Embarqués</v>
          </cell>
          <cell r="G79" t="str">
            <v>PPE1878</v>
          </cell>
          <cell r="H79" t="str">
            <v>Analyse infrarouge de l'environnement d'un véhicule autonome</v>
          </cell>
        </row>
        <row r="80">
          <cell r="A80">
            <v>106336</v>
          </cell>
          <cell r="B80" t="str">
            <v xml:space="preserve">ARMALET     </v>
          </cell>
          <cell r="C80" t="str">
            <v xml:space="preserve">Raphaël-dimitri  </v>
          </cell>
          <cell r="D80" t="str">
            <v xml:space="preserve">ARMALET     Raphaël-dimitri  </v>
          </cell>
          <cell r="E80" t="str">
            <v>raphael-dimitri.armalet@edu.ece.fr</v>
          </cell>
          <cell r="F80" t="str">
            <v>[IF] Ingénierie Financière</v>
          </cell>
          <cell r="G80" t="str">
            <v>PPE1879</v>
          </cell>
          <cell r="H80" t="str">
            <v>Sols collants en boîte de nuit</v>
          </cell>
        </row>
        <row r="81">
          <cell r="A81">
            <v>105825</v>
          </cell>
          <cell r="B81" t="str">
            <v xml:space="preserve">GUILLOT     </v>
          </cell>
          <cell r="C81" t="str">
            <v xml:space="preserve">Augustin  </v>
          </cell>
          <cell r="D81" t="str">
            <v xml:space="preserve">GUILLOT     Augustin  </v>
          </cell>
          <cell r="E81" t="str">
            <v>augustin.guillot@edu.ece.fr</v>
          </cell>
          <cell r="F81" t="str">
            <v>[SI] Systèmes d\'Information</v>
          </cell>
          <cell r="G81" t="str">
            <v>PPE1880</v>
          </cell>
          <cell r="H81" t="str">
            <v>Concevoir et développer la première Customer/Contact Data Platform basée sur l'IA et le Big Data (ou le BI)</v>
          </cell>
        </row>
        <row r="82">
          <cell r="A82">
            <v>106645</v>
          </cell>
          <cell r="B82" t="str">
            <v xml:space="preserve">BOONE     </v>
          </cell>
          <cell r="C82" t="str">
            <v xml:space="preserve">Marin  </v>
          </cell>
          <cell r="D82" t="str">
            <v xml:space="preserve">BOONE     Marin  </v>
          </cell>
          <cell r="E82" t="str">
            <v>marin.boone@edu.ece.fr</v>
          </cell>
          <cell r="F82" t="str">
            <v>[SE] Systèmes Embarqués</v>
          </cell>
          <cell r="G82" t="str">
            <v>PPE1881</v>
          </cell>
          <cell r="H82" t="str">
            <v>MyHomePlace - Un guichet unique pour simplifier l'expérience du propriétaire de maison individuelle</v>
          </cell>
        </row>
        <row r="83">
          <cell r="A83">
            <v>106322</v>
          </cell>
          <cell r="B83" t="str">
            <v xml:space="preserve">SAMUEL     </v>
          </cell>
          <cell r="C83" t="str">
            <v xml:space="preserve">Clara  </v>
          </cell>
          <cell r="D83" t="str">
            <v xml:space="preserve">SAMUEL     Clara  </v>
          </cell>
          <cell r="E83" t="str">
            <v>clara.samuel@edu.ece.fr</v>
          </cell>
          <cell r="F83" t="str">
            <v>[SI] Systèmes d\'Information</v>
          </cell>
          <cell r="G83" t="str">
            <v>PPE1882</v>
          </cell>
          <cell r="H83" t="str">
            <v>Citizen Services Platform</v>
          </cell>
        </row>
        <row r="84">
          <cell r="A84">
            <v>108127</v>
          </cell>
          <cell r="B84" t="str">
            <v xml:space="preserve">D'HOUR     </v>
          </cell>
          <cell r="C84" t="str">
            <v xml:space="preserve">Natacha  </v>
          </cell>
          <cell r="D84" t="str">
            <v xml:space="preserve">D'HOUR     Natacha  </v>
          </cell>
          <cell r="E84" t="str">
            <v>natacha.d-hour@edu.ece.fr</v>
          </cell>
          <cell r="F84" t="str">
            <v>[SI] Systèmes d\'Information</v>
          </cell>
          <cell r="G84" t="str">
            <v>PPE1883</v>
          </cell>
          <cell r="H84" t="str">
            <v>Digital / humain</v>
          </cell>
        </row>
        <row r="85">
          <cell r="A85">
            <v>106587</v>
          </cell>
          <cell r="B85" t="str">
            <v xml:space="preserve">FERREIRA DOS SANTOS   </v>
          </cell>
          <cell r="C85" t="str">
            <v xml:space="preserve">Hugo  </v>
          </cell>
          <cell r="D85" t="str">
            <v xml:space="preserve">FERREIRA DOS SANTOS   Hugo  </v>
          </cell>
          <cell r="E85" t="str">
            <v>hugo.ferreira-dos-santos@edu.ece.fr</v>
          </cell>
          <cell r="F85" t="str">
            <v>[SI] Systèmes d\'Information</v>
          </cell>
          <cell r="G85" t="str">
            <v>PPE1884</v>
          </cell>
          <cell r="H85" t="str">
            <v>Eat Smart</v>
          </cell>
        </row>
        <row r="86">
          <cell r="A86">
            <v>107008</v>
          </cell>
          <cell r="B86" t="str">
            <v xml:space="preserve">MAUNICK     </v>
          </cell>
          <cell r="C86" t="str">
            <v xml:space="preserve">Mathis  </v>
          </cell>
          <cell r="D86" t="str">
            <v xml:space="preserve">MAUNICK     Mathis  </v>
          </cell>
          <cell r="E86" t="str">
            <v>mathis.maunick@edu.ece.fr</v>
          </cell>
          <cell r="F86" t="str">
            <v>[SI] Systèmes d\'Information</v>
          </cell>
          <cell r="G86" t="str">
            <v>PPE1885</v>
          </cell>
          <cell r="H86" t="str">
            <v>Application de crédit/commandes entre restaurateur/fournisseur</v>
          </cell>
        </row>
        <row r="87">
          <cell r="A87">
            <v>106463</v>
          </cell>
          <cell r="B87" t="str">
            <v xml:space="preserve">TAN     </v>
          </cell>
          <cell r="C87" t="str">
            <v xml:space="preserve">Steven  </v>
          </cell>
          <cell r="D87" t="str">
            <v xml:space="preserve">TAN     Steven  </v>
          </cell>
          <cell r="E87" t="str">
            <v>steven.tan@edu.ece.fr</v>
          </cell>
          <cell r="F87" t="str">
            <v>[SI] Systèmes d\'Information</v>
          </cell>
          <cell r="G87" t="str">
            <v>PPE1886</v>
          </cell>
          <cell r="H87" t="str">
            <v>Intuitive and Augmented Surveys</v>
          </cell>
        </row>
        <row r="88">
          <cell r="A88">
            <v>108376</v>
          </cell>
          <cell r="B88" t="str">
            <v xml:space="preserve">SALLERIN     </v>
          </cell>
          <cell r="C88" t="str">
            <v xml:space="preserve">Maxime  </v>
          </cell>
          <cell r="D88" t="str">
            <v xml:space="preserve">SALLERIN     Maxime  </v>
          </cell>
          <cell r="E88" t="str">
            <v>maxime.sallerin@edu.ece.fr</v>
          </cell>
          <cell r="F88" t="str">
            <v>[IF] Ingénierie Financière</v>
          </cell>
          <cell r="G88" t="str">
            <v>PPE1887</v>
          </cell>
          <cell r="H88" t="str">
            <v>ReinSpécu Comportement du spéculateur augmenté de Reinforced Learning en Python</v>
          </cell>
        </row>
        <row r="89">
          <cell r="A89">
            <v>108420</v>
          </cell>
          <cell r="B89" t="str">
            <v xml:space="preserve">JEGAT     </v>
          </cell>
          <cell r="C89" t="str">
            <v xml:space="preserve">Vinuuzan  </v>
          </cell>
          <cell r="D89" t="str">
            <v xml:space="preserve">JEGAT     Vinuuzan  </v>
          </cell>
          <cell r="E89" t="str">
            <v>vinuuzan.jegat@edu.ece.fr</v>
          </cell>
          <cell r="F89" t="str">
            <v>[SE] Systèmes Embarqués</v>
          </cell>
          <cell r="G89" t="str">
            <v>PPE1888</v>
          </cell>
          <cell r="H89" t="str">
            <v>ECE3Sat - EPS: Electrical Power Supply</v>
          </cell>
        </row>
        <row r="90">
          <cell r="A90">
            <v>108453</v>
          </cell>
          <cell r="B90" t="str">
            <v xml:space="preserve">MARTINENGHI     </v>
          </cell>
          <cell r="C90" t="str">
            <v xml:space="preserve">Jean-Jacques  </v>
          </cell>
          <cell r="D90" t="str">
            <v xml:space="preserve">MARTINENGHI     Jean-Jacques  </v>
          </cell>
          <cell r="E90" t="str">
            <v>jean-jacques.martinenghi@edu.ece.fr</v>
          </cell>
          <cell r="F90" t="str">
            <v>[IF] Ingénierie Financière</v>
          </cell>
          <cell r="G90" t="str">
            <v>PPE1889</v>
          </cell>
          <cell r="H90" t="str">
            <v>PySFC ING4 Modele compatible Stock Flow Consistent</v>
          </cell>
        </row>
        <row r="91">
          <cell r="A91">
            <v>108526</v>
          </cell>
          <cell r="B91" t="str">
            <v xml:space="preserve">SEILLIEBERT     </v>
          </cell>
          <cell r="C91" t="str">
            <v xml:space="preserve">Charles  </v>
          </cell>
          <cell r="D91" t="str">
            <v xml:space="preserve">SEILLIEBERT     Charles  </v>
          </cell>
          <cell r="E91" t="str">
            <v>charles.seilliebert@edu.ece.fr</v>
          </cell>
          <cell r="F91" t="str">
            <v>[IF] Ingénierie Financière</v>
          </cell>
          <cell r="G91" t="str">
            <v>PPE1890</v>
          </cell>
          <cell r="H91" t="str">
            <v>Cryptobankrate : calculation of interest rates from agent-based banking models for crypto currencies</v>
          </cell>
        </row>
        <row r="92">
          <cell r="A92">
            <v>106467</v>
          </cell>
          <cell r="B92" t="str">
            <v xml:space="preserve">BRAUN     </v>
          </cell>
          <cell r="C92" t="str">
            <v xml:space="preserve">Pierre-louis  </v>
          </cell>
          <cell r="D92" t="str">
            <v xml:space="preserve">BRAUN     Pierre-louis  </v>
          </cell>
          <cell r="E92" t="str">
            <v>pierre-louis.braun@edu.ece.fr</v>
          </cell>
          <cell r="F92" t="str">
            <v>[SI] Systèmes d\'Information</v>
          </cell>
          <cell r="G92" t="str">
            <v>PPE1801</v>
          </cell>
          <cell r="H92" t="str">
            <v>Rééducation des enfants atteints de troubles de l'écriture</v>
          </cell>
        </row>
        <row r="93">
          <cell r="A93">
            <v>106720</v>
          </cell>
          <cell r="B93" t="str">
            <v xml:space="preserve">GERONDEAU     </v>
          </cell>
          <cell r="C93" t="str">
            <v xml:space="preserve">Baptiste  </v>
          </cell>
          <cell r="D93" t="str">
            <v xml:space="preserve">GERONDEAU     Baptiste  </v>
          </cell>
          <cell r="E93" t="str">
            <v>baptiste.gerondeau@edu.ece.fr</v>
          </cell>
          <cell r="F93" t="str">
            <v>[SE] Systèmes Embarqués</v>
          </cell>
          <cell r="G93" t="str">
            <v>PPE1802</v>
          </cell>
          <cell r="H93" t="str">
            <v>Système de localisation de plongeurs</v>
          </cell>
        </row>
        <row r="94">
          <cell r="A94">
            <v>108125</v>
          </cell>
          <cell r="B94" t="str">
            <v xml:space="preserve">ARREBOLLE     </v>
          </cell>
          <cell r="C94" t="str">
            <v xml:space="preserve">Thomas  </v>
          </cell>
          <cell r="D94" t="str">
            <v xml:space="preserve">ARREBOLLE     Thomas  </v>
          </cell>
          <cell r="E94" t="str">
            <v>thomas.arrebolle@edu.ece.fr</v>
          </cell>
          <cell r="F94" t="str">
            <v>[IF] Ingénierie Financière</v>
          </cell>
          <cell r="G94" t="str">
            <v>PPE1803</v>
          </cell>
          <cell r="H94" t="str">
            <v>Serrure biométrique connectée</v>
          </cell>
        </row>
        <row r="95">
          <cell r="A95">
            <v>106963</v>
          </cell>
          <cell r="B95" t="str">
            <v xml:space="preserve">BOYER DE ZORDI   </v>
          </cell>
          <cell r="C95" t="str">
            <v xml:space="preserve">Vivien  </v>
          </cell>
          <cell r="D95" t="str">
            <v xml:space="preserve">BOYER DE ZORDI   Vivien  </v>
          </cell>
          <cell r="E95" t="str">
            <v>vivien.boyer-de-zordi@edu.ece.fr</v>
          </cell>
          <cell r="F95" t="str">
            <v>[SE] Systèmes Embarqués</v>
          </cell>
          <cell r="G95" t="str">
            <v>PPE1804</v>
          </cell>
          <cell r="H95" t="str">
            <v>système  de sensibilisation a la gestion des 
émissions de CO2</v>
          </cell>
        </row>
        <row r="96">
          <cell r="A96">
            <v>108431</v>
          </cell>
          <cell r="B96" t="str">
            <v xml:space="preserve">FRITZ     </v>
          </cell>
          <cell r="C96" t="str">
            <v xml:space="preserve">Léo  </v>
          </cell>
          <cell r="D96" t="str">
            <v xml:space="preserve">FRITZ     Léo  </v>
          </cell>
          <cell r="E96" t="str">
            <v>leo.fritz@edu.ece.fr</v>
          </cell>
          <cell r="F96" t="str">
            <v>[SI] Systèmes d\'Information</v>
          </cell>
          <cell r="G96" t="str">
            <v>PPE1805</v>
          </cell>
          <cell r="H96" t="str">
            <v>Système d'objets intelligents</v>
          </cell>
        </row>
        <row r="97">
          <cell r="A97">
            <v>106666</v>
          </cell>
          <cell r="B97" t="str">
            <v xml:space="preserve">CHARLES     </v>
          </cell>
          <cell r="C97" t="str">
            <v xml:space="preserve">Gaël  </v>
          </cell>
          <cell r="D97" t="str">
            <v xml:space="preserve">CHARLES     Gaël  </v>
          </cell>
          <cell r="E97" t="str">
            <v>gael.charles@edu.ece.fr</v>
          </cell>
          <cell r="F97" t="str">
            <v>[SI] Systèmes d\'Information</v>
          </cell>
          <cell r="G97" t="str">
            <v>PPE1806</v>
          </cell>
          <cell r="H97" t="str">
            <v>Tickets de caisse sur smartphone</v>
          </cell>
        </row>
        <row r="98">
          <cell r="A98">
            <v>108467</v>
          </cell>
          <cell r="B98" t="str">
            <v xml:space="preserve">FOLI     </v>
          </cell>
          <cell r="C98" t="str">
            <v xml:space="preserve">Tara  </v>
          </cell>
          <cell r="D98" t="str">
            <v xml:space="preserve">FOLI     Tara  </v>
          </cell>
          <cell r="E98" t="str">
            <v>tara.foli@edu.ece.fr</v>
          </cell>
          <cell r="F98" t="str">
            <v>[EN] Energie &amp; Environnement</v>
          </cell>
          <cell r="G98" t="str">
            <v>PPE1807</v>
          </cell>
          <cell r="H98" t="str">
            <v>Application permettant la location des places de port</v>
          </cell>
        </row>
        <row r="99">
          <cell r="A99">
            <v>108434</v>
          </cell>
          <cell r="B99" t="str">
            <v xml:space="preserve">TREUVELOT     </v>
          </cell>
          <cell r="C99" t="str">
            <v xml:space="preserve">Magali  </v>
          </cell>
          <cell r="D99" t="str">
            <v xml:space="preserve">TREUVELOT     Magali  </v>
          </cell>
          <cell r="E99" t="str">
            <v>magali.treuvelot@edu.ece.fr</v>
          </cell>
          <cell r="F99" t="str">
            <v>[OC] Objets Connectés, Réseaux et Services</v>
          </cell>
          <cell r="G99" t="str">
            <v>PPE1808</v>
          </cell>
          <cell r="H99" t="str">
            <v>lecture de voie d'escalade (sport)</v>
          </cell>
        </row>
        <row r="100">
          <cell r="A100">
            <v>108400</v>
          </cell>
          <cell r="B100" t="str">
            <v xml:space="preserve">SONKENG     </v>
          </cell>
          <cell r="C100" t="str">
            <v xml:space="preserve">Kevin Armel </v>
          </cell>
          <cell r="D100" t="str">
            <v xml:space="preserve">SONKENG     Kevin Armel </v>
          </cell>
          <cell r="E100" t="str">
            <v>kevin-armel.sonkeng@edu.ece.fr</v>
          </cell>
          <cell r="F100" t="str">
            <v>[SE] Systèmes Embarqués</v>
          </cell>
          <cell r="G100" t="str">
            <v>PPE1809</v>
          </cell>
          <cell r="H100" t="str">
            <v>Faciliter la mobilité des personnes en fauteuil roulant</v>
          </cell>
        </row>
        <row r="101">
          <cell r="A101">
            <v>106323</v>
          </cell>
          <cell r="B101" t="str">
            <v xml:space="preserve">MULLER     </v>
          </cell>
          <cell r="C101" t="str">
            <v xml:space="preserve">Hélène  </v>
          </cell>
          <cell r="D101" t="str">
            <v xml:space="preserve">MULLER     Hélène  </v>
          </cell>
          <cell r="E101" t="str">
            <v>helene.muller@edu.ece.fr</v>
          </cell>
          <cell r="F101" t="str">
            <v>[SE] Systèmes Embarqués</v>
          </cell>
          <cell r="G101" t="str">
            <v>PPE1810</v>
          </cell>
          <cell r="H101" t="str">
            <v>un réseau pour start-up pour obtenir un feed back de son projet avant investissement</v>
          </cell>
        </row>
        <row r="102">
          <cell r="A102">
            <v>108538</v>
          </cell>
          <cell r="B102" t="str">
            <v xml:space="preserve">FERTIER     </v>
          </cell>
          <cell r="C102" t="str">
            <v xml:space="preserve">Sébastien  </v>
          </cell>
          <cell r="D102" t="str">
            <v xml:space="preserve">FERTIER     Sébastien  </v>
          </cell>
          <cell r="E102" t="str">
            <v>sebastien.fertier@edu.ece.fr</v>
          </cell>
          <cell r="F102" t="str">
            <v>[IF] Ingénierie Financière</v>
          </cell>
          <cell r="G102" t="str">
            <v>PPE1811</v>
          </cell>
          <cell r="H102" t="str">
            <v>Optimisation de prise de décisions chez les sapeurs pompiers</v>
          </cell>
        </row>
        <row r="103">
          <cell r="A103">
            <v>108134</v>
          </cell>
          <cell r="B103" t="str">
            <v xml:space="preserve">BRANCO     </v>
          </cell>
          <cell r="C103" t="str">
            <v xml:space="preserve">Luc  </v>
          </cell>
          <cell r="D103" t="str">
            <v xml:space="preserve">BRANCO     Luc  </v>
          </cell>
          <cell r="E103" t="str">
            <v>luc.branco@edu.ece.fr</v>
          </cell>
          <cell r="F103" t="str">
            <v>[SI] Systèmes d\'Information</v>
          </cell>
          <cell r="G103" t="str">
            <v>PPE1812</v>
          </cell>
          <cell r="H103" t="str">
            <v xml:space="preserve">Liseuse en braille </v>
          </cell>
        </row>
        <row r="104">
          <cell r="A104">
            <v>106400</v>
          </cell>
          <cell r="B104" t="str">
            <v xml:space="preserve">SIVARAJAH     </v>
          </cell>
          <cell r="C104" t="str">
            <v xml:space="preserve">Pirathap  </v>
          </cell>
          <cell r="D104" t="str">
            <v xml:space="preserve">SIVARAJAH     Pirathap  </v>
          </cell>
          <cell r="E104" t="str">
            <v>pirathap.sivarajah@edu.ece.fr</v>
          </cell>
          <cell r="F104" t="str">
            <v>[SE] Systèmes Embarqués</v>
          </cell>
          <cell r="G104" t="str">
            <v>PPE1813</v>
          </cell>
          <cell r="H104" t="str">
            <v>Smart Repair</v>
          </cell>
        </row>
        <row r="105">
          <cell r="A105">
            <v>106644</v>
          </cell>
          <cell r="B105" t="str">
            <v xml:space="preserve">GUIBERT     </v>
          </cell>
          <cell r="C105" t="str">
            <v xml:space="preserve">Margaux  </v>
          </cell>
          <cell r="D105" t="str">
            <v xml:space="preserve">GUIBERT     Margaux  </v>
          </cell>
          <cell r="E105" t="str">
            <v>margaux.guibert@edu.ece.fr</v>
          </cell>
          <cell r="F105" t="str">
            <v>[SA] Santé &amp; Technologie</v>
          </cell>
          <cell r="G105" t="str">
            <v>PPE1814</v>
          </cell>
          <cell r="H105" t="str">
            <v>Système de suivi de patients pour les médecins généralistes</v>
          </cell>
        </row>
        <row r="106">
          <cell r="A106">
            <v>106362</v>
          </cell>
          <cell r="B106" t="str">
            <v xml:space="preserve">AMATHASAN     </v>
          </cell>
          <cell r="C106" t="str">
            <v xml:space="preserve">Romuald  </v>
          </cell>
          <cell r="D106" t="str">
            <v xml:space="preserve">AMATHASAN     Romuald  </v>
          </cell>
          <cell r="E106" t="str">
            <v>romuald.amathasan@edu.ece.fr</v>
          </cell>
          <cell r="F106" t="str">
            <v>[SE] Systèmes Embarqués</v>
          </cell>
          <cell r="G106" t="str">
            <v>PPE1815</v>
          </cell>
          <cell r="H106" t="str">
            <v>Bracelet/Badge conservant les données (localisation,données médicales...) d'un accidenté</v>
          </cell>
        </row>
        <row r="107">
          <cell r="A107">
            <v>107017</v>
          </cell>
          <cell r="B107" t="str">
            <v xml:space="preserve">XU     </v>
          </cell>
          <cell r="C107" t="str">
            <v xml:space="preserve">Alice  </v>
          </cell>
          <cell r="D107" t="str">
            <v xml:space="preserve">XU     Alice  </v>
          </cell>
          <cell r="E107" t="str">
            <v>alice.xu@edu.ece.fr</v>
          </cell>
          <cell r="F107" t="str">
            <v>[SE] Systèmes Embarqués</v>
          </cell>
          <cell r="G107" t="str">
            <v>PPE1816</v>
          </cell>
          <cell r="H107" t="str">
            <v>Cathéter automatisé</v>
          </cell>
        </row>
        <row r="108">
          <cell r="A108">
            <v>108433</v>
          </cell>
          <cell r="B108" t="str">
            <v xml:space="preserve">OUDJANI     </v>
          </cell>
          <cell r="C108" t="str">
            <v xml:space="preserve">Rayan  </v>
          </cell>
          <cell r="D108" t="str">
            <v xml:space="preserve">OUDJANI     Rayan  </v>
          </cell>
          <cell r="E108" t="str">
            <v>rayan.oudjani@edu.ece.fr</v>
          </cell>
          <cell r="F108" t="str">
            <v>[IF] Ingénierie Financière</v>
          </cell>
          <cell r="G108" t="str">
            <v>PPE1817</v>
          </cell>
          <cell r="H108" t="str">
            <v>Créateur de partition de musique à partir d'un enregistrement audio et transcription de partition.</v>
          </cell>
        </row>
        <row r="109">
          <cell r="A109">
            <v>105897</v>
          </cell>
          <cell r="B109" t="str">
            <v xml:space="preserve">FARAGALLA     </v>
          </cell>
          <cell r="C109" t="str">
            <v xml:space="preserve">Maxime  </v>
          </cell>
          <cell r="D109" t="str">
            <v xml:space="preserve">FARAGALLA     Maxime  </v>
          </cell>
          <cell r="E109" t="str">
            <v>maxime.faragalla@edu.ece.fr</v>
          </cell>
          <cell r="F109" t="str">
            <v>[OC] Objets Connectés, Réseaux et Services</v>
          </cell>
          <cell r="G109" t="str">
            <v>PPE1818</v>
          </cell>
          <cell r="H109" t="str">
            <v>Batterie intelligente</v>
          </cell>
        </row>
        <row r="110">
          <cell r="A110">
            <v>106343</v>
          </cell>
          <cell r="B110" t="str">
            <v xml:space="preserve">DECARY     </v>
          </cell>
          <cell r="C110" t="str">
            <v xml:space="preserve">Charlotte  </v>
          </cell>
          <cell r="D110" t="str">
            <v xml:space="preserve">DECARY     Charlotte  </v>
          </cell>
          <cell r="E110" t="str">
            <v>charlotte.decary@edu.ece.fr</v>
          </cell>
          <cell r="F110" t="str">
            <v>[OC] Objets Connectés, Réseaux et Services</v>
          </cell>
          <cell r="G110" t="str">
            <v>PPE1819</v>
          </cell>
          <cell r="H110" t="str">
            <v>Site d'empreint de particulier à particulier</v>
          </cell>
        </row>
        <row r="111">
          <cell r="A111">
            <v>106689</v>
          </cell>
          <cell r="B111" t="str">
            <v xml:space="preserve">LEGOUPIL     </v>
          </cell>
          <cell r="C111" t="str">
            <v xml:space="preserve">Jeremy  </v>
          </cell>
          <cell r="D111" t="str">
            <v xml:space="preserve">LEGOUPIL     Jeremy  </v>
          </cell>
          <cell r="E111" t="str">
            <v>jeremy.legoupil@edu.ece.fr</v>
          </cell>
          <cell r="F111" t="str">
            <v>[IF] Ingénierie Financière</v>
          </cell>
          <cell r="G111" t="str">
            <v>PPE1820</v>
          </cell>
          <cell r="H111" t="str">
            <v>PMP</v>
          </cell>
        </row>
        <row r="112">
          <cell r="A112">
            <v>106590</v>
          </cell>
          <cell r="B112" t="str">
            <v xml:space="preserve">CHOKRON     </v>
          </cell>
          <cell r="C112" t="str">
            <v xml:space="preserve">Levana  </v>
          </cell>
          <cell r="D112" t="str">
            <v xml:space="preserve">CHOKRON     Levana  </v>
          </cell>
          <cell r="E112" t="str">
            <v>levana.chokron@edu.ece.fr</v>
          </cell>
          <cell r="F112" t="str">
            <v>[IF] Ingénierie Financière</v>
          </cell>
          <cell r="G112" t="str">
            <v>PPE1821</v>
          </cell>
          <cell r="H112" t="str">
            <v>Application pour simplifier les ajouts sur les réseaux sociaux</v>
          </cell>
        </row>
        <row r="113">
          <cell r="A113">
            <v>107010</v>
          </cell>
          <cell r="B113" t="str">
            <v xml:space="preserve">ABOUCAYA     </v>
          </cell>
          <cell r="C113" t="str">
            <v xml:space="preserve">Pauline  </v>
          </cell>
          <cell r="D113" t="str">
            <v xml:space="preserve">ABOUCAYA     Pauline  </v>
          </cell>
          <cell r="E113" t="str">
            <v>pauline.aboucaya@edu.ece.fr</v>
          </cell>
          <cell r="F113" t="str">
            <v>[SE] Systèmes Embarqués</v>
          </cell>
          <cell r="G113" t="str">
            <v>PPE1822</v>
          </cell>
          <cell r="H113" t="str">
            <v>Application Interactive pour les Services d'Urgence</v>
          </cell>
        </row>
        <row r="114">
          <cell r="A114">
            <v>108481</v>
          </cell>
          <cell r="B114" t="str">
            <v xml:space="preserve">FERRET     </v>
          </cell>
          <cell r="C114" t="str">
            <v xml:space="preserve">Geoffrey  </v>
          </cell>
          <cell r="D114" t="str">
            <v xml:space="preserve">FERRET     Geoffrey  </v>
          </cell>
          <cell r="E114" t="str">
            <v>geoffrey.ferret@edu.ece.fr</v>
          </cell>
          <cell r="F114" t="str">
            <v>[SA] Santé &amp; Technologie</v>
          </cell>
          <cell r="G114" t="str">
            <v>PPE1823</v>
          </cell>
          <cell r="H114" t="str">
            <v>Reprendre une startup existante SWAF pour l'amener sur le champ du B2C</v>
          </cell>
        </row>
        <row r="115">
          <cell r="A115">
            <v>108543</v>
          </cell>
          <cell r="B115" t="str">
            <v xml:space="preserve">DELAFOSSE     </v>
          </cell>
          <cell r="C115" t="str">
            <v xml:space="preserve">Antoine  </v>
          </cell>
          <cell r="D115" t="str">
            <v xml:space="preserve">DELAFOSSE     Antoine  </v>
          </cell>
          <cell r="E115" t="str">
            <v>antoine.delafosse@edu.ece.fr</v>
          </cell>
          <cell r="F115" t="str">
            <v>[EN] Energie &amp; Environnement</v>
          </cell>
          <cell r="G115" t="str">
            <v>PPE1824</v>
          </cell>
          <cell r="H115" t="str">
            <v>CORP : Call Out Rescue Plus</v>
          </cell>
        </row>
        <row r="116">
          <cell r="A116">
            <v>106542</v>
          </cell>
          <cell r="B116" t="str">
            <v xml:space="preserve">CHASPORT     </v>
          </cell>
          <cell r="C116" t="str">
            <v xml:space="preserve">Julien  </v>
          </cell>
          <cell r="D116" t="str">
            <v xml:space="preserve">CHASPORT     Julien  </v>
          </cell>
          <cell r="E116" t="str">
            <v>julien.chasport@edu.ece.fr</v>
          </cell>
          <cell r="F116" t="str">
            <v>[SE] Systèmes Embarqués</v>
          </cell>
          <cell r="G116" t="str">
            <v>PPE1825</v>
          </cell>
          <cell r="H116" t="str">
            <v>Réseau social, rencontre grâce aux centres d'intérêt communs</v>
          </cell>
        </row>
        <row r="117">
          <cell r="A117">
            <v>106570</v>
          </cell>
          <cell r="B117" t="str">
            <v xml:space="preserve">TEIGER     </v>
          </cell>
          <cell r="C117" t="str">
            <v xml:space="preserve">Max  </v>
          </cell>
          <cell r="D117" t="str">
            <v xml:space="preserve">TEIGER     Max  </v>
          </cell>
          <cell r="E117" t="str">
            <v>max.teiger@edu.ece.fr</v>
          </cell>
          <cell r="F117" t="str">
            <v>[SI] Systèmes d\'Information</v>
          </cell>
          <cell r="G117" t="str">
            <v>PPE1826</v>
          </cell>
          <cell r="H117" t="str">
            <v>Electroencéphalogramme et Atlas cérébral</v>
          </cell>
        </row>
        <row r="118">
          <cell r="A118">
            <v>108541</v>
          </cell>
          <cell r="B118" t="str">
            <v xml:space="preserve">HELLOU     </v>
          </cell>
          <cell r="C118" t="str">
            <v xml:space="preserve">Ammaria  </v>
          </cell>
          <cell r="D118" t="str">
            <v xml:space="preserve">HELLOU     Ammaria  </v>
          </cell>
          <cell r="E118" t="str">
            <v>ammaria.hellou@edu.ece.fr</v>
          </cell>
          <cell r="F118" t="str">
            <v>[SI] Systèmes d\'Information</v>
          </cell>
          <cell r="G118" t="str">
            <v>PPE1827</v>
          </cell>
          <cell r="H118" t="str">
            <v>Feux rouge dynamiques et optimisation de la sécurité et du temps lors des parcours pietons dans les grandes villes</v>
          </cell>
        </row>
        <row r="119">
          <cell r="A119">
            <v>108411</v>
          </cell>
          <cell r="B119" t="str">
            <v xml:space="preserve">MAILLET     </v>
          </cell>
          <cell r="C119" t="str">
            <v xml:space="preserve">Alexandre  </v>
          </cell>
          <cell r="D119" t="str">
            <v xml:space="preserve">MAILLET     Alexandre  </v>
          </cell>
          <cell r="E119" t="str">
            <v>alexandre.maillet@edu.ece.fr</v>
          </cell>
          <cell r="F119" t="str">
            <v>[IF] Ingénierie Financière</v>
          </cell>
          <cell r="G119" t="str">
            <v>PPE1828</v>
          </cell>
          <cell r="H119" t="str">
            <v>Recommandation de point de rencontre</v>
          </cell>
        </row>
        <row r="120">
          <cell r="A120">
            <v>108511</v>
          </cell>
          <cell r="B120" t="str">
            <v xml:space="preserve">GABRIEL     </v>
          </cell>
          <cell r="C120" t="str">
            <v xml:space="preserve">Axel  </v>
          </cell>
          <cell r="D120" t="str">
            <v xml:space="preserve">GABRIEL     Axel  </v>
          </cell>
          <cell r="E120" t="str">
            <v>axel.gabriel@edu.ece.fr</v>
          </cell>
          <cell r="F120" t="str">
            <v>[IF] Ingénierie Financière</v>
          </cell>
          <cell r="G120" t="str">
            <v>PPE1829</v>
          </cell>
          <cell r="H120" t="str">
            <v>Adminify</v>
          </cell>
        </row>
        <row r="121">
          <cell r="A121">
            <v>106408</v>
          </cell>
          <cell r="B121" t="str">
            <v xml:space="preserve">MOTSCH     </v>
          </cell>
          <cell r="C121" t="str">
            <v xml:space="preserve">Remi  </v>
          </cell>
          <cell r="D121" t="str">
            <v xml:space="preserve">MOTSCH     Remi  </v>
          </cell>
          <cell r="E121" t="str">
            <v>remi.motsch@edu.ece.fr</v>
          </cell>
          <cell r="F121" t="str">
            <v>[EN] Energie &amp; Environnement</v>
          </cell>
          <cell r="G121" t="str">
            <v>PPE1830</v>
          </cell>
          <cell r="H121" t="str">
            <v>Les jardins de l'ECE - potager robotisé sur les terrasses de l'ECE</v>
          </cell>
        </row>
        <row r="122">
          <cell r="A122">
            <v>107001</v>
          </cell>
          <cell r="B122" t="str">
            <v xml:space="preserve">BOLLAND     </v>
          </cell>
          <cell r="C122" t="str">
            <v xml:space="preserve">Coline  </v>
          </cell>
          <cell r="D122" t="str">
            <v xml:space="preserve">BOLLAND     Coline  </v>
          </cell>
          <cell r="E122" t="str">
            <v>coline.bolland@edu.ece.fr</v>
          </cell>
          <cell r="F122" t="str">
            <v>[SI] Systèmes d\'Information</v>
          </cell>
          <cell r="G122" t="str">
            <v>PPE1831</v>
          </cell>
          <cell r="H122" t="str">
            <v>La forêt connectée</v>
          </cell>
        </row>
        <row r="123">
          <cell r="A123">
            <v>107731</v>
          </cell>
          <cell r="B123" t="str">
            <v xml:space="preserve">RAFRAFI     </v>
          </cell>
          <cell r="C123" t="str">
            <v xml:space="preserve">Karim  </v>
          </cell>
          <cell r="D123" t="str">
            <v xml:space="preserve">RAFRAFI     Karim  </v>
          </cell>
          <cell r="E123" t="str">
            <v>karim.rafrafi@edu.ece.fr</v>
          </cell>
          <cell r="F123" t="str">
            <v>[IF] Ingénierie Financière</v>
          </cell>
          <cell r="G123" t="str">
            <v>PPE1832</v>
          </cell>
          <cell r="H123" t="str">
            <v>Projet Objets connectés associés à la PLV de luxe</v>
          </cell>
        </row>
        <row r="124">
          <cell r="A124">
            <v>106719</v>
          </cell>
          <cell r="B124" t="str">
            <v xml:space="preserve">BRUE     </v>
          </cell>
          <cell r="C124" t="str">
            <v xml:space="preserve">Hugo  </v>
          </cell>
          <cell r="D124" t="str">
            <v xml:space="preserve">BRUE     Hugo  </v>
          </cell>
          <cell r="E124" t="str">
            <v>hugo.brue@edu.ece.fr</v>
          </cell>
          <cell r="F124" t="str">
            <v>[EN] Energie &amp; Environnement</v>
          </cell>
          <cell r="G124" t="str">
            <v>PPE1833</v>
          </cell>
          <cell r="H124" t="str">
            <v>De la numérisation d'un monument à l'impression 3D</v>
          </cell>
        </row>
        <row r="125">
          <cell r="A125">
            <v>108437</v>
          </cell>
          <cell r="B125" t="str">
            <v xml:space="preserve">BARBAT     </v>
          </cell>
          <cell r="C125" t="str">
            <v xml:space="preserve">Alexis  </v>
          </cell>
          <cell r="D125" t="str">
            <v xml:space="preserve">BARBAT     Alexis  </v>
          </cell>
          <cell r="E125" t="str">
            <v>alexis.barbat@edu.ece.fr</v>
          </cell>
          <cell r="F125" t="str">
            <v>[EN] Energie &amp; Environnement</v>
          </cell>
          <cell r="G125" t="str">
            <v>PPE1834</v>
          </cell>
          <cell r="H125" t="str">
            <v>Application Mapping ECE</v>
          </cell>
        </row>
        <row r="126">
          <cell r="A126">
            <v>106483</v>
          </cell>
          <cell r="B126" t="str">
            <v xml:space="preserve">MICHEL     </v>
          </cell>
          <cell r="C126" t="str">
            <v xml:space="preserve">Maxime  </v>
          </cell>
          <cell r="D126" t="str">
            <v xml:space="preserve">MICHEL     Maxime  </v>
          </cell>
          <cell r="E126" t="str">
            <v>maxime.michel@edu.ece.fr</v>
          </cell>
          <cell r="F126" t="str">
            <v>[SI] Systèmes d\'Information</v>
          </cell>
          <cell r="G126" t="str">
            <v>PPE1835</v>
          </cell>
          <cell r="H126" t="str">
            <v>Dispositif de communication oculaire pour les patients atteints de paralysies empêchant la parole</v>
          </cell>
        </row>
        <row r="127">
          <cell r="A127">
            <v>106690</v>
          </cell>
          <cell r="B127" t="str">
            <v xml:space="preserve">THERY     </v>
          </cell>
          <cell r="C127" t="str">
            <v xml:space="preserve">Antoine  </v>
          </cell>
          <cell r="D127" t="str">
            <v xml:space="preserve">THERY     Antoine  </v>
          </cell>
          <cell r="E127" t="str">
            <v>antoine.thery@edu.ece.fr</v>
          </cell>
          <cell r="F127" t="str">
            <v>[SI] Systèmes d\'Information</v>
          </cell>
          <cell r="G127" t="str">
            <v>PPE1836</v>
          </cell>
          <cell r="H127" t="str">
            <v>Webcam hand gesture tracking using neural networks (Tracking des gestes de la main sur une webcam avec un réseau neuronal)</v>
          </cell>
        </row>
        <row r="128">
          <cell r="A128">
            <v>108591</v>
          </cell>
          <cell r="B128" t="str">
            <v xml:space="preserve">SOSSOUKPE     </v>
          </cell>
          <cell r="C128" t="str">
            <v xml:space="preserve">Jean-Pierre  </v>
          </cell>
          <cell r="D128" t="str">
            <v xml:space="preserve">SOSSOUKPE     Jean-Pierre  </v>
          </cell>
          <cell r="E128" t="str">
            <v>jean-pierre.sossoukpe@edu.ece.fr</v>
          </cell>
          <cell r="F128" t="str">
            <v>[EN] Energie &amp; Environnement</v>
          </cell>
          <cell r="G128" t="str">
            <v>PPE1837</v>
          </cell>
          <cell r="H128" t="str">
            <v>I need this</v>
          </cell>
        </row>
        <row r="129">
          <cell r="A129">
            <v>106287</v>
          </cell>
          <cell r="B129" t="str">
            <v xml:space="preserve">LEMERLE     </v>
          </cell>
          <cell r="C129" t="str">
            <v xml:space="preserve">Quentin  </v>
          </cell>
          <cell r="D129" t="str">
            <v xml:space="preserve">LEMERLE     Quentin  </v>
          </cell>
          <cell r="E129" t="str">
            <v>quentin.lemerle@edu.ece.fr</v>
          </cell>
          <cell r="F129" t="str">
            <v>[OC] Objets Connectés, Réseaux et Services</v>
          </cell>
          <cell r="G129" t="str">
            <v>PPE1838</v>
          </cell>
          <cell r="H129" t="str">
            <v>Solution de réalité augmentée permettant de visualiser sur site un projet d’aménagement urbain ou de construction future.</v>
          </cell>
        </row>
        <row r="130">
          <cell r="A130">
            <v>106592</v>
          </cell>
          <cell r="B130" t="str">
            <v xml:space="preserve">BERRADA     </v>
          </cell>
          <cell r="C130" t="str">
            <v xml:space="preserve">Leila  </v>
          </cell>
          <cell r="D130" t="str">
            <v xml:space="preserve">BERRADA     Leila  </v>
          </cell>
          <cell r="E130" t="str">
            <v>leila.berrada@edu.ece.fr</v>
          </cell>
          <cell r="F130" t="str">
            <v>[EN] Energie &amp; Environnement</v>
          </cell>
          <cell r="G130" t="str">
            <v>PPE1839</v>
          </cell>
          <cell r="H130" t="str">
            <v>Haru un robot compagnon</v>
          </cell>
        </row>
        <row r="131">
          <cell r="A131">
            <v>108452</v>
          </cell>
          <cell r="B131" t="str">
            <v xml:space="preserve">FERAY BEAUMONT    </v>
          </cell>
          <cell r="C131" t="str">
            <v xml:space="preserve">Louis  </v>
          </cell>
          <cell r="D131" t="str">
            <v xml:space="preserve">FERAY BEAUMONT    Louis  </v>
          </cell>
          <cell r="E131" t="str">
            <v>louis.feray-beaumont@edu.ece.fr</v>
          </cell>
          <cell r="F131" t="str">
            <v>[SI] Systèmes d\'Information</v>
          </cell>
          <cell r="G131" t="str">
            <v>PPE1840</v>
          </cell>
          <cell r="H131" t="str">
            <v xml:space="preserve">Reprendre le PPE DRONE SAMARE (http://projets.ece.fr/fr/valorisation/publication et http://projets.ece.fr/fr/project/drone-samare ) pour participer à une exposition itinérante "Les techniques de vol inspirées par la nature" </v>
          </cell>
        </row>
        <row r="132">
          <cell r="A132">
            <v>108440</v>
          </cell>
          <cell r="B132" t="str">
            <v xml:space="preserve">MOUICI     </v>
          </cell>
          <cell r="C132" t="str">
            <v xml:space="preserve">Abdelouehed  </v>
          </cell>
          <cell r="D132" t="str">
            <v xml:space="preserve">MOUICI     Abdelouehed  </v>
          </cell>
          <cell r="E132" t="str">
            <v>abdelouehed.mouici@edu.ece.fr</v>
          </cell>
          <cell r="F132" t="str">
            <v>[IF] Ingénierie Financière</v>
          </cell>
          <cell r="G132" t="str">
            <v>PPE1841</v>
          </cell>
          <cell r="H132" t="str">
            <v>ETH_lending : calcul de taux d'intéret sur l'éthéréum</v>
          </cell>
        </row>
        <row r="133">
          <cell r="A133">
            <v>106598</v>
          </cell>
          <cell r="B133" t="str">
            <v xml:space="preserve">ROBERT     </v>
          </cell>
          <cell r="C133" t="str">
            <v xml:space="preserve">Julien  </v>
          </cell>
          <cell r="D133" t="str">
            <v xml:space="preserve">ROBERT     Julien  </v>
          </cell>
          <cell r="E133" t="str">
            <v>julien.robert@edu.ece.fr</v>
          </cell>
          <cell r="F133" t="str">
            <v>[IF] Ingénierie Financière</v>
          </cell>
          <cell r="G133" t="str">
            <v>PPE1842</v>
          </cell>
          <cell r="H133" t="str">
            <v>Effets financiers d'interconnexion de chaines heterogenes de blockchain</v>
          </cell>
        </row>
        <row r="134">
          <cell r="A134">
            <v>106732</v>
          </cell>
          <cell r="B134" t="str">
            <v xml:space="preserve">STADLER     </v>
          </cell>
          <cell r="C134" t="str">
            <v xml:space="preserve">Raphael  </v>
          </cell>
          <cell r="D134" t="str">
            <v xml:space="preserve">STADLER     Raphael  </v>
          </cell>
          <cell r="E134" t="str">
            <v>raphael.stadler@edu.ece.fr</v>
          </cell>
          <cell r="F134" t="str">
            <v>[OC] Objets Connectés, Réseaux et Services</v>
          </cell>
          <cell r="G134" t="str">
            <v>PPE1843</v>
          </cell>
          <cell r="H134" t="str">
            <v>Crowdlending</v>
          </cell>
        </row>
        <row r="135">
          <cell r="A135">
            <v>106337</v>
          </cell>
          <cell r="B135" t="str">
            <v xml:space="preserve">COUVREUR     </v>
          </cell>
          <cell r="C135" t="str">
            <v xml:space="preserve">Adrien  </v>
          </cell>
          <cell r="D135" t="str">
            <v xml:space="preserve">COUVREUR     Adrien  </v>
          </cell>
          <cell r="E135" t="str">
            <v>adrien.couvreur@edu.ece.fr</v>
          </cell>
          <cell r="F135" t="str">
            <v>[SI] Systèmes d\'Information</v>
          </cell>
          <cell r="G135" t="str">
            <v>PPE1844</v>
          </cell>
          <cell r="H135" t="str">
            <v>Etude de la musique et l'humain</v>
          </cell>
        </row>
        <row r="136">
          <cell r="A136">
            <v>106422</v>
          </cell>
          <cell r="B136" t="str">
            <v xml:space="preserve">COUDERT     </v>
          </cell>
          <cell r="C136" t="str">
            <v xml:space="preserve">Aurélien  </v>
          </cell>
          <cell r="D136" t="str">
            <v xml:space="preserve">COUDERT     Aurélien  </v>
          </cell>
          <cell r="E136" t="str">
            <v>aurelien.coudert@edu.ece.fr</v>
          </cell>
          <cell r="F136" t="str">
            <v>[SE] Systèmes Embarqués</v>
          </cell>
          <cell r="G136" t="str">
            <v>PPE1845</v>
          </cell>
          <cell r="H136" t="str">
            <v>OVO (On va où?)</v>
          </cell>
        </row>
        <row r="137">
          <cell r="A137">
            <v>106703</v>
          </cell>
          <cell r="B137" t="str">
            <v xml:space="preserve">COHEN-SALMON     </v>
          </cell>
          <cell r="C137" t="str">
            <v xml:space="preserve">Maxime  </v>
          </cell>
          <cell r="D137" t="str">
            <v xml:space="preserve">COHEN-SALMON     Maxime  </v>
          </cell>
          <cell r="E137" t="str">
            <v>maxime.cohen-salmon@edu.ece.fr</v>
          </cell>
          <cell r="F137" t="str">
            <v>[EN] Energie &amp; Environnement</v>
          </cell>
          <cell r="G137" t="str">
            <v>PPE1846</v>
          </cell>
          <cell r="H137" t="str">
            <v>Caméra de sécurité intelligente</v>
          </cell>
        </row>
        <row r="138">
          <cell r="A138">
            <v>106395</v>
          </cell>
          <cell r="B138" t="str">
            <v xml:space="preserve">ARNAUD     </v>
          </cell>
          <cell r="C138" t="str">
            <v xml:space="preserve">Bastien  </v>
          </cell>
          <cell r="D138" t="str">
            <v xml:space="preserve">ARNAUD     Bastien  </v>
          </cell>
          <cell r="E138" t="str">
            <v>bastien.arnaud@edu.ece.fr</v>
          </cell>
          <cell r="F138" t="str">
            <v>[SE] Systèmes Embarqués</v>
          </cell>
          <cell r="G138" t="str">
            <v>PPE1847</v>
          </cell>
          <cell r="H138" t="str">
            <v>Visio-tech</v>
          </cell>
        </row>
        <row r="139">
          <cell r="A139">
            <v>106548</v>
          </cell>
          <cell r="B139" t="str">
            <v xml:space="preserve">LEVEILLE     </v>
          </cell>
          <cell r="C139" t="str">
            <v xml:space="preserve">Karl  </v>
          </cell>
          <cell r="D139" t="str">
            <v xml:space="preserve">LEVEILLE     Karl  </v>
          </cell>
          <cell r="E139" t="str">
            <v>karl.leveille@edu.ece.fr</v>
          </cell>
          <cell r="F139" t="str">
            <v>[SA] Santé &amp; Technologie</v>
          </cell>
          <cell r="G139" t="str">
            <v>PPE1848</v>
          </cell>
          <cell r="H139" t="str">
            <v>Digitalisation d'une voiture lambda</v>
          </cell>
        </row>
        <row r="140">
          <cell r="A140">
            <v>106601</v>
          </cell>
          <cell r="B140" t="str">
            <v xml:space="preserve">CHAMMAS     </v>
          </cell>
          <cell r="C140" t="str">
            <v xml:space="preserve">Laura  </v>
          </cell>
          <cell r="D140" t="str">
            <v xml:space="preserve">CHAMMAS     Laura  </v>
          </cell>
          <cell r="E140" t="str">
            <v>laura.chammas@edu.ece.fr</v>
          </cell>
          <cell r="F140" t="str">
            <v>[OC] Objets Connectés, Réseaux et Services</v>
          </cell>
          <cell r="G140" t="str">
            <v>PPE1849</v>
          </cell>
          <cell r="H140" t="str">
            <v>Aide à l'orthopedie infantile</v>
          </cell>
        </row>
        <row r="141">
          <cell r="A141">
            <v>106329</v>
          </cell>
          <cell r="B141" t="str">
            <v xml:space="preserve">EL AWADY    </v>
          </cell>
          <cell r="C141" t="str">
            <v xml:space="preserve">Myrna  </v>
          </cell>
          <cell r="D141" t="str">
            <v xml:space="preserve">EL AWADY    Myrna  </v>
          </cell>
          <cell r="E141" t="str">
            <v>myrna.el-awady@edu.ece.fr</v>
          </cell>
          <cell r="F141" t="str">
            <v>[SE] Systèmes Embarqués</v>
          </cell>
          <cell r="G141" t="str">
            <v>PPE1850</v>
          </cell>
          <cell r="H141" t="str">
            <v>Batterie qui ne se recharge pas à l'electricité</v>
          </cell>
        </row>
        <row r="142">
          <cell r="A142">
            <v>106650</v>
          </cell>
          <cell r="B142" t="str">
            <v xml:space="preserve">GUERIN     </v>
          </cell>
          <cell r="C142" t="str">
            <v xml:space="preserve">Thibault  </v>
          </cell>
          <cell r="D142" t="str">
            <v xml:space="preserve">GUERIN     Thibault  </v>
          </cell>
          <cell r="E142" t="str">
            <v>thibault.guerin@edu.ece.fr</v>
          </cell>
          <cell r="F142" t="str">
            <v>[IF] Ingénierie Financière</v>
          </cell>
          <cell r="G142" t="str">
            <v>PPE1851</v>
          </cell>
          <cell r="H142" t="str">
            <v>module de recyclage de capsules pour café</v>
          </cell>
        </row>
        <row r="143">
          <cell r="A143">
            <v>106280</v>
          </cell>
          <cell r="B143" t="str">
            <v xml:space="preserve">MOUSTIAL     </v>
          </cell>
          <cell r="C143" t="str">
            <v xml:space="preserve">Geraud  </v>
          </cell>
          <cell r="D143" t="str">
            <v xml:space="preserve">MOUSTIAL     Geraud  </v>
          </cell>
          <cell r="E143" t="str">
            <v>geraud.moustial@edu.ece.fr</v>
          </cell>
          <cell r="F143" t="str">
            <v>[SA] Santé &amp; Technologie</v>
          </cell>
          <cell r="G143" t="str">
            <v>PPE1852</v>
          </cell>
          <cell r="H143" t="str">
            <v>Lunette connectées a but medical</v>
          </cell>
        </row>
        <row r="144">
          <cell r="A144">
            <v>108409</v>
          </cell>
          <cell r="B144" t="str">
            <v xml:space="preserve">GRES     </v>
          </cell>
          <cell r="C144" t="str">
            <v xml:space="preserve">Antoine  </v>
          </cell>
          <cell r="D144" t="str">
            <v xml:space="preserve">GRES     Antoine  </v>
          </cell>
          <cell r="E144" t="str">
            <v>antoine.gres@edu.ece.fr</v>
          </cell>
          <cell r="F144" t="str">
            <v>[OC] Objets Connectés, Réseaux et Services</v>
          </cell>
          <cell r="G144" t="str">
            <v>PPE1853</v>
          </cell>
          <cell r="H144" t="str">
            <v>Aide à l'autonomie des personnes tétraplégiques hospitalisées</v>
          </cell>
        </row>
        <row r="145">
          <cell r="A145">
            <v>106281</v>
          </cell>
          <cell r="B145" t="str">
            <v xml:space="preserve">CALANCA     </v>
          </cell>
          <cell r="C145" t="str">
            <v xml:space="preserve">Hugo  </v>
          </cell>
          <cell r="D145" t="str">
            <v xml:space="preserve">CALANCA     Hugo  </v>
          </cell>
          <cell r="E145" t="str">
            <v>hugo.calanca@edu.ece.fr</v>
          </cell>
          <cell r="F145" t="str">
            <v>[EN] Energie &amp; Environnement</v>
          </cell>
          <cell r="G145" t="str">
            <v>PPE1854</v>
          </cell>
          <cell r="H145" t="str">
            <v>Créer de l'énergie à partir du passage des voitures sur les routes</v>
          </cell>
        </row>
        <row r="146">
          <cell r="A146">
            <v>106485</v>
          </cell>
          <cell r="B146" t="str">
            <v xml:space="preserve">HOCHE     </v>
          </cell>
          <cell r="C146" t="str">
            <v xml:space="preserve">Mathilde  </v>
          </cell>
          <cell r="D146" t="str">
            <v xml:space="preserve">HOCHE     Mathilde  </v>
          </cell>
          <cell r="E146" t="str">
            <v>mathilde.hoche@edu.ece.fr</v>
          </cell>
          <cell r="F146" t="str">
            <v>[IF] Ingénierie Financière</v>
          </cell>
          <cell r="G146" t="str">
            <v>PPE1855</v>
          </cell>
          <cell r="H146" t="str">
            <v>Titre de propriété sur la Blockchain</v>
          </cell>
        </row>
        <row r="147">
          <cell r="A147">
            <v>107006</v>
          </cell>
          <cell r="B147" t="str">
            <v xml:space="preserve">CORDONNIER     </v>
          </cell>
          <cell r="C147" t="str">
            <v xml:space="preserve">Sophie-Anne  </v>
          </cell>
          <cell r="D147" t="str">
            <v xml:space="preserve">CORDONNIER     Sophie-Anne  </v>
          </cell>
          <cell r="E147" t="str">
            <v>sophie-anne.cordonnier@edu.ece.fr</v>
          </cell>
          <cell r="F147" t="str">
            <v>[SA] Santé &amp; Technologie</v>
          </cell>
          <cell r="G147" t="str">
            <v>PPE1856</v>
          </cell>
          <cell r="H147" t="str">
            <v>Pillbot ; le robot de tri pour l'aide au suivi</v>
          </cell>
        </row>
        <row r="148">
          <cell r="A148">
            <v>106520</v>
          </cell>
          <cell r="B148" t="str">
            <v xml:space="preserve">BOUCHER     </v>
          </cell>
          <cell r="C148" t="str">
            <v xml:space="preserve">Hugo  </v>
          </cell>
          <cell r="D148" t="str">
            <v xml:space="preserve">BOUCHER     Hugo  </v>
          </cell>
          <cell r="E148" t="str">
            <v>hugo.boucher@edu.ece.fr</v>
          </cell>
          <cell r="F148" t="str">
            <v>[OC] Objets Connectés, Réseaux et Services</v>
          </cell>
          <cell r="G148" t="str">
            <v>PPE1857</v>
          </cell>
          <cell r="H148" t="str">
            <v>Découverte des études supérieures</v>
          </cell>
        </row>
        <row r="149">
          <cell r="A149">
            <v>108393</v>
          </cell>
          <cell r="B149" t="str">
            <v xml:space="preserve">ACINA     </v>
          </cell>
          <cell r="C149" t="str">
            <v xml:space="preserve">Vick  </v>
          </cell>
          <cell r="D149" t="str">
            <v xml:space="preserve">ACINA     Vick  </v>
          </cell>
          <cell r="E149" t="str">
            <v>vick.acina@edu.ece.fr</v>
          </cell>
          <cell r="F149" t="str">
            <v>[SE] Systèmes Embarqués</v>
          </cell>
          <cell r="G149" t="str">
            <v>PPE1858</v>
          </cell>
          <cell r="H149" t="str">
            <v>Ventoline connectée</v>
          </cell>
        </row>
        <row r="150">
          <cell r="A150">
            <v>107007</v>
          </cell>
          <cell r="B150" t="str">
            <v xml:space="preserve">GONÇALVES     </v>
          </cell>
          <cell r="C150" t="str">
            <v xml:space="preserve">Dylan  </v>
          </cell>
          <cell r="D150" t="str">
            <v xml:space="preserve">GONÇALVES     Dylan  </v>
          </cell>
          <cell r="E150" t="str">
            <v>dylan.goncalves@edu.ece.fr</v>
          </cell>
          <cell r="F150" t="str">
            <v>[IF] Ingénierie Financière</v>
          </cell>
          <cell r="G150" t="str">
            <v>PPE1859</v>
          </cell>
          <cell r="H150" t="str">
            <v>Comparateur d'application de livraison de plats à domicile</v>
          </cell>
        </row>
        <row r="151">
          <cell r="A151">
            <v>106675</v>
          </cell>
          <cell r="B151" t="str">
            <v xml:space="preserve">WANG     </v>
          </cell>
          <cell r="C151" t="str">
            <v xml:space="preserve">Edouard  </v>
          </cell>
          <cell r="D151" t="str">
            <v xml:space="preserve">WANG     Edouard  </v>
          </cell>
          <cell r="E151" t="str">
            <v>edouard.wang@edu.ece.fr</v>
          </cell>
          <cell r="F151" t="str">
            <v>[SE] Systèmes Embarqués</v>
          </cell>
          <cell r="G151" t="str">
            <v>PPE1860</v>
          </cell>
          <cell r="H151" t="str">
            <v>Bracelet connecté pour personnes âgées</v>
          </cell>
        </row>
        <row r="152">
          <cell r="A152">
            <v>106419</v>
          </cell>
          <cell r="B152" t="str">
            <v xml:space="preserve">BERLAND     </v>
          </cell>
          <cell r="C152" t="str">
            <v xml:space="preserve">Pierre  </v>
          </cell>
          <cell r="D152" t="str">
            <v xml:space="preserve">BERLAND     Pierre  </v>
          </cell>
          <cell r="E152" t="str">
            <v>pierre.berland@edu.ece.fr</v>
          </cell>
          <cell r="F152" t="str">
            <v>[SE] Systèmes Embarqués</v>
          </cell>
          <cell r="G152" t="str">
            <v>PPE1861</v>
          </cell>
          <cell r="H152" t="str">
            <v>Tableau connecté</v>
          </cell>
        </row>
        <row r="153">
          <cell r="A153">
            <v>107005</v>
          </cell>
          <cell r="B153" t="str">
            <v xml:space="preserve">AUBARET     </v>
          </cell>
          <cell r="C153" t="str">
            <v xml:space="preserve">Auriane  </v>
          </cell>
          <cell r="D153" t="str">
            <v xml:space="preserve">AUBARET     Auriane  </v>
          </cell>
          <cell r="E153" t="str">
            <v>auriane.aubaret@edu.ece.fr</v>
          </cell>
          <cell r="F153" t="str">
            <v>[SI] Systèmes d\'Information</v>
          </cell>
          <cell r="G153" t="str">
            <v>PPE1862</v>
          </cell>
          <cell r="H153" t="str">
            <v>Aut'Emotion : application destinée aux enfants autistes</v>
          </cell>
        </row>
        <row r="154">
          <cell r="A154">
            <v>106597</v>
          </cell>
          <cell r="B154" t="str">
            <v xml:space="preserve">DUCRUET     </v>
          </cell>
          <cell r="C154" t="str">
            <v xml:space="preserve">Amandine  </v>
          </cell>
          <cell r="D154" t="str">
            <v xml:space="preserve">DUCRUET     Amandine  </v>
          </cell>
          <cell r="E154" t="str">
            <v>amandine.ducruet@edu.ece.fr</v>
          </cell>
          <cell r="F154" t="str">
            <v>[OC] Objets Connectés, Réseaux et Services</v>
          </cell>
          <cell r="G154" t="str">
            <v>PPE1863</v>
          </cell>
          <cell r="H154" t="str">
            <v>COOKETHER (Cook + Together) : réseau social gastronomique</v>
          </cell>
        </row>
        <row r="155">
          <cell r="A155">
            <v>106464</v>
          </cell>
          <cell r="B155" t="str">
            <v xml:space="preserve">ALBY     </v>
          </cell>
          <cell r="C155" t="str">
            <v xml:space="preserve">Antoine  </v>
          </cell>
          <cell r="D155" t="str">
            <v xml:space="preserve">ALBY     Antoine  </v>
          </cell>
          <cell r="E155" t="str">
            <v>antoine.alby@edu.ece.fr</v>
          </cell>
          <cell r="F155" t="str">
            <v>[SE] Systèmes Embarqués</v>
          </cell>
          <cell r="G155" t="str">
            <v>PPE1864</v>
          </cell>
          <cell r="H155" t="str">
            <v>Optimisation de l’espace des métros et gestion des flux de voyageurs</v>
          </cell>
        </row>
        <row r="156">
          <cell r="A156">
            <v>107419</v>
          </cell>
          <cell r="B156" t="str">
            <v xml:space="preserve">ANGLES     </v>
          </cell>
          <cell r="C156" t="str">
            <v xml:space="preserve">Mathilde  </v>
          </cell>
          <cell r="D156" t="str">
            <v xml:space="preserve">ANGLES     Mathilde  </v>
          </cell>
          <cell r="E156" t="str">
            <v>mathilde.angles@edu.ece.fr</v>
          </cell>
          <cell r="F156" t="str">
            <v>[SI] Systèmes d\'Information</v>
          </cell>
          <cell r="G156" t="str">
            <v>PPE1865</v>
          </cell>
          <cell r="H156" t="str">
            <v>Trieur automatique de déchet</v>
          </cell>
        </row>
        <row r="157">
          <cell r="A157">
            <v>105063</v>
          </cell>
          <cell r="B157" t="str">
            <v xml:space="preserve">DAHAN     </v>
          </cell>
          <cell r="C157" t="str">
            <v xml:space="preserve">Alexandre  </v>
          </cell>
          <cell r="D157" t="str">
            <v xml:space="preserve">DAHAN     Alexandre  </v>
          </cell>
          <cell r="E157" t="str">
            <v>alexandre.dahan@edu.ece.fr</v>
          </cell>
          <cell r="F157" t="str">
            <v>[SA] Santé &amp; Technologie</v>
          </cell>
          <cell r="G157" t="str">
            <v>PPE1866</v>
          </cell>
          <cell r="H157" t="str">
            <v>Amélioration de la sécurité des personnes aveugles</v>
          </cell>
        </row>
        <row r="158">
          <cell r="A158">
            <v>106331</v>
          </cell>
          <cell r="B158" t="str">
            <v xml:space="preserve">ORCEL     </v>
          </cell>
          <cell r="C158" t="str">
            <v xml:space="preserve">Megane  </v>
          </cell>
          <cell r="D158" t="str">
            <v xml:space="preserve">ORCEL     Megane  </v>
          </cell>
          <cell r="E158" t="str">
            <v>megane.orcel@edu.ece.fr</v>
          </cell>
          <cell r="F158" t="str">
            <v>[SE] Systèmes Embarqués</v>
          </cell>
          <cell r="G158" t="str">
            <v>PPE1867</v>
          </cell>
          <cell r="H158" t="str">
            <v xml:space="preserve">Application d’aide à la transmission d’information du dossier médical des patients entre les différents services d’urgences </v>
          </cell>
        </row>
        <row r="159">
          <cell r="A159">
            <v>106712</v>
          </cell>
          <cell r="B159" t="str">
            <v xml:space="preserve">DUTHU     </v>
          </cell>
          <cell r="C159" t="str">
            <v xml:space="preserve">Bastien  </v>
          </cell>
          <cell r="D159" t="str">
            <v xml:space="preserve">DUTHU     Bastien  </v>
          </cell>
          <cell r="E159" t="str">
            <v>bastien.duthu@edu.ece.fr</v>
          </cell>
          <cell r="F159" t="str">
            <v>[OC] Objets Connectés, Réseaux et Services</v>
          </cell>
          <cell r="G159" t="str">
            <v>PPE1868</v>
          </cell>
          <cell r="H159" t="str">
            <v>Messagerie mémorielle</v>
          </cell>
        </row>
        <row r="160">
          <cell r="A160">
            <v>108419</v>
          </cell>
          <cell r="B160" t="str">
            <v xml:space="preserve">LITOU     </v>
          </cell>
          <cell r="C160" t="str">
            <v xml:space="preserve">Pierre  </v>
          </cell>
          <cell r="D160" t="str">
            <v xml:space="preserve">LITOU     Pierre  </v>
          </cell>
          <cell r="E160" t="str">
            <v>pierre.litou@edu.ece.fr</v>
          </cell>
          <cell r="F160" t="str">
            <v>[SI] Systèmes d\'Information</v>
          </cell>
          <cell r="G160" t="str">
            <v>PPE1869</v>
          </cell>
          <cell r="H160" t="str">
            <v>Application de mise en relation touriste-local</v>
          </cell>
        </row>
        <row r="161">
          <cell r="A161">
            <v>108389</v>
          </cell>
          <cell r="B161" t="str">
            <v xml:space="preserve">DOUCEMENT     </v>
          </cell>
          <cell r="C161" t="str">
            <v xml:space="preserve">Olivia  </v>
          </cell>
          <cell r="D161" t="str">
            <v xml:space="preserve">DOUCEMENT     Olivia  </v>
          </cell>
          <cell r="E161" t="str">
            <v>olivia.doucement@edu.ece.fr</v>
          </cell>
          <cell r="F161" t="str">
            <v>[SE] Systèmes Embarqués</v>
          </cell>
          <cell r="G161" t="str">
            <v>PPE1870</v>
          </cell>
          <cell r="H161" t="str">
            <v>Chargeur intelligent</v>
          </cell>
        </row>
        <row r="162">
          <cell r="A162">
            <v>106472</v>
          </cell>
          <cell r="B162" t="str">
            <v xml:space="preserve">BATIGNY     </v>
          </cell>
          <cell r="C162" t="str">
            <v xml:space="preserve">Roxane  </v>
          </cell>
          <cell r="D162" t="str">
            <v xml:space="preserve">BATIGNY     Roxane  </v>
          </cell>
          <cell r="E162" t="str">
            <v>roxane.batigny@edu.ece.fr</v>
          </cell>
          <cell r="F162" t="str">
            <v>[OC] Objets Connectés, Réseaux et Services</v>
          </cell>
          <cell r="G162" t="str">
            <v>PPE1871</v>
          </cell>
          <cell r="H162" t="str">
            <v>Robot Inmoov ECE-Paris</v>
          </cell>
        </row>
        <row r="163">
          <cell r="A163">
            <v>106444</v>
          </cell>
          <cell r="B163" t="str">
            <v xml:space="preserve">ROYER     </v>
          </cell>
          <cell r="C163" t="str">
            <v xml:space="preserve">Alexandra  </v>
          </cell>
          <cell r="D163" t="str">
            <v xml:space="preserve">ROYER     Alexandra  </v>
          </cell>
          <cell r="E163" t="str">
            <v>alexandra.royer@edu.ece.fr</v>
          </cell>
          <cell r="F163" t="str">
            <v>[EN] Energie &amp; Environnement</v>
          </cell>
          <cell r="G163" t="str">
            <v>PPE1872</v>
          </cell>
          <cell r="H163" t="str">
            <v>Le doigt dans l’œil, « Optimisation d’une solution de pointage à l’œil pour personne en situation de handicap »</v>
          </cell>
        </row>
        <row r="164">
          <cell r="A164">
            <v>106658</v>
          </cell>
          <cell r="B164" t="str">
            <v xml:space="preserve">CHENE     </v>
          </cell>
          <cell r="C164" t="str">
            <v xml:space="preserve">Thomas  </v>
          </cell>
          <cell r="D164" t="str">
            <v xml:space="preserve">CHENE     Thomas  </v>
          </cell>
          <cell r="E164" t="str">
            <v>thomas.chene@edu.ece.fr</v>
          </cell>
          <cell r="F164" t="str">
            <v>[EN] Energie &amp; Environnement</v>
          </cell>
          <cell r="G164" t="str">
            <v>PPE1873</v>
          </cell>
          <cell r="H164" t="str">
            <v>Quad de l'air, un vent de liberté</v>
          </cell>
        </row>
        <row r="165">
          <cell r="A165">
            <v>108117</v>
          </cell>
          <cell r="B165" t="str">
            <v xml:space="preserve">IBRAHIMI     </v>
          </cell>
          <cell r="C165" t="str">
            <v xml:space="preserve">Othmane  </v>
          </cell>
          <cell r="D165" t="str">
            <v xml:space="preserve">IBRAHIMI     Othmane  </v>
          </cell>
          <cell r="E165" t="str">
            <v>othmane.ibrahimi@edu.ece.fr</v>
          </cell>
          <cell r="F165" t="str">
            <v>[IF] Ingénierie Financière</v>
          </cell>
          <cell r="G165" t="str">
            <v>PPE1874</v>
          </cell>
          <cell r="H165" t="str">
            <v>La première BOX livré dans votre espace de réalité virtuelle</v>
          </cell>
        </row>
        <row r="166">
          <cell r="A166">
            <v>108476</v>
          </cell>
          <cell r="B166" t="str">
            <v xml:space="preserve">MACE     </v>
          </cell>
          <cell r="C166" t="str">
            <v xml:space="preserve">Nicolas  </v>
          </cell>
          <cell r="D166" t="str">
            <v xml:space="preserve">MACE     Nicolas  </v>
          </cell>
          <cell r="E166" t="str">
            <v>nicolas.mace@edu.ece.fr</v>
          </cell>
          <cell r="F166" t="str">
            <v>[IF] Ingénierie Financière</v>
          </cell>
          <cell r="G166" t="str">
            <v>PPE1875</v>
          </cell>
          <cell r="H166" t="str">
            <v>-New Portfolio Venture Management- (NPVM)</v>
          </cell>
        </row>
        <row r="167">
          <cell r="A167">
            <v>106410</v>
          </cell>
          <cell r="B167" t="str">
            <v xml:space="preserve">DUCHESNE     </v>
          </cell>
          <cell r="C167" t="str">
            <v xml:space="preserve">Anastasia  </v>
          </cell>
          <cell r="D167" t="str">
            <v xml:space="preserve">DUCHESNE     Anastasia  </v>
          </cell>
          <cell r="E167" t="str">
            <v>anastasia.duchesne@edu.ece.fr</v>
          </cell>
          <cell r="F167" t="str">
            <v>[SI] Systèmes d\'Information</v>
          </cell>
          <cell r="G167" t="str">
            <v>PPE1876</v>
          </cell>
          <cell r="H167" t="str">
            <v>Classe silencieuse</v>
          </cell>
        </row>
        <row r="168">
          <cell r="A168">
            <v>108444</v>
          </cell>
          <cell r="B168" t="str">
            <v xml:space="preserve">MOUTACHY     </v>
          </cell>
          <cell r="C168" t="str">
            <v xml:space="preserve">Yoann  </v>
          </cell>
          <cell r="D168" t="str">
            <v xml:space="preserve">MOUTACHY     Yoann  </v>
          </cell>
          <cell r="E168" t="str">
            <v>yoann.moutachy@edu.ece.fr</v>
          </cell>
          <cell r="F168" t="str">
            <v>[SE] Systèmes Embarqués</v>
          </cell>
          <cell r="G168" t="str">
            <v>PPE1877</v>
          </cell>
          <cell r="H168" t="str">
            <v>Drone FPV stéréoscopique</v>
          </cell>
        </row>
        <row r="169">
          <cell r="A169">
            <v>108456</v>
          </cell>
          <cell r="B169" t="str">
            <v xml:space="preserve">PEGIS     </v>
          </cell>
          <cell r="C169" t="str">
            <v xml:space="preserve">Jean  </v>
          </cell>
          <cell r="D169" t="str">
            <v xml:space="preserve">PEGIS     Jean  </v>
          </cell>
          <cell r="E169" t="str">
            <v>jean.pegis@edu.ece.fr</v>
          </cell>
          <cell r="F169" t="str">
            <v>[IF] Ingénierie Financière</v>
          </cell>
          <cell r="G169" t="str">
            <v>PPE1878</v>
          </cell>
          <cell r="H169" t="str">
            <v>Analyse infrarouge de l'environnement d'un véhicule autonome</v>
          </cell>
        </row>
        <row r="170">
          <cell r="A170">
            <v>106649</v>
          </cell>
          <cell r="B170" t="str">
            <v xml:space="preserve">AYME WAUTHIER    </v>
          </cell>
          <cell r="C170" t="str">
            <v xml:space="preserve">Gregoire  </v>
          </cell>
          <cell r="D170" t="str">
            <v xml:space="preserve">AYME WAUTHIER    Gregoire  </v>
          </cell>
          <cell r="E170" t="str">
            <v>gregoire.ayme---wauthier@edu.ece.fr</v>
          </cell>
          <cell r="F170" t="str">
            <v>[EN] Energie &amp; Environnement</v>
          </cell>
          <cell r="G170" t="str">
            <v>PPE1879</v>
          </cell>
          <cell r="H170" t="str">
            <v>Sols collants en boîte de nuit</v>
          </cell>
        </row>
        <row r="171">
          <cell r="A171">
            <v>108518</v>
          </cell>
          <cell r="B171" t="str">
            <v xml:space="preserve">RINJARD     </v>
          </cell>
          <cell r="C171" t="str">
            <v xml:space="preserve">Yann  </v>
          </cell>
          <cell r="D171" t="str">
            <v xml:space="preserve">RINJARD     Yann  </v>
          </cell>
          <cell r="E171" t="str">
            <v>yann.rinjard@edu.ece.fr</v>
          </cell>
          <cell r="F171" t="str">
            <v>[SE] Systèmes Embarqués</v>
          </cell>
          <cell r="G171" t="str">
            <v>PPE1880</v>
          </cell>
          <cell r="H171" t="str">
            <v>Concevoir et développer la première Customer/Contact Data Platform basée sur l'IA et le Big Data (ou le BI)</v>
          </cell>
        </row>
        <row r="172">
          <cell r="A172">
            <v>106606</v>
          </cell>
          <cell r="B172" t="str">
            <v xml:space="preserve">BIENASSIS     </v>
          </cell>
          <cell r="C172" t="str">
            <v xml:space="preserve">Maxime  </v>
          </cell>
          <cell r="D172" t="str">
            <v xml:space="preserve">BIENASSIS     Maxime  </v>
          </cell>
          <cell r="E172" t="str">
            <v>maxime.bienassis@edu.ece.fr</v>
          </cell>
          <cell r="F172" t="str">
            <v>[OC] Objets Connectés, Réseaux et Services</v>
          </cell>
          <cell r="G172" t="str">
            <v>PPE1881</v>
          </cell>
          <cell r="H172" t="str">
            <v>MyHomePlace - Un guichet unique pour simplifier l'expérience du propriétaire de maison individuelle</v>
          </cell>
        </row>
        <row r="173">
          <cell r="A173">
            <v>106977</v>
          </cell>
          <cell r="B173" t="str">
            <v xml:space="preserve">DENIS     </v>
          </cell>
          <cell r="C173" t="str">
            <v xml:space="preserve">Louise  </v>
          </cell>
          <cell r="D173" t="str">
            <v xml:space="preserve">DENIS     Louise  </v>
          </cell>
          <cell r="E173" t="str">
            <v>louise.denis@edu.ece.fr</v>
          </cell>
          <cell r="F173" t="str">
            <v>[SA] Santé &amp; Technologie</v>
          </cell>
          <cell r="G173" t="str">
            <v>PPE1882</v>
          </cell>
          <cell r="H173" t="str">
            <v>Citizen Services Platform</v>
          </cell>
        </row>
        <row r="174">
          <cell r="A174">
            <v>108527</v>
          </cell>
          <cell r="B174" t="str">
            <v xml:space="preserve">MEFFRE     </v>
          </cell>
          <cell r="C174" t="str">
            <v xml:space="preserve">Emma  </v>
          </cell>
          <cell r="D174" t="str">
            <v xml:space="preserve">MEFFRE     Emma  </v>
          </cell>
          <cell r="E174" t="str">
            <v>emma.meffre@edu.ece.fr</v>
          </cell>
          <cell r="F174" t="str">
            <v>[EN] Energie &amp; Environnement</v>
          </cell>
          <cell r="G174" t="str">
            <v>PPE1883</v>
          </cell>
          <cell r="H174" t="str">
            <v>Digital / humain</v>
          </cell>
        </row>
        <row r="175">
          <cell r="A175">
            <v>106328</v>
          </cell>
          <cell r="B175" t="str">
            <v xml:space="preserve">LE BRETON    </v>
          </cell>
          <cell r="C175" t="str">
            <v xml:space="preserve">Aude  </v>
          </cell>
          <cell r="D175" t="str">
            <v xml:space="preserve">LE BRETON    Aude  </v>
          </cell>
          <cell r="E175" t="str">
            <v>aude.le-breton@edu.ece.fr</v>
          </cell>
          <cell r="F175" t="str">
            <v>[EN] Energie &amp; Environnement</v>
          </cell>
          <cell r="G175" t="str">
            <v>PPE1884</v>
          </cell>
          <cell r="H175" t="str">
            <v>Eat Smart</v>
          </cell>
        </row>
        <row r="176">
          <cell r="A176">
            <v>107003</v>
          </cell>
          <cell r="B176" t="str">
            <v xml:space="preserve">COMAK     </v>
          </cell>
          <cell r="C176" t="str">
            <v xml:space="preserve">Mustafa  </v>
          </cell>
          <cell r="D176" t="str">
            <v xml:space="preserve">COMAK     Mustafa  </v>
          </cell>
          <cell r="E176" t="str">
            <v>mustafa.comak@edu.ece.fr</v>
          </cell>
          <cell r="F176" t="str">
            <v>[SI] Systèmes d\'Information</v>
          </cell>
          <cell r="G176" t="str">
            <v>PPE1885</v>
          </cell>
          <cell r="H176" t="str">
            <v>Application de crédit/commandes entre restaurateur/fournisseur</v>
          </cell>
        </row>
        <row r="177">
          <cell r="A177">
            <v>106370</v>
          </cell>
          <cell r="B177" t="str">
            <v xml:space="preserve">REN     </v>
          </cell>
          <cell r="C177" t="str">
            <v xml:space="preserve">François  </v>
          </cell>
          <cell r="D177" t="str">
            <v xml:space="preserve">REN     François  </v>
          </cell>
          <cell r="E177" t="str">
            <v>francois.ren@edu.ece.fr</v>
          </cell>
          <cell r="F177" t="str">
            <v>[SI] Systèmes d\'Information</v>
          </cell>
          <cell r="G177" t="str">
            <v>PPE1886</v>
          </cell>
          <cell r="H177" t="str">
            <v>Intuitive and Augmented Surveys</v>
          </cell>
        </row>
        <row r="178">
          <cell r="A178">
            <v>108421</v>
          </cell>
          <cell r="B178" t="str">
            <v xml:space="preserve">FORNACIARI     </v>
          </cell>
          <cell r="C178" t="str">
            <v xml:space="preserve">Benjamin  </v>
          </cell>
          <cell r="D178" t="str">
            <v xml:space="preserve">FORNACIARI     Benjamin  </v>
          </cell>
          <cell r="E178" t="str">
            <v>benjamin.fornaciari@edu.ece.fr</v>
          </cell>
          <cell r="F178" t="str">
            <v>[IF] Ingénierie Financière</v>
          </cell>
          <cell r="G178" t="str">
            <v>PPE1887</v>
          </cell>
          <cell r="H178" t="str">
            <v>ReinSpécu Comportement du spéculateur augmenté de Reinforced Learning en Python</v>
          </cell>
        </row>
        <row r="179">
          <cell r="A179">
            <v>108473</v>
          </cell>
          <cell r="B179" t="str">
            <v xml:space="preserve">HABIBI     </v>
          </cell>
          <cell r="C179" t="str">
            <v xml:space="preserve">Abdelrahmane  </v>
          </cell>
          <cell r="D179" t="str">
            <v xml:space="preserve">HABIBI     Abdelrahmane  </v>
          </cell>
          <cell r="E179" t="str">
            <v>abdelrahmane.habibi@edu.ece.fr</v>
          </cell>
          <cell r="F179" t="str">
            <v>[EN] Energie &amp; Environnement</v>
          </cell>
          <cell r="G179" t="str">
            <v>PPE1888</v>
          </cell>
          <cell r="H179" t="str">
            <v>ECE3Sat - EPS: Electrical Power Supply</v>
          </cell>
        </row>
        <row r="180">
          <cell r="A180">
            <v>108501</v>
          </cell>
          <cell r="B180" t="str">
            <v xml:space="preserve">POYATOS     </v>
          </cell>
          <cell r="C180" t="str">
            <v xml:space="preserve">Thomas  </v>
          </cell>
          <cell r="D180" t="str">
            <v xml:space="preserve">POYATOS     Thomas  </v>
          </cell>
          <cell r="E180" t="str">
            <v>thomas.poyatos@edu.ece.fr</v>
          </cell>
          <cell r="F180" t="str">
            <v>[IF] Ingénierie Financière</v>
          </cell>
          <cell r="G180" t="str">
            <v>PPE1889</v>
          </cell>
          <cell r="H180" t="str">
            <v>PySFC ING4 Modele compatible Stock Flow Consistent</v>
          </cell>
        </row>
        <row r="181">
          <cell r="A181">
            <v>108072</v>
          </cell>
          <cell r="B181" t="str">
            <v xml:space="preserve">MANSOURI     </v>
          </cell>
          <cell r="C181" t="str">
            <v xml:space="preserve">Réda  </v>
          </cell>
          <cell r="D181" t="str">
            <v xml:space="preserve">MANSOURI     Réda  </v>
          </cell>
          <cell r="E181" t="str">
            <v>reda.mansouri@edu.ece.fr</v>
          </cell>
          <cell r="F181" t="str">
            <v>[IF] Ingénierie Financière</v>
          </cell>
          <cell r="G181" t="str">
            <v>PPE1890</v>
          </cell>
          <cell r="H181" t="str">
            <v>Cryptobankrate : calculation of interest rates from agent-based banking models for crypto currencies</v>
          </cell>
        </row>
        <row r="182">
          <cell r="A182">
            <v>106976</v>
          </cell>
          <cell r="B182" t="str">
            <v xml:space="preserve">FIDALGO     </v>
          </cell>
          <cell r="C182" t="str">
            <v xml:space="preserve">Igor  </v>
          </cell>
          <cell r="D182" t="str">
            <v xml:space="preserve">FIDALGO     Igor  </v>
          </cell>
          <cell r="E182" t="str">
            <v>igor.fidalgo@edu.ece.fr</v>
          </cell>
          <cell r="F182" t="str">
            <v>[SI] Systèmes d\'Information</v>
          </cell>
          <cell r="G182" t="str">
            <v>PPE1801</v>
          </cell>
          <cell r="H182" t="str">
            <v>Rééducation des enfants atteints de troubles de l'écriture</v>
          </cell>
        </row>
        <row r="183">
          <cell r="A183">
            <v>106345</v>
          </cell>
          <cell r="B183" t="str">
            <v xml:space="preserve">CAUDWELL     </v>
          </cell>
          <cell r="C183" t="str">
            <v xml:space="preserve">Antoine  </v>
          </cell>
          <cell r="D183" t="str">
            <v xml:space="preserve">CAUDWELL     Antoine  </v>
          </cell>
          <cell r="E183" t="str">
            <v>antoine.caudwell@edu.ece.fr</v>
          </cell>
          <cell r="F183" t="str">
            <v>[EN] Energie &amp; Environnement</v>
          </cell>
          <cell r="G183" t="str">
            <v>PPE1802</v>
          </cell>
          <cell r="H183" t="str">
            <v>Système de localisation de plongeurs</v>
          </cell>
        </row>
        <row r="184">
          <cell r="A184">
            <v>108206</v>
          </cell>
          <cell r="B184" t="str">
            <v xml:space="preserve">BILLERET     </v>
          </cell>
          <cell r="C184" t="str">
            <v xml:space="preserve">Guillaume  </v>
          </cell>
          <cell r="D184" t="str">
            <v xml:space="preserve">BILLERET     Guillaume  </v>
          </cell>
          <cell r="E184" t="str">
            <v>guillaume.billeret@edu.ece.fr</v>
          </cell>
          <cell r="F184" t="str">
            <v>[IF] Ingénierie Financière</v>
          </cell>
          <cell r="G184" t="str">
            <v>PPE1803</v>
          </cell>
          <cell r="H184" t="str">
            <v>Serrure biométrique connectée</v>
          </cell>
        </row>
        <row r="185">
          <cell r="A185">
            <v>106297</v>
          </cell>
          <cell r="B185" t="str">
            <v xml:space="preserve">WUHRLIN     </v>
          </cell>
          <cell r="C185" t="str">
            <v xml:space="preserve">Thomas  </v>
          </cell>
          <cell r="D185" t="str">
            <v xml:space="preserve">WUHRLIN     Thomas  </v>
          </cell>
          <cell r="E185" t="str">
            <v>thomas.wuhrlin@edu.ece.fr</v>
          </cell>
          <cell r="F185" t="str">
            <v>[IF] Ingénierie Financière</v>
          </cell>
          <cell r="G185" t="str">
            <v>PPE1804</v>
          </cell>
          <cell r="H185" t="str">
            <v>système  de sensibilisation a la gestion des 
émissions de CO2</v>
          </cell>
        </row>
        <row r="186">
          <cell r="A186">
            <v>108474</v>
          </cell>
          <cell r="B186" t="str">
            <v xml:space="preserve">PEDERENCINO     </v>
          </cell>
          <cell r="C186" t="str">
            <v xml:space="preserve">Bastien  </v>
          </cell>
          <cell r="D186" t="str">
            <v xml:space="preserve">PEDERENCINO     Bastien  </v>
          </cell>
          <cell r="E186" t="str">
            <v>bastien.pederencino@edu.ece.fr</v>
          </cell>
          <cell r="F186" t="str">
            <v>[SI] Systèmes d\'Information</v>
          </cell>
          <cell r="G186" t="str">
            <v>PPE1805</v>
          </cell>
          <cell r="H186" t="str">
            <v>Système d'objets intelligents</v>
          </cell>
        </row>
        <row r="187">
          <cell r="A187">
            <v>106315</v>
          </cell>
          <cell r="B187" t="str">
            <v xml:space="preserve">GRAS     </v>
          </cell>
          <cell r="C187" t="str">
            <v xml:space="preserve">Aurelien  </v>
          </cell>
          <cell r="D187" t="str">
            <v xml:space="preserve">GRAS     Aurelien  </v>
          </cell>
          <cell r="E187" t="str">
            <v>aurelien.gras@edu.ece.fr</v>
          </cell>
          <cell r="F187" t="str">
            <v>[OC] Objets Connectés, Réseaux et Services</v>
          </cell>
          <cell r="G187" t="str">
            <v>PPE1806</v>
          </cell>
          <cell r="H187" t="str">
            <v>Tickets de caisse sur smartphone</v>
          </cell>
        </row>
        <row r="188">
          <cell r="A188">
            <v>107182</v>
          </cell>
          <cell r="B188" t="str">
            <v xml:space="preserve">MILLET     </v>
          </cell>
          <cell r="C188" t="str">
            <v xml:space="preserve">Mathilde  </v>
          </cell>
          <cell r="D188" t="str">
            <v xml:space="preserve">MILLET     Mathilde  </v>
          </cell>
          <cell r="E188" t="str">
            <v>mathilde.millet@edu.ece.fr</v>
          </cell>
          <cell r="F188" t="str">
            <v>[IF] Ingénierie Financière</v>
          </cell>
          <cell r="G188" t="str">
            <v>PPE1807</v>
          </cell>
          <cell r="H188" t="str">
            <v>Application permettant la location des places de port</v>
          </cell>
        </row>
        <row r="189">
          <cell r="A189">
            <v>108380</v>
          </cell>
          <cell r="B189" t="str">
            <v xml:space="preserve">VERMEULEN     </v>
          </cell>
          <cell r="C189" t="str">
            <v xml:space="preserve">Eléonore  </v>
          </cell>
          <cell r="D189" t="str">
            <v xml:space="preserve">VERMEULEN     Eléonore  </v>
          </cell>
          <cell r="E189" t="str">
            <v>eleonore.vermeulen@edu.ece.fr</v>
          </cell>
          <cell r="F189" t="str">
            <v>[SA] Santé &amp; Technologie</v>
          </cell>
          <cell r="G189" t="str">
            <v>PPE1808</v>
          </cell>
          <cell r="H189" t="str">
            <v>lecture de voie d'escalade (sport)</v>
          </cell>
        </row>
        <row r="190">
          <cell r="A190">
            <v>106970</v>
          </cell>
          <cell r="B190" t="str">
            <v xml:space="preserve">BENZAKEN     </v>
          </cell>
          <cell r="C190" t="str">
            <v xml:space="preserve">Yona  </v>
          </cell>
          <cell r="D190" t="str">
            <v xml:space="preserve">BENZAKEN     Yona  </v>
          </cell>
          <cell r="E190" t="str">
            <v>yona.benzaken@edu.ece.fr</v>
          </cell>
          <cell r="F190" t="str">
            <v>[SE] Systèmes Embarqués</v>
          </cell>
          <cell r="G190" t="str">
            <v>PPE1809</v>
          </cell>
          <cell r="H190" t="str">
            <v>Faciliter la mobilité des personnes en fauteuil roulant</v>
          </cell>
        </row>
        <row r="191">
          <cell r="A191">
            <v>106324</v>
          </cell>
          <cell r="B191" t="str">
            <v xml:space="preserve">AUDEGON     </v>
          </cell>
          <cell r="C191" t="str">
            <v xml:space="preserve">Jules  </v>
          </cell>
          <cell r="D191" t="str">
            <v xml:space="preserve">AUDEGON     Jules  </v>
          </cell>
          <cell r="E191" t="str">
            <v>jules.audegon@edu.ece.fr</v>
          </cell>
          <cell r="F191" t="str">
            <v>[SI] Systèmes d\'Information</v>
          </cell>
          <cell r="G191" t="str">
            <v>PPE1810</v>
          </cell>
          <cell r="H191" t="str">
            <v>un réseau pour start-up pour obtenir un feed back de son projet avant investissement</v>
          </cell>
        </row>
        <row r="192">
          <cell r="A192">
            <v>108455</v>
          </cell>
          <cell r="B192" t="str">
            <v xml:space="preserve">LE     </v>
          </cell>
          <cell r="C192" t="str">
            <v xml:space="preserve">Gioan  </v>
          </cell>
          <cell r="D192" t="str">
            <v xml:space="preserve">LE     Gioan  </v>
          </cell>
          <cell r="E192" t="str">
            <v>gioan.le@edu.ece.fr</v>
          </cell>
          <cell r="F192" t="str">
            <v>[SI] Systèmes d\'Information</v>
          </cell>
          <cell r="G192" t="str">
            <v>PPE1811</v>
          </cell>
          <cell r="H192" t="str">
            <v>Optimisation de prise de décisions chez les sapeurs pompiers</v>
          </cell>
        </row>
        <row r="193">
          <cell r="A193">
            <v>108546</v>
          </cell>
          <cell r="B193" t="str">
            <v xml:space="preserve">HYPOLITE     </v>
          </cell>
          <cell r="C193" t="str">
            <v xml:space="preserve">Delphine  </v>
          </cell>
          <cell r="D193" t="str">
            <v xml:space="preserve">HYPOLITE     Delphine  </v>
          </cell>
          <cell r="E193" t="str">
            <v>delphine.hypolite@edu.ece.fr</v>
          </cell>
          <cell r="F193" t="str">
            <v>[IF] Ingénierie Financière</v>
          </cell>
          <cell r="G193" t="str">
            <v>PPE1812</v>
          </cell>
          <cell r="H193" t="str">
            <v xml:space="preserve">Liseuse en braille </v>
          </cell>
        </row>
        <row r="194">
          <cell r="A194">
            <v>106429</v>
          </cell>
          <cell r="B194" t="str">
            <v xml:space="preserve">LOPES     </v>
          </cell>
          <cell r="C194" t="str">
            <v xml:space="preserve">Raphael  </v>
          </cell>
          <cell r="D194" t="str">
            <v xml:space="preserve">LOPES     Raphael  </v>
          </cell>
          <cell r="E194" t="str">
            <v>raphael.lopes@edu.ece.fr</v>
          </cell>
          <cell r="F194" t="str">
            <v>[SI] Systèmes d\'Information</v>
          </cell>
          <cell r="G194" t="str">
            <v>PPE1813</v>
          </cell>
          <cell r="H194" t="str">
            <v>Smart Repair</v>
          </cell>
        </row>
        <row r="195">
          <cell r="A195">
            <v>106425</v>
          </cell>
          <cell r="B195" t="str">
            <v xml:space="preserve">BLANC     </v>
          </cell>
          <cell r="C195" t="str">
            <v xml:space="preserve">Corentin  </v>
          </cell>
          <cell r="D195" t="str">
            <v xml:space="preserve">BLANC     Corentin  </v>
          </cell>
          <cell r="E195" t="str">
            <v>corentin.blanc@edu.ece.fr</v>
          </cell>
          <cell r="F195" t="str">
            <v>[SA] Santé &amp; Technologie</v>
          </cell>
          <cell r="G195" t="str">
            <v>PPE1814</v>
          </cell>
          <cell r="H195" t="str">
            <v>Système de suivi de patients pour les médecins généralistes</v>
          </cell>
        </row>
        <row r="196">
          <cell r="A196">
            <v>106417</v>
          </cell>
          <cell r="B196" t="str">
            <v xml:space="preserve">BERTHET BONDET    </v>
          </cell>
          <cell r="C196" t="str">
            <v xml:space="preserve">Aldric  </v>
          </cell>
          <cell r="D196" t="str">
            <v xml:space="preserve">BERTHET BONDET    Aldric  </v>
          </cell>
          <cell r="E196" t="str">
            <v>aldric.berthet-bondet@edu.ece.fr</v>
          </cell>
          <cell r="F196" t="str">
            <v>[SI] Systèmes d\'Information</v>
          </cell>
          <cell r="G196" t="str">
            <v>PPE1815</v>
          </cell>
          <cell r="H196" t="str">
            <v>Bracelet/Badge conservant les données (localisation,données médicales...) d'un accidenté</v>
          </cell>
        </row>
        <row r="197">
          <cell r="A197">
            <v>106687</v>
          </cell>
          <cell r="B197" t="str">
            <v xml:space="preserve">DE SOUSA MACHADO   </v>
          </cell>
          <cell r="C197" t="str">
            <v xml:space="preserve">Monica  </v>
          </cell>
          <cell r="D197" t="str">
            <v xml:space="preserve">DE SOUSA MACHADO   Monica  </v>
          </cell>
          <cell r="E197" t="str">
            <v>monica.de-sousa-machado@edu.ece.fr</v>
          </cell>
          <cell r="F197" t="str">
            <v>[EN] Energie &amp; Environnement</v>
          </cell>
          <cell r="G197" t="str">
            <v>PPE1816</v>
          </cell>
          <cell r="H197" t="str">
            <v>Cathéter automatisé</v>
          </cell>
        </row>
        <row r="198">
          <cell r="A198">
            <v>108482</v>
          </cell>
          <cell r="B198" t="str">
            <v xml:space="preserve">JUTEAU     </v>
          </cell>
          <cell r="C198" t="str">
            <v xml:space="preserve">Arthur  </v>
          </cell>
          <cell r="D198" t="str">
            <v xml:space="preserve">JUTEAU     Arthur  </v>
          </cell>
          <cell r="E198" t="str">
            <v>arthur.juteau@edu.ece.fr</v>
          </cell>
          <cell r="F198" t="str">
            <v>[IF] Ingénierie Financière</v>
          </cell>
          <cell r="G198" t="str">
            <v>PPE1817</v>
          </cell>
          <cell r="H198" t="str">
            <v>Créateur de partition de musique à partir d'un enregistrement audio et transcription de partition.</v>
          </cell>
        </row>
        <row r="199">
          <cell r="A199">
            <v>106643</v>
          </cell>
          <cell r="B199" t="str">
            <v xml:space="preserve">DAOUDI     </v>
          </cell>
          <cell r="C199" t="str">
            <v xml:space="preserve">Hadia  </v>
          </cell>
          <cell r="D199" t="str">
            <v xml:space="preserve">DAOUDI     Hadia  </v>
          </cell>
          <cell r="E199" t="str">
            <v>hadia.daoudi@edu.ece.fr</v>
          </cell>
          <cell r="F199" t="str">
            <v>[SE] Systèmes Embarqués</v>
          </cell>
          <cell r="G199" t="str">
            <v>PPE1818</v>
          </cell>
          <cell r="H199" t="str">
            <v>Batterie intelligente</v>
          </cell>
        </row>
        <row r="200">
          <cell r="A200">
            <v>106275</v>
          </cell>
          <cell r="B200" t="str">
            <v xml:space="preserve">MAGNEN     </v>
          </cell>
          <cell r="C200" t="str">
            <v xml:space="preserve">Thibault  </v>
          </cell>
          <cell r="D200" t="str">
            <v xml:space="preserve">MAGNEN     Thibault  </v>
          </cell>
          <cell r="E200" t="str">
            <v>thibault.magnen@edu.ece.fr</v>
          </cell>
          <cell r="F200" t="str">
            <v>[IF] Ingénierie Financière</v>
          </cell>
          <cell r="G200" t="str">
            <v>PPE1819</v>
          </cell>
          <cell r="H200" t="str">
            <v>Site d'empreint de particulier à particulier</v>
          </cell>
        </row>
        <row r="201">
          <cell r="A201">
            <v>106533</v>
          </cell>
          <cell r="B201" t="str">
            <v xml:space="preserve">HADDAD     </v>
          </cell>
          <cell r="C201" t="str">
            <v xml:space="preserve">Mario  </v>
          </cell>
          <cell r="D201" t="str">
            <v xml:space="preserve">HADDAD     Mario  </v>
          </cell>
          <cell r="E201" t="str">
            <v>mario.haddad@edu.ece.fr</v>
          </cell>
          <cell r="F201" t="str">
            <v>[IF] Ingénierie Financière</v>
          </cell>
          <cell r="G201" t="str">
            <v>PPE1820</v>
          </cell>
          <cell r="H201" t="str">
            <v>PMP</v>
          </cell>
        </row>
        <row r="202">
          <cell r="A202">
            <v>106334</v>
          </cell>
          <cell r="B202" t="str">
            <v xml:space="preserve">ALLAIN     </v>
          </cell>
          <cell r="C202" t="str">
            <v xml:space="preserve">Benoît  </v>
          </cell>
          <cell r="D202" t="str">
            <v xml:space="preserve">ALLAIN     Benoît  </v>
          </cell>
          <cell r="E202" t="str">
            <v>benoit.allain@edu.ece.fr</v>
          </cell>
          <cell r="F202" t="str">
            <v>[IF] Ingénierie Financière</v>
          </cell>
          <cell r="G202" t="str">
            <v>PPE1821</v>
          </cell>
          <cell r="H202" t="str">
            <v>Application pour simplifier les ajouts sur les réseaux sociaux</v>
          </cell>
        </row>
        <row r="203">
          <cell r="A203">
            <v>106967</v>
          </cell>
          <cell r="B203" t="str">
            <v xml:space="preserve">CHUET     </v>
          </cell>
          <cell r="C203" t="str">
            <v xml:space="preserve">Fiona  </v>
          </cell>
          <cell r="D203" t="str">
            <v xml:space="preserve">CHUET     Fiona  </v>
          </cell>
          <cell r="E203" t="str">
            <v>fiona.chuet@edu.ece.fr</v>
          </cell>
          <cell r="F203" t="str">
            <v>[SI] Systèmes d\'Information</v>
          </cell>
          <cell r="G203" t="str">
            <v>PPE1822</v>
          </cell>
          <cell r="H203" t="str">
            <v>Application Interactive pour les Services d'Urgence</v>
          </cell>
        </row>
        <row r="204">
          <cell r="A204">
            <v>108217</v>
          </cell>
          <cell r="B204" t="str">
            <v xml:space="preserve">TABARIC     </v>
          </cell>
          <cell r="C204" t="str">
            <v xml:space="preserve">Paul  </v>
          </cell>
          <cell r="D204" t="str">
            <v xml:space="preserve">TABARIC     Paul  </v>
          </cell>
          <cell r="E204" t="str">
            <v>paul.tabaric@edu.ece.fr</v>
          </cell>
          <cell r="F204" t="str">
            <v>[SA] Santé &amp; Technologie</v>
          </cell>
          <cell r="G204" t="str">
            <v>PPE1823</v>
          </cell>
          <cell r="H204" t="str">
            <v>Reprendre une startup existante SWAF pour l'amener sur le champ du B2C</v>
          </cell>
        </row>
        <row r="205">
          <cell r="A205">
            <v>108530</v>
          </cell>
          <cell r="B205" t="str">
            <v xml:space="preserve">EL HAMMOUTI    </v>
          </cell>
          <cell r="C205" t="str">
            <v xml:space="preserve">Oumaima  </v>
          </cell>
          <cell r="D205" t="str">
            <v xml:space="preserve">EL HAMMOUTI    Oumaima  </v>
          </cell>
          <cell r="E205" t="str">
            <v>oumaima.el-hammouti@edu.ece.fr</v>
          </cell>
          <cell r="F205" t="str">
            <v>[IF] Ingénierie Financière</v>
          </cell>
          <cell r="G205" t="str">
            <v>PPE1824</v>
          </cell>
          <cell r="H205" t="str">
            <v>CORP : Call Out Rescue Plus</v>
          </cell>
        </row>
        <row r="206">
          <cell r="A206">
            <v>106433</v>
          </cell>
          <cell r="B206" t="str">
            <v xml:space="preserve">NGUYEN     </v>
          </cell>
          <cell r="C206" t="str">
            <v xml:space="preserve">Emmanuel  </v>
          </cell>
          <cell r="D206" t="str">
            <v xml:space="preserve">NGUYEN     Emmanuel  </v>
          </cell>
          <cell r="E206" t="str">
            <v>emmanuel.nguyen@edu.ece.fr</v>
          </cell>
          <cell r="F206" t="str">
            <v>[SI] Systèmes d\'Information</v>
          </cell>
          <cell r="G206" t="str">
            <v>PPE1825</v>
          </cell>
          <cell r="H206" t="str">
            <v>Réseau social, rencontre grâce aux centres d'intérêt communs</v>
          </cell>
        </row>
        <row r="207">
          <cell r="A207">
            <v>106718</v>
          </cell>
          <cell r="B207" t="str">
            <v xml:space="preserve">BLACHIER     </v>
          </cell>
          <cell r="C207" t="str">
            <v xml:space="preserve">Guillaume  </v>
          </cell>
          <cell r="D207" t="str">
            <v xml:space="preserve">BLACHIER     Guillaume  </v>
          </cell>
          <cell r="E207" t="str">
            <v>guillaume.blachier@edu.ece.fr</v>
          </cell>
          <cell r="F207" t="str">
            <v>[IF] Ingénierie Financière</v>
          </cell>
          <cell r="G207" t="str">
            <v>PPE1826</v>
          </cell>
          <cell r="H207" t="str">
            <v>Electroencéphalogramme et Atlas cérébral</v>
          </cell>
        </row>
        <row r="208">
          <cell r="A208">
            <v>108384</v>
          </cell>
          <cell r="B208" t="str">
            <v xml:space="preserve">VALET     </v>
          </cell>
          <cell r="C208" t="str">
            <v xml:space="preserve">Alice  </v>
          </cell>
          <cell r="D208" t="str">
            <v xml:space="preserve">VALET     Alice  </v>
          </cell>
          <cell r="E208" t="str">
            <v>alice.valet@edu.ece.fr</v>
          </cell>
          <cell r="F208" t="str">
            <v>[OC] Objets Connectés, Réseaux et Services</v>
          </cell>
          <cell r="G208" t="str">
            <v>PPE1827</v>
          </cell>
          <cell r="H208" t="str">
            <v>Feux rouge dynamiques et optimisation de la sécurité et du temps lors des parcours pietons dans les grandes villes</v>
          </cell>
        </row>
        <row r="209">
          <cell r="A209">
            <v>108508</v>
          </cell>
          <cell r="B209" t="str">
            <v xml:space="preserve">FAMEL     </v>
          </cell>
          <cell r="C209" t="str">
            <v xml:space="preserve">Camille  </v>
          </cell>
          <cell r="D209" t="str">
            <v xml:space="preserve">FAMEL     Camille  </v>
          </cell>
          <cell r="E209" t="str">
            <v>camille.famel@edu.ece.fr</v>
          </cell>
          <cell r="F209" t="str">
            <v>[SA] Santé &amp; Technologie</v>
          </cell>
          <cell r="G209" t="str">
            <v>PPE1828</v>
          </cell>
          <cell r="H209" t="str">
            <v>Recommandation de point de rencontre</v>
          </cell>
        </row>
        <row r="210">
          <cell r="A210">
            <v>106178</v>
          </cell>
          <cell r="B210" t="str">
            <v xml:space="preserve">BOUDIGOU     </v>
          </cell>
          <cell r="C210" t="str">
            <v xml:space="preserve">Romain  </v>
          </cell>
          <cell r="D210" t="str">
            <v xml:space="preserve">BOUDIGOU     Romain  </v>
          </cell>
          <cell r="E210" t="str">
            <v>romain.boudigou@edu.ece.fr</v>
          </cell>
          <cell r="F210" t="str">
            <v>[IF] Ingénierie Financière</v>
          </cell>
          <cell r="G210" t="str">
            <v>PPE1829</v>
          </cell>
          <cell r="H210" t="str">
            <v>Adminify</v>
          </cell>
        </row>
        <row r="211">
          <cell r="A211">
            <v>106278</v>
          </cell>
          <cell r="B211" t="str">
            <v xml:space="preserve">SIMONET     </v>
          </cell>
          <cell r="C211" t="str">
            <v xml:space="preserve">Maxime  </v>
          </cell>
          <cell r="D211" t="str">
            <v xml:space="preserve">SIMONET     Maxime  </v>
          </cell>
          <cell r="E211" t="str">
            <v>maxime.simonet@edu.ece.fr</v>
          </cell>
          <cell r="F211" t="str">
            <v>[SE] Systèmes Embarqués</v>
          </cell>
          <cell r="G211" t="str">
            <v>PPE1830</v>
          </cell>
          <cell r="H211" t="str">
            <v>Les jardins de l'ECE - potager robotisé sur les terrasses de l'ECE</v>
          </cell>
        </row>
        <row r="212">
          <cell r="A212">
            <v>106671</v>
          </cell>
          <cell r="B212" t="str">
            <v xml:space="preserve">LEMOINE     </v>
          </cell>
          <cell r="C212" t="str">
            <v xml:space="preserve">Arnaud  </v>
          </cell>
          <cell r="D212" t="str">
            <v xml:space="preserve">LEMOINE     Arnaud  </v>
          </cell>
          <cell r="E212" t="str">
            <v>arnaud.lemoine@edu.ece.fr</v>
          </cell>
          <cell r="F212" t="str">
            <v>[SI] Systèmes d\'Information</v>
          </cell>
          <cell r="G212" t="str">
            <v>PPE1831</v>
          </cell>
          <cell r="H212" t="str">
            <v>La forêt connectée</v>
          </cell>
        </row>
        <row r="213">
          <cell r="A213">
            <v>108201</v>
          </cell>
          <cell r="B213" t="str">
            <v xml:space="preserve">TREBOSC     </v>
          </cell>
          <cell r="C213" t="str">
            <v xml:space="preserve">Guillaume  </v>
          </cell>
          <cell r="D213" t="str">
            <v xml:space="preserve">TREBOSC     Guillaume  </v>
          </cell>
          <cell r="E213" t="str">
            <v>guillaume.trebosc@edu.ece.fr</v>
          </cell>
          <cell r="F213" t="str">
            <v>[IF] Ingénierie Financière</v>
          </cell>
          <cell r="G213" t="str">
            <v>PPE1832</v>
          </cell>
          <cell r="H213" t="str">
            <v>Projet Objets connectés associés à la PLV de luxe</v>
          </cell>
        </row>
        <row r="214">
          <cell r="A214">
            <v>105892</v>
          </cell>
          <cell r="B214" t="str">
            <v xml:space="preserve">ROTH     </v>
          </cell>
          <cell r="C214" t="str">
            <v xml:space="preserve">Basile  </v>
          </cell>
          <cell r="D214" t="str">
            <v xml:space="preserve">ROTH     Basile  </v>
          </cell>
          <cell r="E214" t="str">
            <v>basile.roth@edu.ece.fr</v>
          </cell>
          <cell r="F214" t="str">
            <v>[SI] Systèmes d\'Information</v>
          </cell>
          <cell r="G214" t="str">
            <v>PPE1833</v>
          </cell>
          <cell r="H214" t="str">
            <v>De la numérisation d'un monument à l'impression 3D</v>
          </cell>
        </row>
        <row r="215">
          <cell r="A215">
            <v>108466</v>
          </cell>
          <cell r="B215" t="str">
            <v xml:space="preserve">HAMDI     </v>
          </cell>
          <cell r="C215" t="str">
            <v xml:space="preserve">Maïssa  </v>
          </cell>
          <cell r="D215" t="str">
            <v xml:space="preserve">HAMDI     Maïssa  </v>
          </cell>
          <cell r="E215" t="str">
            <v>maissa.hamdi@edu.ece.fr</v>
          </cell>
          <cell r="F215" t="str">
            <v>[SE] Systèmes Embarqués</v>
          </cell>
          <cell r="G215" t="str">
            <v>PPE1834</v>
          </cell>
          <cell r="H215" t="str">
            <v>Application Mapping ECE</v>
          </cell>
        </row>
        <row r="216">
          <cell r="A216">
            <v>106351</v>
          </cell>
          <cell r="B216" t="str">
            <v xml:space="preserve">NJITCHE     </v>
          </cell>
          <cell r="C216" t="str">
            <v xml:space="preserve">Lorenzo  </v>
          </cell>
          <cell r="D216" t="str">
            <v xml:space="preserve">NJITCHE     Lorenzo  </v>
          </cell>
          <cell r="E216" t="str">
            <v>lorenzo.njitche@edu.ece.fr</v>
          </cell>
          <cell r="F216" t="str">
            <v>[IF] Ingénierie Financière</v>
          </cell>
          <cell r="G216" t="str">
            <v>PPE1835</v>
          </cell>
          <cell r="H216" t="str">
            <v>Dispositif de communication oculaire pour les patients atteints de paralysies empêchant la parole</v>
          </cell>
        </row>
        <row r="217">
          <cell r="A217">
            <v>107454</v>
          </cell>
          <cell r="B217" t="str">
            <v xml:space="preserve">PABAN     </v>
          </cell>
          <cell r="C217" t="str">
            <v xml:space="preserve">Louis  </v>
          </cell>
          <cell r="D217" t="str">
            <v xml:space="preserve">PABAN     Louis  </v>
          </cell>
          <cell r="E217" t="str">
            <v>louis.paban@edu.ece.fr</v>
          </cell>
          <cell r="F217" t="str">
            <v>[SI] Systèmes d\'Information</v>
          </cell>
          <cell r="G217" t="str">
            <v>PPE1836</v>
          </cell>
          <cell r="H217" t="str">
            <v>Webcam hand gesture tracking using neural networks (Tracking des gestes de la main sur une webcam avec un réseau neuronal)</v>
          </cell>
        </row>
        <row r="218">
          <cell r="A218">
            <v>108451</v>
          </cell>
          <cell r="B218" t="str">
            <v xml:space="preserve">GENTY     </v>
          </cell>
          <cell r="C218" t="str">
            <v xml:space="preserve">Thomas  </v>
          </cell>
          <cell r="D218" t="str">
            <v xml:space="preserve">GENTY     Thomas  </v>
          </cell>
          <cell r="E218" t="str">
            <v>thomas.genty@edu.ece.fr</v>
          </cell>
          <cell r="F218" t="str">
            <v>[IF] Ingénierie Financière</v>
          </cell>
          <cell r="G218" t="str">
            <v>PPE1837</v>
          </cell>
          <cell r="H218" t="str">
            <v>I need this</v>
          </cell>
        </row>
        <row r="219">
          <cell r="A219">
            <v>106369</v>
          </cell>
          <cell r="B219" t="str">
            <v xml:space="preserve">STANISAVLJEVIC     </v>
          </cell>
          <cell r="C219" t="str">
            <v xml:space="preserve">Andrej  </v>
          </cell>
          <cell r="D219" t="str">
            <v xml:space="preserve">STANISAVLJEVIC     Andrej  </v>
          </cell>
          <cell r="E219" t="str">
            <v>andrej.stanisavljevic@edu.ece.fr</v>
          </cell>
          <cell r="F219" t="str">
            <v>[IF] Ingénierie Financière</v>
          </cell>
          <cell r="G219" t="str">
            <v>PPE1838</v>
          </cell>
          <cell r="H219" t="str">
            <v>Solution de réalité augmentée permettant de visualiser sur site un projet d’aménagement urbain ou de construction future.</v>
          </cell>
        </row>
        <row r="220">
          <cell r="A220">
            <v>107379</v>
          </cell>
          <cell r="B220" t="str">
            <v xml:space="preserve">CHENITI     </v>
          </cell>
          <cell r="C220" t="str">
            <v xml:space="preserve">Senda  </v>
          </cell>
          <cell r="D220" t="str">
            <v xml:space="preserve">CHENITI     Senda  </v>
          </cell>
          <cell r="E220" t="str">
            <v>senda.cheniti@edu.ece.fr</v>
          </cell>
          <cell r="F220" t="str">
            <v>[EN] Energie &amp; Environnement</v>
          </cell>
          <cell r="G220" t="str">
            <v>PPE1839</v>
          </cell>
          <cell r="H220" t="str">
            <v>Haru un robot compagnon</v>
          </cell>
        </row>
        <row r="221">
          <cell r="A221">
            <v>105143</v>
          </cell>
          <cell r="B221" t="str">
            <v xml:space="preserve">CHATAIGNIER     </v>
          </cell>
          <cell r="C221" t="str">
            <v xml:space="preserve">Corentin  </v>
          </cell>
          <cell r="D221" t="str">
            <v xml:space="preserve">CHATAIGNIER     Corentin  </v>
          </cell>
          <cell r="E221" t="str">
            <v>corentin.chataignier@edu.ece.fr</v>
          </cell>
          <cell r="F221" t="str">
            <v>[SE] Systèmes Embarqués</v>
          </cell>
          <cell r="G221" t="str">
            <v>PPE1840</v>
          </cell>
          <cell r="H221" t="str">
            <v xml:space="preserve">Reprendre le PPE DRONE SAMARE (http://projets.ece.fr/fr/valorisation/publication et http://projets.ece.fr/fr/project/drone-samare ) pour participer à une exposition itinérante "Les techniques de vol inspirées par la nature" </v>
          </cell>
        </row>
        <row r="222">
          <cell r="A222">
            <v>108399</v>
          </cell>
          <cell r="B222" t="str">
            <v xml:space="preserve">ARZEL     </v>
          </cell>
          <cell r="C222" t="str">
            <v xml:space="preserve">Julien  </v>
          </cell>
          <cell r="D222" t="str">
            <v xml:space="preserve">ARZEL     Julien  </v>
          </cell>
          <cell r="E222" t="str">
            <v>julien.arzel@edu.ece.fr</v>
          </cell>
          <cell r="F222" t="str">
            <v>[SI] Systèmes d\'Information</v>
          </cell>
          <cell r="G222" t="str">
            <v>PPE1841</v>
          </cell>
          <cell r="H222" t="str">
            <v>ETH_lending : calcul de taux d'intéret sur l'éthéréum</v>
          </cell>
        </row>
        <row r="223">
          <cell r="A223">
            <v>106299</v>
          </cell>
          <cell r="B223" t="str">
            <v xml:space="preserve">BILLON     </v>
          </cell>
          <cell r="C223" t="str">
            <v xml:space="preserve">Gustave  </v>
          </cell>
          <cell r="D223" t="str">
            <v xml:space="preserve">BILLON     Gustave  </v>
          </cell>
          <cell r="E223" t="str">
            <v>gustave.billon@edu.ece.fr</v>
          </cell>
          <cell r="F223" t="str">
            <v>[EN] Energie &amp; Environnement</v>
          </cell>
          <cell r="G223" t="str">
            <v>PPE1842</v>
          </cell>
          <cell r="H223" t="str">
            <v>Effets financiers d'interconnexion de chaines heterogenes de blockchain</v>
          </cell>
        </row>
        <row r="224">
          <cell r="A224">
            <v>106356</v>
          </cell>
          <cell r="B224" t="str">
            <v xml:space="preserve">LEMERCIER     </v>
          </cell>
          <cell r="C224" t="str">
            <v xml:space="preserve">Léa  </v>
          </cell>
          <cell r="D224" t="str">
            <v xml:space="preserve">LEMERCIER     Léa  </v>
          </cell>
          <cell r="E224" t="str">
            <v>lea.lemercier@edu.ece.fr</v>
          </cell>
          <cell r="F224" t="str">
            <v>[EN] Energie &amp; Environnement</v>
          </cell>
          <cell r="G224" t="str">
            <v>PPE1843</v>
          </cell>
          <cell r="H224" t="str">
            <v>Crowdlending</v>
          </cell>
        </row>
        <row r="225">
          <cell r="A225">
            <v>106416</v>
          </cell>
          <cell r="B225" t="str">
            <v xml:space="preserve">KICINSKI     </v>
          </cell>
          <cell r="C225" t="str">
            <v xml:space="preserve">Ghislain  </v>
          </cell>
          <cell r="D225" t="str">
            <v xml:space="preserve">KICINSKI     Ghislain  </v>
          </cell>
          <cell r="E225" t="str">
            <v>ghislain.kicinski@edu.ece.fr</v>
          </cell>
          <cell r="F225" t="str">
            <v>[SI] Systèmes d\'Information</v>
          </cell>
          <cell r="G225" t="str">
            <v>PPE1844</v>
          </cell>
          <cell r="H225" t="str">
            <v>Etude de la musique et l'humain</v>
          </cell>
        </row>
        <row r="226">
          <cell r="A226">
            <v>106489</v>
          </cell>
          <cell r="B226" t="str">
            <v xml:space="preserve">COURAUD     </v>
          </cell>
          <cell r="C226" t="str">
            <v xml:space="preserve">Thomas  </v>
          </cell>
          <cell r="D226" t="str">
            <v xml:space="preserve">COURAUD     Thomas  </v>
          </cell>
          <cell r="E226" t="str">
            <v>thomas.couraud@edu.ece.fr</v>
          </cell>
          <cell r="F226" t="str">
            <v>[SE] Systèmes Embarqués</v>
          </cell>
          <cell r="G226" t="str">
            <v>PPE1845</v>
          </cell>
          <cell r="H226" t="str">
            <v>OVO (On va où?)</v>
          </cell>
        </row>
        <row r="227">
          <cell r="A227">
            <v>106729</v>
          </cell>
          <cell r="B227" t="str">
            <v xml:space="preserve">AKSOU     </v>
          </cell>
          <cell r="C227" t="str">
            <v xml:space="preserve">Soufiane  </v>
          </cell>
          <cell r="D227" t="str">
            <v xml:space="preserve">AKSOU     Soufiane  </v>
          </cell>
          <cell r="E227" t="str">
            <v>soufiane.aksou@edu.ece.fr</v>
          </cell>
          <cell r="F227" t="str">
            <v>[EN] Energie &amp; Environnement</v>
          </cell>
          <cell r="G227" t="str">
            <v>PPE1846</v>
          </cell>
          <cell r="H227" t="str">
            <v>Caméra de sécurité intelligente</v>
          </cell>
        </row>
        <row r="228">
          <cell r="A228">
            <v>106359</v>
          </cell>
          <cell r="B228" t="str">
            <v xml:space="preserve">ARE     </v>
          </cell>
          <cell r="C228" t="str">
            <v xml:space="preserve">Quentin  </v>
          </cell>
          <cell r="D228" t="str">
            <v xml:space="preserve">ARE     Quentin  </v>
          </cell>
          <cell r="E228" t="str">
            <v>quentin.are@edu.ece.fr</v>
          </cell>
          <cell r="F228" t="str">
            <v>[OC] Objets Connectés, Réseaux et Services</v>
          </cell>
          <cell r="G228" t="str">
            <v>PPE1847</v>
          </cell>
          <cell r="H228" t="str">
            <v>Visio-tech</v>
          </cell>
        </row>
        <row r="229">
          <cell r="A229">
            <v>106424</v>
          </cell>
          <cell r="B229" t="str">
            <v xml:space="preserve">COLIN DE VERDIERE   </v>
          </cell>
          <cell r="C229" t="str">
            <v xml:space="preserve">Matthieu  </v>
          </cell>
          <cell r="D229" t="str">
            <v xml:space="preserve">COLIN DE VERDIERE   Matthieu  </v>
          </cell>
          <cell r="E229" t="str">
            <v>matthieu.colin-de-verdiere@edu.ece.fr</v>
          </cell>
          <cell r="F229" t="str">
            <v>[SI] Systèmes d\'Information</v>
          </cell>
          <cell r="G229" t="str">
            <v>PPE1848</v>
          </cell>
          <cell r="H229" t="str">
            <v>Digitalisation d'une voiture lambda</v>
          </cell>
        </row>
        <row r="230">
          <cell r="A230">
            <v>106608</v>
          </cell>
          <cell r="B230" t="str">
            <v xml:space="preserve">BLANCHARD     </v>
          </cell>
          <cell r="C230" t="str">
            <v xml:space="preserve">Léa  </v>
          </cell>
          <cell r="D230" t="str">
            <v xml:space="preserve">BLANCHARD     Léa  </v>
          </cell>
          <cell r="E230" t="str">
            <v>lea.blanchard@edu.ece.fr</v>
          </cell>
          <cell r="F230" t="str">
            <v>[OC] Objets Connectés, Réseaux et Services</v>
          </cell>
          <cell r="G230" t="str">
            <v>PPE1849</v>
          </cell>
          <cell r="H230" t="str">
            <v>Aide à l'orthopedie infantile</v>
          </cell>
        </row>
        <row r="231">
          <cell r="A231">
            <v>107133</v>
          </cell>
          <cell r="B231" t="str">
            <v xml:space="preserve">THURIOT     </v>
          </cell>
          <cell r="C231" t="str">
            <v xml:space="preserve">Paul  </v>
          </cell>
          <cell r="D231" t="str">
            <v xml:space="preserve">THURIOT     Paul  </v>
          </cell>
          <cell r="E231" t="str">
            <v>paul.thuriot@edu.ece.fr</v>
          </cell>
          <cell r="F231" t="str">
            <v>[SE] Systèmes Embarqués</v>
          </cell>
          <cell r="G231" t="str">
            <v>PPE1850</v>
          </cell>
          <cell r="H231" t="str">
            <v>Batterie qui ne se recharge pas à l'electricité</v>
          </cell>
        </row>
        <row r="232">
          <cell r="A232">
            <v>106829</v>
          </cell>
          <cell r="B232" t="str">
            <v xml:space="preserve">KAKPO     </v>
          </cell>
          <cell r="C232" t="str">
            <v xml:space="preserve">Nelson  </v>
          </cell>
          <cell r="D232" t="str">
            <v xml:space="preserve">KAKPO     Nelson  </v>
          </cell>
          <cell r="E232" t="str">
            <v>nelson.kakpo@edu.ece.fr</v>
          </cell>
          <cell r="F232" t="str">
            <v>[SA] Santé &amp; Technologie</v>
          </cell>
          <cell r="G232" t="str">
            <v>PPE1851</v>
          </cell>
          <cell r="H232" t="str">
            <v>module de recyclage de capsules pour café</v>
          </cell>
        </row>
        <row r="233">
          <cell r="A233">
            <v>106364</v>
          </cell>
          <cell r="B233" t="str">
            <v xml:space="preserve">FRAY MILLOT    </v>
          </cell>
          <cell r="C233" t="str">
            <v xml:space="preserve">Bastian  </v>
          </cell>
          <cell r="D233" t="str">
            <v xml:space="preserve">FRAY MILLOT    Bastian  </v>
          </cell>
          <cell r="E233" t="str">
            <v>bastian.fray-millot@edu.ece.fr</v>
          </cell>
          <cell r="F233" t="str">
            <v>[SE] Systèmes Embarqués</v>
          </cell>
          <cell r="G233" t="str">
            <v>PPE1852</v>
          </cell>
          <cell r="H233" t="str">
            <v>Lunette connectées a but medical</v>
          </cell>
        </row>
        <row r="234">
          <cell r="A234">
            <v>108424</v>
          </cell>
          <cell r="B234" t="str">
            <v xml:space="preserve">BETTANE     </v>
          </cell>
          <cell r="C234" t="str">
            <v xml:space="preserve">Nathaniel  </v>
          </cell>
          <cell r="D234" t="str">
            <v xml:space="preserve">BETTANE     Nathaniel  </v>
          </cell>
          <cell r="E234" t="str">
            <v>nathaniel.bettane@edu.ece.fr</v>
          </cell>
          <cell r="F234" t="str">
            <v>[EN] Energie &amp; Environnement</v>
          </cell>
          <cell r="G234" t="str">
            <v>PPE1853</v>
          </cell>
          <cell r="H234" t="str">
            <v>Aide à l'autonomie des personnes tétraplégiques hospitalisées</v>
          </cell>
        </row>
        <row r="235">
          <cell r="A235">
            <v>106276</v>
          </cell>
          <cell r="B235" t="str">
            <v xml:space="preserve">SCHMITT     </v>
          </cell>
          <cell r="C235" t="str">
            <v xml:space="preserve">Camille  </v>
          </cell>
          <cell r="D235" t="str">
            <v xml:space="preserve">SCHMITT     Camille  </v>
          </cell>
          <cell r="E235" t="str">
            <v>camille.schmitt@edu.ece.fr</v>
          </cell>
          <cell r="F235" t="str">
            <v>[SI] Systèmes d\'Information</v>
          </cell>
          <cell r="G235" t="str">
            <v>PPE1854</v>
          </cell>
          <cell r="H235" t="str">
            <v>Créer de l'énergie à partir du passage des voitures sur les routes</v>
          </cell>
        </row>
        <row r="236">
          <cell r="A236">
            <v>106700</v>
          </cell>
          <cell r="B236" t="str">
            <v xml:space="preserve">DE BAILLIENCOURT    </v>
          </cell>
          <cell r="C236" t="str">
            <v xml:space="preserve">Clément  </v>
          </cell>
          <cell r="D236" t="str">
            <v xml:space="preserve">DE BAILLIENCOURT    Clément  </v>
          </cell>
          <cell r="E236" t="str">
            <v>clement.de-bailliencourt@edu.ece.fr</v>
          </cell>
          <cell r="F236" t="str">
            <v>[SI] Systèmes d\'Information</v>
          </cell>
          <cell r="G236" t="str">
            <v>PPE1855</v>
          </cell>
          <cell r="H236" t="str">
            <v>Titre de propriété sur la Blockchain</v>
          </cell>
        </row>
        <row r="237">
          <cell r="A237">
            <v>106676</v>
          </cell>
          <cell r="B237" t="str">
            <v xml:space="preserve">BACQUART     </v>
          </cell>
          <cell r="C237" t="str">
            <v xml:space="preserve">Audrey  </v>
          </cell>
          <cell r="D237" t="str">
            <v xml:space="preserve">BACQUART     Audrey  </v>
          </cell>
          <cell r="E237" t="str">
            <v>audrey.bacquart@edu.ece.fr</v>
          </cell>
          <cell r="F237" t="str">
            <v>[SA] Santé &amp; Technologie</v>
          </cell>
          <cell r="G237" t="str">
            <v>PPE1856</v>
          </cell>
          <cell r="H237" t="str">
            <v>Pillbot ; le robot de tri pour l'aide au suivi</v>
          </cell>
        </row>
        <row r="238">
          <cell r="A238">
            <v>106273</v>
          </cell>
          <cell r="B238" t="str">
            <v xml:space="preserve">GUERMOND     </v>
          </cell>
          <cell r="C238" t="str">
            <v xml:space="preserve">Augustin  </v>
          </cell>
          <cell r="D238" t="str">
            <v xml:space="preserve">GUERMOND     Augustin  </v>
          </cell>
          <cell r="E238" t="str">
            <v>augustin.guermond@edu.ece.fr</v>
          </cell>
          <cell r="F238" t="str">
            <v>[SI] Systèmes d\'Information</v>
          </cell>
          <cell r="G238" t="str">
            <v>PPE1857</v>
          </cell>
          <cell r="H238" t="str">
            <v>Découverte des études supérieures</v>
          </cell>
        </row>
        <row r="239">
          <cell r="A239">
            <v>108430</v>
          </cell>
          <cell r="B239" t="str">
            <v xml:space="preserve">MAGNAN     </v>
          </cell>
          <cell r="C239" t="str">
            <v xml:space="preserve">Bastien  </v>
          </cell>
          <cell r="D239" t="str">
            <v xml:space="preserve">MAGNAN     Bastien  </v>
          </cell>
          <cell r="E239" t="str">
            <v>bastien.magnan@edu.ece.fr</v>
          </cell>
          <cell r="F239" t="str">
            <v>[SA] Santé &amp; Technologie</v>
          </cell>
          <cell r="G239" t="str">
            <v>PPE1858</v>
          </cell>
          <cell r="H239" t="str">
            <v>Ventoline connectée</v>
          </cell>
        </row>
        <row r="240">
          <cell r="A240">
            <v>106211</v>
          </cell>
          <cell r="B240" t="str">
            <v xml:space="preserve">GAUTHIER     </v>
          </cell>
          <cell r="C240" t="str">
            <v xml:space="preserve">Pierre  </v>
          </cell>
          <cell r="D240" t="str">
            <v xml:space="preserve">GAUTHIER     Pierre  </v>
          </cell>
          <cell r="E240" t="str">
            <v>pierre.gauthier@edu.ece.fr</v>
          </cell>
          <cell r="F240" t="str">
            <v>[IF] Ingénierie Financière</v>
          </cell>
          <cell r="G240" t="str">
            <v>PPE1859</v>
          </cell>
          <cell r="H240" t="str">
            <v>Comparateur d'application de livraison de plats à domicile</v>
          </cell>
        </row>
        <row r="241">
          <cell r="A241">
            <v>106434</v>
          </cell>
          <cell r="B241" t="str">
            <v xml:space="preserve">JOSEPH-ANTOINE     </v>
          </cell>
          <cell r="C241" t="str">
            <v xml:space="preserve">Hugo  </v>
          </cell>
          <cell r="D241" t="str">
            <v xml:space="preserve">JOSEPH-ANTOINE     Hugo  </v>
          </cell>
          <cell r="E241" t="str">
            <v>hugo.joseph-antoine@edu.ece.fr</v>
          </cell>
          <cell r="F241" t="str">
            <v>[EN] Energie &amp; Environnement</v>
          </cell>
          <cell r="G241" t="str">
            <v>PPE1860</v>
          </cell>
          <cell r="H241" t="str">
            <v>Bracelet connecté pour personnes âgées</v>
          </cell>
        </row>
        <row r="242">
          <cell r="A242">
            <v>106586</v>
          </cell>
          <cell r="B242" t="str">
            <v xml:space="preserve">MARQUES     </v>
          </cell>
          <cell r="C242" t="str">
            <v xml:space="preserve">Camille  </v>
          </cell>
          <cell r="D242" t="str">
            <v xml:space="preserve">MARQUES     Camille  </v>
          </cell>
          <cell r="E242" t="str">
            <v>camille.marques@edu.ece.fr</v>
          </cell>
          <cell r="F242" t="str">
            <v>[SA] Santé &amp; Technologie</v>
          </cell>
          <cell r="G242" t="str">
            <v>PPE1861</v>
          </cell>
          <cell r="H242" t="str">
            <v>Tableau connecté</v>
          </cell>
        </row>
        <row r="243">
          <cell r="A243">
            <v>107015</v>
          </cell>
          <cell r="B243" t="str">
            <v xml:space="preserve">CASTEUR     </v>
          </cell>
          <cell r="C243" t="str">
            <v xml:space="preserve">Gautier  </v>
          </cell>
          <cell r="D243" t="str">
            <v xml:space="preserve">CASTEUR     Gautier  </v>
          </cell>
          <cell r="E243" t="str">
            <v>gautier.casteur@edu.ece.fr</v>
          </cell>
          <cell r="F243" t="str">
            <v>[SI] Systèmes d\'Information</v>
          </cell>
          <cell r="G243" t="str">
            <v>PPE1862</v>
          </cell>
          <cell r="H243" t="str">
            <v>Aut'Emotion : application destinée aux enfants autistes</v>
          </cell>
        </row>
        <row r="244">
          <cell r="A244">
            <v>106475</v>
          </cell>
          <cell r="B244" t="str">
            <v xml:space="preserve">CONSTEN     </v>
          </cell>
          <cell r="C244" t="str">
            <v xml:space="preserve">Solène  </v>
          </cell>
          <cell r="D244" t="str">
            <v xml:space="preserve">CONSTEN     Solène  </v>
          </cell>
          <cell r="E244" t="str">
            <v>solene.consten@edu.ece.fr</v>
          </cell>
          <cell r="F244" t="str">
            <v>[OC] Objets Connectés, Réseaux et Services</v>
          </cell>
          <cell r="G244" t="str">
            <v>PPE1863</v>
          </cell>
          <cell r="H244" t="str">
            <v>COOKETHER (Cook + Together) : réseau social gastronomique</v>
          </cell>
        </row>
        <row r="245">
          <cell r="A245">
            <v>106535</v>
          </cell>
          <cell r="B245" t="str">
            <v xml:space="preserve">FASQUELLE     </v>
          </cell>
          <cell r="C245" t="str">
            <v xml:space="preserve">Quentin  </v>
          </cell>
          <cell r="D245" t="str">
            <v xml:space="preserve">FASQUELLE     Quentin  </v>
          </cell>
          <cell r="E245" t="str">
            <v>quentin.fasquelle@edu.ece.fr</v>
          </cell>
          <cell r="F245" t="str">
            <v>[EN] Energie &amp; Environnement</v>
          </cell>
          <cell r="G245" t="str">
            <v>PPE1864</v>
          </cell>
          <cell r="H245" t="str">
            <v>Optimisation de l’espace des métros et gestion des flux de voyageurs</v>
          </cell>
        </row>
        <row r="246">
          <cell r="A246">
            <v>106526</v>
          </cell>
          <cell r="B246" t="str">
            <v xml:space="preserve">DUJET     </v>
          </cell>
          <cell r="C246" t="str">
            <v xml:space="preserve">Virgile  </v>
          </cell>
          <cell r="D246" t="str">
            <v xml:space="preserve">DUJET     Virgile  </v>
          </cell>
          <cell r="E246" t="str">
            <v>virgile.dujet@edu.ece.fr</v>
          </cell>
          <cell r="F246" t="str">
            <v>[OC] Objets Connectés, Réseaux et Services</v>
          </cell>
          <cell r="G246" t="str">
            <v>PPE1865</v>
          </cell>
          <cell r="H246" t="str">
            <v>Trieur automatique de déchet</v>
          </cell>
        </row>
        <row r="247">
          <cell r="A247">
            <v>108432</v>
          </cell>
          <cell r="B247" t="str">
            <v xml:space="preserve">MARTIN     </v>
          </cell>
          <cell r="C247" t="str">
            <v xml:space="preserve">Theo  </v>
          </cell>
          <cell r="D247" t="str">
            <v xml:space="preserve">MARTIN     Theo  </v>
          </cell>
          <cell r="E247" t="str">
            <v>theo.martin@edu.ece.fr</v>
          </cell>
          <cell r="F247" t="str">
            <v>[IF] Ingénierie Financière</v>
          </cell>
          <cell r="G247" t="str">
            <v>PPE1866</v>
          </cell>
          <cell r="H247" t="str">
            <v>Amélioration de la sécurité des personnes aveugles</v>
          </cell>
        </row>
        <row r="248">
          <cell r="A248">
            <v>106596</v>
          </cell>
          <cell r="B248" t="str">
            <v xml:space="preserve">VIEL     </v>
          </cell>
          <cell r="C248" t="str">
            <v xml:space="preserve">Hugo  </v>
          </cell>
          <cell r="D248" t="str">
            <v xml:space="preserve">VIEL     Hugo  </v>
          </cell>
          <cell r="E248" t="str">
            <v>hugo.viel@edu.ece.fr</v>
          </cell>
          <cell r="F248" t="str">
            <v>[EN] Energie &amp; Environnement</v>
          </cell>
          <cell r="G248" t="str">
            <v>PPE1867</v>
          </cell>
          <cell r="H248" t="str">
            <v xml:space="preserve">Application d’aide à la transmission d’information du dossier médical des patients entre les différents services d’urgences </v>
          </cell>
        </row>
        <row r="249">
          <cell r="A249">
            <v>106292</v>
          </cell>
          <cell r="B249" t="str">
            <v xml:space="preserve">FAVREAU     </v>
          </cell>
          <cell r="C249" t="str">
            <v xml:space="preserve">Estelle  </v>
          </cell>
          <cell r="D249" t="str">
            <v xml:space="preserve">FAVREAU     Estelle  </v>
          </cell>
          <cell r="E249" t="str">
            <v>estelle.favreau@edu.ece.fr</v>
          </cell>
          <cell r="F249" t="str">
            <v>[OC] Objets Connectés, Réseaux et Services</v>
          </cell>
          <cell r="G249" t="str">
            <v>PPE1868</v>
          </cell>
          <cell r="H249" t="str">
            <v>Messagerie mémorielle</v>
          </cell>
        </row>
        <row r="250">
          <cell r="A250">
            <v>108441</v>
          </cell>
          <cell r="B250" t="str">
            <v xml:space="preserve">MOINEUSE     </v>
          </cell>
          <cell r="C250" t="str">
            <v xml:space="preserve">Guillaume  </v>
          </cell>
          <cell r="D250" t="str">
            <v xml:space="preserve">MOINEUSE     Guillaume  </v>
          </cell>
          <cell r="E250" t="str">
            <v>guillaume.moineuse@edu.ece.fr</v>
          </cell>
          <cell r="F250" t="str">
            <v>[SE] Systèmes Embarqués</v>
          </cell>
          <cell r="G250" t="str">
            <v>PPE1869</v>
          </cell>
          <cell r="H250" t="str">
            <v>Application de mise en relation touriste-local</v>
          </cell>
        </row>
        <row r="251">
          <cell r="A251">
            <v>108498</v>
          </cell>
          <cell r="B251" t="str">
            <v xml:space="preserve">DURIEU DU PRADEL   </v>
          </cell>
          <cell r="C251" t="str">
            <v xml:space="preserve">Aymeric  </v>
          </cell>
          <cell r="D251" t="str">
            <v xml:space="preserve">DURIEU DU PRADEL   Aymeric  </v>
          </cell>
          <cell r="E251" t="str">
            <v>aymeric.durieu-du-pradel@edu.ece.fr</v>
          </cell>
          <cell r="F251" t="str">
            <v>[SA] Santé &amp; Technologie</v>
          </cell>
          <cell r="G251" t="str">
            <v>PPE1870</v>
          </cell>
          <cell r="H251" t="str">
            <v>Chargeur intelligent</v>
          </cell>
        </row>
        <row r="252">
          <cell r="A252">
            <v>106499</v>
          </cell>
          <cell r="B252" t="str">
            <v xml:space="preserve">PUECH     </v>
          </cell>
          <cell r="C252" t="str">
            <v xml:space="preserve">Nicolas  </v>
          </cell>
          <cell r="D252" t="str">
            <v xml:space="preserve">PUECH     Nicolas  </v>
          </cell>
          <cell r="E252" t="str">
            <v>nicolas.puech@edu.ece.fr</v>
          </cell>
          <cell r="F252" t="str">
            <v>[SE] Systèmes Embarqués</v>
          </cell>
          <cell r="G252" t="str">
            <v>PPE1871</v>
          </cell>
          <cell r="H252" t="str">
            <v>Robot Inmoov ECE-Paris</v>
          </cell>
        </row>
        <row r="253">
          <cell r="A253">
            <v>106361</v>
          </cell>
          <cell r="B253" t="str">
            <v xml:space="preserve">BENSIMON     </v>
          </cell>
          <cell r="C253" t="str">
            <v xml:space="preserve">Victor  </v>
          </cell>
          <cell r="D253" t="str">
            <v xml:space="preserve">BENSIMON     Victor  </v>
          </cell>
          <cell r="E253" t="str">
            <v>victor.bensimon@edu.ece.fr</v>
          </cell>
          <cell r="F253" t="str">
            <v>[OC] Objets Connectés, Réseaux et Services</v>
          </cell>
          <cell r="G253" t="str">
            <v>PPE1872</v>
          </cell>
          <cell r="H253" t="str">
            <v>Le doigt dans l’œil, « Optimisation d’une solution de pointage à l’œil pour personne en situation de handicap »</v>
          </cell>
        </row>
        <row r="254">
          <cell r="A254">
            <v>106476</v>
          </cell>
          <cell r="B254" t="str">
            <v xml:space="preserve">BEAUDOUX     </v>
          </cell>
          <cell r="C254" t="str">
            <v xml:space="preserve">Jean  </v>
          </cell>
          <cell r="D254" t="str">
            <v xml:space="preserve">BEAUDOUX     Jean  </v>
          </cell>
          <cell r="E254" t="str">
            <v>jean.beaudoux@edu.ece.fr</v>
          </cell>
          <cell r="F254" t="str">
            <v>[EN] Energie &amp; Environnement</v>
          </cell>
          <cell r="G254" t="str">
            <v>PPE1873</v>
          </cell>
          <cell r="H254" t="str">
            <v>Quad de l'air, un vent de liberté</v>
          </cell>
        </row>
        <row r="255">
          <cell r="A255">
            <v>108589</v>
          </cell>
          <cell r="B255" t="str">
            <v xml:space="preserve">DIEP     </v>
          </cell>
          <cell r="C255" t="str">
            <v xml:space="preserve">Stéphane  </v>
          </cell>
          <cell r="D255" t="str">
            <v xml:space="preserve">DIEP     Stéphane  </v>
          </cell>
          <cell r="E255" t="str">
            <v>stephane.diep@edu.ece.fr</v>
          </cell>
          <cell r="F255" t="str">
            <v>[EN] Energie &amp; Environnement</v>
          </cell>
          <cell r="G255" t="str">
            <v>PPE1874</v>
          </cell>
          <cell r="H255" t="str">
            <v>La première BOX livré dans votre espace de réalité virtuelle</v>
          </cell>
        </row>
        <row r="256">
          <cell r="A256">
            <v>108403</v>
          </cell>
          <cell r="B256" t="str">
            <v xml:space="preserve">PICAL     </v>
          </cell>
          <cell r="C256" t="str">
            <v xml:space="preserve">Valentin  </v>
          </cell>
          <cell r="D256" t="str">
            <v xml:space="preserve">PICAL     Valentin  </v>
          </cell>
          <cell r="E256" t="str">
            <v>valentin.pical@edu.ece.fr</v>
          </cell>
          <cell r="F256" t="str">
            <v>[SI] Systèmes d\'Information</v>
          </cell>
          <cell r="G256" t="str">
            <v>PPE1875</v>
          </cell>
          <cell r="H256" t="str">
            <v>-New Portfolio Venture Management- (NPVM)</v>
          </cell>
        </row>
        <row r="257">
          <cell r="A257">
            <v>106973</v>
          </cell>
          <cell r="B257" t="str">
            <v xml:space="preserve">MARTIN     </v>
          </cell>
          <cell r="C257" t="str">
            <v xml:space="preserve">Alexis  </v>
          </cell>
          <cell r="D257" t="str">
            <v xml:space="preserve">MARTIN     Alexis  </v>
          </cell>
          <cell r="E257" t="str">
            <v>alexis.martin1@edu.ece.fr</v>
          </cell>
          <cell r="F257" t="str">
            <v>[SE] Systèmes Embarqués</v>
          </cell>
          <cell r="G257" t="str">
            <v>PPE1876</v>
          </cell>
          <cell r="H257" t="str">
            <v>Classe silencieuse</v>
          </cell>
        </row>
        <row r="258">
          <cell r="A258">
            <v>108477</v>
          </cell>
          <cell r="B258" t="str">
            <v xml:space="preserve">EL AASSRI    </v>
          </cell>
          <cell r="C258" t="str">
            <v xml:space="preserve">Ayoub  </v>
          </cell>
          <cell r="D258" t="str">
            <v xml:space="preserve">EL AASSRI    Ayoub  </v>
          </cell>
          <cell r="E258" t="str">
            <v>ayoub.el-aassri@edu.ece.fr</v>
          </cell>
          <cell r="F258" t="str">
            <v>[SE] Systèmes Embarqués</v>
          </cell>
          <cell r="G258" t="str">
            <v>PPE1877</v>
          </cell>
          <cell r="H258" t="str">
            <v>Drone FPV stéréoscopique</v>
          </cell>
        </row>
        <row r="259">
          <cell r="A259">
            <v>108429</v>
          </cell>
          <cell r="B259" t="str">
            <v xml:space="preserve">LE     </v>
          </cell>
          <cell r="C259" t="str">
            <v xml:space="preserve">Tien Hoang-Dôn </v>
          </cell>
          <cell r="D259" t="str">
            <v xml:space="preserve">LE     Tien Hoang-Dôn </v>
          </cell>
          <cell r="E259" t="str">
            <v>tien-hoang-don.le@edu.ece.fr</v>
          </cell>
          <cell r="F259" t="str">
            <v>[SI] Systèmes d\'Information</v>
          </cell>
          <cell r="G259" t="str">
            <v>PPE1878</v>
          </cell>
          <cell r="H259" t="str">
            <v>Analyse infrarouge de l'environnement d'un véhicule autonome</v>
          </cell>
        </row>
        <row r="260">
          <cell r="A260">
            <v>106585</v>
          </cell>
          <cell r="B260" t="str">
            <v xml:space="preserve">JANNIN     </v>
          </cell>
          <cell r="C260" t="str">
            <v xml:space="preserve">Tanguy  </v>
          </cell>
          <cell r="D260" t="str">
            <v xml:space="preserve">JANNIN     Tanguy  </v>
          </cell>
          <cell r="E260" t="str">
            <v>tanguy.jannin@edu.ece.fr</v>
          </cell>
          <cell r="F260" t="str">
            <v>[EN] Energie &amp; Environnement</v>
          </cell>
          <cell r="G260" t="str">
            <v>PPE1879</v>
          </cell>
          <cell r="H260" t="str">
            <v>Sols collants en boîte de nuit</v>
          </cell>
        </row>
        <row r="261">
          <cell r="A261">
            <v>107103</v>
          </cell>
          <cell r="B261" t="str">
            <v xml:space="preserve">TAN     </v>
          </cell>
          <cell r="C261" t="str">
            <v xml:space="preserve">Albert  </v>
          </cell>
          <cell r="D261" t="str">
            <v xml:space="preserve">TAN     Albert  </v>
          </cell>
          <cell r="E261" t="str">
            <v>albert.tan@edu.ece.fr</v>
          </cell>
          <cell r="F261" t="str">
            <v>[SI] Systèmes d\'Information</v>
          </cell>
          <cell r="G261" t="str">
            <v>PPE1880</v>
          </cell>
          <cell r="H261" t="str">
            <v>Concevoir et développer la première Customer/Contact Data Platform basée sur l'IA et le Big Data (ou le BI)</v>
          </cell>
        </row>
        <row r="262">
          <cell r="A262">
            <v>106591</v>
          </cell>
          <cell r="B262" t="str">
            <v xml:space="preserve">DUBESSET PIVETEAU    </v>
          </cell>
          <cell r="C262" t="str">
            <v xml:space="preserve">Hugo  </v>
          </cell>
          <cell r="D262" t="str">
            <v xml:space="preserve">DUBESSET PIVETEAU    Hugo  </v>
          </cell>
          <cell r="E262" t="str">
            <v>hugo.dubesset-piveteau@edu.ece.fr</v>
          </cell>
          <cell r="F262" t="str">
            <v>[OC] Objets Connectés, Réseaux et Services</v>
          </cell>
          <cell r="G262" t="str">
            <v>PPE1881</v>
          </cell>
          <cell r="H262" t="str">
            <v>MyHomePlace - Un guichet unique pour simplifier l'expérience du propriétaire de maison individuelle</v>
          </cell>
        </row>
        <row r="263">
          <cell r="A263">
            <v>106995</v>
          </cell>
          <cell r="B263" t="str">
            <v xml:space="preserve">TEETSOV     </v>
          </cell>
          <cell r="C263" t="str">
            <v xml:space="preserve">Aurianne  </v>
          </cell>
          <cell r="D263" t="str">
            <v xml:space="preserve">TEETSOV     Aurianne  </v>
          </cell>
          <cell r="E263" t="str">
            <v>aurianne.teetsov@edu.ece.fr</v>
          </cell>
          <cell r="F263" t="str">
            <v>[SI] Systèmes d\'Information</v>
          </cell>
          <cell r="G263" t="str">
            <v>PPE1882</v>
          </cell>
          <cell r="H263" t="str">
            <v>Citizen Services Platform</v>
          </cell>
        </row>
        <row r="264">
          <cell r="A264">
            <v>108537</v>
          </cell>
          <cell r="B264" t="str">
            <v xml:space="preserve">BARRE     </v>
          </cell>
          <cell r="C264" t="str">
            <v xml:space="preserve">Augustin  </v>
          </cell>
          <cell r="D264" t="str">
            <v xml:space="preserve">BARRE     Augustin  </v>
          </cell>
          <cell r="E264" t="str">
            <v>augustin.barre@edu.ece.fr</v>
          </cell>
          <cell r="F264" t="str">
            <v>[IF] Ingénierie Financière</v>
          </cell>
          <cell r="G264" t="str">
            <v>PPE1883</v>
          </cell>
          <cell r="H264" t="str">
            <v>Digital / humain</v>
          </cell>
        </row>
        <row r="265">
          <cell r="A265">
            <v>106432</v>
          </cell>
          <cell r="B265" t="str">
            <v xml:space="preserve">CLISSON     </v>
          </cell>
          <cell r="C265" t="str">
            <v xml:space="preserve">Dorian  </v>
          </cell>
          <cell r="D265" t="str">
            <v xml:space="preserve">CLISSON     Dorian  </v>
          </cell>
          <cell r="E265" t="str">
            <v>dorian.clisson@edu.ece.fr</v>
          </cell>
          <cell r="F265" t="str">
            <v>[SI] Systèmes d\'Information</v>
          </cell>
          <cell r="G265" t="str">
            <v>PPE1884</v>
          </cell>
          <cell r="H265" t="str">
            <v>Eat Smart</v>
          </cell>
        </row>
        <row r="266">
          <cell r="A266">
            <v>106966</v>
          </cell>
          <cell r="B266" t="str">
            <v xml:space="preserve">ROGNON     </v>
          </cell>
          <cell r="C266" t="str">
            <v xml:space="preserve">Gautier  </v>
          </cell>
          <cell r="D266" t="str">
            <v xml:space="preserve">ROGNON     Gautier  </v>
          </cell>
          <cell r="E266" t="str">
            <v>gautier.rognon@edu.ece.fr</v>
          </cell>
          <cell r="F266" t="str">
            <v>[SI] Systèmes d\'Information</v>
          </cell>
          <cell r="G266" t="str">
            <v>PPE1885</v>
          </cell>
          <cell r="H266" t="str">
            <v>Application de crédit/commandes entre restaurateur/fournisseur</v>
          </cell>
        </row>
        <row r="267">
          <cell r="A267">
            <v>106685</v>
          </cell>
          <cell r="B267" t="str">
            <v xml:space="preserve">LAM     </v>
          </cell>
          <cell r="C267" t="str">
            <v xml:space="preserve">Kevin  </v>
          </cell>
          <cell r="D267" t="str">
            <v xml:space="preserve">LAM     Kevin  </v>
          </cell>
          <cell r="E267" t="str">
            <v>kevin.lam@edu.ece.fr</v>
          </cell>
          <cell r="F267" t="str">
            <v>[SE] Systèmes Embarqués</v>
          </cell>
          <cell r="G267" t="str">
            <v>PPE1886</v>
          </cell>
          <cell r="H267" t="str">
            <v>Intuitive and Augmented Surveys</v>
          </cell>
        </row>
        <row r="268">
          <cell r="A268">
            <v>108544</v>
          </cell>
          <cell r="B268" t="str">
            <v xml:space="preserve">PEREZ     </v>
          </cell>
          <cell r="C268" t="str">
            <v>Marc Binh Luc</v>
          </cell>
          <cell r="D268" t="str">
            <v>PEREZ     Marc Binh Luc</v>
          </cell>
          <cell r="E268" t="str">
            <v>marc--binh-luc.perez@edu.ece.fr</v>
          </cell>
          <cell r="F268" t="str">
            <v>[IF] Ingénierie Financière</v>
          </cell>
          <cell r="G268" t="str">
            <v>PPE1887</v>
          </cell>
          <cell r="H268" t="str">
            <v>ReinSpécu Comportement du spéculateur augmenté de Reinforced Learning en Python</v>
          </cell>
        </row>
        <row r="269">
          <cell r="A269">
            <v>108542</v>
          </cell>
          <cell r="B269" t="str">
            <v xml:space="preserve">BAYE     </v>
          </cell>
          <cell r="C269" t="str">
            <v xml:space="preserve">Antoine  </v>
          </cell>
          <cell r="D269" t="str">
            <v xml:space="preserve">BAYE     Antoine  </v>
          </cell>
          <cell r="E269" t="str">
            <v>antoine.baye@edu.ece.fr</v>
          </cell>
          <cell r="F269" t="str">
            <v>[EN] Energie &amp; Environnement</v>
          </cell>
          <cell r="G269" t="str">
            <v>PPE1888</v>
          </cell>
          <cell r="H269" t="str">
            <v>ECE3Sat - EPS: Electrical Power Supply</v>
          </cell>
        </row>
        <row r="270">
          <cell r="A270">
            <v>108406</v>
          </cell>
          <cell r="B270" t="str">
            <v xml:space="preserve">LEFEVRE     </v>
          </cell>
          <cell r="C270" t="str">
            <v xml:space="preserve">Arthur  </v>
          </cell>
          <cell r="D270" t="str">
            <v xml:space="preserve">LEFEVRE     Arthur  </v>
          </cell>
          <cell r="E270" t="str">
            <v>arthur.lefevre@edu.ece.fr</v>
          </cell>
          <cell r="F270" t="str">
            <v>[IF] Ingénierie Financière</v>
          </cell>
          <cell r="G270" t="str">
            <v>PPE1889</v>
          </cell>
          <cell r="H270" t="str">
            <v>PySFC ING4 Modele compatible Stock Flow Consistent</v>
          </cell>
        </row>
        <row r="271">
          <cell r="A271">
            <v>105808</v>
          </cell>
          <cell r="B271" t="str">
            <v xml:space="preserve">QUEVREUX     </v>
          </cell>
          <cell r="C271" t="str">
            <v xml:space="preserve">Tom  </v>
          </cell>
          <cell r="D271" t="str">
            <v xml:space="preserve">QUEVREUX     Tom  </v>
          </cell>
          <cell r="E271" t="str">
            <v>tom.quevreux@edu.ece.fr</v>
          </cell>
          <cell r="F271" t="str">
            <v>[IF] Ingénierie Financière</v>
          </cell>
          <cell r="G271" t="str">
            <v>PPE1890</v>
          </cell>
          <cell r="H271" t="str">
            <v>Cryptobankrate : calculation of interest rates from agent-based banking models for crypto currencies</v>
          </cell>
        </row>
        <row r="272">
          <cell r="A272">
            <v>107627</v>
          </cell>
          <cell r="B272" t="str">
            <v xml:space="preserve">LALIOUI     </v>
          </cell>
          <cell r="C272" t="str">
            <v xml:space="preserve">Nawel  </v>
          </cell>
          <cell r="D272" t="str">
            <v xml:space="preserve">LALIOUI     Nawel  </v>
          </cell>
          <cell r="E272" t="str">
            <v>nawel.lalioui@edu.ece.fr</v>
          </cell>
          <cell r="F272" t="str">
            <v>[SE] Systèmes Embarqués</v>
          </cell>
          <cell r="G272" t="str">
            <v>PPE1801</v>
          </cell>
          <cell r="H272" t="str">
            <v>Rééducation des enfants atteints de troubles de l'écriture</v>
          </cell>
        </row>
        <row r="273">
          <cell r="A273">
            <v>106468</v>
          </cell>
          <cell r="B273" t="str">
            <v xml:space="preserve">GALEOTA     </v>
          </cell>
          <cell r="C273" t="str">
            <v xml:space="preserve">Louis-félix  </v>
          </cell>
          <cell r="D273" t="str">
            <v xml:space="preserve">GALEOTA     Louis-félix  </v>
          </cell>
          <cell r="E273" t="str">
            <v>louis-felix.galeota@edu.ece.fr</v>
          </cell>
          <cell r="F273" t="str">
            <v>[SE] Systèmes Embarqués</v>
          </cell>
          <cell r="G273" t="str">
            <v>PPE1802</v>
          </cell>
          <cell r="H273" t="str">
            <v>Système de localisation de plongeurs</v>
          </cell>
        </row>
        <row r="274">
          <cell r="A274">
            <v>108343</v>
          </cell>
          <cell r="B274" t="str">
            <v xml:space="preserve">THOUVENIN     </v>
          </cell>
          <cell r="C274" t="str">
            <v xml:space="preserve">Vincent  </v>
          </cell>
          <cell r="D274" t="str">
            <v xml:space="preserve">THOUVENIN     Vincent  </v>
          </cell>
          <cell r="E274" t="str">
            <v>vincent.thouvenin@edu.ece.fr</v>
          </cell>
          <cell r="F274" t="str">
            <v>[EN] Energie &amp; Environnement</v>
          </cell>
          <cell r="G274" t="str">
            <v>PPE1803</v>
          </cell>
          <cell r="H274" t="str">
            <v>Serrure biométrique connectée</v>
          </cell>
        </row>
        <row r="275">
          <cell r="A275">
            <v>106414</v>
          </cell>
          <cell r="B275" t="str">
            <v xml:space="preserve">HALBEHER     </v>
          </cell>
          <cell r="C275" t="str">
            <v xml:space="preserve">Clement  </v>
          </cell>
          <cell r="D275" t="str">
            <v xml:space="preserve">HALBEHER     Clement  </v>
          </cell>
          <cell r="E275" t="str">
            <v>clement.halbeher@edu.ece.fr</v>
          </cell>
          <cell r="F275" t="str">
            <v>[SI] Systèmes d\'Information</v>
          </cell>
          <cell r="G275" t="str">
            <v>PPE1804</v>
          </cell>
          <cell r="H275" t="str">
            <v>système  de sensibilisation a la gestion des 
émissions de CO2</v>
          </cell>
        </row>
        <row r="276">
          <cell r="A276">
            <v>106321</v>
          </cell>
          <cell r="B276" t="str">
            <v xml:space="preserve">RINGELSTEIN     </v>
          </cell>
          <cell r="C276" t="str">
            <v xml:space="preserve">Michaël  </v>
          </cell>
          <cell r="D276" t="str">
            <v xml:space="preserve">RINGELSTEIN     Michaël  </v>
          </cell>
          <cell r="E276" t="str">
            <v>michael.ringelstein@edu.ece.fr</v>
          </cell>
          <cell r="F276" t="str">
            <v>[SE] Systèmes Embarqués</v>
          </cell>
          <cell r="G276" t="str">
            <v>PPE1805</v>
          </cell>
          <cell r="H276" t="str">
            <v>Système d'objets intelligents</v>
          </cell>
        </row>
        <row r="277">
          <cell r="A277">
            <v>106412</v>
          </cell>
          <cell r="B277" t="str">
            <v xml:space="preserve">GUILLERMOU     </v>
          </cell>
          <cell r="C277" t="str">
            <v xml:space="preserve">Tom  </v>
          </cell>
          <cell r="D277" t="str">
            <v xml:space="preserve">GUILLERMOU     Tom  </v>
          </cell>
          <cell r="E277" t="str">
            <v>tom.guillermou@edu.ece.fr</v>
          </cell>
          <cell r="F277" t="str">
            <v>[SI] Systèmes d\'Information</v>
          </cell>
          <cell r="G277" t="str">
            <v>PPE1806</v>
          </cell>
          <cell r="H277" t="str">
            <v>Tickets de caisse sur smartphone</v>
          </cell>
        </row>
        <row r="278">
          <cell r="A278">
            <v>106525</v>
          </cell>
          <cell r="B278" t="str">
            <v xml:space="preserve">VERCLYTTE     </v>
          </cell>
          <cell r="C278" t="str">
            <v xml:space="preserve">Henri  </v>
          </cell>
          <cell r="D278" t="str">
            <v xml:space="preserve">VERCLYTTE     Henri  </v>
          </cell>
          <cell r="E278" t="str">
            <v>henri.verclytte@edu.ece.fr</v>
          </cell>
          <cell r="F278" t="str">
            <v>[EN] Energie &amp; Environnement</v>
          </cell>
          <cell r="G278" t="str">
            <v>PPE1807</v>
          </cell>
          <cell r="H278" t="str">
            <v>Application permettant la location des places de port</v>
          </cell>
        </row>
        <row r="279">
          <cell r="A279">
            <v>108423</v>
          </cell>
          <cell r="B279" t="str">
            <v xml:space="preserve">OULALE     </v>
          </cell>
          <cell r="C279" t="str">
            <v xml:space="preserve">Awa  </v>
          </cell>
          <cell r="D279" t="str">
            <v xml:space="preserve">OULALE     Awa  </v>
          </cell>
          <cell r="E279" t="str">
            <v>awa.oulale@edu.ece.fr</v>
          </cell>
          <cell r="F279" t="str">
            <v>[IF] Ingénierie Financière</v>
          </cell>
          <cell r="G279" t="str">
            <v>PPE1808</v>
          </cell>
          <cell r="H279" t="str">
            <v>lecture de voie d'escalade (sport)</v>
          </cell>
        </row>
        <row r="280">
          <cell r="A280">
            <v>106517</v>
          </cell>
          <cell r="B280" t="str">
            <v xml:space="preserve">BAZIN     </v>
          </cell>
          <cell r="C280" t="str">
            <v xml:space="preserve">Diego  </v>
          </cell>
          <cell r="D280" t="str">
            <v xml:space="preserve">BAZIN     Diego  </v>
          </cell>
          <cell r="E280" t="str">
            <v>diego.bazin@edu.ece.fr</v>
          </cell>
          <cell r="F280" t="str">
            <v>[SI] Systèmes d\'Information</v>
          </cell>
          <cell r="G280" t="str">
            <v>PPE1809</v>
          </cell>
          <cell r="H280" t="str">
            <v>Faciliter la mobilité des personnes en fauteuil roulant</v>
          </cell>
        </row>
        <row r="281">
          <cell r="A281">
            <v>106617</v>
          </cell>
          <cell r="B281" t="str">
            <v xml:space="preserve">BATTAGLIOTTI     </v>
          </cell>
          <cell r="C281" t="str">
            <v xml:space="preserve">Antoine  </v>
          </cell>
          <cell r="D281" t="str">
            <v xml:space="preserve">BATTAGLIOTTI     Antoine  </v>
          </cell>
          <cell r="E281" t="str">
            <v>antoine.battagliotti@edu.ece.fr</v>
          </cell>
          <cell r="F281" t="str">
            <v>[SI] Systèmes d\'Information</v>
          </cell>
          <cell r="G281" t="str">
            <v>PPE1810</v>
          </cell>
          <cell r="H281" t="str">
            <v>un réseau pour start-up pour obtenir un feed back de son projet avant investissement</v>
          </cell>
        </row>
        <row r="282">
          <cell r="A282">
            <v>108426</v>
          </cell>
          <cell r="B282" t="str">
            <v xml:space="preserve">BECQUERELLE     </v>
          </cell>
          <cell r="C282" t="str">
            <v xml:space="preserve">Vincent  </v>
          </cell>
          <cell r="D282" t="str">
            <v xml:space="preserve">BECQUERELLE     Vincent  </v>
          </cell>
          <cell r="E282" t="str">
            <v>vincent.becquerelle@edu.ece.fr</v>
          </cell>
          <cell r="F282" t="str">
            <v>[IF] Ingénierie Financière</v>
          </cell>
          <cell r="G282" t="str">
            <v>PPE1811</v>
          </cell>
          <cell r="H282" t="str">
            <v>Optimisation de prise de décisions chez les sapeurs pompiers</v>
          </cell>
        </row>
        <row r="283">
          <cell r="A283">
            <v>108514</v>
          </cell>
          <cell r="B283" t="str">
            <v xml:space="preserve">LEFEVRE     </v>
          </cell>
          <cell r="C283" t="str">
            <v xml:space="preserve">Emilien  </v>
          </cell>
          <cell r="D283" t="str">
            <v xml:space="preserve">LEFEVRE     Emilien  </v>
          </cell>
          <cell r="E283" t="str">
            <v>emilien.lefevre@edu.ece.fr</v>
          </cell>
          <cell r="F283" t="str">
            <v>[SI] Systèmes d\'Information</v>
          </cell>
          <cell r="G283" t="str">
            <v>PPE1812</v>
          </cell>
          <cell r="H283" t="str">
            <v xml:space="preserve">Liseuse en braille </v>
          </cell>
        </row>
        <row r="284">
          <cell r="A284">
            <v>106537</v>
          </cell>
          <cell r="B284" t="str">
            <v xml:space="preserve">ROUMENS     </v>
          </cell>
          <cell r="C284" t="str">
            <v xml:space="preserve">Guillaume  </v>
          </cell>
          <cell r="D284" t="str">
            <v xml:space="preserve">ROUMENS     Guillaume  </v>
          </cell>
          <cell r="E284" t="str">
            <v>guillaume.roumens@edu.ece.fr</v>
          </cell>
          <cell r="F284" t="str">
            <v>[SE] Systèmes Embarqués</v>
          </cell>
          <cell r="G284" t="str">
            <v>PPE1813</v>
          </cell>
          <cell r="H284" t="str">
            <v>Smart Repair</v>
          </cell>
        </row>
        <row r="285">
          <cell r="A285">
            <v>106484</v>
          </cell>
          <cell r="B285" t="str">
            <v xml:space="preserve">CHABENNET     </v>
          </cell>
          <cell r="C285" t="str">
            <v xml:space="preserve">Quentin  </v>
          </cell>
          <cell r="D285" t="str">
            <v xml:space="preserve">CHABENNET     Quentin  </v>
          </cell>
          <cell r="E285" t="str">
            <v>quentin.chabennet@edu.ece.fr</v>
          </cell>
          <cell r="F285" t="str">
            <v>[IF] Ingénierie Financière</v>
          </cell>
          <cell r="G285" t="str">
            <v>PPE1814</v>
          </cell>
          <cell r="H285" t="str">
            <v>Système de suivi de patients pour les médecins généralistes</v>
          </cell>
        </row>
        <row r="286">
          <cell r="A286">
            <v>106730</v>
          </cell>
          <cell r="B286" t="str">
            <v xml:space="preserve">MAREK     </v>
          </cell>
          <cell r="C286" t="str">
            <v xml:space="preserve">Matthieu  </v>
          </cell>
          <cell r="D286" t="str">
            <v xml:space="preserve">MAREK     Matthieu  </v>
          </cell>
          <cell r="E286" t="str">
            <v>matthieu.marek@edu.ece.fr</v>
          </cell>
          <cell r="F286" t="str">
            <v>[SE] Systèmes Embarqués</v>
          </cell>
          <cell r="G286" t="str">
            <v>PPE1815</v>
          </cell>
          <cell r="H286" t="str">
            <v>Bracelet/Badge conservant les données (localisation,données médicales...) d'un accidenté</v>
          </cell>
        </row>
        <row r="287">
          <cell r="A287">
            <v>106609</v>
          </cell>
          <cell r="B287" t="str">
            <v xml:space="preserve">GAILLARD     </v>
          </cell>
          <cell r="C287" t="str">
            <v xml:space="preserve">Clement  </v>
          </cell>
          <cell r="D287" t="str">
            <v xml:space="preserve">GAILLARD     Clement  </v>
          </cell>
          <cell r="E287" t="str">
            <v>clement.gaillard@edu.ece.fr</v>
          </cell>
          <cell r="F287" t="str">
            <v>[IF] Ingénierie Financière</v>
          </cell>
          <cell r="G287" t="str">
            <v>PPE1816</v>
          </cell>
          <cell r="H287" t="str">
            <v>Cathéter automatisé</v>
          </cell>
        </row>
        <row r="288">
          <cell r="A288">
            <v>108519</v>
          </cell>
          <cell r="B288" t="str">
            <v xml:space="preserve">MOUNEIMNE     </v>
          </cell>
          <cell r="C288" t="str">
            <v xml:space="preserve">Kevin  </v>
          </cell>
          <cell r="D288" t="str">
            <v xml:space="preserve">MOUNEIMNE     Kevin  </v>
          </cell>
          <cell r="E288" t="str">
            <v>kevin.mouneimne@edu.ece.fr</v>
          </cell>
          <cell r="F288" t="str">
            <v>[IF] Ingénierie Financière</v>
          </cell>
          <cell r="G288" t="str">
            <v>PPE1817</v>
          </cell>
          <cell r="H288" t="str">
            <v>Créateur de partition de musique à partir d'un enregistrement audio et transcription de partition.</v>
          </cell>
        </row>
        <row r="289">
          <cell r="A289">
            <v>107100</v>
          </cell>
          <cell r="B289" t="str">
            <v xml:space="preserve">DE BRAY    </v>
          </cell>
          <cell r="C289" t="str">
            <v xml:space="preserve">Baudry  </v>
          </cell>
          <cell r="D289" t="str">
            <v xml:space="preserve">DE BRAY    Baudry  </v>
          </cell>
          <cell r="E289" t="str">
            <v>baudry.de-bray@edu.ece.fr</v>
          </cell>
          <cell r="F289" t="str">
            <v>[OC] Objets Connectés, Réseaux et Services</v>
          </cell>
          <cell r="G289" t="str">
            <v>PPE1818</v>
          </cell>
          <cell r="H289" t="str">
            <v>Batterie intelligente</v>
          </cell>
        </row>
        <row r="290">
          <cell r="A290">
            <v>106715</v>
          </cell>
          <cell r="B290" t="str">
            <v xml:space="preserve">GUEZ     </v>
          </cell>
          <cell r="C290" t="str">
            <v xml:space="preserve">Raphael  </v>
          </cell>
          <cell r="D290" t="str">
            <v xml:space="preserve">GUEZ     Raphael  </v>
          </cell>
          <cell r="E290" t="str">
            <v>raphael.guez@edu.ece.fr</v>
          </cell>
          <cell r="F290" t="str">
            <v>[SI] Systèmes d\'Information</v>
          </cell>
          <cell r="G290" t="str">
            <v>PPE1819</v>
          </cell>
          <cell r="H290" t="str">
            <v>Site d'empreint de particulier à particulier</v>
          </cell>
        </row>
        <row r="291">
          <cell r="A291">
            <v>107012</v>
          </cell>
          <cell r="B291" t="str">
            <v xml:space="preserve">SINI     </v>
          </cell>
          <cell r="C291" t="str">
            <v xml:space="preserve">Dalil  </v>
          </cell>
          <cell r="D291" t="str">
            <v xml:space="preserve">SINI     Dalil  </v>
          </cell>
          <cell r="E291" t="str">
            <v>dalil.sini@edu.ece.fr</v>
          </cell>
          <cell r="F291" t="str">
            <v>[SI] Systèmes d\'Information</v>
          </cell>
          <cell r="G291" t="str">
            <v>PPE1820</v>
          </cell>
          <cell r="H291" t="str">
            <v>PMP</v>
          </cell>
        </row>
        <row r="292">
          <cell r="A292">
            <v>106678</v>
          </cell>
          <cell r="B292" t="str">
            <v xml:space="preserve">LAVIER     </v>
          </cell>
          <cell r="C292" t="str">
            <v xml:space="preserve">Louis-marie  </v>
          </cell>
          <cell r="D292" t="str">
            <v xml:space="preserve">LAVIER     Louis-marie  </v>
          </cell>
          <cell r="E292" t="str">
            <v>louis-marie.lavier@edu.ece.fr</v>
          </cell>
          <cell r="F292" t="str">
            <v>[IF] Ingénierie Financière</v>
          </cell>
          <cell r="G292" t="str">
            <v>PPE1821</v>
          </cell>
          <cell r="H292" t="str">
            <v>Application pour simplifier les ajouts sur les réseaux sociaux</v>
          </cell>
        </row>
        <row r="293">
          <cell r="A293">
            <v>106971</v>
          </cell>
          <cell r="B293" t="str">
            <v xml:space="preserve">FOUCAMBERT     </v>
          </cell>
          <cell r="C293" t="str">
            <v xml:space="preserve">Marine  </v>
          </cell>
          <cell r="D293" t="str">
            <v xml:space="preserve">FOUCAMBERT     Marine  </v>
          </cell>
          <cell r="E293" t="str">
            <v>marine.foucambert@edu.ece.fr</v>
          </cell>
          <cell r="F293" t="str">
            <v>[SI] Systèmes d\'Information</v>
          </cell>
          <cell r="G293" t="str">
            <v>PPE1822</v>
          </cell>
          <cell r="H293" t="str">
            <v>Application Interactive pour les Services d'Urgence</v>
          </cell>
        </row>
        <row r="294">
          <cell r="A294">
            <v>108405</v>
          </cell>
          <cell r="B294" t="str">
            <v xml:space="preserve">MAGNIEN     </v>
          </cell>
          <cell r="C294" t="str">
            <v xml:space="preserve">Maxence  </v>
          </cell>
          <cell r="D294" t="str">
            <v xml:space="preserve">MAGNIEN     Maxence  </v>
          </cell>
          <cell r="E294" t="str">
            <v>maxence.magnien@edu.ece.fr</v>
          </cell>
          <cell r="F294" t="str">
            <v>[SI] Systèmes d\'Information</v>
          </cell>
          <cell r="G294" t="str">
            <v>PPE1823</v>
          </cell>
          <cell r="H294" t="str">
            <v>Reprendre une startup existante SWAF pour l'amener sur le champ du B2C</v>
          </cell>
        </row>
        <row r="295">
          <cell r="A295">
            <v>108510</v>
          </cell>
          <cell r="B295" t="str">
            <v xml:space="preserve">FRANCO     </v>
          </cell>
          <cell r="C295" t="str">
            <v xml:space="preserve">Clara  </v>
          </cell>
          <cell r="D295" t="str">
            <v xml:space="preserve">FRANCO     Clara  </v>
          </cell>
          <cell r="E295" t="str">
            <v>clara.franco@edu.ece.fr</v>
          </cell>
          <cell r="F295" t="str">
            <v>[IF] Ingénierie Financière</v>
          </cell>
          <cell r="G295" t="str">
            <v>PPE1824</v>
          </cell>
          <cell r="H295" t="str">
            <v>CORP : Call Out Rescue Plus</v>
          </cell>
        </row>
        <row r="296">
          <cell r="A296">
            <v>106293</v>
          </cell>
          <cell r="B296" t="str">
            <v xml:space="preserve">HAMEL     </v>
          </cell>
          <cell r="C296" t="str">
            <v xml:space="preserve">Noel  </v>
          </cell>
          <cell r="D296" t="str">
            <v xml:space="preserve">HAMEL     Noel  </v>
          </cell>
          <cell r="E296" t="str">
            <v>noel.hamel@edu.ece.fr</v>
          </cell>
          <cell r="F296" t="str">
            <v>[IF] Ingénierie Financière</v>
          </cell>
          <cell r="G296" t="str">
            <v>PPE1825</v>
          </cell>
          <cell r="H296" t="str">
            <v>Réseau social, rencontre grâce aux centres d'intérêt communs</v>
          </cell>
        </row>
        <row r="297">
          <cell r="A297">
            <v>106663</v>
          </cell>
          <cell r="B297" t="str">
            <v xml:space="preserve">LEQUEN     </v>
          </cell>
          <cell r="C297" t="str">
            <v xml:space="preserve">Hector  </v>
          </cell>
          <cell r="D297" t="str">
            <v xml:space="preserve">LEQUEN     Hector  </v>
          </cell>
          <cell r="E297" t="str">
            <v>hector.lequen@edu.ece.fr</v>
          </cell>
          <cell r="F297" t="str">
            <v>[SE] Systèmes Embarqués</v>
          </cell>
          <cell r="G297" t="str">
            <v>PPE1826</v>
          </cell>
          <cell r="H297" t="str">
            <v>Electroencéphalogramme et Atlas cérébral</v>
          </cell>
        </row>
        <row r="298">
          <cell r="A298">
            <v>108438</v>
          </cell>
          <cell r="B298" t="str">
            <v xml:space="preserve">DEFILIPPI VERDOT    </v>
          </cell>
          <cell r="C298" t="str">
            <v xml:space="preserve">Léa  </v>
          </cell>
          <cell r="D298" t="str">
            <v xml:space="preserve">DEFILIPPI VERDOT    Léa  </v>
          </cell>
          <cell r="E298" t="str">
            <v>lea.defilippi-verdot@edu.ece.fr</v>
          </cell>
          <cell r="F298" t="str">
            <v>[SA] Santé &amp; Technologie</v>
          </cell>
          <cell r="G298" t="str">
            <v>PPE1827</v>
          </cell>
          <cell r="H298" t="str">
            <v>Feux rouge dynamiques et optimisation de la sécurité et du temps lors des parcours pietons dans les grandes villes</v>
          </cell>
        </row>
        <row r="299">
          <cell r="A299">
            <v>108521</v>
          </cell>
          <cell r="B299" t="str">
            <v xml:space="preserve">DERRI     </v>
          </cell>
          <cell r="C299" t="str">
            <v xml:space="preserve">Hugo  </v>
          </cell>
          <cell r="D299" t="str">
            <v xml:space="preserve">DERRI     Hugo  </v>
          </cell>
          <cell r="E299" t="str">
            <v>hugo.derri@edu.ece.fr</v>
          </cell>
          <cell r="F299" t="str">
            <v>[OC] Objets Connectés, Réseaux et Services</v>
          </cell>
          <cell r="G299" t="str">
            <v>PPE1828</v>
          </cell>
          <cell r="H299" t="str">
            <v>Recommandation de point de rencontre</v>
          </cell>
        </row>
        <row r="300">
          <cell r="A300">
            <v>108053</v>
          </cell>
          <cell r="B300" t="str">
            <v xml:space="preserve">FOUGHALI     </v>
          </cell>
          <cell r="C300" t="str">
            <v xml:space="preserve">Idris  </v>
          </cell>
          <cell r="D300" t="str">
            <v xml:space="preserve">FOUGHALI     Idris  </v>
          </cell>
          <cell r="E300" t="str">
            <v>idris.foughali@edu.ece.fr</v>
          </cell>
          <cell r="F300" t="str">
            <v>[SI] Systèmes d\'Information</v>
          </cell>
          <cell r="G300" t="str">
            <v>PPE1829</v>
          </cell>
          <cell r="H300" t="str">
            <v>Adminify</v>
          </cell>
        </row>
        <row r="301">
          <cell r="A301">
            <v>106470</v>
          </cell>
          <cell r="B301" t="str">
            <v xml:space="preserve">NGO     </v>
          </cell>
          <cell r="C301" t="str">
            <v xml:space="preserve">John  </v>
          </cell>
          <cell r="D301" t="str">
            <v xml:space="preserve">NGO     John  </v>
          </cell>
          <cell r="E301" t="str">
            <v>john.ngo@edu.ece.fr</v>
          </cell>
          <cell r="F301" t="str">
            <v>[SI] Systèmes d\'Information</v>
          </cell>
          <cell r="G301" t="str">
            <v>PPE1830</v>
          </cell>
          <cell r="H301" t="str">
            <v>Les jardins de l'ECE - potager robotisé sur les terrasses de l'ECE</v>
          </cell>
        </row>
        <row r="302">
          <cell r="A302">
            <v>106716</v>
          </cell>
          <cell r="B302" t="str">
            <v xml:space="preserve">LAFOURCADE     </v>
          </cell>
          <cell r="C302" t="str">
            <v xml:space="preserve">Quiterie  </v>
          </cell>
          <cell r="D302" t="str">
            <v xml:space="preserve">LAFOURCADE     Quiterie  </v>
          </cell>
          <cell r="E302" t="str">
            <v>quiterie.lafourcade@edu.ece.fr</v>
          </cell>
          <cell r="F302" t="str">
            <v>[IF] Ingénierie Financière</v>
          </cell>
          <cell r="G302" t="str">
            <v>PPE1831</v>
          </cell>
          <cell r="H302" t="str">
            <v>La forêt connectée</v>
          </cell>
        </row>
        <row r="303">
          <cell r="A303">
            <v>105901</v>
          </cell>
          <cell r="B303" t="str">
            <v xml:space="preserve">BEAZIZ     </v>
          </cell>
          <cell r="C303" t="str">
            <v xml:space="preserve">Raphael  </v>
          </cell>
          <cell r="D303" t="str">
            <v xml:space="preserve">BEAZIZ     Raphael  </v>
          </cell>
          <cell r="E303" t="str">
            <v>raphael.beaziz@edu.ece.fr</v>
          </cell>
          <cell r="F303" t="str">
            <v>[SI] Systèmes d\'Information</v>
          </cell>
          <cell r="G303" t="str">
            <v>PPE1832</v>
          </cell>
          <cell r="H303" t="str">
            <v>Projet Objets connectés associés à la PLV de luxe</v>
          </cell>
        </row>
        <row r="304">
          <cell r="A304">
            <v>106582</v>
          </cell>
          <cell r="B304" t="str">
            <v xml:space="preserve">VALLEE     </v>
          </cell>
          <cell r="C304" t="str">
            <v xml:space="preserve">Alexandre  </v>
          </cell>
          <cell r="D304" t="str">
            <v xml:space="preserve">VALLEE     Alexandre  </v>
          </cell>
          <cell r="E304" t="str">
            <v>alexandre.vallee@edu.ece.fr</v>
          </cell>
          <cell r="F304" t="str">
            <v>[EN] Energie &amp; Environnement</v>
          </cell>
          <cell r="G304" t="str">
            <v>PPE1833</v>
          </cell>
          <cell r="H304" t="str">
            <v>De la numérisation d'un monument à l'impression 3D</v>
          </cell>
        </row>
        <row r="305">
          <cell r="A305">
            <v>108377</v>
          </cell>
          <cell r="B305" t="str">
            <v xml:space="preserve">KLEBE     </v>
          </cell>
          <cell r="C305" t="str">
            <v xml:space="preserve">Jessica  </v>
          </cell>
          <cell r="D305" t="str">
            <v xml:space="preserve">KLEBE     Jessica  </v>
          </cell>
          <cell r="E305" t="str">
            <v>jessica.klebe@edu.ece.fr</v>
          </cell>
          <cell r="F305" t="str">
            <v>[EN] Energie &amp; Environnement</v>
          </cell>
          <cell r="G305" t="str">
            <v>PPE1834</v>
          </cell>
          <cell r="H305" t="str">
            <v>Application Mapping ECE</v>
          </cell>
        </row>
        <row r="306">
          <cell r="A306">
            <v>106285</v>
          </cell>
          <cell r="B306" t="str">
            <v xml:space="preserve">EWALD     </v>
          </cell>
          <cell r="C306" t="str">
            <v xml:space="preserve">Antoine  </v>
          </cell>
          <cell r="D306" t="str">
            <v xml:space="preserve">EWALD     Antoine  </v>
          </cell>
          <cell r="E306" t="str">
            <v>antoine.ewald@edu.ece.fr</v>
          </cell>
          <cell r="F306" t="str">
            <v>[SA] Santé &amp; Technologie</v>
          </cell>
          <cell r="G306" t="str">
            <v>PPE1835</v>
          </cell>
          <cell r="H306" t="str">
            <v>Dispositif de communication oculaire pour les patients atteints de paralysies empêchant la parole</v>
          </cell>
        </row>
        <row r="307">
          <cell r="A307">
            <v>106731</v>
          </cell>
          <cell r="B307" t="str">
            <v xml:space="preserve">PECRESSE     </v>
          </cell>
          <cell r="C307" t="str">
            <v xml:space="preserve">Clement  </v>
          </cell>
          <cell r="D307" t="str">
            <v xml:space="preserve">PECRESSE     Clement  </v>
          </cell>
          <cell r="E307" t="str">
            <v>clement.pecresse@edu.ece.fr</v>
          </cell>
          <cell r="F307" t="str">
            <v>[SE] Systèmes Embarqués</v>
          </cell>
          <cell r="G307" t="str">
            <v>PPE1836</v>
          </cell>
          <cell r="H307" t="str">
            <v>Webcam hand gesture tracking using neural networks (Tracking des gestes de la main sur une webcam avec un réseau neuronal)</v>
          </cell>
        </row>
        <row r="308">
          <cell r="A308">
            <v>108435</v>
          </cell>
          <cell r="B308" t="str">
            <v xml:space="preserve">PARAGOT     </v>
          </cell>
          <cell r="C308" t="str">
            <v xml:space="preserve">Victor  </v>
          </cell>
          <cell r="D308" t="str">
            <v xml:space="preserve">PARAGOT     Victor  </v>
          </cell>
          <cell r="E308" t="str">
            <v>victor.paragot@edu.ece.fr</v>
          </cell>
          <cell r="F308" t="str">
            <v>[IF] Ingénierie Financière</v>
          </cell>
          <cell r="G308" t="str">
            <v>PPE1837</v>
          </cell>
          <cell r="H308" t="str">
            <v>I need this</v>
          </cell>
        </row>
        <row r="309">
          <cell r="A309">
            <v>106978</v>
          </cell>
          <cell r="B309" t="str">
            <v xml:space="preserve">GOUNOD     </v>
          </cell>
          <cell r="C309" t="str">
            <v xml:space="preserve">Pierre-Louis  </v>
          </cell>
          <cell r="D309" t="str">
            <v xml:space="preserve">GOUNOD     Pierre-Louis  </v>
          </cell>
          <cell r="E309" t="str">
            <v>pierre-louis.gounod@edu.ece.fr</v>
          </cell>
          <cell r="F309" t="str">
            <v>[SE] Systèmes Embarqués</v>
          </cell>
          <cell r="G309" t="str">
            <v>PPE1838</v>
          </cell>
          <cell r="H309" t="str">
            <v>Solution de réalité augmentée permettant de visualiser sur site un projet d’aménagement urbain ou de construction future.</v>
          </cell>
        </row>
        <row r="310">
          <cell r="A310">
            <v>106985</v>
          </cell>
          <cell r="B310" t="str">
            <v xml:space="preserve">MEKKI     </v>
          </cell>
          <cell r="C310" t="str">
            <v xml:space="preserve">Lyna  </v>
          </cell>
          <cell r="D310" t="str">
            <v xml:space="preserve">MEKKI     Lyna  </v>
          </cell>
          <cell r="E310" t="str">
            <v>lyna.mekki@edu.ece.fr</v>
          </cell>
          <cell r="F310" t="str">
            <v>[SE] Systèmes Embarqués</v>
          </cell>
          <cell r="G310" t="str">
            <v>PPE1839</v>
          </cell>
          <cell r="H310" t="str">
            <v>Haru un robot compagnon</v>
          </cell>
        </row>
        <row r="311">
          <cell r="A311">
            <v>108468</v>
          </cell>
          <cell r="B311" t="str">
            <v xml:space="preserve">ZAIDI     </v>
          </cell>
          <cell r="C311" t="str">
            <v xml:space="preserve">Mehdi  </v>
          </cell>
          <cell r="D311" t="str">
            <v xml:space="preserve">ZAIDI     Mehdi  </v>
          </cell>
          <cell r="E311" t="str">
            <v>mehdi.zaidi@edu.ece.fr</v>
          </cell>
          <cell r="F311" t="str">
            <v>[IF] Ingénierie Financière</v>
          </cell>
          <cell r="G311" t="str">
            <v>PPE1841</v>
          </cell>
          <cell r="H311" t="str">
            <v>ETH_lending : calcul de taux d'intéret sur l'éthéréum</v>
          </cell>
        </row>
        <row r="312">
          <cell r="A312">
            <v>108436</v>
          </cell>
          <cell r="B312" t="str">
            <v xml:space="preserve">PRADERE     </v>
          </cell>
          <cell r="C312" t="str">
            <v xml:space="preserve">Nicolas  </v>
          </cell>
          <cell r="D312" t="str">
            <v xml:space="preserve">PRADERE     Nicolas  </v>
          </cell>
          <cell r="E312" t="str">
            <v>nicolas.pradere@edu.ece.fr</v>
          </cell>
          <cell r="F312" t="str">
            <v>[IF] Ingénierie Financière</v>
          </cell>
          <cell r="G312" t="str">
            <v>PPE1842</v>
          </cell>
          <cell r="H312" t="str">
            <v>Effets financiers d'interconnexion de chaines heterogenes de blockchain</v>
          </cell>
        </row>
        <row r="313">
          <cell r="A313">
            <v>106928</v>
          </cell>
          <cell r="B313" t="str">
            <v xml:space="preserve">LACAVE     </v>
          </cell>
          <cell r="C313" t="str">
            <v xml:space="preserve">Gaspard  </v>
          </cell>
          <cell r="D313" t="str">
            <v xml:space="preserve">LACAVE     Gaspard  </v>
          </cell>
          <cell r="E313" t="str">
            <v>gaspard.lacave@edu.ece.fr</v>
          </cell>
          <cell r="F313" t="str">
            <v>[SI] Systèmes d\'Information</v>
          </cell>
          <cell r="G313" t="str">
            <v>PPE1843</v>
          </cell>
          <cell r="H313" t="str">
            <v>Crowdlending</v>
          </cell>
        </row>
        <row r="314">
          <cell r="A314">
            <v>108485</v>
          </cell>
          <cell r="B314" t="str">
            <v xml:space="preserve">SEBAG     </v>
          </cell>
          <cell r="C314" t="str">
            <v xml:space="preserve">Clara  </v>
          </cell>
          <cell r="D314" t="str">
            <v xml:space="preserve">SEBAG     Clara  </v>
          </cell>
          <cell r="E314" t="str">
            <v>clara.sebag@edu.ece.fr</v>
          </cell>
          <cell r="F314" t="str">
            <v>[SA] Santé &amp; Technologie</v>
          </cell>
          <cell r="G314" t="str">
            <v>PPE1844</v>
          </cell>
          <cell r="H314" t="str">
            <v>Etude de la musique et l'humain</v>
          </cell>
        </row>
        <row r="315">
          <cell r="A315">
            <v>106474</v>
          </cell>
          <cell r="B315" t="str">
            <v xml:space="preserve">ALLINE     </v>
          </cell>
          <cell r="C315" t="str">
            <v xml:space="preserve">Rémy  </v>
          </cell>
          <cell r="D315" t="str">
            <v xml:space="preserve">ALLINE     Rémy  </v>
          </cell>
          <cell r="E315" t="str">
            <v>remy.alline@edu.ece.fr</v>
          </cell>
          <cell r="F315" t="str">
            <v>[SI] Systèmes d\'Information</v>
          </cell>
          <cell r="G315" t="str">
            <v>PPE1845</v>
          </cell>
          <cell r="H315" t="str">
            <v>OVO (On va où?)</v>
          </cell>
        </row>
        <row r="316">
          <cell r="A316">
            <v>106612</v>
          </cell>
          <cell r="B316" t="str">
            <v xml:space="preserve">BERAUD     </v>
          </cell>
          <cell r="C316" t="str">
            <v xml:space="preserve">Louis  </v>
          </cell>
          <cell r="D316" t="str">
            <v xml:space="preserve">BERAUD     Louis  </v>
          </cell>
          <cell r="E316" t="str">
            <v>louis.beraud@edu.ece.fr</v>
          </cell>
          <cell r="F316" t="str">
            <v>[EN] Energie &amp; Environnement</v>
          </cell>
          <cell r="G316" t="str">
            <v>PPE1846</v>
          </cell>
          <cell r="H316" t="str">
            <v>Caméra de sécurité intelligente</v>
          </cell>
        </row>
        <row r="317">
          <cell r="A317">
            <v>106701</v>
          </cell>
          <cell r="B317" t="str">
            <v xml:space="preserve">PHONESAVANH     </v>
          </cell>
          <cell r="C317" t="str">
            <v xml:space="preserve">Remy  </v>
          </cell>
          <cell r="D317" t="str">
            <v xml:space="preserve">PHONESAVANH     Remy  </v>
          </cell>
          <cell r="E317" t="str">
            <v>remy.phonesavanh@edu.ece.fr</v>
          </cell>
          <cell r="F317" t="str">
            <v>[SE] Systèmes Embarqués</v>
          </cell>
          <cell r="G317" t="str">
            <v>PPE1847</v>
          </cell>
          <cell r="H317" t="str">
            <v>Visio-tech</v>
          </cell>
        </row>
        <row r="318">
          <cell r="A318">
            <v>106411</v>
          </cell>
          <cell r="B318" t="str">
            <v xml:space="preserve">REMURIER     </v>
          </cell>
          <cell r="C318" t="str">
            <v xml:space="preserve">Léo  </v>
          </cell>
          <cell r="D318" t="str">
            <v xml:space="preserve">REMURIER     Léo  </v>
          </cell>
          <cell r="E318" t="str">
            <v>leo.remurier@edu.ece.fr</v>
          </cell>
          <cell r="F318" t="str">
            <v>[SE] Systèmes Embarqués</v>
          </cell>
          <cell r="G318" t="str">
            <v>PPE1848</v>
          </cell>
          <cell r="H318" t="str">
            <v>Digitalisation d'une voiture lambda</v>
          </cell>
        </row>
        <row r="319">
          <cell r="A319">
            <v>106491</v>
          </cell>
          <cell r="B319" t="str">
            <v xml:space="preserve">FREMEZ LANDRON    </v>
          </cell>
          <cell r="C319" t="str">
            <v xml:space="preserve">Clarisse  </v>
          </cell>
          <cell r="D319" t="str">
            <v xml:space="preserve">FREMEZ LANDRON    Clarisse  </v>
          </cell>
          <cell r="E319" t="str">
            <v>clarisse.fremez-landron@edu.ece.fr</v>
          </cell>
          <cell r="F319" t="str">
            <v>[SA] Santé &amp; Technologie</v>
          </cell>
          <cell r="G319" t="str">
            <v>PPE1849</v>
          </cell>
          <cell r="H319" t="str">
            <v>Aide à l'orthopedie infantile</v>
          </cell>
        </row>
        <row r="320">
          <cell r="A320">
            <v>107519</v>
          </cell>
          <cell r="B320" t="str">
            <v xml:space="preserve">SOULARD     </v>
          </cell>
          <cell r="C320" t="str">
            <v xml:space="preserve">Augustin  </v>
          </cell>
          <cell r="D320" t="str">
            <v xml:space="preserve">SOULARD     Augustin  </v>
          </cell>
          <cell r="E320" t="str">
            <v>augustin.soulard@edu.ece.fr</v>
          </cell>
          <cell r="F320" t="str">
            <v>[SE] Systèmes Embarqués</v>
          </cell>
          <cell r="G320" t="str">
            <v>PPE1850</v>
          </cell>
          <cell r="H320" t="str">
            <v>Batterie qui ne se recharge pas à l'electricité</v>
          </cell>
        </row>
        <row r="321">
          <cell r="A321">
            <v>105927</v>
          </cell>
          <cell r="B321" t="str">
            <v xml:space="preserve">FERREIRA FENET    </v>
          </cell>
          <cell r="C321" t="str">
            <v xml:space="preserve">Victor  </v>
          </cell>
          <cell r="D321" t="str">
            <v xml:space="preserve">FERREIRA FENET    Victor  </v>
          </cell>
          <cell r="E321" t="str">
            <v>victor.ferreira-fenet@edu.ece.fr</v>
          </cell>
          <cell r="F321" t="str">
            <v>[IF] Ingénierie Financière</v>
          </cell>
          <cell r="G321" t="str">
            <v>PPE1851</v>
          </cell>
          <cell r="H321" t="str">
            <v>module de recyclage de capsules pour café</v>
          </cell>
        </row>
        <row r="322">
          <cell r="A322">
            <v>106421</v>
          </cell>
          <cell r="B322" t="str">
            <v xml:space="preserve">DESBORDES DE CEPOY   </v>
          </cell>
          <cell r="C322" t="str">
            <v xml:space="preserve">Grégoire  </v>
          </cell>
          <cell r="D322" t="str">
            <v xml:space="preserve">DESBORDES DE CEPOY   Grégoire  </v>
          </cell>
          <cell r="E322" t="str">
            <v>gregoire.desbordes-de-cepoy@edu.ece.fr</v>
          </cell>
          <cell r="F322" t="str">
            <v>[IF] Ingénierie Financière</v>
          </cell>
          <cell r="G322" t="str">
            <v>PPE1852</v>
          </cell>
          <cell r="H322" t="str">
            <v>Lunette connectées a but medical</v>
          </cell>
        </row>
        <row r="323">
          <cell r="A323">
            <v>108547</v>
          </cell>
          <cell r="B323" t="str">
            <v xml:space="preserve">LEMGADAR     </v>
          </cell>
          <cell r="C323" t="str">
            <v xml:space="preserve">Nohame  </v>
          </cell>
          <cell r="D323" t="str">
            <v xml:space="preserve">LEMGADAR     Nohame  </v>
          </cell>
          <cell r="E323" t="str">
            <v>nohame.lemgadar@edu.ece.fr</v>
          </cell>
          <cell r="F323" t="str">
            <v>[SI] Systèmes d\'Information</v>
          </cell>
          <cell r="G323" t="str">
            <v>PPE1853</v>
          </cell>
          <cell r="H323" t="str">
            <v>Aide à l'autonomie des personnes tétraplégiques hospitalisées</v>
          </cell>
        </row>
        <row r="324">
          <cell r="A324">
            <v>106968</v>
          </cell>
          <cell r="B324" t="str">
            <v xml:space="preserve">BENMESSAOUD     </v>
          </cell>
          <cell r="C324" t="str">
            <v xml:space="preserve">Wanissa  </v>
          </cell>
          <cell r="D324" t="str">
            <v xml:space="preserve">BENMESSAOUD     Wanissa  </v>
          </cell>
          <cell r="E324" t="str">
            <v>wanissa.benmessaoud@edu.ece.fr</v>
          </cell>
          <cell r="F324" t="str">
            <v>[SE] Systèmes Embarqués</v>
          </cell>
          <cell r="G324" t="str">
            <v>PPE1854</v>
          </cell>
          <cell r="H324" t="str">
            <v>Créer de l'énergie à partir du passage des voitures sur les routes</v>
          </cell>
        </row>
        <row r="325">
          <cell r="A325">
            <v>106618</v>
          </cell>
          <cell r="B325" t="str">
            <v xml:space="preserve">EID     </v>
          </cell>
          <cell r="C325" t="str">
            <v xml:space="preserve">Johann  </v>
          </cell>
          <cell r="D325" t="str">
            <v xml:space="preserve">EID     Johann  </v>
          </cell>
          <cell r="E325" t="str">
            <v>johann.eid@edu.ece.fr</v>
          </cell>
          <cell r="F325" t="str">
            <v>[SI] Systèmes d\'Information</v>
          </cell>
          <cell r="G325" t="str">
            <v>PPE1855</v>
          </cell>
          <cell r="H325" t="str">
            <v>Titre de propriété sur la Blockchain</v>
          </cell>
        </row>
        <row r="326">
          <cell r="A326">
            <v>106998</v>
          </cell>
          <cell r="B326" t="str">
            <v xml:space="preserve">SALMON     </v>
          </cell>
          <cell r="C326" t="str">
            <v xml:space="preserve">Pauline  </v>
          </cell>
          <cell r="D326" t="str">
            <v xml:space="preserve">SALMON     Pauline  </v>
          </cell>
          <cell r="E326" t="str">
            <v>pauline.salmon1@edu.ece.fr</v>
          </cell>
          <cell r="F326" t="str">
            <v>[SA] Santé &amp; Technologie</v>
          </cell>
          <cell r="G326" t="str">
            <v>PPE1856</v>
          </cell>
          <cell r="H326" t="str">
            <v>Pillbot ; le robot de tri pour l'aide au suivi</v>
          </cell>
        </row>
        <row r="327">
          <cell r="A327">
            <v>106326</v>
          </cell>
          <cell r="B327" t="str">
            <v xml:space="preserve">VALLAT     </v>
          </cell>
          <cell r="C327" t="str">
            <v xml:space="preserve">Nicolas  </v>
          </cell>
          <cell r="D327" t="str">
            <v xml:space="preserve">VALLAT     Nicolas  </v>
          </cell>
          <cell r="E327" t="str">
            <v>nicolas.vallat@edu.ece.fr</v>
          </cell>
          <cell r="F327" t="str">
            <v>[IF] Ingénierie Financière</v>
          </cell>
          <cell r="G327" t="str">
            <v>PPE1857</v>
          </cell>
          <cell r="H327" t="str">
            <v>Découverte des études supérieures</v>
          </cell>
        </row>
        <row r="328">
          <cell r="A328">
            <v>108478</v>
          </cell>
          <cell r="B328" t="str">
            <v xml:space="preserve">NEMOUCHY LAMRY    </v>
          </cell>
          <cell r="C328" t="str">
            <v xml:space="preserve">Geoffrey  </v>
          </cell>
          <cell r="D328" t="str">
            <v xml:space="preserve">NEMOUCHY LAMRY    Geoffrey  </v>
          </cell>
          <cell r="E328" t="str">
            <v>geoffrey.nemouchy-lamry@edu.ece.fr</v>
          </cell>
          <cell r="F328" t="str">
            <v>[OC] Objets Connectés, Réseaux et Services</v>
          </cell>
          <cell r="G328" t="str">
            <v>PPE1858</v>
          </cell>
          <cell r="H328" t="str">
            <v>Ventoline connectée</v>
          </cell>
        </row>
        <row r="329">
          <cell r="A329">
            <v>106981</v>
          </cell>
          <cell r="B329" t="str">
            <v xml:space="preserve">ALI KHODJA    </v>
          </cell>
          <cell r="C329" t="str">
            <v xml:space="preserve">Nail  </v>
          </cell>
          <cell r="D329" t="str">
            <v xml:space="preserve">ALI KHODJA    Nail  </v>
          </cell>
          <cell r="E329" t="str">
            <v>nail.ali-khodja@edu.ece.fr</v>
          </cell>
          <cell r="F329" t="str">
            <v>[SE] Systèmes Embarqués</v>
          </cell>
          <cell r="G329" t="str">
            <v>PPE1859</v>
          </cell>
          <cell r="H329" t="str">
            <v>Comparateur d'application de livraison de plats à domicile</v>
          </cell>
        </row>
        <row r="330">
          <cell r="A330">
            <v>106502</v>
          </cell>
          <cell r="B330" t="str">
            <v xml:space="preserve">TOUNSI     </v>
          </cell>
          <cell r="C330" t="str">
            <v xml:space="preserve">Chedi  </v>
          </cell>
          <cell r="D330" t="str">
            <v xml:space="preserve">TOUNSI     Chedi  </v>
          </cell>
          <cell r="E330" t="str">
            <v>chedi.tounsi@edu.ece.fr</v>
          </cell>
          <cell r="F330" t="str">
            <v>[SE] Systèmes Embarqués</v>
          </cell>
          <cell r="G330" t="str">
            <v>PPE1860</v>
          </cell>
          <cell r="H330" t="str">
            <v>Bracelet connecté pour personnes âgées</v>
          </cell>
        </row>
        <row r="331">
          <cell r="A331">
            <v>106529</v>
          </cell>
          <cell r="B331" t="str">
            <v xml:space="preserve">LENIEF     </v>
          </cell>
          <cell r="C331" t="str">
            <v xml:space="preserve">Lucas  </v>
          </cell>
          <cell r="D331" t="str">
            <v xml:space="preserve">LENIEF     Lucas  </v>
          </cell>
          <cell r="E331" t="str">
            <v>lucas.lenief@edu.ece.fr</v>
          </cell>
          <cell r="F331" t="str">
            <v>[EN] Energie &amp; Environnement</v>
          </cell>
          <cell r="G331" t="str">
            <v>PPE1861</v>
          </cell>
          <cell r="H331" t="str">
            <v>Tableau connecté</v>
          </cell>
        </row>
        <row r="332">
          <cell r="A332">
            <v>106969</v>
          </cell>
          <cell r="B332" t="str">
            <v xml:space="preserve">BOUZOUBAA     </v>
          </cell>
          <cell r="C332" t="str">
            <v xml:space="preserve">Abla  </v>
          </cell>
          <cell r="D332" t="str">
            <v xml:space="preserve">BOUZOUBAA     Abla  </v>
          </cell>
          <cell r="E332" t="str">
            <v>abla.bouzoubaa@edu.ece.fr</v>
          </cell>
          <cell r="F332" t="str">
            <v>[IF] Ingénierie Financière</v>
          </cell>
          <cell r="G332" t="str">
            <v>PPE1862</v>
          </cell>
          <cell r="H332" t="str">
            <v>Aut'Emotion : application destinée aux enfants autistes</v>
          </cell>
        </row>
        <row r="333">
          <cell r="A333">
            <v>106654</v>
          </cell>
          <cell r="B333" t="str">
            <v xml:space="preserve">YAHIAOUI     </v>
          </cell>
          <cell r="C333" t="str">
            <v xml:space="preserve">Marie  </v>
          </cell>
          <cell r="D333" t="str">
            <v xml:space="preserve">YAHIAOUI     Marie  </v>
          </cell>
          <cell r="E333" t="str">
            <v>marie.yahiaoui@edu.ece.fr</v>
          </cell>
          <cell r="F333" t="str">
            <v>[SE] Systèmes Embarqués</v>
          </cell>
          <cell r="G333" t="str">
            <v>PPE1863</v>
          </cell>
          <cell r="H333" t="str">
            <v>COOKETHER (Cook + Together) : réseau social gastronomique</v>
          </cell>
        </row>
        <row r="334">
          <cell r="A334">
            <v>106415</v>
          </cell>
          <cell r="B334" t="str">
            <v xml:space="preserve">JAN     </v>
          </cell>
          <cell r="C334" t="str">
            <v xml:space="preserve">Brieuc  </v>
          </cell>
          <cell r="D334" t="str">
            <v xml:space="preserve">JAN     Brieuc  </v>
          </cell>
          <cell r="E334" t="str">
            <v>brieuc.jan@edu.ece.fr</v>
          </cell>
          <cell r="F334" t="str">
            <v>[SE] Systèmes Embarqués</v>
          </cell>
          <cell r="G334" t="str">
            <v>PPE1864</v>
          </cell>
          <cell r="H334" t="str">
            <v>Optimisation de l’espace des métros et gestion des flux de voyageurs</v>
          </cell>
        </row>
        <row r="335">
          <cell r="A335">
            <v>106647</v>
          </cell>
          <cell r="B335" t="str">
            <v xml:space="preserve">RICCARDI     </v>
          </cell>
          <cell r="C335" t="str">
            <v xml:space="preserve">Gianni  </v>
          </cell>
          <cell r="D335" t="str">
            <v xml:space="preserve">RICCARDI     Gianni  </v>
          </cell>
          <cell r="E335" t="str">
            <v>gianni.riccardi@edu.ece.fr</v>
          </cell>
          <cell r="F335" t="str">
            <v>[SI] Systèmes d\'Information</v>
          </cell>
          <cell r="G335" t="str">
            <v>PPE1865</v>
          </cell>
          <cell r="H335" t="str">
            <v>Trieur automatique de déchet</v>
          </cell>
        </row>
        <row r="336">
          <cell r="A336">
            <v>108525</v>
          </cell>
          <cell r="B336" t="str">
            <v xml:space="preserve">CALLIES     </v>
          </cell>
          <cell r="C336" t="str">
            <v xml:space="preserve">Alexis  </v>
          </cell>
          <cell r="D336" t="str">
            <v xml:space="preserve">CALLIES     Alexis  </v>
          </cell>
          <cell r="E336" t="str">
            <v>alexis.callies@edu.ece.fr</v>
          </cell>
          <cell r="F336" t="str">
            <v>[SI] Systèmes d\'Information</v>
          </cell>
          <cell r="G336" t="str">
            <v>PPE1866</v>
          </cell>
          <cell r="H336" t="str">
            <v>Amélioration de la sécurité des personnes aveugles</v>
          </cell>
        </row>
        <row r="337">
          <cell r="A337">
            <v>106987</v>
          </cell>
          <cell r="B337" t="str">
            <v xml:space="preserve">DE VILLEMANDY    </v>
          </cell>
          <cell r="C337" t="str">
            <v xml:space="preserve">Valentine  </v>
          </cell>
          <cell r="D337" t="str">
            <v xml:space="preserve">DE VILLEMANDY    Valentine  </v>
          </cell>
          <cell r="E337" t="str">
            <v>valentine.de-villemandy@edu.ece.fr</v>
          </cell>
          <cell r="F337" t="str">
            <v>[EN] Energie &amp; Environnement</v>
          </cell>
          <cell r="G337" t="str">
            <v>PPE1867</v>
          </cell>
          <cell r="H337" t="str">
            <v xml:space="preserve">Application d’aide à la transmission d’information du dossier médical des patients entre les différents services d’urgences </v>
          </cell>
        </row>
        <row r="338">
          <cell r="A338">
            <v>106403</v>
          </cell>
          <cell r="B338" t="str">
            <v xml:space="preserve">DE LA CHAPELLE   </v>
          </cell>
          <cell r="C338" t="str">
            <v xml:space="preserve">Charles-Guillaume  </v>
          </cell>
          <cell r="D338" t="str">
            <v xml:space="preserve">DE LA CHAPELLE   Charles-Guillaume  </v>
          </cell>
          <cell r="E338" t="str">
            <v>guillaume-charles.de-la-chapelle@edu.ece.fr</v>
          </cell>
          <cell r="F338" t="str">
            <v>[OC] Objets Connectés, Réseaux et Services</v>
          </cell>
          <cell r="G338" t="str">
            <v>PPE1868</v>
          </cell>
          <cell r="H338" t="str">
            <v>Messagerie mémorielle</v>
          </cell>
        </row>
        <row r="339">
          <cell r="A339">
            <v>108533</v>
          </cell>
          <cell r="B339" t="str">
            <v xml:space="preserve">AGOT     </v>
          </cell>
          <cell r="C339" t="str">
            <v xml:space="preserve">Rudy  </v>
          </cell>
          <cell r="D339" t="str">
            <v xml:space="preserve">AGOT     Rudy  </v>
          </cell>
          <cell r="E339" t="str">
            <v>rudy.agot@edu.ece.fr</v>
          </cell>
          <cell r="F339" t="str">
            <v>[SI] Systèmes d\'Information</v>
          </cell>
          <cell r="G339" t="str">
            <v>PPE1869</v>
          </cell>
          <cell r="H339" t="str">
            <v>Application de mise en relation touriste-local</v>
          </cell>
        </row>
        <row r="340">
          <cell r="A340">
            <v>108480</v>
          </cell>
          <cell r="B340" t="str">
            <v xml:space="preserve">CHOLLET     </v>
          </cell>
          <cell r="C340" t="str">
            <v xml:space="preserve">Camille  </v>
          </cell>
          <cell r="D340" t="str">
            <v xml:space="preserve">CHOLLET     Camille  </v>
          </cell>
          <cell r="E340" t="str">
            <v>camille.chollet@edu.ece.fr</v>
          </cell>
          <cell r="F340" t="str">
            <v>[IF] Ingénierie Financière</v>
          </cell>
          <cell r="G340" t="str">
            <v>PPE1870</v>
          </cell>
          <cell r="H340" t="str">
            <v>Chargeur intelligent</v>
          </cell>
        </row>
        <row r="341">
          <cell r="A341">
            <v>106386</v>
          </cell>
          <cell r="B341" t="str">
            <v xml:space="preserve">ROUAIX     </v>
          </cell>
          <cell r="C341" t="str">
            <v xml:space="preserve">Aliénor  </v>
          </cell>
          <cell r="D341" t="str">
            <v xml:space="preserve">ROUAIX     Aliénor  </v>
          </cell>
          <cell r="E341" t="str">
            <v>alienor.rouaix@edu.ece.fr</v>
          </cell>
          <cell r="F341" t="str">
            <v>[SI] Systèmes d\'Information</v>
          </cell>
          <cell r="G341" t="str">
            <v>PPE1871</v>
          </cell>
          <cell r="H341" t="str">
            <v>Robot Inmoov ECE-Paris</v>
          </cell>
        </row>
        <row r="342">
          <cell r="A342">
            <v>106340</v>
          </cell>
          <cell r="B342" t="str">
            <v xml:space="preserve">BOUADDI     </v>
          </cell>
          <cell r="C342" t="str">
            <v xml:space="preserve">Ianis  </v>
          </cell>
          <cell r="D342" t="str">
            <v xml:space="preserve">BOUADDI     Ianis  </v>
          </cell>
          <cell r="E342" t="str">
            <v>ianis.bouaddi@edu.ece.fr</v>
          </cell>
          <cell r="F342" t="str">
            <v>[EN] Energie &amp; Environnement</v>
          </cell>
          <cell r="G342" t="str">
            <v>PPE1872</v>
          </cell>
          <cell r="H342" t="str">
            <v>Le doigt dans l’œil, « Optimisation d’une solution de pointage à l’œil pour personne en situation de handicap »</v>
          </cell>
        </row>
        <row r="343">
          <cell r="A343">
            <v>107215</v>
          </cell>
          <cell r="B343" t="str">
            <v xml:space="preserve">DUFOURG     </v>
          </cell>
          <cell r="C343" t="str">
            <v xml:space="preserve">Eva-nahia  </v>
          </cell>
          <cell r="D343" t="str">
            <v xml:space="preserve">DUFOURG     Eva-nahia  </v>
          </cell>
          <cell r="E343" t="str">
            <v>eva-nahia.dufourg@edu.ece.fr</v>
          </cell>
          <cell r="F343" t="str">
            <v>[SA] Santé &amp; Technologie</v>
          </cell>
          <cell r="G343" t="str">
            <v>PPE1873</v>
          </cell>
          <cell r="H343" t="str">
            <v>Quad de l'air, un vent de liberté</v>
          </cell>
        </row>
        <row r="344">
          <cell r="A344">
            <v>106384</v>
          </cell>
          <cell r="B344" t="str">
            <v xml:space="preserve">LAGUARIGUE     </v>
          </cell>
          <cell r="C344" t="str">
            <v xml:space="preserve">Antoine  </v>
          </cell>
          <cell r="D344" t="str">
            <v xml:space="preserve">LAGUARIGUE     Antoine  </v>
          </cell>
          <cell r="E344" t="str">
            <v>antoine.laguarigue@edu.ece.fr</v>
          </cell>
          <cell r="F344" t="str">
            <v>[IF] Ingénierie Financière</v>
          </cell>
          <cell r="G344" t="str">
            <v>PPE1874</v>
          </cell>
          <cell r="H344" t="str">
            <v>La première BOX livré dans votre espace de réalité virtuelle</v>
          </cell>
        </row>
        <row r="345">
          <cell r="A345">
            <v>108483</v>
          </cell>
          <cell r="B345" t="str">
            <v xml:space="preserve">GAJENDRAN     </v>
          </cell>
          <cell r="C345" t="str">
            <v xml:space="preserve">Mithuran  </v>
          </cell>
          <cell r="D345" t="str">
            <v xml:space="preserve">GAJENDRAN     Mithuran  </v>
          </cell>
          <cell r="E345" t="str">
            <v>mithuran.gajendran@edu.ece.fr</v>
          </cell>
          <cell r="F345" t="str">
            <v>[IF] Ingénierie Financière</v>
          </cell>
          <cell r="G345" t="str">
            <v>PPE1875</v>
          </cell>
          <cell r="H345" t="str">
            <v>-New Portfolio Venture Management- (NPVM)</v>
          </cell>
        </row>
        <row r="346">
          <cell r="A346">
            <v>106709</v>
          </cell>
          <cell r="B346" t="str">
            <v xml:space="preserve">PADIS     </v>
          </cell>
          <cell r="C346" t="str">
            <v xml:space="preserve">Gabriel  </v>
          </cell>
          <cell r="D346" t="str">
            <v xml:space="preserve">PADIS     Gabriel  </v>
          </cell>
          <cell r="E346" t="str">
            <v>gabriel.padis@edu.ece.fr</v>
          </cell>
          <cell r="F346" t="str">
            <v>[SI] Systèmes d\'Information</v>
          </cell>
          <cell r="G346" t="str">
            <v>PPE1876</v>
          </cell>
          <cell r="H346" t="str">
            <v>Classe silencieuse</v>
          </cell>
        </row>
        <row r="347">
          <cell r="A347">
            <v>108556</v>
          </cell>
          <cell r="B347" t="str">
            <v xml:space="preserve">MAHAMMA     </v>
          </cell>
          <cell r="C347" t="str">
            <v xml:space="preserve">Abdelhamid  </v>
          </cell>
          <cell r="D347" t="str">
            <v xml:space="preserve">MAHAMMA     Abdelhamid  </v>
          </cell>
          <cell r="E347" t="str">
            <v>abdelhamid.mahamma@edu.ece.fr</v>
          </cell>
          <cell r="F347" t="str">
            <v>[SE] Systèmes Embarqués</v>
          </cell>
          <cell r="G347" t="str">
            <v>PPE1877</v>
          </cell>
          <cell r="H347" t="str">
            <v>Drone FPV stéréoscopique</v>
          </cell>
        </row>
        <row r="348">
          <cell r="A348">
            <v>108105</v>
          </cell>
          <cell r="B348" t="str">
            <v xml:space="preserve">RAHME     </v>
          </cell>
          <cell r="C348" t="str">
            <v xml:space="preserve">Roudy  </v>
          </cell>
          <cell r="D348" t="str">
            <v xml:space="preserve">RAHME     Roudy  </v>
          </cell>
          <cell r="E348" t="str">
            <v>roudy.rahme@edu.ece.fr</v>
          </cell>
          <cell r="F348" t="str">
            <v>[SE] Systèmes Embarqués</v>
          </cell>
          <cell r="G348" t="str">
            <v>PPE1878</v>
          </cell>
          <cell r="H348" t="str">
            <v>Analyse infrarouge de l'environnement d'un véhicule autonome</v>
          </cell>
        </row>
        <row r="349">
          <cell r="A349">
            <v>106477</v>
          </cell>
          <cell r="B349" t="str">
            <v xml:space="preserve">LE NORMAND    </v>
          </cell>
          <cell r="C349" t="str">
            <v xml:space="preserve">Amaury  </v>
          </cell>
          <cell r="D349" t="str">
            <v xml:space="preserve">LE NORMAND    Amaury  </v>
          </cell>
          <cell r="E349" t="str">
            <v>amaury.le-normand@edu.ece.fr</v>
          </cell>
          <cell r="F349" t="str">
            <v>[IF] Ingénierie Financière</v>
          </cell>
          <cell r="G349" t="str">
            <v>PPE1879</v>
          </cell>
          <cell r="H349" t="str">
            <v>Sols collants en boîte de nuit</v>
          </cell>
        </row>
        <row r="350">
          <cell r="A350">
            <v>106490</v>
          </cell>
          <cell r="B350" t="str">
            <v xml:space="preserve">FONTAINE     </v>
          </cell>
          <cell r="C350" t="str">
            <v xml:space="preserve">Remi  </v>
          </cell>
          <cell r="D350" t="str">
            <v xml:space="preserve">FONTAINE     Remi  </v>
          </cell>
          <cell r="E350" t="str">
            <v>remi.fontaine@edu.ece.fr</v>
          </cell>
          <cell r="F350" t="str">
            <v>[EN] Energie &amp; Environnement</v>
          </cell>
          <cell r="G350" t="str">
            <v>PPE1880</v>
          </cell>
          <cell r="H350" t="str">
            <v>Concevoir et développer la première Customer/Contact Data Platform basée sur l'IA et le Big Data (ou le BI)</v>
          </cell>
        </row>
        <row r="351">
          <cell r="A351">
            <v>106316</v>
          </cell>
          <cell r="B351" t="str">
            <v xml:space="preserve">LHUILLIER     </v>
          </cell>
          <cell r="C351" t="str">
            <v xml:space="preserve">Simon  </v>
          </cell>
          <cell r="D351" t="str">
            <v xml:space="preserve">LHUILLIER     Simon  </v>
          </cell>
          <cell r="E351" t="str">
            <v>simon.lhuillier@edu.ece.fr</v>
          </cell>
          <cell r="F351" t="str">
            <v>[OC] Objets Connectés, Réseaux et Services</v>
          </cell>
          <cell r="G351" t="str">
            <v>PPE1881</v>
          </cell>
          <cell r="H351" t="str">
            <v>MyHomePlace - Un guichet unique pour simplifier l'expérience du propriétaire de maison individuelle</v>
          </cell>
        </row>
        <row r="352">
          <cell r="A352">
            <v>106563</v>
          </cell>
          <cell r="B352" t="str">
            <v xml:space="preserve">CAPELLARI     </v>
          </cell>
          <cell r="C352" t="str">
            <v xml:space="preserve">Julien  </v>
          </cell>
          <cell r="D352" t="str">
            <v xml:space="preserve">CAPELLARI     Julien  </v>
          </cell>
          <cell r="E352" t="str">
            <v>julien.capellari@edu.ece.fr</v>
          </cell>
          <cell r="F352" t="str">
            <v>[OC] Objets Connectés, Réseaux et Services</v>
          </cell>
          <cell r="G352" t="str">
            <v>PPE1882</v>
          </cell>
          <cell r="H352" t="str">
            <v>Citizen Services Platform</v>
          </cell>
        </row>
        <row r="353">
          <cell r="A353">
            <v>108536</v>
          </cell>
          <cell r="B353" t="str">
            <v xml:space="preserve">KRIFA     </v>
          </cell>
          <cell r="C353" t="str">
            <v xml:space="preserve">Kalil  </v>
          </cell>
          <cell r="D353" t="str">
            <v xml:space="preserve">KRIFA     Kalil  </v>
          </cell>
          <cell r="E353" t="str">
            <v>kalil.krifa@edu.ece.fr</v>
          </cell>
          <cell r="F353" t="str">
            <v>[EN] Energie &amp; Environnement</v>
          </cell>
          <cell r="G353" t="str">
            <v>PPE1883</v>
          </cell>
          <cell r="H353" t="str">
            <v>Digital / humain</v>
          </cell>
        </row>
        <row r="354">
          <cell r="A354">
            <v>106430</v>
          </cell>
          <cell r="B354" t="str">
            <v xml:space="preserve">PRAT     </v>
          </cell>
          <cell r="C354" t="str">
            <v xml:space="preserve">Benoit  </v>
          </cell>
          <cell r="D354" t="str">
            <v xml:space="preserve">PRAT     Benoit  </v>
          </cell>
          <cell r="E354" t="str">
            <v>benoit.prat@edu.ece.fr</v>
          </cell>
          <cell r="F354" t="str">
            <v>[SI] Systèmes d\'Information</v>
          </cell>
          <cell r="G354" t="str">
            <v>PPE1884</v>
          </cell>
          <cell r="H354" t="str">
            <v>Eat Smart</v>
          </cell>
        </row>
        <row r="355">
          <cell r="A355">
            <v>106368</v>
          </cell>
          <cell r="B355" t="str">
            <v xml:space="preserve">FRANCOIS     </v>
          </cell>
          <cell r="C355" t="str">
            <v xml:space="preserve">Henri  </v>
          </cell>
          <cell r="D355" t="str">
            <v xml:space="preserve">FRANCOIS     Henri  </v>
          </cell>
          <cell r="E355" t="str">
            <v>henri.francois@edu.ece.fr</v>
          </cell>
          <cell r="F355" t="str">
            <v>[SI] Systèmes d\'Information</v>
          </cell>
          <cell r="G355" t="str">
            <v>PPE1885</v>
          </cell>
          <cell r="H355" t="str">
            <v>Application de crédit/commandes entre restaurateur/fournisseur</v>
          </cell>
        </row>
        <row r="356">
          <cell r="A356">
            <v>106682</v>
          </cell>
          <cell r="B356" t="str">
            <v xml:space="preserve">CADDEO     </v>
          </cell>
          <cell r="C356" t="str">
            <v xml:space="preserve">Sam  </v>
          </cell>
          <cell r="D356" t="str">
            <v xml:space="preserve">CADDEO     Sam  </v>
          </cell>
          <cell r="E356" t="str">
            <v>sam.caddeo@edu.ece.fr</v>
          </cell>
          <cell r="F356" t="str">
            <v>[OC] Objets Connectés, Réseaux et Services</v>
          </cell>
          <cell r="G356" t="str">
            <v>PPE1886</v>
          </cell>
          <cell r="H356" t="str">
            <v>Intuitive and Augmented Surveys</v>
          </cell>
        </row>
        <row r="357">
          <cell r="A357">
            <v>108412</v>
          </cell>
          <cell r="B357" t="str">
            <v xml:space="preserve">ASSAF     </v>
          </cell>
          <cell r="C357" t="str">
            <v xml:space="preserve">Davy  </v>
          </cell>
          <cell r="D357" t="str">
            <v xml:space="preserve">ASSAF     Davy  </v>
          </cell>
          <cell r="E357" t="str">
            <v>davy.assaf@edu.ece.fr</v>
          </cell>
          <cell r="F357" t="str">
            <v>[IF] Ingénierie Financière</v>
          </cell>
          <cell r="G357" t="str">
            <v>PPE1887</v>
          </cell>
          <cell r="H357" t="str">
            <v>ReinSpécu Comportement du spéculateur augmenté de Reinforced Learning en Python</v>
          </cell>
        </row>
        <row r="358">
          <cell r="A358">
            <v>108548</v>
          </cell>
          <cell r="B358" t="str">
            <v xml:space="preserve">SZCZECH     </v>
          </cell>
          <cell r="C358" t="str">
            <v xml:space="preserve">Karol  </v>
          </cell>
          <cell r="D358" t="str">
            <v xml:space="preserve">SZCZECH     Karol  </v>
          </cell>
          <cell r="E358" t="str">
            <v>karol.szczech@edu.ece.fr</v>
          </cell>
          <cell r="F358" t="str">
            <v>[SE] Systèmes Embarqués</v>
          </cell>
          <cell r="G358" t="str">
            <v>PPE1888</v>
          </cell>
          <cell r="H358" t="str">
            <v>ECE3Sat - EPS: Electrical Power Supply</v>
          </cell>
        </row>
        <row r="359">
          <cell r="A359">
            <v>108540</v>
          </cell>
          <cell r="B359" t="str">
            <v xml:space="preserve">MOIZARD     </v>
          </cell>
          <cell r="C359" t="str">
            <v xml:space="preserve">Pierre  </v>
          </cell>
          <cell r="D359" t="str">
            <v xml:space="preserve">MOIZARD     Pierre  </v>
          </cell>
          <cell r="E359" t="str">
            <v>pierre.moizard@edu.ece.fr</v>
          </cell>
          <cell r="F359" t="str">
            <v>[IF] Ingénierie Financière</v>
          </cell>
          <cell r="G359" t="str">
            <v>PPE1889</v>
          </cell>
          <cell r="H359" t="str">
            <v>PySFC ING4 Modele compatible Stock Flow Consistent</v>
          </cell>
        </row>
        <row r="360">
          <cell r="A360">
            <v>107298</v>
          </cell>
          <cell r="B360" t="str">
            <v xml:space="preserve">MAHERZI     </v>
          </cell>
          <cell r="C360" t="str">
            <v xml:space="preserve">Soufia  </v>
          </cell>
          <cell r="D360" t="str">
            <v xml:space="preserve">MAHERZI     Soufia  </v>
          </cell>
          <cell r="E360" t="str">
            <v>soufia.maherzi@edu.ece.fr</v>
          </cell>
          <cell r="F360" t="str">
            <v>[OC] Objets Connectés, Réseaux et Services</v>
          </cell>
          <cell r="G360" t="str">
            <v>PPE1801</v>
          </cell>
          <cell r="H360" t="str">
            <v>Rééducation des enfants atteints de troubles de l'écriture</v>
          </cell>
        </row>
        <row r="361">
          <cell r="A361">
            <v>107219</v>
          </cell>
          <cell r="B361" t="str">
            <v xml:space="preserve">PAGES     </v>
          </cell>
          <cell r="C361" t="str">
            <v xml:space="preserve">Hermance  </v>
          </cell>
          <cell r="D361" t="str">
            <v xml:space="preserve">PAGES     Hermance  </v>
          </cell>
          <cell r="E361" t="str">
            <v>hermance.pages@edu.ece.fr</v>
          </cell>
          <cell r="F361" t="str">
            <v>[SE] Systèmes Embarqués</v>
          </cell>
          <cell r="G361" t="str">
            <v>PPE1802</v>
          </cell>
          <cell r="H361" t="str">
            <v>Système de localisation de plongeurs</v>
          </cell>
        </row>
        <row r="362">
          <cell r="A362">
            <v>108588</v>
          </cell>
          <cell r="B362" t="str">
            <v xml:space="preserve">MAULINE     </v>
          </cell>
          <cell r="C362" t="str">
            <v xml:space="preserve">Ivan  </v>
          </cell>
          <cell r="D362" t="str">
            <v xml:space="preserve">MAULINE     Ivan  </v>
          </cell>
          <cell r="E362" t="str">
            <v>ivan.mauline@edu.ece.fr</v>
          </cell>
          <cell r="F362" t="str">
            <v>[IF] Ingénierie Financière</v>
          </cell>
          <cell r="G362" t="str">
            <v>PPE1803</v>
          </cell>
          <cell r="H362" t="str">
            <v>Serrure biométrique connectée</v>
          </cell>
        </row>
        <row r="363">
          <cell r="A363">
            <v>106286</v>
          </cell>
          <cell r="B363" t="str">
            <v xml:space="preserve">AVRARD     </v>
          </cell>
          <cell r="C363" t="str">
            <v xml:space="preserve">Bérénice  </v>
          </cell>
          <cell r="D363" t="str">
            <v xml:space="preserve">AVRARD     Bérénice  </v>
          </cell>
          <cell r="E363" t="str">
            <v>berenice.avrard@edu.ece.fr</v>
          </cell>
          <cell r="F363" t="str">
            <v>[OC] Objets Connectés, Réseaux et Services</v>
          </cell>
          <cell r="G363" t="str">
            <v>PPE1804</v>
          </cell>
          <cell r="H363" t="str">
            <v>système  de sensibilisation a la gestion des 
émissions de CO2</v>
          </cell>
        </row>
        <row r="364">
          <cell r="A364">
            <v>107452</v>
          </cell>
          <cell r="B364" t="str">
            <v xml:space="preserve">LEVEQUE     </v>
          </cell>
          <cell r="C364" t="str">
            <v xml:space="preserve">Tanneguy  </v>
          </cell>
          <cell r="D364" t="str">
            <v xml:space="preserve">LEVEQUE     Tanneguy  </v>
          </cell>
          <cell r="E364" t="str">
            <v>tanneguy.leveque@edu.ece.fr</v>
          </cell>
          <cell r="F364" t="str">
            <v>[OC] Objets Connectés, Réseaux et Services</v>
          </cell>
          <cell r="G364" t="str">
            <v>PPE1805</v>
          </cell>
          <cell r="H364" t="str">
            <v>Système d'objets intelligents</v>
          </cell>
        </row>
        <row r="365">
          <cell r="A365">
            <v>106539</v>
          </cell>
          <cell r="B365" t="str">
            <v xml:space="preserve">GALOUZEAU DE VILLEPIN   </v>
          </cell>
          <cell r="C365" t="str">
            <v xml:space="preserve">Louis  </v>
          </cell>
          <cell r="D365" t="str">
            <v xml:space="preserve">GALOUZEAU DE VILLEPIN   Louis  </v>
          </cell>
          <cell r="E365" t="str">
            <v>louis.galouzeau-de-villepin@edu.ece.fr</v>
          </cell>
          <cell r="F365" t="str">
            <v>[SE] Systèmes Embarqués</v>
          </cell>
          <cell r="G365" t="str">
            <v>PPE1806</v>
          </cell>
          <cell r="H365" t="str">
            <v>Tickets de caisse sur smartphone</v>
          </cell>
        </row>
        <row r="366">
          <cell r="A366">
            <v>106710</v>
          </cell>
          <cell r="B366" t="str">
            <v xml:space="preserve">BUSQUET DE CAUMONT   </v>
          </cell>
          <cell r="C366" t="str">
            <v xml:space="preserve">Marin  </v>
          </cell>
          <cell r="D366" t="str">
            <v xml:space="preserve">BUSQUET DE CAUMONT   Marin  </v>
          </cell>
          <cell r="E366" t="str">
            <v>marin.busquet-de-caumont@edu.ece.fr</v>
          </cell>
          <cell r="F366" t="str">
            <v>[EN] Energie &amp; Environnement</v>
          </cell>
          <cell r="G366" t="str">
            <v>PPE1807</v>
          </cell>
          <cell r="H366" t="str">
            <v>Application permettant la location des places de port</v>
          </cell>
        </row>
        <row r="367">
          <cell r="A367">
            <v>108488</v>
          </cell>
          <cell r="B367" t="str">
            <v xml:space="preserve">METHARAM     </v>
          </cell>
          <cell r="C367" t="str">
            <v xml:space="preserve">Michaël  </v>
          </cell>
          <cell r="D367" t="str">
            <v xml:space="preserve">METHARAM     Michaël  </v>
          </cell>
          <cell r="E367" t="str">
            <v>michael.metharam@edu.ece.fr</v>
          </cell>
          <cell r="F367" t="str">
            <v>[SI] Systèmes d\'Information</v>
          </cell>
          <cell r="G367" t="str">
            <v>PPE1808</v>
          </cell>
          <cell r="H367" t="str">
            <v>lecture de voie d'escalade (sport)</v>
          </cell>
        </row>
        <row r="368">
          <cell r="A368">
            <v>108372</v>
          </cell>
          <cell r="B368" t="str">
            <v xml:space="preserve">SUGUNAPARAJAN     </v>
          </cell>
          <cell r="C368" t="str">
            <v xml:space="preserve">Agetha  </v>
          </cell>
          <cell r="D368" t="str">
            <v xml:space="preserve">SUGUNAPARAJAN     Agetha  </v>
          </cell>
          <cell r="E368" t="str">
            <v>agetha.sugunaparajan@edu.ece.fr</v>
          </cell>
          <cell r="F368" t="str">
            <v>[SI] Systèmes d\'Information</v>
          </cell>
          <cell r="G368" t="str">
            <v>PPE1809</v>
          </cell>
          <cell r="H368" t="str">
            <v>Faciliter la mobilité des personnes en fauteuil roulant</v>
          </cell>
        </row>
        <row r="369">
          <cell r="A369">
            <v>105711</v>
          </cell>
          <cell r="B369" t="str">
            <v xml:space="preserve">MINA     </v>
          </cell>
          <cell r="C369" t="str">
            <v xml:space="preserve">Adrien  </v>
          </cell>
          <cell r="D369" t="str">
            <v xml:space="preserve">MINA     Adrien  </v>
          </cell>
          <cell r="E369" t="str">
            <v>adrien.mina@edu.ece.fr</v>
          </cell>
          <cell r="F369" t="str">
            <v>[SI] Systèmes d\'Information</v>
          </cell>
          <cell r="G369" t="str">
            <v>PPE1810</v>
          </cell>
          <cell r="H369" t="str">
            <v>un réseau pour start-up pour obtenir un feed back de son projet avant investissement</v>
          </cell>
        </row>
        <row r="370">
          <cell r="A370">
            <v>108443</v>
          </cell>
          <cell r="B370" t="str">
            <v xml:space="preserve">DJELLALI     </v>
          </cell>
          <cell r="C370" t="str">
            <v xml:space="preserve">Mathieu  </v>
          </cell>
          <cell r="D370" t="str">
            <v xml:space="preserve">DJELLALI     Mathieu  </v>
          </cell>
          <cell r="E370" t="str">
            <v>mathieu.djellali@edu.ece.fr</v>
          </cell>
          <cell r="F370" t="str">
            <v>[OC] Objets Connectés, Réseaux et Services</v>
          </cell>
          <cell r="G370" t="str">
            <v>PPE1811</v>
          </cell>
          <cell r="H370" t="str">
            <v>Optimisation de prise de décisions chez les sapeurs pompiers</v>
          </cell>
        </row>
        <row r="371">
          <cell r="A371">
            <v>108402</v>
          </cell>
          <cell r="B371" t="str">
            <v xml:space="preserve">VALERY     </v>
          </cell>
          <cell r="C371" t="str">
            <v xml:space="preserve">Ludovic  </v>
          </cell>
          <cell r="D371" t="str">
            <v xml:space="preserve">VALERY     Ludovic  </v>
          </cell>
          <cell r="E371" t="str">
            <v>ludovic.valery@edu.ece.fr</v>
          </cell>
          <cell r="F371" t="str">
            <v>[SE] Systèmes Embarqués</v>
          </cell>
          <cell r="G371" t="str">
            <v>PPE1812</v>
          </cell>
          <cell r="H371" t="str">
            <v xml:space="preserve">Liseuse en braille </v>
          </cell>
        </row>
        <row r="372">
          <cell r="A372">
            <v>106694</v>
          </cell>
          <cell r="B372" t="str">
            <v xml:space="preserve">PLUSQUELLEC     </v>
          </cell>
          <cell r="C372" t="str">
            <v xml:space="preserve">Tiphaine  </v>
          </cell>
          <cell r="D372" t="str">
            <v xml:space="preserve">PLUSQUELLEC     Tiphaine  </v>
          </cell>
          <cell r="E372" t="str">
            <v>tiphaine.plusquellec@edu.ece.fr</v>
          </cell>
          <cell r="F372" t="str">
            <v>[SE] Systèmes Embarqués</v>
          </cell>
          <cell r="G372" t="str">
            <v>PPE1813</v>
          </cell>
          <cell r="H372" t="str">
            <v>Smart Repair</v>
          </cell>
        </row>
        <row r="373">
          <cell r="A373">
            <v>105920</v>
          </cell>
          <cell r="B373" t="str">
            <v xml:space="preserve">DE MERCEY    </v>
          </cell>
          <cell r="C373" t="str">
            <v xml:space="preserve">Côme  </v>
          </cell>
          <cell r="D373" t="str">
            <v xml:space="preserve">DE MERCEY    Côme  </v>
          </cell>
          <cell r="E373" t="str">
            <v>come.de-mercey@edu.ece.fr</v>
          </cell>
          <cell r="F373" t="str">
            <v>[SA] Santé &amp; Technologie</v>
          </cell>
          <cell r="G373" t="str">
            <v>PPE1814</v>
          </cell>
          <cell r="H373" t="str">
            <v>Système de suivi de patients pour les médecins généralistes</v>
          </cell>
        </row>
        <row r="374">
          <cell r="A374">
            <v>106388</v>
          </cell>
          <cell r="B374" t="str">
            <v xml:space="preserve">SIRVIN     </v>
          </cell>
          <cell r="C374" t="str">
            <v xml:space="preserve">Cédric  </v>
          </cell>
          <cell r="D374" t="str">
            <v xml:space="preserve">SIRVIN     Cédric  </v>
          </cell>
          <cell r="E374" t="str">
            <v>cedric.sirvin@edu.ece.fr</v>
          </cell>
          <cell r="F374" t="str">
            <v>[SE] Systèmes Embarqués</v>
          </cell>
          <cell r="G374" t="str">
            <v>PPE1815</v>
          </cell>
          <cell r="H374" t="str">
            <v>Bracelet/Badge conservant les données (localisation,données médicales...) d'un accidenté</v>
          </cell>
        </row>
        <row r="375">
          <cell r="A375">
            <v>106391</v>
          </cell>
          <cell r="B375" t="str">
            <v xml:space="preserve">LOIS     </v>
          </cell>
          <cell r="C375" t="str">
            <v xml:space="preserve">Jérémie  </v>
          </cell>
          <cell r="D375" t="str">
            <v xml:space="preserve">LOIS     Jérémie  </v>
          </cell>
          <cell r="E375" t="str">
            <v>jeremie.lois@edu.ece.fr</v>
          </cell>
          <cell r="F375" t="str">
            <v>[SE] Systèmes Embarqués</v>
          </cell>
          <cell r="G375" t="str">
            <v>PPE1816</v>
          </cell>
          <cell r="H375" t="str">
            <v>Cathéter automatisé</v>
          </cell>
        </row>
        <row r="376">
          <cell r="A376">
            <v>108398</v>
          </cell>
          <cell r="B376" t="str">
            <v xml:space="preserve">MARY     </v>
          </cell>
          <cell r="C376" t="str">
            <v xml:space="preserve">Guillaume  </v>
          </cell>
          <cell r="D376" t="str">
            <v xml:space="preserve">MARY     Guillaume  </v>
          </cell>
          <cell r="E376" t="str">
            <v>guillaume.mary@edu.ece.fr</v>
          </cell>
          <cell r="F376" t="str">
            <v>[IF] Ingénierie Financière</v>
          </cell>
          <cell r="G376" t="str">
            <v>PPE1817</v>
          </cell>
          <cell r="H376" t="str">
            <v>Créateur de partition de musique à partir d'un enregistrement audio et transcription de partition.</v>
          </cell>
        </row>
        <row r="377">
          <cell r="A377">
            <v>107755</v>
          </cell>
          <cell r="B377" t="str">
            <v xml:space="preserve">ENGERRAN     </v>
          </cell>
          <cell r="C377" t="str">
            <v xml:space="preserve">Sacha  </v>
          </cell>
          <cell r="D377" t="str">
            <v xml:space="preserve">ENGERRAN     Sacha  </v>
          </cell>
          <cell r="E377" t="str">
            <v>sacha.engerran@edu.ece.fr</v>
          </cell>
          <cell r="F377" t="str">
            <v>[EN] Energie &amp; Environnement</v>
          </cell>
          <cell r="G377" t="str">
            <v>PPE1818</v>
          </cell>
          <cell r="H377" t="str">
            <v>Batterie intelligente</v>
          </cell>
        </row>
        <row r="378">
          <cell r="A378">
            <v>106466</v>
          </cell>
          <cell r="B378" t="str">
            <v xml:space="preserve">GROBON     </v>
          </cell>
          <cell r="C378" t="str">
            <v xml:space="preserve">Baptiste  </v>
          </cell>
          <cell r="D378" t="str">
            <v xml:space="preserve">GROBON     Baptiste  </v>
          </cell>
          <cell r="E378" t="str">
            <v>baptiste.grobon@edu.ece.fr</v>
          </cell>
          <cell r="F378" t="str">
            <v>[SI] Systèmes d\'Information</v>
          </cell>
          <cell r="G378" t="str">
            <v>PPE1819</v>
          </cell>
          <cell r="H378" t="str">
            <v>Site d'empreint de particulier à particulier</v>
          </cell>
        </row>
        <row r="379">
          <cell r="A379">
            <v>107594</v>
          </cell>
          <cell r="B379" t="str">
            <v xml:space="preserve">REBAINE     </v>
          </cell>
          <cell r="C379" t="str">
            <v xml:space="preserve">Neil  </v>
          </cell>
          <cell r="D379" t="str">
            <v xml:space="preserve">REBAINE     Neil  </v>
          </cell>
          <cell r="E379" t="str">
            <v>neil.rebaine@edu.ece.fr</v>
          </cell>
          <cell r="F379" t="str">
            <v>[SI] Systèmes d\'Information</v>
          </cell>
          <cell r="G379" t="str">
            <v>PPE1820</v>
          </cell>
          <cell r="H379" t="str">
            <v>PMP</v>
          </cell>
        </row>
        <row r="380">
          <cell r="A380">
            <v>105843</v>
          </cell>
          <cell r="B380" t="str">
            <v xml:space="preserve">MOULI CASTILLO    </v>
          </cell>
          <cell r="C380" t="str">
            <v xml:space="preserve">Pierre  </v>
          </cell>
          <cell r="D380" t="str">
            <v xml:space="preserve">MOULI CASTILLO    Pierre  </v>
          </cell>
          <cell r="E380" t="str">
            <v>pierre.mouli-castillo@edu.ece.fr</v>
          </cell>
          <cell r="F380" t="str">
            <v>[SI] Systèmes d\'Information</v>
          </cell>
          <cell r="G380" t="str">
            <v>PPE1821</v>
          </cell>
          <cell r="H380" t="str">
            <v>Application pour simplifier les ajouts sur les réseaux sociaux</v>
          </cell>
        </row>
        <row r="381">
          <cell r="A381">
            <v>106980</v>
          </cell>
          <cell r="B381" t="str">
            <v xml:space="preserve">NAVARRO     </v>
          </cell>
          <cell r="C381" t="str">
            <v xml:space="preserve">Camille  </v>
          </cell>
          <cell r="D381" t="str">
            <v xml:space="preserve">NAVARRO     Camille  </v>
          </cell>
          <cell r="E381" t="str">
            <v>camille.navarro@edu.ece.fr</v>
          </cell>
          <cell r="F381" t="str">
            <v>[OC] Objets Connectés, Réseaux et Services</v>
          </cell>
          <cell r="G381" t="str">
            <v>PPE1822</v>
          </cell>
          <cell r="H381" t="str">
            <v>Application Interactive pour les Services d'Urgence</v>
          </cell>
        </row>
        <row r="382">
          <cell r="A382">
            <v>108277</v>
          </cell>
          <cell r="B382" t="str">
            <v xml:space="preserve">FOURQUIN     </v>
          </cell>
          <cell r="C382" t="str">
            <v xml:space="preserve">Ulysse  </v>
          </cell>
          <cell r="D382" t="str">
            <v xml:space="preserve">FOURQUIN     Ulysse  </v>
          </cell>
          <cell r="E382" t="str">
            <v>ulysse.fourquin@edu.ece.fr</v>
          </cell>
          <cell r="F382" t="str">
            <v>[EN] Energie &amp; Environnement</v>
          </cell>
          <cell r="G382" t="str">
            <v>PPE1823</v>
          </cell>
          <cell r="H382" t="str">
            <v>Reprendre une startup existante SWAF pour l'amener sur le champ du B2C</v>
          </cell>
        </row>
        <row r="383">
          <cell r="A383">
            <v>108513</v>
          </cell>
          <cell r="B383" t="str">
            <v xml:space="preserve">GAULTIER DE CARVILLE   </v>
          </cell>
          <cell r="C383" t="str">
            <v xml:space="preserve">Sarah  </v>
          </cell>
          <cell r="D383" t="str">
            <v xml:space="preserve">GAULTIER DE CARVILLE   Sarah  </v>
          </cell>
          <cell r="E383" t="str">
            <v>sarah.gaultier-de-carville@edu.ece.fr</v>
          </cell>
          <cell r="F383" t="str">
            <v>[SE] Systèmes Embarqués</v>
          </cell>
          <cell r="G383" t="str">
            <v>PPE1824</v>
          </cell>
          <cell r="H383" t="str">
            <v>CORP : Call Out Rescue Plus</v>
          </cell>
        </row>
        <row r="384">
          <cell r="A384">
            <v>106706</v>
          </cell>
          <cell r="B384" t="str">
            <v xml:space="preserve">CHHIM     </v>
          </cell>
          <cell r="C384" t="str">
            <v xml:space="preserve">Sovandara  </v>
          </cell>
          <cell r="D384" t="str">
            <v xml:space="preserve">CHHIM     Sovandara  </v>
          </cell>
          <cell r="E384" t="str">
            <v>sovandara.chhim@edu.ece.fr</v>
          </cell>
          <cell r="F384" t="str">
            <v>[SE] Systèmes Embarqués</v>
          </cell>
          <cell r="G384" t="str">
            <v>PPE1825</v>
          </cell>
          <cell r="H384" t="str">
            <v>Réseau social, rencontre grâce aux centres d'intérêt communs</v>
          </cell>
        </row>
        <row r="385">
          <cell r="A385">
            <v>106655</v>
          </cell>
          <cell r="B385" t="str">
            <v xml:space="preserve">LEBERT     </v>
          </cell>
          <cell r="C385" t="str">
            <v xml:space="preserve">Armand  </v>
          </cell>
          <cell r="D385" t="str">
            <v xml:space="preserve">LEBERT     Armand  </v>
          </cell>
          <cell r="E385" t="str">
            <v>armand.lebert@edu.ece.fr</v>
          </cell>
          <cell r="F385" t="str">
            <v>[OC] Objets Connectés, Réseaux et Services</v>
          </cell>
          <cell r="G385" t="str">
            <v>PPE1826</v>
          </cell>
          <cell r="H385" t="str">
            <v>Electroencéphalogramme et Atlas cérébral</v>
          </cell>
        </row>
        <row r="386">
          <cell r="A386">
            <v>108539</v>
          </cell>
          <cell r="B386" t="str">
            <v xml:space="preserve">NGUYEN     </v>
          </cell>
          <cell r="C386" t="str">
            <v xml:space="preserve">Mickaël  </v>
          </cell>
          <cell r="D386" t="str">
            <v xml:space="preserve">NGUYEN     Mickaël  </v>
          </cell>
          <cell r="E386" t="str">
            <v>mickael.nguyen5@edu.ece.fr</v>
          </cell>
          <cell r="F386" t="str">
            <v>[SI] Systèmes d\'Information</v>
          </cell>
          <cell r="G386" t="str">
            <v>PPE1827</v>
          </cell>
          <cell r="H386" t="str">
            <v>Feux rouge dynamiques et optimisation de la sécurité et du temps lors des parcours pietons dans les grandes villes</v>
          </cell>
        </row>
        <row r="387">
          <cell r="A387">
            <v>108439</v>
          </cell>
          <cell r="B387" t="str">
            <v xml:space="preserve">CLAVERO     </v>
          </cell>
          <cell r="C387" t="str">
            <v xml:space="preserve">Louis  </v>
          </cell>
          <cell r="D387" t="str">
            <v xml:space="preserve">CLAVERO     Louis  </v>
          </cell>
          <cell r="E387" t="str">
            <v>louis.clavero@edu.ece.fr</v>
          </cell>
          <cell r="F387" t="str">
            <v>[SI] Systèmes d\'Information</v>
          </cell>
          <cell r="G387" t="str">
            <v>PPE1828</v>
          </cell>
          <cell r="H387" t="str">
            <v>Recommandation de point de rencontre</v>
          </cell>
        </row>
        <row r="388">
          <cell r="A388">
            <v>108107</v>
          </cell>
          <cell r="B388" t="str">
            <v xml:space="preserve">ELLUL     </v>
          </cell>
          <cell r="C388" t="str">
            <v xml:space="preserve">Florent  </v>
          </cell>
          <cell r="D388" t="str">
            <v xml:space="preserve">ELLUL     Florent  </v>
          </cell>
          <cell r="E388" t="str">
            <v>florent.ellul@edu.ece.fr</v>
          </cell>
          <cell r="F388" t="str">
            <v>[EN] Energie &amp; Environnement</v>
          </cell>
          <cell r="G388" t="str">
            <v>PPE1829</v>
          </cell>
          <cell r="H388" t="str">
            <v>Adminify</v>
          </cell>
        </row>
        <row r="389">
          <cell r="A389">
            <v>106496</v>
          </cell>
          <cell r="B389" t="str">
            <v xml:space="preserve">MARTIN     </v>
          </cell>
          <cell r="C389" t="str">
            <v xml:space="preserve">Benjamin  </v>
          </cell>
          <cell r="D389" t="str">
            <v xml:space="preserve">MARTIN     Benjamin  </v>
          </cell>
          <cell r="E389" t="str">
            <v>benjamin.martin1@edu.ece.fr</v>
          </cell>
          <cell r="F389" t="str">
            <v>[SI] Systèmes d\'Information</v>
          </cell>
          <cell r="G389" t="str">
            <v>PPE1830</v>
          </cell>
          <cell r="H389" t="str">
            <v>Les jardins de l'ECE - potager robotisé sur les terrasses de l'ECE</v>
          </cell>
        </row>
        <row r="390">
          <cell r="A390">
            <v>106992</v>
          </cell>
          <cell r="B390" t="str">
            <v xml:space="preserve">ENGUEHARD     </v>
          </cell>
          <cell r="C390" t="str">
            <v xml:space="preserve">Guillaume  </v>
          </cell>
          <cell r="D390" t="str">
            <v xml:space="preserve">ENGUEHARD     Guillaume  </v>
          </cell>
          <cell r="E390" t="str">
            <v>guillaume.enguehard@edu.ece.fr</v>
          </cell>
          <cell r="F390" t="str">
            <v>[IF] Ingénierie Financière</v>
          </cell>
          <cell r="G390" t="str">
            <v>PPE1831</v>
          </cell>
          <cell r="H390" t="str">
            <v>La forêt connectée</v>
          </cell>
        </row>
        <row r="391">
          <cell r="A391">
            <v>105705</v>
          </cell>
          <cell r="B391" t="str">
            <v xml:space="preserve">FRONTAU     </v>
          </cell>
          <cell r="C391" t="str">
            <v xml:space="preserve">Tony  </v>
          </cell>
          <cell r="D391" t="str">
            <v xml:space="preserve">FRONTAU     Tony  </v>
          </cell>
          <cell r="E391" t="str">
            <v>tony.frontau@edu.ece.fr</v>
          </cell>
          <cell r="F391" t="str">
            <v>[SE] Systèmes Embarqués</v>
          </cell>
          <cell r="G391" t="str">
            <v>PPE1832</v>
          </cell>
          <cell r="H391" t="str">
            <v>Projet Objets connectés associés à la PLV de luxe</v>
          </cell>
        </row>
        <row r="392">
          <cell r="A392">
            <v>105676</v>
          </cell>
          <cell r="B392" t="str">
            <v xml:space="preserve">GILLE LEITGEL    </v>
          </cell>
          <cell r="C392" t="str">
            <v xml:space="preserve">Alvaro  </v>
          </cell>
          <cell r="D392" t="str">
            <v xml:space="preserve">GILLE LEITGEL    Alvaro  </v>
          </cell>
          <cell r="E392" t="str">
            <v>alvaro.gille-leitgel@edu.ece.fr</v>
          </cell>
          <cell r="F392" t="str">
            <v>[SE] Systèmes Embarqués</v>
          </cell>
          <cell r="G392" t="str">
            <v>PPE1833</v>
          </cell>
          <cell r="H392" t="str">
            <v>De la numérisation d'un monument à l'impression 3D</v>
          </cell>
        </row>
        <row r="393">
          <cell r="A393">
            <v>108408</v>
          </cell>
          <cell r="B393" t="str">
            <v xml:space="preserve">VERNAY     </v>
          </cell>
          <cell r="C393" t="str">
            <v xml:space="preserve">Anne  </v>
          </cell>
          <cell r="D393" t="str">
            <v xml:space="preserve">VERNAY     Anne  </v>
          </cell>
          <cell r="E393" t="str">
            <v>anne.vernay@edu.ece.fr</v>
          </cell>
          <cell r="F393" t="str">
            <v>[EN] Energie &amp; Environnement</v>
          </cell>
          <cell r="G393" t="str">
            <v>PPE1834</v>
          </cell>
          <cell r="H393" t="str">
            <v>Application Mapping ECE</v>
          </cell>
        </row>
        <row r="394">
          <cell r="A394">
            <v>106504</v>
          </cell>
          <cell r="B394" t="str">
            <v xml:space="preserve">LELOUCHE     </v>
          </cell>
          <cell r="C394" t="str">
            <v xml:space="preserve">Nicolas  </v>
          </cell>
          <cell r="D394" t="str">
            <v xml:space="preserve">LELOUCHE     Nicolas  </v>
          </cell>
          <cell r="E394" t="str">
            <v>nicolas.lelouche@edu.ece.fr</v>
          </cell>
          <cell r="F394" t="str">
            <v>[SI] Systèmes d\'Information</v>
          </cell>
          <cell r="G394" t="str">
            <v>PPE1835</v>
          </cell>
          <cell r="H394" t="str">
            <v>Dispositif de communication oculaire pour les patients atteints de paralysies empêchant la parole</v>
          </cell>
        </row>
        <row r="395">
          <cell r="A395">
            <v>106300</v>
          </cell>
          <cell r="B395" t="str">
            <v xml:space="preserve">PRIMEAU     </v>
          </cell>
          <cell r="C395" t="str">
            <v xml:space="preserve">Simon  </v>
          </cell>
          <cell r="D395" t="str">
            <v xml:space="preserve">PRIMEAU     Simon  </v>
          </cell>
          <cell r="E395" t="str">
            <v>simon.primeau@edu.ece.fr</v>
          </cell>
          <cell r="F395" t="str">
            <v>[EN] Energie &amp; Environnement</v>
          </cell>
          <cell r="G395" t="str">
            <v>PPE1836</v>
          </cell>
          <cell r="H395" t="str">
            <v>Webcam hand gesture tracking using neural networks (Tracking des gestes de la main sur une webcam avec un réseau neuronal)</v>
          </cell>
        </row>
        <row r="396">
          <cell r="A396">
            <v>106374</v>
          </cell>
          <cell r="B396" t="str">
            <v xml:space="preserve">ROBIN     </v>
          </cell>
          <cell r="C396" t="str">
            <v xml:space="preserve">Clément  </v>
          </cell>
          <cell r="D396" t="str">
            <v xml:space="preserve">ROBIN     Clément  </v>
          </cell>
          <cell r="E396" t="str">
            <v>clement.robin@edu.ece.fr</v>
          </cell>
          <cell r="F396" t="str">
            <v>[IF] Ingénierie Financière</v>
          </cell>
          <cell r="G396" t="str">
            <v>PPE1837</v>
          </cell>
          <cell r="H396" t="str">
            <v>I need this</v>
          </cell>
        </row>
        <row r="397">
          <cell r="A397">
            <v>108415</v>
          </cell>
          <cell r="B397" t="str">
            <v xml:space="preserve">LEVENEUR     </v>
          </cell>
          <cell r="C397" t="str">
            <v xml:space="preserve">Marine  </v>
          </cell>
          <cell r="D397" t="str">
            <v xml:space="preserve">LEVENEUR     Marine  </v>
          </cell>
          <cell r="E397" t="str">
            <v>marine.leveneur@edu.ece.fr</v>
          </cell>
          <cell r="F397" t="str">
            <v>[EN] Energie &amp; Environnement</v>
          </cell>
          <cell r="G397" t="str">
            <v>PPE1838</v>
          </cell>
          <cell r="H397" t="str">
            <v>Solution de réalité augmentée permettant de visualiser sur site un projet d’aménagement urbain ou de construction future.</v>
          </cell>
        </row>
        <row r="398">
          <cell r="A398">
            <v>106534</v>
          </cell>
          <cell r="B398" t="str">
            <v xml:space="preserve">PINAT     </v>
          </cell>
          <cell r="C398" t="str">
            <v xml:space="preserve">Antoine  </v>
          </cell>
          <cell r="D398" t="str">
            <v xml:space="preserve">PINAT     Antoine  </v>
          </cell>
          <cell r="E398" t="str">
            <v>antoine.pinat@edu.ece.fr</v>
          </cell>
          <cell r="F398" t="str">
            <v>[EN] Energie &amp; Environnement</v>
          </cell>
          <cell r="G398" t="str">
            <v>PPE1839</v>
          </cell>
          <cell r="H398" t="str">
            <v>Haru un robot compagnon</v>
          </cell>
        </row>
        <row r="399">
          <cell r="A399">
            <v>107652</v>
          </cell>
          <cell r="B399" t="str">
            <v xml:space="preserve">EZELIN     </v>
          </cell>
          <cell r="C399" t="str">
            <v xml:space="preserve">Jean-daniel  </v>
          </cell>
          <cell r="D399" t="str">
            <v xml:space="preserve">EZELIN     Jean-daniel  </v>
          </cell>
          <cell r="E399" t="str">
            <v>jean-daniel.ezelin@edu.ece.fr</v>
          </cell>
          <cell r="F399" t="str">
            <v>[IF] Ingénierie Financière</v>
          </cell>
          <cell r="G399" t="str">
            <v>PPE1840</v>
          </cell>
          <cell r="H399" t="str">
            <v xml:space="preserve">Reprendre le PPE DRONE SAMARE (http://projets.ece.fr/fr/valorisation/publication et http://projets.ece.fr/fr/project/drone-samare ) pour participer à une exposition itinérante "Les techniques de vol inspirées par la nature" </v>
          </cell>
        </row>
        <row r="400">
          <cell r="A400">
            <v>108374</v>
          </cell>
          <cell r="B400" t="str">
            <v xml:space="preserve">MOHAMMAD     </v>
          </cell>
          <cell r="C400" t="str">
            <v xml:space="preserve">Sjavel  </v>
          </cell>
          <cell r="D400" t="str">
            <v xml:space="preserve">MOHAMMAD     Sjavel  </v>
          </cell>
          <cell r="E400" t="str">
            <v>sjavel.mohammad@edu.ece.fr</v>
          </cell>
          <cell r="F400" t="str">
            <v>[IF] Ingénierie Financière</v>
          </cell>
          <cell r="G400" t="str">
            <v>PPE1841</v>
          </cell>
          <cell r="H400" t="str">
            <v>ETH_lending : calcul de taux d'intéret sur l'éthéréum</v>
          </cell>
        </row>
        <row r="401">
          <cell r="A401">
            <v>106354</v>
          </cell>
          <cell r="B401" t="str">
            <v xml:space="preserve">CLOUET     </v>
          </cell>
          <cell r="C401" t="str">
            <v xml:space="preserve">Valentin  </v>
          </cell>
          <cell r="D401" t="str">
            <v xml:space="preserve">CLOUET     Valentin  </v>
          </cell>
          <cell r="E401" t="str">
            <v>valentin.clouet@edu.ece.fr</v>
          </cell>
          <cell r="F401" t="str">
            <v>[SI] Systèmes d\'Information</v>
          </cell>
          <cell r="G401" t="str">
            <v>PPE1842</v>
          </cell>
          <cell r="H401" t="str">
            <v>Effets financiers d'interconnexion de chaines heterogenes de blockchain</v>
          </cell>
        </row>
        <row r="402">
          <cell r="A402">
            <v>106355</v>
          </cell>
          <cell r="B402" t="str">
            <v xml:space="preserve">KALOYA     </v>
          </cell>
          <cell r="C402" t="str">
            <v xml:space="preserve">Jean-Baptiste  </v>
          </cell>
          <cell r="D402" t="str">
            <v xml:space="preserve">KALOYA     Jean-Baptiste  </v>
          </cell>
          <cell r="E402" t="str">
            <v>jean-baptiste.kaloya@edu.ece.fr</v>
          </cell>
          <cell r="F402" t="str">
            <v>[OC] Objets Connectés, Réseaux et Services</v>
          </cell>
          <cell r="G402" t="str">
            <v>PPE1843</v>
          </cell>
          <cell r="H402" t="str">
            <v>Crowdlending</v>
          </cell>
        </row>
        <row r="403">
          <cell r="A403">
            <v>108132</v>
          </cell>
          <cell r="B403" t="str">
            <v xml:space="preserve">PINEN     </v>
          </cell>
          <cell r="C403" t="str">
            <v xml:space="preserve">Emmanuelle  </v>
          </cell>
          <cell r="D403" t="str">
            <v xml:space="preserve">PINEN     Emmanuelle  </v>
          </cell>
          <cell r="E403" t="str">
            <v>emmanuelle.pinen@edu.ece.fr</v>
          </cell>
          <cell r="F403" t="str">
            <v>[IF] Ingénierie Financière</v>
          </cell>
          <cell r="G403" t="str">
            <v>PPE1844</v>
          </cell>
          <cell r="H403" t="str">
            <v>Etude de la musique et l'humain</v>
          </cell>
        </row>
        <row r="404">
          <cell r="A404">
            <v>106493</v>
          </cell>
          <cell r="B404" t="str">
            <v xml:space="preserve">YU     </v>
          </cell>
          <cell r="C404" t="str">
            <v xml:space="preserve">Daniel  </v>
          </cell>
          <cell r="D404" t="str">
            <v xml:space="preserve">YU     Daniel  </v>
          </cell>
          <cell r="E404" t="str">
            <v>daniel.yu@edu.ece.fr</v>
          </cell>
          <cell r="F404" t="str">
            <v>[SI] Systèmes d\'Information</v>
          </cell>
          <cell r="G404" t="str">
            <v>PPE1845</v>
          </cell>
          <cell r="H404" t="str">
            <v>OVO (On va où?)</v>
          </cell>
        </row>
        <row r="405">
          <cell r="A405">
            <v>105812</v>
          </cell>
          <cell r="B405" t="str">
            <v xml:space="preserve">KIRGENER DE PLANTA   </v>
          </cell>
          <cell r="C405" t="str">
            <v xml:space="preserve">Victoire  </v>
          </cell>
          <cell r="D405" t="str">
            <v xml:space="preserve">KIRGENER DE PLANTA   Victoire  </v>
          </cell>
          <cell r="E405" t="str">
            <v>victoire.kirgener-de-planta@edu.ece.fr</v>
          </cell>
          <cell r="F405" t="str">
            <v>[SA] Santé &amp; Technologie</v>
          </cell>
          <cell r="G405" t="str">
            <v>PPE1846</v>
          </cell>
          <cell r="H405" t="str">
            <v>Caméra de sécurité intelligente</v>
          </cell>
        </row>
        <row r="406">
          <cell r="A406">
            <v>106274</v>
          </cell>
          <cell r="B406" t="str">
            <v xml:space="preserve">ZAMITH     </v>
          </cell>
          <cell r="C406" t="str">
            <v xml:space="preserve">Benjamin  </v>
          </cell>
          <cell r="D406" t="str">
            <v xml:space="preserve">ZAMITH     Benjamin  </v>
          </cell>
          <cell r="E406" t="str">
            <v>benjamin.zamith@edu.ece.fr</v>
          </cell>
          <cell r="F406" t="str">
            <v>[SI] Systèmes d\'Information</v>
          </cell>
          <cell r="G406" t="str">
            <v>PPE1847</v>
          </cell>
          <cell r="H406" t="str">
            <v>Visio-tech</v>
          </cell>
        </row>
        <row r="407">
          <cell r="A407">
            <v>106301</v>
          </cell>
          <cell r="B407" t="str">
            <v xml:space="preserve">BARALLE     </v>
          </cell>
          <cell r="C407" t="str">
            <v xml:space="preserve">Nicolas  </v>
          </cell>
          <cell r="D407" t="str">
            <v xml:space="preserve">BARALLE     Nicolas  </v>
          </cell>
          <cell r="E407" t="str">
            <v>nicolas.baralle@edu.ece.fr</v>
          </cell>
          <cell r="F407" t="str">
            <v>[SE] Systèmes Embarqués</v>
          </cell>
          <cell r="G407" t="str">
            <v>PPE1848</v>
          </cell>
          <cell r="H407" t="str">
            <v>Digitalisation d'une voiture lambda</v>
          </cell>
        </row>
        <row r="408">
          <cell r="A408">
            <v>108379</v>
          </cell>
          <cell r="B408" t="str">
            <v xml:space="preserve">SPITE     </v>
          </cell>
          <cell r="C408" t="str">
            <v xml:space="preserve">Killian  </v>
          </cell>
          <cell r="D408" t="str">
            <v xml:space="preserve">SPITE     Killian  </v>
          </cell>
          <cell r="E408" t="str">
            <v>killian.spite@edu.ece.fr</v>
          </cell>
          <cell r="F408" t="str">
            <v>[IF] Ingénierie Financière</v>
          </cell>
          <cell r="G408" t="str">
            <v>PPE1849</v>
          </cell>
          <cell r="H408" t="str">
            <v>Aide à l'orthopedie infantile</v>
          </cell>
        </row>
        <row r="409">
          <cell r="A409">
            <v>107153</v>
          </cell>
          <cell r="B409" t="str">
            <v xml:space="preserve">GANDY     </v>
          </cell>
          <cell r="C409" t="str">
            <v xml:space="preserve">Lucas  </v>
          </cell>
          <cell r="D409" t="str">
            <v xml:space="preserve">GANDY     Lucas  </v>
          </cell>
          <cell r="E409" t="str">
            <v>lucas.gandy@edu.ece.fr</v>
          </cell>
          <cell r="F409" t="str">
            <v>[IF] Ingénierie Financière</v>
          </cell>
          <cell r="G409" t="str">
            <v>PPE1850</v>
          </cell>
          <cell r="H409" t="str">
            <v>Batterie qui ne se recharge pas à l'electricité</v>
          </cell>
        </row>
        <row r="410">
          <cell r="A410">
            <v>108557</v>
          </cell>
          <cell r="B410" t="str">
            <v xml:space="preserve">ABMONT     </v>
          </cell>
          <cell r="C410" t="str">
            <v xml:space="preserve">Loïc  </v>
          </cell>
          <cell r="D410" t="str">
            <v xml:space="preserve">ABMONT     Loïc  </v>
          </cell>
          <cell r="E410" t="str">
            <v>loic.abmont@edu.ece.fr</v>
          </cell>
          <cell r="F410" t="str">
            <v>[EN] Energie &amp; Environnement</v>
          </cell>
          <cell r="G410" t="str">
            <v>PPE1851</v>
          </cell>
          <cell r="H410" t="str">
            <v>module de recyclage de capsules pour café</v>
          </cell>
        </row>
        <row r="411">
          <cell r="A411">
            <v>106611</v>
          </cell>
          <cell r="B411" t="str">
            <v xml:space="preserve">BANSARD     </v>
          </cell>
          <cell r="C411" t="str">
            <v xml:space="preserve">Elena  </v>
          </cell>
          <cell r="D411" t="str">
            <v xml:space="preserve">BANSARD     Elena  </v>
          </cell>
          <cell r="E411" t="str">
            <v>elena.bansard@edu.ece.fr</v>
          </cell>
          <cell r="F411" t="str">
            <v>[IF] Ingénierie Financière</v>
          </cell>
          <cell r="G411" t="str">
            <v>PPE1852</v>
          </cell>
          <cell r="H411" t="str">
            <v>Lunette connectées a but medical</v>
          </cell>
        </row>
        <row r="412">
          <cell r="A412">
            <v>108445</v>
          </cell>
          <cell r="B412" t="str">
            <v xml:space="preserve">CARUANA TOMASINI    </v>
          </cell>
          <cell r="C412" t="str">
            <v xml:space="preserve">Baptiste  </v>
          </cell>
          <cell r="D412" t="str">
            <v xml:space="preserve">CARUANA TOMASINI    Baptiste  </v>
          </cell>
          <cell r="E412" t="str">
            <v>baptiste.caruana-tomasini@edu.ece.fr</v>
          </cell>
          <cell r="F412" t="str">
            <v>[SI] Systèmes d\'Information</v>
          </cell>
          <cell r="G412" t="str">
            <v>PPE1853</v>
          </cell>
          <cell r="H412" t="str">
            <v>Aide à l'autonomie des personnes tétraplégiques hospitalisées</v>
          </cell>
        </row>
        <row r="413">
          <cell r="A413">
            <v>106317</v>
          </cell>
          <cell r="B413" t="str">
            <v xml:space="preserve">BUTIN     </v>
          </cell>
          <cell r="C413" t="str">
            <v xml:space="preserve">Alexis  </v>
          </cell>
          <cell r="D413" t="str">
            <v xml:space="preserve">BUTIN     Alexis  </v>
          </cell>
          <cell r="E413" t="str">
            <v>alexis.butin@edu.ece.fr</v>
          </cell>
          <cell r="F413" t="str">
            <v>[SE] Systèmes Embarqués</v>
          </cell>
          <cell r="G413" t="str">
            <v>PPE1854</v>
          </cell>
          <cell r="H413" t="str">
            <v>Créer de l'énergie à partir du passage des voitures sur les routes</v>
          </cell>
        </row>
        <row r="414">
          <cell r="A414">
            <v>107214</v>
          </cell>
          <cell r="B414" t="str">
            <v xml:space="preserve">QUEMAT     </v>
          </cell>
          <cell r="C414" t="str">
            <v xml:space="preserve">Adrien  </v>
          </cell>
          <cell r="D414" t="str">
            <v xml:space="preserve">QUEMAT     Adrien  </v>
          </cell>
          <cell r="E414" t="str">
            <v>adrien.quemat@edu.ece.fr</v>
          </cell>
          <cell r="F414" t="str">
            <v>[SI] Systèmes d\'Information</v>
          </cell>
          <cell r="G414" t="str">
            <v>PPE1855</v>
          </cell>
          <cell r="H414" t="str">
            <v>Titre de propriété sur la Blockchain</v>
          </cell>
        </row>
        <row r="415">
          <cell r="A415">
            <v>106656</v>
          </cell>
          <cell r="B415" t="str">
            <v xml:space="preserve">LANDON     </v>
          </cell>
          <cell r="C415" t="str">
            <v xml:space="preserve">Ilys  </v>
          </cell>
          <cell r="D415" t="str">
            <v xml:space="preserve">LANDON     Ilys  </v>
          </cell>
          <cell r="E415" t="str">
            <v>ilys.landon@edu.ece.fr</v>
          </cell>
          <cell r="F415" t="str">
            <v>[SA] Santé &amp; Technologie</v>
          </cell>
          <cell r="G415" t="str">
            <v>PPE1856</v>
          </cell>
          <cell r="H415" t="str">
            <v>Pillbot ; le robot de tri pour l'aide au suivi</v>
          </cell>
        </row>
        <row r="416">
          <cell r="A416">
            <v>106642</v>
          </cell>
          <cell r="B416" t="str">
            <v xml:space="preserve">LALEG     </v>
          </cell>
          <cell r="C416" t="str">
            <v xml:space="preserve">Sabry  </v>
          </cell>
          <cell r="D416" t="str">
            <v xml:space="preserve">LALEG     Sabry  </v>
          </cell>
          <cell r="E416" t="str">
            <v>sabry.laleg@edu.ece.fr</v>
          </cell>
          <cell r="F416" t="str">
            <v>[SI] Systèmes d\'Information</v>
          </cell>
          <cell r="G416" t="str">
            <v>PPE1857</v>
          </cell>
          <cell r="H416" t="str">
            <v>Découverte des études supérieures</v>
          </cell>
        </row>
        <row r="417">
          <cell r="A417">
            <v>106713</v>
          </cell>
          <cell r="B417" t="str">
            <v xml:space="preserve">ROGNETTA     </v>
          </cell>
          <cell r="C417" t="str">
            <v xml:space="preserve">Aurelio  </v>
          </cell>
          <cell r="D417" t="str">
            <v xml:space="preserve">ROGNETTA     Aurelio  </v>
          </cell>
          <cell r="E417" t="str">
            <v>aurelio.rognetta@edu.ece.fr</v>
          </cell>
          <cell r="F417" t="str">
            <v>[OC] Objets Connectés, Réseaux et Services</v>
          </cell>
          <cell r="G417" t="str">
            <v>PPE1858</v>
          </cell>
          <cell r="H417" t="str">
            <v>Ventoline connectée</v>
          </cell>
        </row>
        <row r="418">
          <cell r="A418">
            <v>108148</v>
          </cell>
          <cell r="B418" t="str">
            <v xml:space="preserve">LUKASZEWICZ     </v>
          </cell>
          <cell r="C418" t="str">
            <v xml:space="preserve">Pierre  </v>
          </cell>
          <cell r="D418" t="str">
            <v xml:space="preserve">LUKASZEWICZ     Pierre  </v>
          </cell>
          <cell r="E418" t="str">
            <v>pierre.lukaszewicz@edu.ece.fr</v>
          </cell>
          <cell r="F418" t="str">
            <v>[EN] Energie &amp; Environnement</v>
          </cell>
          <cell r="G418" t="str">
            <v>PPE1859</v>
          </cell>
          <cell r="H418" t="str">
            <v>Comparateur d'application de livraison de plats à domicile</v>
          </cell>
        </row>
        <row r="419">
          <cell r="A419">
            <v>106660</v>
          </cell>
          <cell r="B419" t="str">
            <v xml:space="preserve">VO VAN    </v>
          </cell>
          <cell r="C419" t="str">
            <v xml:space="preserve">Julien  </v>
          </cell>
          <cell r="D419" t="str">
            <v xml:space="preserve">VO VAN    Julien  </v>
          </cell>
          <cell r="E419" t="str">
            <v>julien.vo-van@edu.ece.fr</v>
          </cell>
          <cell r="F419" t="str">
            <v>[SE] Systèmes Embarqués</v>
          </cell>
          <cell r="G419" t="str">
            <v>PPE1860</v>
          </cell>
          <cell r="H419" t="str">
            <v>Bracelet connecté pour personnes âgées</v>
          </cell>
        </row>
        <row r="420">
          <cell r="A420">
            <v>106698</v>
          </cell>
          <cell r="B420" t="str">
            <v xml:space="preserve">BAZAN     </v>
          </cell>
          <cell r="C420" t="str">
            <v xml:space="preserve">Garance  </v>
          </cell>
          <cell r="D420" t="str">
            <v xml:space="preserve">BAZAN     Garance  </v>
          </cell>
          <cell r="E420" t="str">
            <v>garance.bazan@edu.ece.fr</v>
          </cell>
          <cell r="F420" t="str">
            <v>[OC] Objets Connectés, Réseaux et Services</v>
          </cell>
          <cell r="G420" t="str">
            <v>PPE1861</v>
          </cell>
          <cell r="H420" t="str">
            <v>Tableau connecté</v>
          </cell>
        </row>
        <row r="421">
          <cell r="A421">
            <v>107602</v>
          </cell>
          <cell r="B421" t="str">
            <v xml:space="preserve">GIRON     </v>
          </cell>
          <cell r="C421" t="str">
            <v xml:space="preserve">Charles  </v>
          </cell>
          <cell r="D421" t="str">
            <v xml:space="preserve">GIRON     Charles  </v>
          </cell>
          <cell r="E421" t="str">
            <v>charles.giron@edu.ece.fr</v>
          </cell>
          <cell r="F421" t="str">
            <v>[SA] Santé &amp; Technologie</v>
          </cell>
          <cell r="G421" t="str">
            <v>PPE1862</v>
          </cell>
          <cell r="H421" t="str">
            <v>Aut'Emotion : application destinée aux enfants autistes</v>
          </cell>
        </row>
        <row r="422">
          <cell r="A422">
            <v>108390</v>
          </cell>
          <cell r="B422" t="str">
            <v xml:space="preserve">BLOT     </v>
          </cell>
          <cell r="C422" t="str">
            <v xml:space="preserve">Thomas  </v>
          </cell>
          <cell r="D422" t="str">
            <v xml:space="preserve">BLOT     Thomas  </v>
          </cell>
          <cell r="E422" t="str">
            <v>thomas.blot@edu.ece.fr</v>
          </cell>
          <cell r="F422" t="str">
            <v>[SE] Systèmes Embarqués</v>
          </cell>
          <cell r="G422" t="str">
            <v>PPE1863</v>
          </cell>
          <cell r="H422" t="str">
            <v>COOKETHER (Cook + Together) : réseau social gastronomique</v>
          </cell>
        </row>
        <row r="423">
          <cell r="A423">
            <v>106664</v>
          </cell>
          <cell r="B423" t="str">
            <v xml:space="preserve">BENCHEQROUN     </v>
          </cell>
          <cell r="C423" t="str">
            <v xml:space="preserve">Kamil  </v>
          </cell>
          <cell r="D423" t="str">
            <v xml:space="preserve">BENCHEQROUN     Kamil  </v>
          </cell>
          <cell r="E423" t="str">
            <v>kamil.bencheqroun@edu.ece.fr</v>
          </cell>
          <cell r="F423" t="str">
            <v>[EN] Energie &amp; Environnement</v>
          </cell>
          <cell r="G423" t="str">
            <v>PPE1864</v>
          </cell>
          <cell r="H423" t="str">
            <v>Optimisation de l’espace des métros et gestion des flux de voyageurs</v>
          </cell>
        </row>
        <row r="424">
          <cell r="A424">
            <v>106436</v>
          </cell>
          <cell r="B424" t="str">
            <v xml:space="preserve">VIEIRA     </v>
          </cell>
          <cell r="C424" t="str">
            <v xml:space="preserve">Joel  </v>
          </cell>
          <cell r="D424" t="str">
            <v xml:space="preserve">VIEIRA     Joel  </v>
          </cell>
          <cell r="E424" t="str">
            <v>joel.vieira@edu.ece.fr</v>
          </cell>
          <cell r="F424" t="str">
            <v>[SI] Systèmes d\'Information</v>
          </cell>
          <cell r="G424" t="str">
            <v>PPE1865</v>
          </cell>
          <cell r="H424" t="str">
            <v>Trieur automatique de déchet</v>
          </cell>
        </row>
        <row r="425">
          <cell r="A425">
            <v>106222</v>
          </cell>
          <cell r="B425" t="str">
            <v xml:space="preserve">BOLIE ISAWANKI    </v>
          </cell>
          <cell r="C425" t="str">
            <v xml:space="preserve">Anthony  </v>
          </cell>
          <cell r="D425" t="str">
            <v xml:space="preserve">BOLIE ISAWANKI    Anthony  </v>
          </cell>
          <cell r="E425" t="str">
            <v>anthony.bolie-isawanki@edu.ece.fr</v>
          </cell>
          <cell r="F425" t="str">
            <v>[OC] Objets Connectés, Réseaux et Services</v>
          </cell>
          <cell r="G425" t="str">
            <v>PPE1866</v>
          </cell>
          <cell r="H425" t="str">
            <v>Amélioration de la sécurité des personnes aveugles</v>
          </cell>
        </row>
        <row r="426">
          <cell r="A426">
            <v>107002</v>
          </cell>
          <cell r="B426" t="str">
            <v xml:space="preserve">DESDET     </v>
          </cell>
          <cell r="C426" t="str">
            <v xml:space="preserve">Emma  </v>
          </cell>
          <cell r="D426" t="str">
            <v xml:space="preserve">DESDET     Emma  </v>
          </cell>
          <cell r="E426" t="str">
            <v>emma.desdet@edu.ece.fr</v>
          </cell>
          <cell r="F426" t="str">
            <v>[SA] Santé &amp; Technologie</v>
          </cell>
          <cell r="G426" t="str">
            <v>PPE1867</v>
          </cell>
          <cell r="H426" t="str">
            <v xml:space="preserve">Application d’aide à la transmission d’information du dossier médical des patients entre les différents services d’urgences </v>
          </cell>
        </row>
        <row r="427">
          <cell r="A427">
            <v>106320</v>
          </cell>
          <cell r="B427" t="str">
            <v xml:space="preserve">DEROULEDE     </v>
          </cell>
          <cell r="C427" t="str">
            <v xml:space="preserve">Louis  </v>
          </cell>
          <cell r="D427" t="str">
            <v xml:space="preserve">DEROULEDE     Louis  </v>
          </cell>
          <cell r="E427" t="str">
            <v>louis.deroulede@edu.ece.fr</v>
          </cell>
          <cell r="F427" t="str">
            <v>[EN] Energie &amp; Environnement</v>
          </cell>
          <cell r="G427" t="str">
            <v>PPE1868</v>
          </cell>
          <cell r="H427" t="str">
            <v>Messagerie mémorielle</v>
          </cell>
        </row>
        <row r="428">
          <cell r="A428">
            <v>106352</v>
          </cell>
          <cell r="B428" t="str">
            <v xml:space="preserve">GUYARD     </v>
          </cell>
          <cell r="C428" t="str">
            <v xml:space="preserve">Jean-adrien  </v>
          </cell>
          <cell r="D428" t="str">
            <v xml:space="preserve">GUYARD     Jean-adrien  </v>
          </cell>
          <cell r="E428" t="str">
            <v>jean-adrien.guyard@edu.ece.fr</v>
          </cell>
          <cell r="F428" t="str">
            <v>[EN] Energie &amp; Environnement</v>
          </cell>
          <cell r="G428" t="str">
            <v>PPE1869</v>
          </cell>
          <cell r="H428" t="str">
            <v>Application de mise en relation touriste-local</v>
          </cell>
        </row>
        <row r="429">
          <cell r="A429">
            <v>108397</v>
          </cell>
          <cell r="B429" t="str">
            <v xml:space="preserve">PAGEAU     </v>
          </cell>
          <cell r="C429" t="str">
            <v xml:space="preserve">Pierre  </v>
          </cell>
          <cell r="D429" t="str">
            <v xml:space="preserve">PAGEAU     Pierre  </v>
          </cell>
          <cell r="E429" t="str">
            <v>pierre.pageau@edu.ece.fr</v>
          </cell>
          <cell r="F429" t="str">
            <v>[SE] Systèmes Embarqués</v>
          </cell>
          <cell r="G429" t="str">
            <v>PPE1870</v>
          </cell>
          <cell r="H429" t="str">
            <v>Chargeur intelligent</v>
          </cell>
        </row>
        <row r="430">
          <cell r="A430">
            <v>108552</v>
          </cell>
          <cell r="B430" t="str">
            <v xml:space="preserve">NOE     </v>
          </cell>
          <cell r="C430" t="str">
            <v xml:space="preserve">Jordan  </v>
          </cell>
          <cell r="D430" t="str">
            <v xml:space="preserve">NOE     Jordan  </v>
          </cell>
          <cell r="E430" t="str">
            <v>jordan.noe@edu.ece.fr</v>
          </cell>
          <cell r="F430" t="str">
            <v>[OC] Objets Connectés, Réseaux et Services</v>
          </cell>
          <cell r="G430" t="str">
            <v>PPE1871</v>
          </cell>
          <cell r="H430" t="str">
            <v>Robot Inmoov ECE-Paris</v>
          </cell>
        </row>
        <row r="431">
          <cell r="A431">
            <v>106290</v>
          </cell>
          <cell r="B431" t="str">
            <v xml:space="preserve">LAME     </v>
          </cell>
          <cell r="C431" t="str">
            <v xml:space="preserve">Antoine  </v>
          </cell>
          <cell r="D431" t="str">
            <v xml:space="preserve">LAME     Antoine  </v>
          </cell>
          <cell r="E431" t="str">
            <v>antoine.lame@edu.ece.fr</v>
          </cell>
          <cell r="F431" t="str">
            <v>[OC] Objets Connectés, Réseaux et Services</v>
          </cell>
          <cell r="G431" t="str">
            <v>PPE1872</v>
          </cell>
          <cell r="H431" t="str">
            <v>Le doigt dans l’œil, « Optimisation d’une solution de pointage à l’œil pour personne en situation de handicap »</v>
          </cell>
        </row>
        <row r="432">
          <cell r="A432">
            <v>106544</v>
          </cell>
          <cell r="B432" t="str">
            <v xml:space="preserve">TROMELIN     </v>
          </cell>
          <cell r="C432" t="str">
            <v xml:space="preserve">Clara  </v>
          </cell>
          <cell r="D432" t="str">
            <v xml:space="preserve">TROMELIN     Clara  </v>
          </cell>
          <cell r="E432" t="str">
            <v>clara.tromelin@edu.ece.fr</v>
          </cell>
          <cell r="F432" t="str">
            <v>[EN] Energie &amp; Environnement</v>
          </cell>
          <cell r="G432" t="str">
            <v>PPE1873</v>
          </cell>
          <cell r="H432" t="str">
            <v>Quad de l'air, un vent de liberté</v>
          </cell>
        </row>
        <row r="433">
          <cell r="A433">
            <v>108197</v>
          </cell>
          <cell r="B433" t="str">
            <v xml:space="preserve">BOSVAL     </v>
          </cell>
          <cell r="C433" t="str">
            <v xml:space="preserve">Alexis  </v>
          </cell>
          <cell r="D433" t="str">
            <v xml:space="preserve">BOSVAL     Alexis  </v>
          </cell>
          <cell r="E433" t="str">
            <v>alexis.bosval@edu.ece.fr</v>
          </cell>
          <cell r="F433" t="str">
            <v>[EN] Energie &amp; Environnement</v>
          </cell>
          <cell r="G433" t="str">
            <v>PPE1874</v>
          </cell>
          <cell r="H433" t="str">
            <v>La première BOX livré dans votre espace de réalité virtuelle</v>
          </cell>
        </row>
        <row r="434">
          <cell r="A434">
            <v>108187</v>
          </cell>
          <cell r="B434" t="str">
            <v xml:space="preserve">FERRANDIS     </v>
          </cell>
          <cell r="C434" t="str">
            <v xml:space="preserve">Alizée  </v>
          </cell>
          <cell r="D434" t="str">
            <v xml:space="preserve">FERRANDIS     Alizée  </v>
          </cell>
          <cell r="E434" t="str">
            <v>alizee.ferrandis@edu.ece.fr</v>
          </cell>
          <cell r="F434" t="str">
            <v>[SI] Systèmes d\'Information</v>
          </cell>
          <cell r="G434" t="str">
            <v>PPE1875</v>
          </cell>
          <cell r="H434" t="str">
            <v>-New Portfolio Venture Management- (NPVM)</v>
          </cell>
        </row>
        <row r="435">
          <cell r="A435">
            <v>106372</v>
          </cell>
          <cell r="B435" t="str">
            <v xml:space="preserve">TAO     </v>
          </cell>
          <cell r="C435" t="str">
            <v xml:space="preserve">Tuong vi </v>
          </cell>
          <cell r="D435" t="str">
            <v xml:space="preserve">TAO     Tuong vi </v>
          </cell>
          <cell r="E435" t="str">
            <v>tuong-vi.tao@edu.ece.fr</v>
          </cell>
          <cell r="F435" t="str">
            <v>[SE] Systèmes Embarqués</v>
          </cell>
          <cell r="G435" t="str">
            <v>PPE1876</v>
          </cell>
          <cell r="H435" t="str">
            <v>Classe silencieuse</v>
          </cell>
        </row>
        <row r="436">
          <cell r="A436">
            <v>108553</v>
          </cell>
          <cell r="B436" t="str">
            <v xml:space="preserve">TCHIKAYA     </v>
          </cell>
          <cell r="C436" t="str">
            <v xml:space="preserve">Kany  </v>
          </cell>
          <cell r="D436" t="str">
            <v xml:space="preserve">TCHIKAYA     Kany  </v>
          </cell>
          <cell r="E436" t="str">
            <v>kany.tchikaya@edu.ece.fr</v>
          </cell>
          <cell r="F436" t="str">
            <v>[SE] Systèmes Embarqués</v>
          </cell>
          <cell r="G436" t="str">
            <v>PPE1877</v>
          </cell>
          <cell r="H436" t="str">
            <v>Drone FPV stéréoscopique</v>
          </cell>
        </row>
        <row r="437">
          <cell r="A437">
            <v>108517</v>
          </cell>
          <cell r="B437" t="str">
            <v xml:space="preserve">DUBOC     </v>
          </cell>
          <cell r="C437" t="str">
            <v xml:space="preserve">Jeremy  </v>
          </cell>
          <cell r="D437" t="str">
            <v xml:space="preserve">DUBOC     Jeremy  </v>
          </cell>
          <cell r="E437" t="str">
            <v>jeremy.duboc@edu.ece.fr</v>
          </cell>
          <cell r="F437" t="str">
            <v>[SA] Santé &amp; Technologie</v>
          </cell>
          <cell r="G437" t="str">
            <v>PPE1878</v>
          </cell>
          <cell r="H437" t="str">
            <v>Analyse infrarouge de l'environnement d'un véhicule autonome</v>
          </cell>
        </row>
        <row r="438">
          <cell r="A438">
            <v>106332</v>
          </cell>
          <cell r="B438" t="str">
            <v xml:space="preserve">DE MONTS DE SAVASSE  </v>
          </cell>
          <cell r="C438" t="str">
            <v xml:space="preserve">Albéric  </v>
          </cell>
          <cell r="D438" t="str">
            <v xml:space="preserve">DE MONTS DE SAVASSE  Albéric  </v>
          </cell>
          <cell r="E438" t="str">
            <v>alberic.de-monts-de-savasse@edu.ece.fr</v>
          </cell>
          <cell r="F438" t="str">
            <v>[SE] Systèmes Embarqués</v>
          </cell>
          <cell r="G438" t="str">
            <v>PPE1879</v>
          </cell>
          <cell r="H438" t="str">
            <v>Sols collants en boîte de nuit</v>
          </cell>
        </row>
        <row r="439">
          <cell r="A439">
            <v>108383</v>
          </cell>
          <cell r="B439" t="str">
            <v xml:space="preserve">VALRAN     </v>
          </cell>
          <cell r="C439" t="str">
            <v xml:space="preserve">Adrien  </v>
          </cell>
          <cell r="D439" t="str">
            <v xml:space="preserve">VALRAN     Adrien  </v>
          </cell>
          <cell r="E439" t="str">
            <v>adrien.valran@edu.ece.fr</v>
          </cell>
          <cell r="F439" t="str">
            <v>[SI] Systèmes d\'Information</v>
          </cell>
          <cell r="G439" t="str">
            <v>PPE1880</v>
          </cell>
          <cell r="H439" t="str">
            <v>Concevoir et développer la première Customer/Contact Data Platform basée sur l'IA et le Big Data (ou le BI)</v>
          </cell>
        </row>
        <row r="440">
          <cell r="A440">
            <v>106571</v>
          </cell>
          <cell r="B440" t="str">
            <v xml:space="preserve">RAIMBERT     </v>
          </cell>
          <cell r="C440" t="str">
            <v xml:space="preserve">Anatole  </v>
          </cell>
          <cell r="D440" t="str">
            <v xml:space="preserve">RAIMBERT     Anatole  </v>
          </cell>
          <cell r="E440" t="str">
            <v>anatole.raimbert@edu.ece.fr</v>
          </cell>
          <cell r="F440" t="str">
            <v>[OC] Objets Connectés, Réseaux et Services</v>
          </cell>
          <cell r="G440" t="str">
            <v>PPE1881</v>
          </cell>
          <cell r="H440" t="str">
            <v>MyHomePlace - Un guichet unique pour simplifier l'expérience du propriétaire de maison individuelle</v>
          </cell>
        </row>
        <row r="441">
          <cell r="A441">
            <v>107288</v>
          </cell>
          <cell r="B441" t="str">
            <v xml:space="preserve">GENTRIC     </v>
          </cell>
          <cell r="C441" t="str">
            <v xml:space="preserve">Nolwenn  </v>
          </cell>
          <cell r="D441" t="str">
            <v xml:space="preserve">GENTRIC     Nolwenn  </v>
          </cell>
          <cell r="E441" t="str">
            <v>nolwenn.gentric@edu.ece.fr</v>
          </cell>
          <cell r="F441" t="str">
            <v>[EN] Energie &amp; Environnement</v>
          </cell>
          <cell r="G441" t="str">
            <v>PPE1882</v>
          </cell>
          <cell r="H441" t="str">
            <v>Citizen Services Platform</v>
          </cell>
        </row>
        <row r="442">
          <cell r="A442">
            <v>108227</v>
          </cell>
          <cell r="B442" t="str">
            <v xml:space="preserve">DROULERS     </v>
          </cell>
          <cell r="C442" t="str">
            <v xml:space="preserve">Ugo  </v>
          </cell>
          <cell r="D442" t="str">
            <v xml:space="preserve">DROULERS     Ugo  </v>
          </cell>
          <cell r="E442" t="str">
            <v>ugo.droulers@edu.ece.fr</v>
          </cell>
          <cell r="F442" t="str">
            <v>[IF] Ingénierie Financière</v>
          </cell>
          <cell r="G442" t="str">
            <v>PPE1883</v>
          </cell>
          <cell r="H442" t="str">
            <v>Digital / humain</v>
          </cell>
        </row>
        <row r="443">
          <cell r="A443">
            <v>106536</v>
          </cell>
          <cell r="B443" t="str">
            <v xml:space="preserve">PORTAL     </v>
          </cell>
          <cell r="C443" t="str">
            <v xml:space="preserve">Romain-Hugo  </v>
          </cell>
          <cell r="D443" t="str">
            <v xml:space="preserve">PORTAL     Romain-Hugo  </v>
          </cell>
          <cell r="E443" t="str">
            <v>romain-hugo.portal@edu.ece.fr</v>
          </cell>
          <cell r="F443" t="str">
            <v>[EN] Energie &amp; Environnement</v>
          </cell>
          <cell r="G443" t="str">
            <v>PPE1884</v>
          </cell>
          <cell r="H443" t="str">
            <v>Eat Smart</v>
          </cell>
        </row>
        <row r="444">
          <cell r="A444">
            <v>106684</v>
          </cell>
          <cell r="B444" t="str">
            <v xml:space="preserve">BRUSSELLE     </v>
          </cell>
          <cell r="C444" t="str">
            <v xml:space="preserve">Tom  </v>
          </cell>
          <cell r="D444" t="str">
            <v xml:space="preserve">BRUSSELLE     Tom  </v>
          </cell>
          <cell r="E444" t="str">
            <v>tom.brusselle@edu.ece.fr</v>
          </cell>
          <cell r="F444" t="str">
            <v>[SA] Santé &amp; Technologie</v>
          </cell>
          <cell r="G444" t="str">
            <v>PPE1885</v>
          </cell>
          <cell r="H444" t="str">
            <v>Application de crédit/commandes entre restaurateur/fournisseur</v>
          </cell>
        </row>
        <row r="445">
          <cell r="A445">
            <v>106471</v>
          </cell>
          <cell r="B445" t="str">
            <v xml:space="preserve">LOEUR     </v>
          </cell>
          <cell r="C445" t="str">
            <v xml:space="preserve">Richard  </v>
          </cell>
          <cell r="D445" t="str">
            <v xml:space="preserve">LOEUR     Richard  </v>
          </cell>
          <cell r="E445" t="str">
            <v>richard.loeur@edu.ece.fr</v>
          </cell>
          <cell r="F445" t="str">
            <v>[SI] Systèmes d\'Information</v>
          </cell>
          <cell r="G445" t="str">
            <v>PPE1886</v>
          </cell>
          <cell r="H445" t="str">
            <v>Intuitive and Augmented Surveys</v>
          </cell>
        </row>
        <row r="446">
          <cell r="A446">
            <v>108351</v>
          </cell>
          <cell r="B446" t="str">
            <v xml:space="preserve">RODRIGUEZ     </v>
          </cell>
          <cell r="C446" t="str">
            <v xml:space="preserve">Julien  </v>
          </cell>
          <cell r="D446" t="str">
            <v xml:space="preserve">RODRIGUEZ     Julien  </v>
          </cell>
          <cell r="E446" t="str">
            <v>julien.rodriguez@edu.ece.fr</v>
          </cell>
          <cell r="F446" t="str">
            <v>[SA] Santé &amp; Technologie</v>
          </cell>
          <cell r="G446" t="str">
            <v>PPE1887</v>
          </cell>
          <cell r="H446" t="str">
            <v>ReinSpécu Comportement du spéculateur augmenté de Reinforced Learning en Python</v>
          </cell>
        </row>
        <row r="447">
          <cell r="A447">
            <v>106418</v>
          </cell>
          <cell r="B447" t="str">
            <v xml:space="preserve">PIROT     </v>
          </cell>
          <cell r="C447" t="str">
            <v xml:space="preserve">Julien  </v>
          </cell>
          <cell r="D447" t="str">
            <v xml:space="preserve">PIROT     Julien  </v>
          </cell>
          <cell r="E447" t="str">
            <v>julien.pirot@edu.ece.fr</v>
          </cell>
          <cell r="F447" t="str">
            <v>[SI] Systèmes d\'Information</v>
          </cell>
          <cell r="G447" t="str">
            <v>PPE1801</v>
          </cell>
          <cell r="H447" t="str">
            <v>Rééducation des enfants atteints de troubles de l'écriture</v>
          </cell>
        </row>
        <row r="448">
          <cell r="A448">
            <v>106461</v>
          </cell>
          <cell r="B448" t="str">
            <v xml:space="preserve">GOUGE     </v>
          </cell>
          <cell r="C448" t="str">
            <v xml:space="preserve">Roman  </v>
          </cell>
          <cell r="D448" t="str">
            <v xml:space="preserve">GOUGE     Roman  </v>
          </cell>
          <cell r="E448" t="str">
            <v>roman.gouge@edu.ece.fr</v>
          </cell>
          <cell r="F448" t="str">
            <v>[OC] Objets Connectés, Réseaux et Services</v>
          </cell>
          <cell r="G448" t="str">
            <v>PPE1802</v>
          </cell>
          <cell r="H448" t="str">
            <v>Système de localisation de plongeurs</v>
          </cell>
        </row>
        <row r="449">
          <cell r="A449">
            <v>108387</v>
          </cell>
          <cell r="B449" t="str">
            <v xml:space="preserve">COURBIN     </v>
          </cell>
          <cell r="C449" t="str">
            <v xml:space="preserve">Antoine  </v>
          </cell>
          <cell r="D449" t="str">
            <v xml:space="preserve">COURBIN     Antoine  </v>
          </cell>
          <cell r="E449" t="str">
            <v>antoine.courbin@edu.ece.fr</v>
          </cell>
          <cell r="F449" t="str">
            <v>[SE] Systèmes Embarqués</v>
          </cell>
          <cell r="G449" t="str">
            <v>PPE1803</v>
          </cell>
          <cell r="H449" t="str">
            <v>Serrure biométrique connectée</v>
          </cell>
        </row>
        <row r="450">
          <cell r="A450">
            <v>106727</v>
          </cell>
          <cell r="B450" t="str">
            <v xml:space="preserve">BOUKAIBA     </v>
          </cell>
          <cell r="C450" t="str">
            <v xml:space="preserve">Sophia  </v>
          </cell>
          <cell r="D450" t="str">
            <v xml:space="preserve">BOUKAIBA     Sophia  </v>
          </cell>
          <cell r="E450" t="str">
            <v>sophia.boukaiba@edu.ece.fr</v>
          </cell>
          <cell r="F450" t="str">
            <v>[SE] Systèmes Embarqués</v>
          </cell>
          <cell r="G450" t="str">
            <v>PPE1804</v>
          </cell>
          <cell r="H450" t="str">
            <v>système  de sensibilisation a la gestion des 
émissions de CO2</v>
          </cell>
        </row>
        <row r="451">
          <cell r="A451">
            <v>106584</v>
          </cell>
          <cell r="B451" t="str">
            <v xml:space="preserve">VU     </v>
          </cell>
          <cell r="C451" t="str">
            <v xml:space="preserve">Theophane  </v>
          </cell>
          <cell r="D451" t="str">
            <v xml:space="preserve">VU     Theophane  </v>
          </cell>
          <cell r="E451" t="str">
            <v>theophane.vu@edu.ece.fr</v>
          </cell>
          <cell r="F451" t="str">
            <v>[SE] Systèmes Embarqués</v>
          </cell>
          <cell r="G451" t="str">
            <v>PPE1805</v>
          </cell>
          <cell r="H451" t="str">
            <v>Système d'objets intelligents</v>
          </cell>
        </row>
        <row r="452">
          <cell r="A452">
            <v>108428</v>
          </cell>
          <cell r="B452" t="str">
            <v xml:space="preserve">MIROU     </v>
          </cell>
          <cell r="C452" t="str">
            <v xml:space="preserve">Adrien  </v>
          </cell>
          <cell r="D452" t="str">
            <v xml:space="preserve">MIROU     Adrien  </v>
          </cell>
          <cell r="E452" t="str">
            <v>adrien.mirou@edu.ece.fr</v>
          </cell>
          <cell r="F452" t="str">
            <v>[SE] Systèmes Embarqués</v>
          </cell>
          <cell r="G452" t="str">
            <v>PPE1806</v>
          </cell>
          <cell r="H452" t="str">
            <v>Tickets de caisse sur smartphone</v>
          </cell>
        </row>
        <row r="453">
          <cell r="A453">
            <v>107184</v>
          </cell>
          <cell r="B453" t="str">
            <v xml:space="preserve">DELAFOSSE     </v>
          </cell>
          <cell r="C453" t="str">
            <v xml:space="preserve">Pierre joseph </v>
          </cell>
          <cell r="D453" t="str">
            <v xml:space="preserve">DELAFOSSE     Pierre joseph </v>
          </cell>
          <cell r="E453" t="str">
            <v>pierre-joseph.delafosse@edu.ece.fr</v>
          </cell>
          <cell r="F453" t="str">
            <v>[SE] Systèmes Embarqués</v>
          </cell>
          <cell r="G453" t="str">
            <v>PPE1807</v>
          </cell>
          <cell r="H453" t="str">
            <v>Application permettant la location des places de port</v>
          </cell>
        </row>
        <row r="454">
          <cell r="A454">
            <v>108394</v>
          </cell>
          <cell r="B454" t="str">
            <v xml:space="preserve">RANARISON     </v>
          </cell>
          <cell r="C454" t="str">
            <v xml:space="preserve">Meva  </v>
          </cell>
          <cell r="D454" t="str">
            <v xml:space="preserve">RANARISON     Meva  </v>
          </cell>
          <cell r="E454" t="str">
            <v>meva.ranarison@edu.ece.fr</v>
          </cell>
          <cell r="F454" t="str">
            <v>[SI] Systèmes d\'Information</v>
          </cell>
          <cell r="G454" t="str">
            <v>PPE1808</v>
          </cell>
          <cell r="H454" t="str">
            <v>lecture de voie d'escalade (sport)</v>
          </cell>
        </row>
        <row r="455">
          <cell r="A455">
            <v>108212</v>
          </cell>
          <cell r="B455" t="str">
            <v xml:space="preserve">HOUE     </v>
          </cell>
          <cell r="C455" t="str">
            <v xml:space="preserve">Johan  </v>
          </cell>
          <cell r="D455" t="str">
            <v xml:space="preserve">HOUE     Johan  </v>
          </cell>
          <cell r="E455" t="str">
            <v>johan.houe@edu.ece.fr</v>
          </cell>
          <cell r="F455" t="str">
            <v>[EN] Energie &amp; Environnement</v>
          </cell>
          <cell r="G455" t="str">
            <v>PPE1809</v>
          </cell>
          <cell r="H455" t="str">
            <v>Faciliter la mobilité des personnes en fauteuil roulant</v>
          </cell>
        </row>
        <row r="456">
          <cell r="A456">
            <v>106350</v>
          </cell>
          <cell r="B456" t="str">
            <v xml:space="preserve">HUET     </v>
          </cell>
          <cell r="C456" t="str">
            <v xml:space="preserve">Tom  </v>
          </cell>
          <cell r="D456" t="str">
            <v xml:space="preserve">HUET     Tom  </v>
          </cell>
          <cell r="E456" t="str">
            <v>tom.huet@edu.ece.fr</v>
          </cell>
          <cell r="F456" t="str">
            <v>[IF] Ingénierie Financière</v>
          </cell>
          <cell r="G456" t="str">
            <v>PPE1810</v>
          </cell>
          <cell r="H456" t="str">
            <v>un réseau pour start-up pour obtenir un feed back de son projet avant investissement</v>
          </cell>
        </row>
        <row r="457">
          <cell r="A457">
            <v>105781</v>
          </cell>
          <cell r="B457" t="str">
            <v xml:space="preserve">FORMOND     </v>
          </cell>
          <cell r="C457" t="str">
            <v xml:space="preserve">Thibaud  </v>
          </cell>
          <cell r="D457" t="str">
            <v xml:space="preserve">FORMOND     Thibaud  </v>
          </cell>
          <cell r="E457" t="str">
            <v>thibaud.formond@edu.ece.fr</v>
          </cell>
          <cell r="F457" t="str">
            <v>[SI] Systèmes d\'Information</v>
          </cell>
          <cell r="G457" t="str">
            <v>PPE1811</v>
          </cell>
          <cell r="H457" t="str">
            <v>Optimisation de prise de décisions chez les sapeurs pompiers</v>
          </cell>
        </row>
        <row r="458">
          <cell r="A458">
            <v>108401</v>
          </cell>
          <cell r="B458" t="str">
            <v xml:space="preserve">BENDEJAC     </v>
          </cell>
          <cell r="C458" t="str">
            <v xml:space="preserve">Hugo  </v>
          </cell>
          <cell r="D458" t="str">
            <v xml:space="preserve">BENDEJAC     Hugo  </v>
          </cell>
          <cell r="E458" t="str">
            <v>hugo.bendejac@edu.ece.fr</v>
          </cell>
          <cell r="F458" t="str">
            <v>[IF] Ingénierie Financière</v>
          </cell>
          <cell r="G458" t="str">
            <v>PPE1812</v>
          </cell>
          <cell r="H458" t="str">
            <v xml:space="preserve">Liseuse en braille </v>
          </cell>
        </row>
        <row r="459">
          <cell r="A459">
            <v>108550</v>
          </cell>
          <cell r="B459" t="str">
            <v xml:space="preserve">GUEZ     </v>
          </cell>
          <cell r="C459" t="str">
            <v xml:space="preserve">Ethan  </v>
          </cell>
          <cell r="D459" t="str">
            <v xml:space="preserve">GUEZ     Ethan  </v>
          </cell>
          <cell r="E459" t="str">
            <v>ethan.guez@edu.ece.fr</v>
          </cell>
          <cell r="F459" t="str">
            <v>[IF] Ingénierie Financière</v>
          </cell>
          <cell r="G459" t="str">
            <v>PPE1813</v>
          </cell>
          <cell r="H459" t="str">
            <v>Smart Repair</v>
          </cell>
        </row>
        <row r="460">
          <cell r="A460">
            <v>106974</v>
          </cell>
          <cell r="B460" t="str">
            <v xml:space="preserve">GIOT     </v>
          </cell>
          <cell r="C460" t="str">
            <v xml:space="preserve">Valentin  </v>
          </cell>
          <cell r="D460" t="str">
            <v xml:space="preserve">GIOT     Valentin  </v>
          </cell>
          <cell r="E460" t="str">
            <v>valentin.giot@edu.ece.fr</v>
          </cell>
          <cell r="F460" t="str">
            <v>[IF] Ingénierie Financière</v>
          </cell>
          <cell r="G460" t="str">
            <v>PPE1814</v>
          </cell>
          <cell r="H460" t="str">
            <v>Système de suivi de patients pour les médecins généralistes</v>
          </cell>
        </row>
        <row r="461">
          <cell r="A461">
            <v>106363</v>
          </cell>
          <cell r="B461" t="str">
            <v xml:space="preserve">THANABALASINGAM     </v>
          </cell>
          <cell r="C461" t="str">
            <v xml:space="preserve">Senthan  </v>
          </cell>
          <cell r="D461" t="str">
            <v xml:space="preserve">THANABALASINGAM     Senthan  </v>
          </cell>
          <cell r="E461" t="str">
            <v>senthan.thanabalasingam@edu.ece.fr</v>
          </cell>
          <cell r="F461" t="str">
            <v>[SI] Systèmes d\'Information</v>
          </cell>
          <cell r="G461" t="str">
            <v>PPE1815</v>
          </cell>
          <cell r="H461" t="str">
            <v>Bracelet/Badge conservant les données (localisation,données médicales...) d'un accidenté</v>
          </cell>
        </row>
        <row r="462">
          <cell r="A462">
            <v>106427</v>
          </cell>
          <cell r="B462" t="str">
            <v xml:space="preserve">CAMALACANNANE     </v>
          </cell>
          <cell r="C462" t="str">
            <v xml:space="preserve">Keerthana  </v>
          </cell>
          <cell r="D462" t="str">
            <v xml:space="preserve">CAMALACANNANE     Keerthana  </v>
          </cell>
          <cell r="E462" t="str">
            <v>keerthana.camalacannane@edu.ece.fr</v>
          </cell>
          <cell r="F462" t="str">
            <v>[IF] Ingénierie Financière</v>
          </cell>
          <cell r="G462" t="str">
            <v>PPE1816</v>
          </cell>
          <cell r="H462" t="str">
            <v>Cathéter automatisé</v>
          </cell>
        </row>
        <row r="463">
          <cell r="A463">
            <v>108464</v>
          </cell>
          <cell r="B463" t="str">
            <v xml:space="preserve">COSTE     </v>
          </cell>
          <cell r="C463" t="str">
            <v xml:space="preserve">Corentin  </v>
          </cell>
          <cell r="D463" t="str">
            <v xml:space="preserve">COSTE     Corentin  </v>
          </cell>
          <cell r="E463" t="str">
            <v>corentin.coste@edu.ece.fr</v>
          </cell>
          <cell r="F463" t="str">
            <v>[SI] Systèmes d\'Information</v>
          </cell>
          <cell r="G463" t="str">
            <v>PPE1817</v>
          </cell>
          <cell r="H463" t="str">
            <v>Créateur de partition de musique à partir d'un enregistrement audio et transcription de partition.</v>
          </cell>
        </row>
        <row r="464">
          <cell r="A464">
            <v>108523</v>
          </cell>
          <cell r="B464" t="str">
            <v xml:space="preserve">MOSIMI     </v>
          </cell>
          <cell r="C464" t="str">
            <v xml:space="preserve">Elnathan  </v>
          </cell>
          <cell r="D464" t="str">
            <v xml:space="preserve">MOSIMI     Elnathan  </v>
          </cell>
          <cell r="E464" t="str">
            <v>elnathan.mosimi@edu.ece.fr</v>
          </cell>
          <cell r="F464" t="str">
            <v>[EN] Energie &amp; Environnement</v>
          </cell>
          <cell r="G464" t="str">
            <v>PPE1818</v>
          </cell>
          <cell r="H464" t="str">
            <v>Batterie intelligente</v>
          </cell>
        </row>
        <row r="465">
          <cell r="A465">
            <v>107561</v>
          </cell>
          <cell r="B465" t="str">
            <v xml:space="preserve">LOURAU     </v>
          </cell>
          <cell r="C465" t="str">
            <v xml:space="preserve">Jonathan  </v>
          </cell>
          <cell r="D465" t="str">
            <v xml:space="preserve">LOURAU     Jonathan  </v>
          </cell>
          <cell r="E465" t="str">
            <v>jonathan.lourau@edu.ece.fr</v>
          </cell>
          <cell r="F465" t="str">
            <v>[EN] Energie &amp; Environnement</v>
          </cell>
          <cell r="G465" t="str">
            <v>PPE1819</v>
          </cell>
          <cell r="H465" t="str">
            <v>Site d'empreint de particulier à particulier</v>
          </cell>
        </row>
        <row r="466">
          <cell r="A466">
            <v>107332</v>
          </cell>
          <cell r="B466" t="str">
            <v xml:space="preserve">TIAIBA     </v>
          </cell>
          <cell r="C466" t="str">
            <v xml:space="preserve">Mehdi mokhtar </v>
          </cell>
          <cell r="D466" t="str">
            <v xml:space="preserve">TIAIBA     Mehdi mokhtar </v>
          </cell>
          <cell r="E466" t="str">
            <v>mehdi-mokhtar.tiaiba@edu.ece.fr</v>
          </cell>
          <cell r="F466" t="str">
            <v>[IF] Ingénierie Financière</v>
          </cell>
          <cell r="G466" t="str">
            <v>PPE1820</v>
          </cell>
          <cell r="H466" t="str">
            <v>PMP</v>
          </cell>
        </row>
        <row r="467">
          <cell r="A467">
            <v>106602</v>
          </cell>
          <cell r="B467" t="str">
            <v xml:space="preserve">GARCIA     </v>
          </cell>
          <cell r="C467" t="str">
            <v xml:space="preserve">Damien  </v>
          </cell>
          <cell r="D467" t="str">
            <v xml:space="preserve">GARCIA     Damien  </v>
          </cell>
          <cell r="E467" t="str">
            <v>damien.garcia@edu.ece.fr</v>
          </cell>
          <cell r="F467" t="str">
            <v>[IF] Ingénierie Financière</v>
          </cell>
          <cell r="G467" t="str">
            <v>PPE1821</v>
          </cell>
          <cell r="H467" t="str">
            <v>Application pour simplifier les ajouts sur les réseaux sociaux</v>
          </cell>
        </row>
        <row r="468">
          <cell r="A468">
            <v>106272</v>
          </cell>
          <cell r="B468" t="str">
            <v xml:space="preserve">GUILLOT     </v>
          </cell>
          <cell r="C468" t="str">
            <v xml:space="preserve">Nicolas  </v>
          </cell>
          <cell r="D468" t="str">
            <v xml:space="preserve">GUILLOT     Nicolas  </v>
          </cell>
          <cell r="E468" t="str">
            <v>nicolas.guillot@edu.ece.fr</v>
          </cell>
          <cell r="F468" t="str">
            <v>[SI] Systèmes d\'Information</v>
          </cell>
          <cell r="G468" t="str">
            <v>PPE1822</v>
          </cell>
          <cell r="H468" t="str">
            <v>Application Interactive pour les Services d'Urgence</v>
          </cell>
        </row>
        <row r="469">
          <cell r="A469">
            <v>108479</v>
          </cell>
          <cell r="B469" t="str">
            <v xml:space="preserve">BOYER     </v>
          </cell>
          <cell r="C469" t="str">
            <v xml:space="preserve">Hélène  </v>
          </cell>
          <cell r="D469" t="str">
            <v xml:space="preserve">BOYER     Hélène  </v>
          </cell>
          <cell r="E469" t="str">
            <v>helene.boyer@edu.ece.fr</v>
          </cell>
          <cell r="F469" t="str">
            <v>[SE] Systèmes Embarqués</v>
          </cell>
          <cell r="G469" t="str">
            <v>PPE1823</v>
          </cell>
          <cell r="H469" t="str">
            <v>Reprendre une startup existante SWAF pour l'amener sur le champ du B2C</v>
          </cell>
        </row>
        <row r="470">
          <cell r="A470">
            <v>108414</v>
          </cell>
          <cell r="B470" t="str">
            <v xml:space="preserve">RAFFO     </v>
          </cell>
          <cell r="C470" t="str">
            <v xml:space="preserve">Jérémy  </v>
          </cell>
          <cell r="D470" t="str">
            <v xml:space="preserve">RAFFO     Jérémy  </v>
          </cell>
          <cell r="E470" t="str">
            <v>jeremy.raffo@edu.ece.fr</v>
          </cell>
          <cell r="F470" t="str">
            <v>[IF] Ingénierie Financière</v>
          </cell>
          <cell r="G470" t="str">
            <v>PPE1824</v>
          </cell>
          <cell r="H470" t="str">
            <v>CORP : Call Out Rescue Plus</v>
          </cell>
        </row>
        <row r="471">
          <cell r="A471">
            <v>106478</v>
          </cell>
          <cell r="B471" t="str">
            <v xml:space="preserve">MURUGESAPILLAI     </v>
          </cell>
          <cell r="C471" t="str">
            <v xml:space="preserve">Keerthigan  </v>
          </cell>
          <cell r="D471" t="str">
            <v xml:space="preserve">MURUGESAPILLAI     Keerthigan  </v>
          </cell>
          <cell r="E471" t="str">
            <v>keerthigan.murugesapillai@edu.ece.fr</v>
          </cell>
          <cell r="F471" t="str">
            <v>[IF] Ingénierie Financière</v>
          </cell>
          <cell r="G471" t="str">
            <v>PPE1825</v>
          </cell>
          <cell r="H471" t="str">
            <v>Réseau social, rencontre grâce aux centres d'intérêt communs</v>
          </cell>
        </row>
        <row r="472">
          <cell r="A472">
            <v>106202</v>
          </cell>
          <cell r="B472" t="str">
            <v xml:space="preserve">LESBROS     </v>
          </cell>
          <cell r="C472" t="str">
            <v xml:space="preserve">Nicolas  </v>
          </cell>
          <cell r="D472" t="str">
            <v xml:space="preserve">LESBROS     Nicolas  </v>
          </cell>
          <cell r="E472" t="str">
            <v>nicolas.lesbros@edu.ece.fr</v>
          </cell>
          <cell r="F472" t="str">
            <v>[SA] Santé &amp; Technologie</v>
          </cell>
          <cell r="G472" t="str">
            <v>PPE1826</v>
          </cell>
          <cell r="H472" t="str">
            <v>Electroencéphalogramme et Atlas cérébral</v>
          </cell>
        </row>
        <row r="473">
          <cell r="A473">
            <v>108382</v>
          </cell>
          <cell r="B473" t="str">
            <v xml:space="preserve">BOSSERAY     </v>
          </cell>
          <cell r="C473" t="str">
            <v xml:space="preserve">Alexis  </v>
          </cell>
          <cell r="D473" t="str">
            <v xml:space="preserve">BOSSERAY     Alexis  </v>
          </cell>
          <cell r="E473" t="str">
            <v>alexis.bosseray@edu.ece.fr</v>
          </cell>
          <cell r="F473" t="str">
            <v>[SI] Systèmes d\'Information</v>
          </cell>
          <cell r="G473" t="str">
            <v>PPE1827</v>
          </cell>
          <cell r="H473" t="str">
            <v>Feux rouge dynamiques et optimisation de la sécurité et du temps lors des parcours pietons dans les grandes villes</v>
          </cell>
        </row>
        <row r="474">
          <cell r="A474">
            <v>108098</v>
          </cell>
          <cell r="B474" t="str">
            <v xml:space="preserve">PEREZ     </v>
          </cell>
          <cell r="C474" t="str">
            <v xml:space="preserve">Florent  </v>
          </cell>
          <cell r="D474" t="str">
            <v xml:space="preserve">PEREZ     Florent  </v>
          </cell>
          <cell r="E474" t="str">
            <v>florent.perez@edu.ece.fr</v>
          </cell>
          <cell r="F474" t="str">
            <v>[IF] Ingénierie Financière</v>
          </cell>
          <cell r="G474" t="str">
            <v>PPE1828</v>
          </cell>
          <cell r="H474" t="str">
            <v>Recommandation de point de rencontre</v>
          </cell>
        </row>
        <row r="475">
          <cell r="A475">
            <v>108529</v>
          </cell>
          <cell r="B475" t="str">
            <v xml:space="preserve">CHAN     </v>
          </cell>
          <cell r="C475" t="str">
            <v xml:space="preserve">William  </v>
          </cell>
          <cell r="D475" t="str">
            <v xml:space="preserve">CHAN     William  </v>
          </cell>
          <cell r="E475" t="str">
            <v>william.chan@edu.ece.fr</v>
          </cell>
          <cell r="F475" t="str">
            <v>[SI] Systèmes d\'Information</v>
          </cell>
          <cell r="G475" t="str">
            <v>PPE1829</v>
          </cell>
          <cell r="H475" t="str">
            <v>Adminify</v>
          </cell>
        </row>
        <row r="476">
          <cell r="A476">
            <v>107163</v>
          </cell>
          <cell r="B476" t="str">
            <v xml:space="preserve">GUERIN     </v>
          </cell>
          <cell r="C476" t="str">
            <v xml:space="preserve">Erwan  </v>
          </cell>
          <cell r="D476" t="str">
            <v xml:space="preserve">GUERIN     Erwan  </v>
          </cell>
          <cell r="E476" t="str">
            <v>erwan.guerin@edu.ece.fr</v>
          </cell>
          <cell r="F476" t="str">
            <v>[EN] Energie &amp; Environnement</v>
          </cell>
          <cell r="G476" t="str">
            <v>PPE1830</v>
          </cell>
          <cell r="H476" t="str">
            <v>Les jardins de l'ECE - potager robotisé sur les terrasses de l'ECE</v>
          </cell>
        </row>
        <row r="477">
          <cell r="A477">
            <v>105759</v>
          </cell>
          <cell r="B477" t="str">
            <v xml:space="preserve">FONTY     </v>
          </cell>
          <cell r="C477" t="str">
            <v xml:space="preserve">Tom  </v>
          </cell>
          <cell r="D477" t="str">
            <v xml:space="preserve">FONTY     Tom  </v>
          </cell>
          <cell r="E477" t="str">
            <v>tom.fonty@edu.ece.fr</v>
          </cell>
          <cell r="F477" t="str">
            <v>[EN] Energie &amp; Environnement</v>
          </cell>
          <cell r="G477" t="str">
            <v>PPE1831</v>
          </cell>
          <cell r="H477" t="str">
            <v>La forêt connectée</v>
          </cell>
        </row>
        <row r="478">
          <cell r="A478">
            <v>108378</v>
          </cell>
          <cell r="B478" t="str">
            <v xml:space="preserve">GUERARD     </v>
          </cell>
          <cell r="C478" t="str">
            <v xml:space="preserve">Gabriel  </v>
          </cell>
          <cell r="D478" t="str">
            <v xml:space="preserve">GUERARD     Gabriel  </v>
          </cell>
          <cell r="E478" t="str">
            <v>gabriel.guerard@edu.ece.fr</v>
          </cell>
          <cell r="F478" t="str">
            <v>[SE] Systèmes Embarqués</v>
          </cell>
          <cell r="G478" t="str">
            <v>PPE1832</v>
          </cell>
          <cell r="H478" t="str">
            <v>Projet Objets connectés associés à la PLV de luxe</v>
          </cell>
        </row>
        <row r="479">
          <cell r="A479">
            <v>108155</v>
          </cell>
          <cell r="B479" t="str">
            <v xml:space="preserve">ZHOU     </v>
          </cell>
          <cell r="C479" t="str">
            <v xml:space="preserve">Jean-Jacques  </v>
          </cell>
          <cell r="D479" t="str">
            <v xml:space="preserve">ZHOU     Jean-Jacques  </v>
          </cell>
          <cell r="E479" t="str">
            <v>jean-jacques.zhou@edu.ece.fr</v>
          </cell>
          <cell r="F479" t="str">
            <v>[SI] Systèmes d\'Information</v>
          </cell>
          <cell r="G479" t="str">
            <v>PPE1833</v>
          </cell>
          <cell r="H479" t="str">
            <v>De la numérisation d'un monument à l'impression 3D</v>
          </cell>
        </row>
        <row r="480">
          <cell r="A480">
            <v>108413</v>
          </cell>
          <cell r="B480" t="str">
            <v xml:space="preserve">ZHANG     </v>
          </cell>
          <cell r="C480" t="str">
            <v xml:space="preserve">Héloïse  </v>
          </cell>
          <cell r="D480" t="str">
            <v xml:space="preserve">ZHANG     Héloïse  </v>
          </cell>
          <cell r="E480" t="str">
            <v>heloise.zhang@edu.ece.fr</v>
          </cell>
          <cell r="F480" t="str">
            <v>[SI] Systèmes d\'Information</v>
          </cell>
          <cell r="G480" t="str">
            <v>PPE1834</v>
          </cell>
          <cell r="H480" t="str">
            <v>Application Mapping ECE</v>
          </cell>
        </row>
        <row r="481">
          <cell r="A481">
            <v>106945</v>
          </cell>
          <cell r="B481" t="str">
            <v xml:space="preserve">COP--GAILLOT     </v>
          </cell>
          <cell r="C481" t="str">
            <v xml:space="preserve">Thomas  </v>
          </cell>
          <cell r="D481" t="str">
            <v xml:space="preserve">COP--GAILLOT     Thomas  </v>
          </cell>
          <cell r="E481" t="str">
            <v>thomas.cop--gaillot@edu.ece.fr</v>
          </cell>
          <cell r="F481" t="str">
            <v>[SE] Systèmes Embarqués</v>
          </cell>
          <cell r="G481" t="str">
            <v>PPE1835</v>
          </cell>
          <cell r="H481" t="str">
            <v>Dispositif de communication oculaire pour les patients atteints de paralysies empêchant la parole</v>
          </cell>
        </row>
        <row r="482">
          <cell r="A482">
            <v>108516</v>
          </cell>
          <cell r="B482" t="str">
            <v xml:space="preserve">PORETZ     </v>
          </cell>
          <cell r="C482" t="str">
            <v xml:space="preserve">Ruben  </v>
          </cell>
          <cell r="D482" t="str">
            <v xml:space="preserve">PORETZ     Ruben  </v>
          </cell>
          <cell r="E482" t="str">
            <v>ruben.poretz@edu.ece.fr</v>
          </cell>
          <cell r="F482" t="str">
            <v>[SI] Systèmes d\'Information</v>
          </cell>
          <cell r="G482" t="str">
            <v>PPE1836</v>
          </cell>
          <cell r="H482" t="str">
            <v>Webcam hand gesture tracking using neural networks (Tracking des gestes de la main sur une webcam avec un réseau neuronal)</v>
          </cell>
        </row>
        <row r="483">
          <cell r="A483">
            <v>106397</v>
          </cell>
          <cell r="B483" t="str">
            <v xml:space="preserve">DENIS     </v>
          </cell>
          <cell r="C483" t="str">
            <v xml:space="preserve">Hugo  </v>
          </cell>
          <cell r="D483" t="str">
            <v xml:space="preserve">DENIS     Hugo  </v>
          </cell>
          <cell r="E483" t="str">
            <v>hugo.denis@edu.ece.fr</v>
          </cell>
          <cell r="F483" t="str">
            <v>[SA] Santé &amp; Technologie</v>
          </cell>
          <cell r="G483" t="str">
            <v>PPE1837</v>
          </cell>
          <cell r="H483" t="str">
            <v>I need this</v>
          </cell>
        </row>
        <row r="484">
          <cell r="A484">
            <v>106389</v>
          </cell>
          <cell r="B484" t="str">
            <v xml:space="preserve">BELAMY     </v>
          </cell>
          <cell r="C484" t="str">
            <v xml:space="preserve">Marie-Claire  </v>
          </cell>
          <cell r="D484" t="str">
            <v xml:space="preserve">BELAMY     Marie-Claire  </v>
          </cell>
          <cell r="E484" t="str">
            <v>marie-claire.belamy@edu.ece.fr</v>
          </cell>
          <cell r="F484" t="str">
            <v>[SI] Systèmes d\'Information</v>
          </cell>
          <cell r="G484" t="str">
            <v>PPE1838</v>
          </cell>
          <cell r="H484" t="str">
            <v>Solution de réalité augmentée permettant de visualiser sur site un projet d’aménagement urbain ou de construction future.</v>
          </cell>
        </row>
        <row r="485">
          <cell r="A485">
            <v>108490</v>
          </cell>
          <cell r="B485" t="str">
            <v xml:space="preserve">YEN     </v>
          </cell>
          <cell r="C485" t="str">
            <v xml:space="preserve">Karl  </v>
          </cell>
          <cell r="D485" t="str">
            <v xml:space="preserve">YEN     Karl  </v>
          </cell>
          <cell r="E485" t="str">
            <v>karl.yen@edu.ece.fr</v>
          </cell>
          <cell r="F485" t="str">
            <v>[SE] Systèmes Embarqués</v>
          </cell>
          <cell r="G485" t="str">
            <v>PPE1839</v>
          </cell>
          <cell r="H485" t="str">
            <v>Haru un robot compagnon</v>
          </cell>
        </row>
        <row r="486">
          <cell r="A486">
            <v>108381</v>
          </cell>
          <cell r="B486" t="str">
            <v xml:space="preserve">BRAGAS     </v>
          </cell>
          <cell r="C486" t="str">
            <v xml:space="preserve">Sarah  </v>
          </cell>
          <cell r="D486" t="str">
            <v xml:space="preserve">BRAGAS     Sarah  </v>
          </cell>
          <cell r="E486" t="str">
            <v>sarah.bragas@edu.ece.fr</v>
          </cell>
          <cell r="F486" t="str">
            <v>[SE] Systèmes Embarqués</v>
          </cell>
          <cell r="G486" t="str">
            <v>PPE1840</v>
          </cell>
          <cell r="H486" t="str">
            <v xml:space="preserve">Reprendre le PPE DRONE SAMARE (http://projets.ece.fr/fr/valorisation/publication et http://projets.ece.fr/fr/project/drone-samare ) pour participer à une exposition itinérante "Les techniques de vol inspirées par la nature" </v>
          </cell>
        </row>
        <row r="487">
          <cell r="A487">
            <v>108250</v>
          </cell>
          <cell r="B487" t="str">
            <v xml:space="preserve">BESSON     </v>
          </cell>
          <cell r="C487" t="str">
            <v xml:space="preserve">Matthias  </v>
          </cell>
          <cell r="D487" t="str">
            <v xml:space="preserve">BESSON     Matthias  </v>
          </cell>
          <cell r="E487" t="str">
            <v>matthias.besson@edu.ece.fr</v>
          </cell>
          <cell r="F487" t="str">
            <v>[EN] Energie &amp; Environnement</v>
          </cell>
          <cell r="G487" t="str">
            <v>PPE1841</v>
          </cell>
          <cell r="H487" t="str">
            <v>ETH_lending : calcul de taux d'intéret sur l'éthéréum</v>
          </cell>
        </row>
        <row r="488">
          <cell r="A488">
            <v>106479</v>
          </cell>
          <cell r="B488" t="str">
            <v xml:space="preserve">RAHBANI     </v>
          </cell>
          <cell r="C488" t="str">
            <v xml:space="preserve">Marc  </v>
          </cell>
          <cell r="D488" t="str">
            <v xml:space="preserve">RAHBANI     Marc  </v>
          </cell>
          <cell r="E488" t="str">
            <v>marc.rahbani@edu.ece.fr</v>
          </cell>
          <cell r="F488" t="str">
            <v>[EN] Energie &amp; Environnement</v>
          </cell>
          <cell r="G488" t="str">
            <v>PPE1842</v>
          </cell>
          <cell r="H488" t="str">
            <v>Effets financiers d'interconnexion de chaines heterogenes de blockchain</v>
          </cell>
        </row>
        <row r="489">
          <cell r="A489">
            <v>106318</v>
          </cell>
          <cell r="B489" t="str">
            <v xml:space="preserve">PRAT     </v>
          </cell>
          <cell r="C489" t="str">
            <v xml:space="preserve">Arthur  </v>
          </cell>
          <cell r="D489" t="str">
            <v xml:space="preserve">PRAT     Arthur  </v>
          </cell>
          <cell r="E489" t="str">
            <v>arthur.prat@edu.ece.fr</v>
          </cell>
          <cell r="F489" t="str">
            <v>[SI] Systèmes d\'Information</v>
          </cell>
          <cell r="G489" t="str">
            <v>PPE1843</v>
          </cell>
          <cell r="H489" t="str">
            <v>Crowdlending</v>
          </cell>
        </row>
        <row r="490">
          <cell r="A490">
            <v>106342</v>
          </cell>
          <cell r="B490" t="str">
            <v xml:space="preserve">OLIN     </v>
          </cell>
          <cell r="C490" t="str">
            <v xml:space="preserve">Clement  </v>
          </cell>
          <cell r="D490" t="str">
            <v xml:space="preserve">OLIN     Clement  </v>
          </cell>
          <cell r="E490" t="str">
            <v>clement.olin@edu.ece.fr</v>
          </cell>
          <cell r="F490" t="str">
            <v>[IF] Ingénierie Financière</v>
          </cell>
          <cell r="G490" t="str">
            <v>PPE1844</v>
          </cell>
          <cell r="H490" t="str">
            <v>Etude de la musique et l'humain</v>
          </cell>
        </row>
        <row r="491">
          <cell r="A491">
            <v>109039</v>
          </cell>
          <cell r="B491" t="str">
            <v>Aguilar Chavez Peon</v>
          </cell>
          <cell r="C491" t="str">
            <v xml:space="preserve">Enrique </v>
          </cell>
          <cell r="D491" t="str">
            <v xml:space="preserve">Aguilar Chavez Peon Enrique </v>
          </cell>
          <cell r="E491" t="str">
            <v>A01022848@itesm.mx</v>
          </cell>
          <cell r="F491" t="str">
            <v>[EN] Energie &amp; Environnement</v>
          </cell>
          <cell r="H491" t="str">
            <v>Optimization of metro space and management of passenger flows</v>
          </cell>
        </row>
        <row r="492">
          <cell r="A492">
            <v>109036</v>
          </cell>
          <cell r="B492" t="str">
            <v>Gonzalez Moyo</v>
          </cell>
          <cell r="C492" t="str">
            <v>Norma Alejandra</v>
          </cell>
          <cell r="D492" t="str">
            <v>Gonzalez Moyo Norma Alejandra</v>
          </cell>
          <cell r="E492" t="str">
            <v>A01421055@itesm.mx</v>
          </cell>
          <cell r="F492" t="str">
            <v>[EN] Energie &amp; Environnement</v>
          </cell>
          <cell r="H492" t="str">
            <v>Augmented reality solution to visualize on-site a project of urban planning or future construction.</v>
          </cell>
        </row>
        <row r="493">
          <cell r="A493">
            <v>109031</v>
          </cell>
          <cell r="B493" t="str">
            <v xml:space="preserve">Johansson </v>
          </cell>
          <cell r="C493" t="str">
            <v xml:space="preserve">Emma </v>
          </cell>
          <cell r="D493" t="str">
            <v xml:space="preserve">Johansson  Emma </v>
          </cell>
          <cell r="E493" t="str">
            <v>emsons94@gmail.com</v>
          </cell>
          <cell r="F493" t="str">
            <v>[EN] Energie &amp; Environnement</v>
          </cell>
          <cell r="H493" t="str">
            <v>Create energy thanks to of cars riding on the roads</v>
          </cell>
        </row>
        <row r="494">
          <cell r="A494">
            <v>109042</v>
          </cell>
          <cell r="B494" t="str">
            <v>Kulesz</v>
          </cell>
          <cell r="C494" t="str">
            <v>Monika</v>
          </cell>
          <cell r="D494" t="str">
            <v>Kulesz Monika</v>
          </cell>
          <cell r="E494" t="str">
            <v>monikakulesz@gmail.com</v>
          </cell>
          <cell r="F494" t="str">
            <v>[EN] Energie &amp; Environnement</v>
          </cell>
          <cell r="H494" t="str">
            <v>Awareness system for the management of
CO2 emissions</v>
          </cell>
        </row>
        <row r="495">
          <cell r="A495">
            <v>109034</v>
          </cell>
          <cell r="B495" t="str">
            <v>Laitila</v>
          </cell>
          <cell r="C495" t="str">
            <v>Joonas</v>
          </cell>
          <cell r="D495" t="str">
            <v>Laitila Joonas</v>
          </cell>
          <cell r="E495" t="str">
            <v>Joonas.Laitila@student.lut.fi</v>
          </cell>
          <cell r="F495" t="str">
            <v>[EN] Energie &amp; Environnement</v>
          </cell>
          <cell r="H495" t="str">
            <v>Smart battery</v>
          </cell>
        </row>
        <row r="496">
          <cell r="A496">
            <v>109032</v>
          </cell>
          <cell r="B496" t="str">
            <v>Lundberg</v>
          </cell>
          <cell r="C496" t="str">
            <v xml:space="preserve">Kajsa </v>
          </cell>
          <cell r="D496" t="str">
            <v xml:space="preserve">Lundberg Kajsa </v>
          </cell>
          <cell r="E496" t="str">
            <v>huldakajsa@hotmail.com</v>
          </cell>
          <cell r="F496" t="str">
            <v>[EN] Energie &amp; Environnement</v>
          </cell>
          <cell r="H496" t="str">
            <v>Create energy thanks to of cars riding on the roads</v>
          </cell>
        </row>
        <row r="497">
          <cell r="A497">
            <v>109033</v>
          </cell>
          <cell r="B497" t="str">
            <v>Porte Petit Hernandez</v>
          </cell>
          <cell r="C497" t="str">
            <v xml:space="preserve">Ashmed Farid </v>
          </cell>
          <cell r="D497" t="str">
            <v xml:space="preserve">Porte Petit Hernandez Ashmed Farid </v>
          </cell>
          <cell r="E497" t="str">
            <v>A01281338@itesm.mx</v>
          </cell>
          <cell r="F497" t="str">
            <v>[EN] Energie &amp; Environnement</v>
          </cell>
          <cell r="H497" t="str">
            <v>Create energy thanks to cars riding on the roads</v>
          </cell>
        </row>
        <row r="498">
          <cell r="A498">
            <v>109037</v>
          </cell>
          <cell r="B498" t="str">
            <v>Seitz-McIntyre</v>
          </cell>
          <cell r="C498" t="str">
            <v xml:space="preserve">Jasper </v>
          </cell>
          <cell r="D498" t="str">
            <v xml:space="preserve">Seitz-McIntyre Jasper </v>
          </cell>
          <cell r="E498" t="str">
            <v>Jasper.seitz-mcintyre@rwth-aachen.de</v>
          </cell>
          <cell r="F498" t="str">
            <v>[EN] Energie &amp; Environnement</v>
          </cell>
          <cell r="H498" t="str">
            <v>Eat smart</v>
          </cell>
        </row>
        <row r="499">
          <cell r="A499">
            <v>109041</v>
          </cell>
          <cell r="B499" t="str">
            <v>Stein</v>
          </cell>
          <cell r="C499" t="str">
            <v xml:space="preserve">Valentin </v>
          </cell>
          <cell r="D499" t="str">
            <v xml:space="preserve">Stein Valentin </v>
          </cell>
          <cell r="E499" t="str">
            <v>steinvalentin@gmail.com</v>
          </cell>
          <cell r="F499" t="str">
            <v>[EN] Energie &amp; Environnement</v>
          </cell>
          <cell r="H499" t="str">
            <v>Battery that does not recharge with electricity</v>
          </cell>
        </row>
        <row r="500">
          <cell r="A500">
            <v>109040</v>
          </cell>
          <cell r="B500" t="str">
            <v>Torrent Calvo</v>
          </cell>
          <cell r="C500" t="str">
            <v>Alvaro</v>
          </cell>
          <cell r="D500" t="str">
            <v>Torrent Calvo Alvaro</v>
          </cell>
          <cell r="E500" t="str">
            <v>alvarotorrent1@gmail.com</v>
          </cell>
          <cell r="F500" t="str">
            <v>[EN] Energie &amp; Environnement</v>
          </cell>
          <cell r="H500" t="str">
            <v>Create energy thanks to of cars riding on the road</v>
          </cell>
        </row>
        <row r="501">
          <cell r="A501">
            <v>109111</v>
          </cell>
          <cell r="B501" t="str">
            <v>FOFE</v>
          </cell>
          <cell r="C501" t="str">
            <v>David jean-pierre</v>
          </cell>
          <cell r="D501" t="str">
            <v>FOFE David jean-pierre</v>
          </cell>
          <cell r="E501" t="str">
            <v>davidjeanpierre.fofe@edu.ece.fr</v>
          </cell>
          <cell r="F501" t="str">
            <v>[EN] Energie &amp; Environnement</v>
          </cell>
          <cell r="H501" t="e">
            <v>#N/A</v>
          </cell>
        </row>
        <row r="502">
          <cell r="A502">
            <v>109471</v>
          </cell>
          <cell r="B502" t="str">
            <v>BELFIL</v>
          </cell>
          <cell r="C502" t="str">
            <v>Amine</v>
          </cell>
          <cell r="D502" t="str">
            <v>BELFIL Amine</v>
          </cell>
          <cell r="E502" t="str">
            <v>amine.belfil@edu.esce.fr</v>
          </cell>
          <cell r="F502" t="str">
            <v>[IF] Ingénierie Financière</v>
          </cell>
          <cell r="H502" t="e">
            <v>#N/A</v>
          </cell>
        </row>
        <row r="503">
          <cell r="A503">
            <v>109540</v>
          </cell>
          <cell r="B503" t="str">
            <v>BOURQUARD</v>
          </cell>
          <cell r="C503" t="str">
            <v>Clémentine</v>
          </cell>
          <cell r="D503" t="str">
            <v>BOURQUARD Clémentine</v>
          </cell>
          <cell r="E503" t="str">
            <v>clementine.bourquard@edu.esce.fr</v>
          </cell>
          <cell r="F503" t="str">
            <v>[IF] Ingénierie Financière</v>
          </cell>
          <cell r="H503" t="e">
            <v>#N/A</v>
          </cell>
        </row>
        <row r="504">
          <cell r="A504">
            <v>109123</v>
          </cell>
          <cell r="B504" t="str">
            <v>D'IVERNOIS</v>
          </cell>
          <cell r="C504" t="str">
            <v>Valentin</v>
          </cell>
          <cell r="D504" t="str">
            <v>D'IVERNOIS Valentin</v>
          </cell>
          <cell r="E504" t="str">
            <v>valentin.divernois@edu.ece.fr</v>
          </cell>
          <cell r="F504" t="str">
            <v>[SA] Santé &amp; Technologie</v>
          </cell>
          <cell r="H504" t="e">
            <v>#N/A</v>
          </cell>
        </row>
        <row r="505">
          <cell r="A505">
            <v>109063</v>
          </cell>
          <cell r="B505" t="str">
            <v>SONG</v>
          </cell>
          <cell r="C505" t="str">
            <v xml:space="preserve">JiYoung </v>
          </cell>
          <cell r="D505" t="e">
            <v>#REF!</v>
          </cell>
          <cell r="E505" t="str">
            <v>myllop2@naver.com</v>
          </cell>
          <cell r="F505" t="str">
            <v>[SE] Systèmes Embarqués</v>
          </cell>
          <cell r="H505" t="str">
            <v>Optimization of metro space and management of passenger flows</v>
          </cell>
        </row>
        <row r="506">
          <cell r="A506">
            <v>109058</v>
          </cell>
          <cell r="B506" t="str">
            <v>LIM</v>
          </cell>
          <cell r="C506" t="str">
            <v>JiHun</v>
          </cell>
          <cell r="D506" t="str">
            <v>LIM JiHun</v>
          </cell>
          <cell r="E506" t="str">
            <v>mistel1327@gmail.com</v>
          </cell>
          <cell r="F506" t="str">
            <v>[SE] Systèmes Embarqués</v>
          </cell>
          <cell r="H506" t="str">
            <v>Optimization of metro space and management of passenger flows</v>
          </cell>
        </row>
        <row r="507">
          <cell r="A507">
            <v>109044</v>
          </cell>
          <cell r="B507" t="str">
            <v>Martínez Tijerina</v>
          </cell>
          <cell r="C507" t="str">
            <v>Marcelo Fernando</v>
          </cell>
          <cell r="D507" t="str">
            <v>Martínez Tijerina Marcelo Fernando</v>
          </cell>
          <cell r="E507" t="str">
            <v>A01196011@itesm.mx</v>
          </cell>
          <cell r="F507" t="str">
            <v>[SE] Systèmes Embarqués</v>
          </cell>
          <cell r="H507" t="str">
            <v>Embedded Systems</v>
          </cell>
        </row>
        <row r="508">
          <cell r="A508">
            <v>109043</v>
          </cell>
          <cell r="B508" t="str">
            <v>Moscoso Rodriguez</v>
          </cell>
          <cell r="C508" t="str">
            <v>Álvaro</v>
          </cell>
          <cell r="D508" t="str">
            <v>Moscoso Rodriguez Álvaro</v>
          </cell>
          <cell r="E508" t="str">
            <v>alvaro974@hotmail.com</v>
          </cell>
          <cell r="F508" t="str">
            <v>[SE] Systèmes Embarqués</v>
          </cell>
          <cell r="H508" t="str">
            <v>French Robotics Cup: Baby Gali</v>
          </cell>
        </row>
        <row r="509">
          <cell r="A509">
            <v>109045</v>
          </cell>
          <cell r="B509" t="str">
            <v>Pineda Duarte</v>
          </cell>
          <cell r="C509" t="str">
            <v>Brandon Bryan</v>
          </cell>
          <cell r="D509" t="str">
            <v>Pineda Duarte Brandon Bryan</v>
          </cell>
          <cell r="E509" t="str">
            <v>A01205471@itesm.mx</v>
          </cell>
          <cell r="F509" t="str">
            <v>[SE] Systèmes Embarqués</v>
          </cell>
          <cell r="H509" t="str">
            <v>Webcam hand gesture tracking using neural networks (Tracking des gestes de la main sur une webcam avec un réseau neuronal)</v>
          </cell>
        </row>
        <row r="510">
          <cell r="A510">
            <v>108545</v>
          </cell>
          <cell r="B510" t="str">
            <v>LOUHICHI</v>
          </cell>
          <cell r="C510" t="str">
            <v>Kalil</v>
          </cell>
          <cell r="D510" t="str">
            <v>Kalil LOUHICHI</v>
          </cell>
          <cell r="E510" t="str">
            <v>kalil.louhichi@edu.ece.fr</v>
          </cell>
          <cell r="F510" t="str">
            <v>[SE] Systèmes Embarqués</v>
          </cell>
          <cell r="H510" t="e">
            <v>#N/A</v>
          </cell>
        </row>
        <row r="511">
          <cell r="A511">
            <v>109051</v>
          </cell>
          <cell r="B511" t="str">
            <v>Cantu Cisneros</v>
          </cell>
          <cell r="C511" t="str">
            <v>Arturo</v>
          </cell>
          <cell r="D511" t="str">
            <v>Cantu Cisneros Arturo</v>
          </cell>
          <cell r="E511" t="str">
            <v>A01196412@itesm.mx</v>
          </cell>
          <cell r="F511" t="str">
            <v>[SI] Systèmes d\'Information</v>
          </cell>
          <cell r="H511" t="str">
            <v>App to make adds on social networks easier</v>
          </cell>
        </row>
        <row r="512">
          <cell r="A512">
            <v>109097</v>
          </cell>
          <cell r="B512" t="str">
            <v>BELCAID</v>
          </cell>
          <cell r="C512" t="str">
            <v>Yannis</v>
          </cell>
          <cell r="D512" t="str">
            <v>BELCAID Yannis</v>
          </cell>
          <cell r="E512" t="str">
            <v>yannis.belcaid@edu.ece.fr</v>
          </cell>
          <cell r="F512" t="str">
            <v>[SI] Systèmes d\'Information</v>
          </cell>
          <cell r="G512" t="str">
            <v>PPE1851</v>
          </cell>
          <cell r="H512" t="str">
            <v>module de recyclage de capsules pour café</v>
          </cell>
        </row>
        <row r="513">
          <cell r="A513">
            <v>109157</v>
          </cell>
          <cell r="B513" t="str">
            <v xml:space="preserve">HADI GONI BOULAMA </v>
          </cell>
          <cell r="C513" t="str">
            <v>Amina</v>
          </cell>
          <cell r="D513" t="str">
            <v>HADI GONI BOULAMA  Amina</v>
          </cell>
          <cell r="E513" t="str">
            <v>amina.hadigoniboulama@edu.ece.fr</v>
          </cell>
          <cell r="F513" t="str">
            <v>[SI] Systèmes d\'Information</v>
          </cell>
          <cell r="H513" t="e">
            <v>#N/A</v>
          </cell>
        </row>
        <row r="514">
          <cell r="A514">
            <v>105822</v>
          </cell>
          <cell r="B514" t="str">
            <v>TIMSILINE</v>
          </cell>
          <cell r="C514" t="str">
            <v>Nazim</v>
          </cell>
          <cell r="D514" t="str">
            <v>TIMSILINE Nazim</v>
          </cell>
          <cell r="E514" t="str">
            <v>nazim.timsiline@edu.ece.fr</v>
          </cell>
          <cell r="F514" t="str">
            <v>[SI] Systèmes d\'Information</v>
          </cell>
          <cell r="H514" t="e">
            <v>#N/A</v>
          </cell>
        </row>
        <row r="515">
          <cell r="A515">
            <v>109048</v>
          </cell>
          <cell r="B515" t="str">
            <v>Castaneda Para</v>
          </cell>
          <cell r="C515" t="str">
            <v>Omar Ali Ahmed</v>
          </cell>
          <cell r="D515" t="str">
            <v>Castaneda Para Omar Ali Ahmed</v>
          </cell>
          <cell r="E515" t="str">
            <v>A01329030@itesm.mx</v>
          </cell>
          <cell r="F515" t="str">
            <v>[SI] Systèmes d\'Information</v>
          </cell>
          <cell r="H515" t="str">
            <v>Digitalization of a car</v>
          </cell>
        </row>
        <row r="516">
          <cell r="A516">
            <v>109061</v>
          </cell>
          <cell r="B516" t="str">
            <v>Ha</v>
          </cell>
          <cell r="C516" t="str">
            <v>Suhyeon</v>
          </cell>
          <cell r="D516" t="str">
            <v>Ha Suhyeon</v>
          </cell>
          <cell r="E516" t="str">
            <v>tngus3752@gmail.com</v>
          </cell>
          <cell r="F516" t="str">
            <v>[SI] Systèmes d\'Information</v>
          </cell>
          <cell r="H516" t="str">
            <v>climbing track reading (sport)</v>
          </cell>
        </row>
        <row r="517">
          <cell r="A517">
            <v>109059</v>
          </cell>
          <cell r="B517" t="str">
            <v>Lee</v>
          </cell>
          <cell r="C517" t="str">
            <v>Hyunjae</v>
          </cell>
          <cell r="D517" t="str">
            <v>Lee Hyunjae</v>
          </cell>
          <cell r="E517" t="str">
            <v>leehj8687@gmail.com</v>
          </cell>
          <cell r="F517" t="str">
            <v>[SI] Systèmes d\'Information</v>
          </cell>
          <cell r="H517" t="str">
            <v>Optimization of decision-making among firefighters</v>
          </cell>
        </row>
        <row r="518">
          <cell r="A518">
            <v>109049</v>
          </cell>
          <cell r="B518" t="str">
            <v>Lozano Hernandez</v>
          </cell>
          <cell r="C518" t="str">
            <v>Jesus Adolfo</v>
          </cell>
          <cell r="D518" t="str">
            <v>Lozano Hernandez Jesus Adolfo</v>
          </cell>
          <cell r="E518" t="str">
            <v>A01196482@itesm.mx</v>
          </cell>
          <cell r="F518" t="str">
            <v>[SI] Systèmes d\'Information</v>
          </cell>
          <cell r="H518" t="str">
            <v>Digitalization of a car</v>
          </cell>
        </row>
        <row r="519">
          <cell r="A519">
            <v>109047</v>
          </cell>
          <cell r="B519" t="str">
            <v xml:space="preserve">Magdaleno Morales </v>
          </cell>
          <cell r="C519" t="str">
            <v>Esmeralda</v>
          </cell>
          <cell r="D519" t="str">
            <v>Magdaleno Morales  Esmeralda</v>
          </cell>
          <cell r="E519" t="str">
            <v>A01023086@itesm.mx</v>
          </cell>
          <cell r="F519" t="str">
            <v>[SI] Systèmes d\'Information</v>
          </cell>
          <cell r="H519" t="str">
            <v>Eat Smart</v>
          </cell>
        </row>
        <row r="520">
          <cell r="A520">
            <v>109056</v>
          </cell>
          <cell r="B520" t="str">
            <v>Choi</v>
          </cell>
          <cell r="C520" t="str">
            <v>Nuree</v>
          </cell>
          <cell r="D520" t="str">
            <v>Choi Nuree</v>
          </cell>
          <cell r="E520" t="str">
            <v>cnr0724@gmail.com</v>
          </cell>
          <cell r="F520" t="str">
            <v>[SI] Systèmes d\'Information</v>
          </cell>
          <cell r="H520" t="str">
            <v>App to make adds on social networks easier</v>
          </cell>
        </row>
        <row r="521">
          <cell r="A521">
            <v>105859</v>
          </cell>
          <cell r="B521" t="str">
            <v>CREMEL</v>
          </cell>
          <cell r="C521" t="str">
            <v>Antoine</v>
          </cell>
          <cell r="D521" t="str">
            <v>Antoine CREMEL</v>
          </cell>
          <cell r="E521" t="str">
            <v>antoine.cremel@edu.ece.fr</v>
          </cell>
          <cell r="F521" t="str">
            <v>[SI] Systèmes d\'Information</v>
          </cell>
          <cell r="H521" t="e">
            <v>#N/A</v>
          </cell>
        </row>
        <row r="522">
          <cell r="A522">
            <v>109046</v>
          </cell>
          <cell r="B522" t="str">
            <v>Uppal</v>
          </cell>
          <cell r="C522" t="str">
            <v>Srishti</v>
          </cell>
          <cell r="D522" t="str">
            <v>Uppal Srishti</v>
          </cell>
          <cell r="E522" t="str">
            <v>srishtiuppal786@gmail.com</v>
          </cell>
          <cell r="F522" t="str">
            <v>[SI] Systèmes d\'Information</v>
          </cell>
          <cell r="H522" t="str">
            <v>Patient tracking system for general practitioners.</v>
          </cell>
        </row>
        <row r="523">
          <cell r="A523">
            <v>109052</v>
          </cell>
          <cell r="B523" t="str">
            <v xml:space="preserve">Vazquez de Leon </v>
          </cell>
          <cell r="C523" t="str">
            <v>Ivan</v>
          </cell>
          <cell r="D523" t="str">
            <v>Vazquez de Leon  Ivan</v>
          </cell>
          <cell r="E523" t="str">
            <v>A00817686@itesm.mx</v>
          </cell>
          <cell r="F523" t="str">
            <v>[SI] Systèmes d\'Information</v>
          </cell>
          <cell r="H523" t="str">
            <v>Bracelet / Badge retaining the data (location, medical data ...) of a casualty.</v>
          </cell>
        </row>
        <row r="524">
          <cell r="A524">
            <v>109331</v>
          </cell>
          <cell r="B524" t="str">
            <v>BLONDEAU</v>
          </cell>
          <cell r="C524" t="str">
            <v>Benjamin</v>
          </cell>
          <cell r="D524" t="str">
            <v>BLONDEAU Benjamin</v>
          </cell>
          <cell r="E524" t="str">
            <v>benjaminblondeau@live.fr</v>
          </cell>
          <cell r="F524" t="str">
            <v>[SI] Systèmes d\'Information</v>
          </cell>
          <cell r="H524" t="e">
            <v>#N/A</v>
          </cell>
        </row>
        <row r="525">
          <cell r="A525">
            <v>109544</v>
          </cell>
          <cell r="B525" t="str">
            <v>DHUICQUE</v>
          </cell>
          <cell r="C525" t="str">
            <v>Priscille</v>
          </cell>
          <cell r="D525" t="str">
            <v>DHUICQUE Priscille</v>
          </cell>
          <cell r="E525" t="str">
            <v>priscille.dhuicque@edu.esce.fr</v>
          </cell>
          <cell r="F525" t="str">
            <v>[SI] Systèmes d\'Information</v>
          </cell>
          <cell r="H525" t="e">
            <v>#N/A</v>
          </cell>
        </row>
        <row r="526">
          <cell r="A526">
            <v>109472</v>
          </cell>
          <cell r="B526" t="str">
            <v>IEHL</v>
          </cell>
          <cell r="C526" t="str">
            <v>Marc-Antoine</v>
          </cell>
          <cell r="D526" t="str">
            <v>IEHL Marc-Antoine</v>
          </cell>
          <cell r="E526" t="str">
            <v>marcantoineiehl@gmail.com</v>
          </cell>
          <cell r="F526" t="str">
            <v>[SI] Systèmes d\'Information</v>
          </cell>
          <cell r="H526" t="e">
            <v>#N/A</v>
          </cell>
        </row>
        <row r="527">
          <cell r="A527">
            <v>109467</v>
          </cell>
          <cell r="B527" t="str">
            <v>KESRI</v>
          </cell>
          <cell r="C527" t="str">
            <v>Lucas-Shalindre</v>
          </cell>
          <cell r="D527" t="str">
            <v>KESRI Lucas-Shalindre</v>
          </cell>
          <cell r="E527" t="str">
            <v>lucas.kesri@gmail.com</v>
          </cell>
          <cell r="F527" t="str">
            <v>[SI] Systèmes d\'Information</v>
          </cell>
          <cell r="H527" t="e">
            <v>#N/A</v>
          </cell>
        </row>
        <row r="528">
          <cell r="A528">
            <v>109332</v>
          </cell>
          <cell r="B528" t="str">
            <v>KRECKELBERGH</v>
          </cell>
          <cell r="C528" t="str">
            <v>Charlotte</v>
          </cell>
          <cell r="D528" t="str">
            <v>KRECKELBERGH Charlotte</v>
          </cell>
          <cell r="E528" t="str">
            <v>charlotte.kreckelbergh@gmail.com</v>
          </cell>
          <cell r="F528" t="str">
            <v>[SI] Systèmes d\'Information</v>
          </cell>
          <cell r="G528" t="str">
            <v>PPE1868</v>
          </cell>
          <cell r="H528" t="str">
            <v>Messagerie mémorielle</v>
          </cell>
        </row>
        <row r="529">
          <cell r="A529">
            <v>108587</v>
          </cell>
          <cell r="B529" t="str">
            <v>ORTU</v>
          </cell>
          <cell r="C529" t="str">
            <v>Julia</v>
          </cell>
          <cell r="D529" t="str">
            <v>ORTU Julia</v>
          </cell>
          <cell r="E529" t="str">
            <v>julia.ortu@edu.ece.fr</v>
          </cell>
          <cell r="F529" t="str">
            <v>[SI] Systèmes d\'Information</v>
          </cell>
          <cell r="H529" t="e">
            <v>#N/A</v>
          </cell>
        </row>
        <row r="530">
          <cell r="A530">
            <v>109541</v>
          </cell>
          <cell r="B530" t="str">
            <v>JEGATHEESWARAN</v>
          </cell>
          <cell r="C530" t="str">
            <v>Chirani</v>
          </cell>
          <cell r="D530" t="str">
            <v>JEGATHEESWARAN Chirani</v>
          </cell>
          <cell r="E530" t="str">
            <v>jega-chirani@hotmail.fr</v>
          </cell>
          <cell r="F530" t="str">
            <v>[SA] Santé &amp; Technologie</v>
          </cell>
          <cell r="H530" t="e">
            <v>#N/A</v>
          </cell>
        </row>
      </sheetData>
      <sheetData sheetId="2"/>
      <sheetData sheetId="3"/>
      <sheetData sheetId="4"/>
      <sheetData sheetId="5"/>
      <sheetData sheetId="6"/>
    </sheetDataSet>
  </externalBook>
</externalLink>
</file>

<file path=xl/revisions/_rels/revisionHeaders.xml.rels><?xml version="1.0" encoding="UTF-8" standalone="yes"?>
<Relationships xmlns="http://schemas.openxmlformats.org/package/2006/relationships"><Relationship Id="rId8" Type="http://schemas.openxmlformats.org/officeDocument/2006/relationships/revisionLog" Target="revisionLog8.xml"/><Relationship Id="rId13" Type="http://schemas.openxmlformats.org/officeDocument/2006/relationships/revisionLog" Target="revisionLog13.xml"/><Relationship Id="rId18" Type="http://schemas.openxmlformats.org/officeDocument/2006/relationships/revisionLog" Target="revisionLog18.xml"/><Relationship Id="rId26" Type="http://schemas.openxmlformats.org/officeDocument/2006/relationships/revisionLog" Target="revisionLog26.xml"/><Relationship Id="rId39" Type="http://schemas.openxmlformats.org/officeDocument/2006/relationships/revisionLog" Target="revisionLog39.xml"/><Relationship Id="rId3" Type="http://schemas.openxmlformats.org/officeDocument/2006/relationships/revisionLog" Target="revisionLog3.xml"/><Relationship Id="rId21" Type="http://schemas.openxmlformats.org/officeDocument/2006/relationships/revisionLog" Target="revisionLog21.xml"/><Relationship Id="rId34" Type="http://schemas.openxmlformats.org/officeDocument/2006/relationships/revisionLog" Target="revisionLog34.xml"/><Relationship Id="rId42" Type="http://schemas.openxmlformats.org/officeDocument/2006/relationships/revisionLog" Target="revisionLog42.xml"/><Relationship Id="rId7" Type="http://schemas.openxmlformats.org/officeDocument/2006/relationships/revisionLog" Target="revisionLog7.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33.xml"/><Relationship Id="rId38" Type="http://schemas.openxmlformats.org/officeDocument/2006/relationships/revisionLog" Target="revisionLog38.xml"/><Relationship Id="rId2" Type="http://schemas.openxmlformats.org/officeDocument/2006/relationships/revisionLog" Target="revisionLog2.xml"/><Relationship Id="rId16" Type="http://schemas.openxmlformats.org/officeDocument/2006/relationships/revisionLog" Target="revisionLog16.xml"/><Relationship Id="rId20" Type="http://schemas.openxmlformats.org/officeDocument/2006/relationships/revisionLog" Target="revisionLog20.xml"/><Relationship Id="rId29" Type="http://schemas.openxmlformats.org/officeDocument/2006/relationships/revisionLog" Target="revisionLog29.xml"/><Relationship Id="rId41" Type="http://schemas.openxmlformats.org/officeDocument/2006/relationships/revisionLog" Target="revisionLog41.xml"/><Relationship Id="rId1" Type="http://schemas.openxmlformats.org/officeDocument/2006/relationships/revisionLog" Target="revisionLog1.xml"/><Relationship Id="rId6" Type="http://schemas.openxmlformats.org/officeDocument/2006/relationships/revisionLog" Target="revisionLog6.xml"/><Relationship Id="rId11" Type="http://schemas.openxmlformats.org/officeDocument/2006/relationships/revisionLog" Target="revisionLog11.xml"/><Relationship Id="rId24" Type="http://schemas.openxmlformats.org/officeDocument/2006/relationships/revisionLog" Target="revisionLog24.xml"/><Relationship Id="rId32" Type="http://schemas.openxmlformats.org/officeDocument/2006/relationships/revisionLog" Target="revisionLog32.xml"/><Relationship Id="rId37" Type="http://schemas.openxmlformats.org/officeDocument/2006/relationships/revisionLog" Target="revisionLog37.xml"/><Relationship Id="rId40" Type="http://schemas.openxmlformats.org/officeDocument/2006/relationships/revisionLog" Target="revisionLog40.xml"/><Relationship Id="rId5" Type="http://schemas.openxmlformats.org/officeDocument/2006/relationships/revisionLog" Target="revisionLog5.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10" Type="http://schemas.openxmlformats.org/officeDocument/2006/relationships/revisionLog" Target="revisionLog10.xml"/><Relationship Id="rId19" Type="http://schemas.openxmlformats.org/officeDocument/2006/relationships/revisionLog" Target="revisionLog19.xml"/><Relationship Id="rId31" Type="http://schemas.openxmlformats.org/officeDocument/2006/relationships/revisionLog" Target="revisionLog31.xml"/><Relationship Id="rId4" Type="http://schemas.openxmlformats.org/officeDocument/2006/relationships/revisionLog" Target="revisionLog4.xml"/><Relationship Id="rId9" Type="http://schemas.openxmlformats.org/officeDocument/2006/relationships/revisionLog" Target="revisionLog9.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 Id="rId35" Type="http://schemas.openxmlformats.org/officeDocument/2006/relationships/revisionLog" Target="revisionLog35.xml"/><Relationship Id="rId43" Type="http://schemas.openxmlformats.org/officeDocument/2006/relationships/revisionLog" Target="revisionLog4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B03A29DE-A7A7-403A-8520-3DC0076E33BF}" diskRevisions="1" revisionId="1232">
  <header guid="{5B55116F-DD92-4003-88F2-C6633F5B5C90}" dateTime="2019-03-04T17:48:23" maxSheetId="11" userName="BRIGALDINO Amandine" r:id="rId1">
    <sheetIdMap count="10">
      <sheetId val="1"/>
      <sheetId val="2"/>
      <sheetId val="3"/>
      <sheetId val="4"/>
      <sheetId val="5"/>
      <sheetId val="6"/>
      <sheetId val="7"/>
      <sheetId val="8"/>
      <sheetId val="9"/>
      <sheetId val="10"/>
    </sheetIdMap>
  </header>
  <header guid="{ACCD71F6-8755-44E8-B310-2D41F52B13E3}" dateTime="2019-03-05T14:33:12" maxSheetId="11" userName="BRIGALDINO Amandine" r:id="rId2">
    <sheetIdMap count="10">
      <sheetId val="1"/>
      <sheetId val="2"/>
      <sheetId val="3"/>
      <sheetId val="4"/>
      <sheetId val="5"/>
      <sheetId val="6"/>
      <sheetId val="7"/>
      <sheetId val="8"/>
      <sheetId val="9"/>
      <sheetId val="10"/>
    </sheetIdMap>
  </header>
  <header guid="{66D2B5D9-1E01-4484-AC1D-E332968A2CFA}" dateTime="2019-03-05T14:34:07" maxSheetId="11" userName="BOUCHEZ David Olivier" r:id="rId3" minRId="10" maxRId="19">
    <sheetIdMap count="10">
      <sheetId val="1"/>
      <sheetId val="2"/>
      <sheetId val="3"/>
      <sheetId val="4"/>
      <sheetId val="5"/>
      <sheetId val="6"/>
      <sheetId val="7"/>
      <sheetId val="8"/>
      <sheetId val="9"/>
      <sheetId val="10"/>
    </sheetIdMap>
  </header>
  <header guid="{29411426-ECDB-476B-B07E-AC89FF2224F3}" dateTime="2019-03-06T12:23:03" maxSheetId="11" userName="BOUCHEZ David Olivier" r:id="rId4" minRId="28" maxRId="43">
    <sheetIdMap count="10">
      <sheetId val="1"/>
      <sheetId val="2"/>
      <sheetId val="3"/>
      <sheetId val="4"/>
      <sheetId val="5"/>
      <sheetId val="6"/>
      <sheetId val="7"/>
      <sheetId val="8"/>
      <sheetId val="9"/>
      <sheetId val="10"/>
    </sheetIdMap>
  </header>
  <header guid="{1F9F65BE-4C48-4F05-97E3-868DF8776046}" dateTime="2019-03-06T16:02:12" maxSheetId="11" userName="BOUCHEZ David Olivier" r:id="rId5" minRId="44" maxRId="54">
    <sheetIdMap count="10">
      <sheetId val="1"/>
      <sheetId val="2"/>
      <sheetId val="3"/>
      <sheetId val="4"/>
      <sheetId val="5"/>
      <sheetId val="6"/>
      <sheetId val="7"/>
      <sheetId val="8"/>
      <sheetId val="9"/>
      <sheetId val="10"/>
    </sheetIdMap>
  </header>
  <header guid="{338EF3BE-BADB-4D94-862D-2759E9D7F367}" dateTime="2019-03-06T18:46:08" maxSheetId="12" userName="BRIGALDINO Amandine" r:id="rId6" minRId="63" maxRId="763">
    <sheetIdMap count="11">
      <sheetId val="1"/>
      <sheetId val="2"/>
      <sheetId val="11"/>
      <sheetId val="3"/>
      <sheetId val="4"/>
      <sheetId val="5"/>
      <sheetId val="6"/>
      <sheetId val="7"/>
      <sheetId val="8"/>
      <sheetId val="9"/>
      <sheetId val="10"/>
    </sheetIdMap>
  </header>
  <header guid="{7ADFC094-75BD-4FBC-BE8C-17580994DB47}" dateTime="2019-03-08T14:56:11" maxSheetId="12" userName="BOUCHEZ David Olivier" r:id="rId7" minRId="764" maxRId="778">
    <sheetIdMap count="11">
      <sheetId val="1"/>
      <sheetId val="2"/>
      <sheetId val="11"/>
      <sheetId val="3"/>
      <sheetId val="4"/>
      <sheetId val="5"/>
      <sheetId val="6"/>
      <sheetId val="7"/>
      <sheetId val="8"/>
      <sheetId val="9"/>
      <sheetId val="10"/>
    </sheetIdMap>
  </header>
  <header guid="{7DDAF3C3-66A7-4A32-BFD1-A44946675356}" dateTime="2019-03-08T16:54:08" maxSheetId="12" userName="BOUCHEZ David Olivier" r:id="rId8" minRId="787" maxRId="797">
    <sheetIdMap count="11">
      <sheetId val="1"/>
      <sheetId val="2"/>
      <sheetId val="11"/>
      <sheetId val="3"/>
      <sheetId val="4"/>
      <sheetId val="5"/>
      <sheetId val="6"/>
      <sheetId val="7"/>
      <sheetId val="8"/>
      <sheetId val="9"/>
      <sheetId val="10"/>
    </sheetIdMap>
  </header>
  <header guid="{8E98ABA2-38A1-414F-9177-D947487223AA}" dateTime="2019-03-12T10:30:08" maxSheetId="12" userName="BOUCHEZ David Olivier" r:id="rId9" minRId="806" maxRId="836">
    <sheetIdMap count="11">
      <sheetId val="1"/>
      <sheetId val="2"/>
      <sheetId val="11"/>
      <sheetId val="3"/>
      <sheetId val="4"/>
      <sheetId val="5"/>
      <sheetId val="6"/>
      <sheetId val="7"/>
      <sheetId val="8"/>
      <sheetId val="9"/>
      <sheetId val="10"/>
    </sheetIdMap>
  </header>
  <header guid="{8EDC6DF3-FA46-495E-AF1C-C1D6D27CFBB5}" dateTime="2019-03-14T13:52:05" maxSheetId="12" userName="BOUCHEZ David Olivier" r:id="rId10" minRId="845" maxRId="851">
    <sheetIdMap count="11">
      <sheetId val="1"/>
      <sheetId val="2"/>
      <sheetId val="11"/>
      <sheetId val="3"/>
      <sheetId val="4"/>
      <sheetId val="5"/>
      <sheetId val="6"/>
      <sheetId val="7"/>
      <sheetId val="8"/>
      <sheetId val="9"/>
      <sheetId val="10"/>
    </sheetIdMap>
  </header>
  <header guid="{242E9A87-2017-4FD1-B171-272400256D40}" dateTime="2019-03-14T13:52:28" maxSheetId="12" userName="BOUCHEZ David Olivier" r:id="rId11" minRId="852">
    <sheetIdMap count="11">
      <sheetId val="1"/>
      <sheetId val="2"/>
      <sheetId val="11"/>
      <sheetId val="3"/>
      <sheetId val="4"/>
      <sheetId val="5"/>
      <sheetId val="6"/>
      <sheetId val="7"/>
      <sheetId val="8"/>
      <sheetId val="9"/>
      <sheetId val="10"/>
    </sheetIdMap>
  </header>
  <header guid="{5403864A-DBD4-40A2-B575-8B6756E9B88F}" dateTime="2019-03-14T13:53:38" maxSheetId="12" userName="BOUCHEZ David Olivier" r:id="rId12" minRId="861" maxRId="862">
    <sheetIdMap count="11">
      <sheetId val="1"/>
      <sheetId val="2"/>
      <sheetId val="11"/>
      <sheetId val="3"/>
      <sheetId val="4"/>
      <sheetId val="5"/>
      <sheetId val="6"/>
      <sheetId val="7"/>
      <sheetId val="8"/>
      <sheetId val="9"/>
      <sheetId val="10"/>
    </sheetIdMap>
  </header>
  <header guid="{AEE8CD17-52A1-4BDE-A8F3-EF15EF013C6D}" dateTime="2019-03-14T14:19:47" maxSheetId="12" userName="BOUCHEZ David Olivier" r:id="rId13" minRId="871" maxRId="901">
    <sheetIdMap count="11">
      <sheetId val="1"/>
      <sheetId val="2"/>
      <sheetId val="11"/>
      <sheetId val="3"/>
      <sheetId val="4"/>
      <sheetId val="5"/>
      <sheetId val="6"/>
      <sheetId val="7"/>
      <sheetId val="8"/>
      <sheetId val="9"/>
      <sheetId val="10"/>
    </sheetIdMap>
  </header>
  <header guid="{1E5E4A7D-B5AA-496B-BFA8-06A185BC59B9}" dateTime="2019-03-14T14:24:38" maxSheetId="12" userName="BOUCHEZ David Olivier" r:id="rId14" minRId="902" maxRId="909">
    <sheetIdMap count="11">
      <sheetId val="1"/>
      <sheetId val="2"/>
      <sheetId val="11"/>
      <sheetId val="3"/>
      <sheetId val="4"/>
      <sheetId val="5"/>
      <sheetId val="6"/>
      <sheetId val="7"/>
      <sheetId val="8"/>
      <sheetId val="9"/>
      <sheetId val="10"/>
    </sheetIdMap>
  </header>
  <header guid="{ED33481F-37B1-4707-917C-212FD746DC2D}" dateTime="2019-03-14T14:25:02" maxSheetId="12" userName="BOUCHEZ David Olivier" r:id="rId15" minRId="918" maxRId="920">
    <sheetIdMap count="11">
      <sheetId val="1"/>
      <sheetId val="2"/>
      <sheetId val="11"/>
      <sheetId val="3"/>
      <sheetId val="4"/>
      <sheetId val="5"/>
      <sheetId val="6"/>
      <sheetId val="7"/>
      <sheetId val="8"/>
      <sheetId val="9"/>
      <sheetId val="10"/>
    </sheetIdMap>
  </header>
  <header guid="{E16BB0A1-05CD-421D-8DF9-2E6959D954C0}" dateTime="2019-03-18T14:01:29" maxSheetId="12" userName="BOUCHEZ David Olivier" r:id="rId16" minRId="921" maxRId="936">
    <sheetIdMap count="11">
      <sheetId val="1"/>
      <sheetId val="2"/>
      <sheetId val="11"/>
      <sheetId val="3"/>
      <sheetId val="4"/>
      <sheetId val="5"/>
      <sheetId val="6"/>
      <sheetId val="7"/>
      <sheetId val="8"/>
      <sheetId val="9"/>
      <sheetId val="10"/>
    </sheetIdMap>
  </header>
  <header guid="{264533E2-5EEF-48AB-B3C5-D59D96D29D34}" dateTime="2019-03-19T14:57:17" maxSheetId="12" userName="BOUCHEZ David Olivier" r:id="rId17" minRId="937" maxRId="945">
    <sheetIdMap count="11">
      <sheetId val="1"/>
      <sheetId val="2"/>
      <sheetId val="11"/>
      <sheetId val="3"/>
      <sheetId val="4"/>
      <sheetId val="5"/>
      <sheetId val="6"/>
      <sheetId val="7"/>
      <sheetId val="8"/>
      <sheetId val="9"/>
      <sheetId val="10"/>
    </sheetIdMap>
  </header>
  <header guid="{6ADAE1EE-C9E9-4EF8-A590-98B7301984B9}" dateTime="2019-03-19T15:07:34" maxSheetId="12" userName="BOUCHEZ David Olivier" r:id="rId18" minRId="954" maxRId="956">
    <sheetIdMap count="11">
      <sheetId val="1"/>
      <sheetId val="2"/>
      <sheetId val="11"/>
      <sheetId val="3"/>
      <sheetId val="4"/>
      <sheetId val="5"/>
      <sheetId val="6"/>
      <sheetId val="7"/>
      <sheetId val="8"/>
      <sheetId val="9"/>
      <sheetId val="10"/>
    </sheetIdMap>
  </header>
  <header guid="{3A0F4128-A58C-4A03-932B-B2198D0B622F}" dateTime="2019-03-19T15:11:23" maxSheetId="12" userName="BOUCHEZ David Olivier" r:id="rId19" minRId="965">
    <sheetIdMap count="11">
      <sheetId val="1"/>
      <sheetId val="2"/>
      <sheetId val="11"/>
      <sheetId val="3"/>
      <sheetId val="4"/>
      <sheetId val="5"/>
      <sheetId val="6"/>
      <sheetId val="7"/>
      <sheetId val="8"/>
      <sheetId val="9"/>
      <sheetId val="10"/>
    </sheetIdMap>
  </header>
  <header guid="{889B71E3-312A-4408-986D-972D2743F3D6}" dateTime="2019-03-19T15:22:09" maxSheetId="12" userName="BOUCHEZ David Olivier" r:id="rId20" minRId="974" maxRId="985">
    <sheetIdMap count="11">
      <sheetId val="1"/>
      <sheetId val="2"/>
      <sheetId val="11"/>
      <sheetId val="3"/>
      <sheetId val="4"/>
      <sheetId val="5"/>
      <sheetId val="6"/>
      <sheetId val="7"/>
      <sheetId val="8"/>
      <sheetId val="9"/>
      <sheetId val="10"/>
    </sheetIdMap>
  </header>
  <header guid="{5E50EDD8-C2D1-4AD3-B0C9-049EDBB1D892}" dateTime="2019-03-19T15:23:06" maxSheetId="12" userName="BOUCHEZ David Olivier" r:id="rId21" minRId="986" maxRId="989">
    <sheetIdMap count="11">
      <sheetId val="1"/>
      <sheetId val="2"/>
      <sheetId val="11"/>
      <sheetId val="3"/>
      <sheetId val="4"/>
      <sheetId val="5"/>
      <sheetId val="6"/>
      <sheetId val="7"/>
      <sheetId val="8"/>
      <sheetId val="9"/>
      <sheetId val="10"/>
    </sheetIdMap>
  </header>
  <header guid="{B9F8BC9E-5C5A-4DC5-87AC-357C9605B578}" dateTime="2019-03-19T15:31:59" maxSheetId="12" userName="BOUCHEZ David Olivier" r:id="rId22" minRId="990" maxRId="991">
    <sheetIdMap count="11">
      <sheetId val="1"/>
      <sheetId val="2"/>
      <sheetId val="11"/>
      <sheetId val="3"/>
      <sheetId val="4"/>
      <sheetId val="5"/>
      <sheetId val="6"/>
      <sheetId val="7"/>
      <sheetId val="8"/>
      <sheetId val="9"/>
      <sheetId val="10"/>
    </sheetIdMap>
  </header>
  <header guid="{4D65BEA6-52DD-4498-B55F-6A36EA37D009}" dateTime="2019-03-19T15:37:22" maxSheetId="12" userName="BOUCHEZ David Olivier" r:id="rId23" minRId="1000" maxRId="1007">
    <sheetIdMap count="11">
      <sheetId val="1"/>
      <sheetId val="2"/>
      <sheetId val="11"/>
      <sheetId val="3"/>
      <sheetId val="4"/>
      <sheetId val="5"/>
      <sheetId val="6"/>
      <sheetId val="7"/>
      <sheetId val="8"/>
      <sheetId val="9"/>
      <sheetId val="10"/>
    </sheetIdMap>
  </header>
  <header guid="{C1F9FAC4-EE2C-4EAD-B0C1-385FFC9C2260}" dateTime="2019-03-19T15:38:43" maxSheetId="12" userName="BOUCHEZ David Olivier" r:id="rId24" minRId="1008">
    <sheetIdMap count="11">
      <sheetId val="1"/>
      <sheetId val="2"/>
      <sheetId val="11"/>
      <sheetId val="3"/>
      <sheetId val="4"/>
      <sheetId val="5"/>
      <sheetId val="6"/>
      <sheetId val="7"/>
      <sheetId val="8"/>
      <sheetId val="9"/>
      <sheetId val="10"/>
    </sheetIdMap>
  </header>
  <header guid="{EB8F43D8-CD66-4CF0-994F-3C0F46339BB1}" dateTime="2019-03-19T15:45:48" maxSheetId="12" userName="BOUCHEZ David Olivier" r:id="rId25" minRId="1009" maxRId="1019">
    <sheetIdMap count="11">
      <sheetId val="1"/>
      <sheetId val="2"/>
      <sheetId val="11"/>
      <sheetId val="3"/>
      <sheetId val="4"/>
      <sheetId val="5"/>
      <sheetId val="6"/>
      <sheetId val="7"/>
      <sheetId val="8"/>
      <sheetId val="9"/>
      <sheetId val="10"/>
    </sheetIdMap>
  </header>
  <header guid="{CA447359-B8FA-4AFF-8A57-DBE0B2A12817}" dateTime="2019-03-19T15:46:47" maxSheetId="12" userName="BOUCHEZ David Olivier" r:id="rId26" minRId="1028" maxRId="1030">
    <sheetIdMap count="11">
      <sheetId val="1"/>
      <sheetId val="2"/>
      <sheetId val="11"/>
      <sheetId val="3"/>
      <sheetId val="4"/>
      <sheetId val="5"/>
      <sheetId val="6"/>
      <sheetId val="7"/>
      <sheetId val="8"/>
      <sheetId val="9"/>
      <sheetId val="10"/>
    </sheetIdMap>
  </header>
  <header guid="{A830F72D-E4D4-43B1-913B-2840C757B9F2}" dateTime="2019-03-19T15:49:14" maxSheetId="12" userName="BOUCHEZ David Olivier" r:id="rId27" minRId="1031" maxRId="1034">
    <sheetIdMap count="11">
      <sheetId val="1"/>
      <sheetId val="2"/>
      <sheetId val="11"/>
      <sheetId val="3"/>
      <sheetId val="4"/>
      <sheetId val="5"/>
      <sheetId val="6"/>
      <sheetId val="7"/>
      <sheetId val="8"/>
      <sheetId val="9"/>
      <sheetId val="10"/>
    </sheetIdMap>
  </header>
  <header guid="{AED67490-0806-40A4-81F8-633F150FCA81}" dateTime="2019-03-19T15:57:15" maxSheetId="12" userName="BOUCHEZ David Olivier" r:id="rId28" minRId="1035" maxRId="1041">
    <sheetIdMap count="11">
      <sheetId val="1"/>
      <sheetId val="2"/>
      <sheetId val="11"/>
      <sheetId val="3"/>
      <sheetId val="4"/>
      <sheetId val="5"/>
      <sheetId val="6"/>
      <sheetId val="7"/>
      <sheetId val="8"/>
      <sheetId val="9"/>
      <sheetId val="10"/>
    </sheetIdMap>
  </header>
  <header guid="{E5DAD4DD-2419-43A6-8C0B-942B36DF2B03}" dateTime="2019-03-19T16:00:27" maxSheetId="12" userName="BOUCHEZ David Olivier" r:id="rId29" minRId="1042" maxRId="1043">
    <sheetIdMap count="11">
      <sheetId val="1"/>
      <sheetId val="2"/>
      <sheetId val="11"/>
      <sheetId val="3"/>
      <sheetId val="4"/>
      <sheetId val="5"/>
      <sheetId val="6"/>
      <sheetId val="7"/>
      <sheetId val="8"/>
      <sheetId val="9"/>
      <sheetId val="10"/>
    </sheetIdMap>
  </header>
  <header guid="{9EE703C5-25AB-41E3-85E7-BC72BFFDC44F}" dateTime="2019-03-19T16:03:11" maxSheetId="12" userName="BOUCHEZ David Olivier" r:id="rId30" minRId="1044" maxRId="1048">
    <sheetIdMap count="11">
      <sheetId val="1"/>
      <sheetId val="2"/>
      <sheetId val="11"/>
      <sheetId val="3"/>
      <sheetId val="4"/>
      <sheetId val="5"/>
      <sheetId val="6"/>
      <sheetId val="7"/>
      <sheetId val="8"/>
      <sheetId val="9"/>
      <sheetId val="10"/>
    </sheetIdMap>
  </header>
  <header guid="{9E440E5B-CE22-48C3-99C4-E88A7520439A}" dateTime="2019-03-19T16:08:27" maxSheetId="12" userName="BOUCHEZ David Olivier" r:id="rId31" minRId="1049" maxRId="1054">
    <sheetIdMap count="11">
      <sheetId val="1"/>
      <sheetId val="2"/>
      <sheetId val="11"/>
      <sheetId val="3"/>
      <sheetId val="4"/>
      <sheetId val="5"/>
      <sheetId val="6"/>
      <sheetId val="7"/>
      <sheetId val="8"/>
      <sheetId val="9"/>
      <sheetId val="10"/>
    </sheetIdMap>
  </header>
  <header guid="{7FE43580-6626-4EF7-A34E-62DD92146A7F}" dateTime="2019-03-20T14:30:17" maxSheetId="12" userName="BOUCHEZ David Olivier" r:id="rId32" minRId="1063" maxRId="1070">
    <sheetIdMap count="11">
      <sheetId val="1"/>
      <sheetId val="2"/>
      <sheetId val="11"/>
      <sheetId val="3"/>
      <sheetId val="4"/>
      <sheetId val="5"/>
      <sheetId val="6"/>
      <sheetId val="7"/>
      <sheetId val="8"/>
      <sheetId val="9"/>
      <sheetId val="10"/>
    </sheetIdMap>
  </header>
  <header guid="{7A4B52CF-C67D-415C-B649-E667CA0DAC11}" dateTime="2019-03-20T15:36:34" maxSheetId="12" userName="BOUCHEZ David Olivier" r:id="rId33" minRId="1079" maxRId="1083">
    <sheetIdMap count="11">
      <sheetId val="1"/>
      <sheetId val="2"/>
      <sheetId val="11"/>
      <sheetId val="3"/>
      <sheetId val="4"/>
      <sheetId val="5"/>
      <sheetId val="6"/>
      <sheetId val="7"/>
      <sheetId val="8"/>
      <sheetId val="9"/>
      <sheetId val="10"/>
    </sheetIdMap>
  </header>
  <header guid="{B9F5E852-61E2-452A-B645-044C7FDADF50}" dateTime="2019-03-22T12:15:21" maxSheetId="12" userName="BOUCHEZ David Olivier" r:id="rId34" minRId="1092" maxRId="1113">
    <sheetIdMap count="11">
      <sheetId val="1"/>
      <sheetId val="2"/>
      <sheetId val="11"/>
      <sheetId val="3"/>
      <sheetId val="4"/>
      <sheetId val="5"/>
      <sheetId val="6"/>
      <sheetId val="7"/>
      <sheetId val="8"/>
      <sheetId val="9"/>
      <sheetId val="10"/>
    </sheetIdMap>
  </header>
  <header guid="{639BFFC4-F972-45A9-AB38-6DDF8F70EC97}" dateTime="2019-03-26T14:47:50" maxSheetId="12" userName="BOUCHEZ David Olivier" r:id="rId35" minRId="1114">
    <sheetIdMap count="11">
      <sheetId val="1"/>
      <sheetId val="2"/>
      <sheetId val="11"/>
      <sheetId val="3"/>
      <sheetId val="4"/>
      <sheetId val="5"/>
      <sheetId val="6"/>
      <sheetId val="7"/>
      <sheetId val="8"/>
      <sheetId val="9"/>
      <sheetId val="10"/>
    </sheetIdMap>
  </header>
  <header guid="{1614E084-F88A-4991-AB5B-726CDFBE86D6}" dateTime="2019-03-26T15:01:39" maxSheetId="12" userName="BOUCHEZ David Olivier" r:id="rId36" minRId="1123" maxRId="1143">
    <sheetIdMap count="11">
      <sheetId val="1"/>
      <sheetId val="2"/>
      <sheetId val="11"/>
      <sheetId val="3"/>
      <sheetId val="4"/>
      <sheetId val="5"/>
      <sheetId val="6"/>
      <sheetId val="7"/>
      <sheetId val="8"/>
      <sheetId val="9"/>
      <sheetId val="10"/>
    </sheetIdMap>
  </header>
  <header guid="{482B25B5-71BC-4B57-996B-C9B70FBBC19E}" dateTime="2019-03-26T15:27:56" maxSheetId="12" userName="BOUCHEZ David Olivier" r:id="rId37" minRId="1152" maxRId="1156">
    <sheetIdMap count="11">
      <sheetId val="1"/>
      <sheetId val="2"/>
      <sheetId val="11"/>
      <sheetId val="3"/>
      <sheetId val="4"/>
      <sheetId val="5"/>
      <sheetId val="6"/>
      <sheetId val="7"/>
      <sheetId val="8"/>
      <sheetId val="9"/>
      <sheetId val="10"/>
    </sheetIdMap>
  </header>
  <header guid="{095D4AFF-7631-440A-9E0B-6977313AFACB}" dateTime="2019-03-26T15:30:44" maxSheetId="12" userName="BOUCHEZ David Olivier" r:id="rId38" minRId="1165">
    <sheetIdMap count="11">
      <sheetId val="1"/>
      <sheetId val="2"/>
      <sheetId val="11"/>
      <sheetId val="3"/>
      <sheetId val="4"/>
      <sheetId val="5"/>
      <sheetId val="6"/>
      <sheetId val="7"/>
      <sheetId val="8"/>
      <sheetId val="9"/>
      <sheetId val="10"/>
    </sheetIdMap>
  </header>
  <header guid="{3E761A04-004D-4403-BD08-681CA16FA35E}" dateTime="2019-03-26T15:48:33" maxSheetId="12" userName="BOUCHEZ David Olivier" r:id="rId39" minRId="1174" maxRId="1177">
    <sheetIdMap count="11">
      <sheetId val="1"/>
      <sheetId val="2"/>
      <sheetId val="11"/>
      <sheetId val="3"/>
      <sheetId val="4"/>
      <sheetId val="5"/>
      <sheetId val="6"/>
      <sheetId val="7"/>
      <sheetId val="8"/>
      <sheetId val="9"/>
      <sheetId val="10"/>
    </sheetIdMap>
  </header>
  <header guid="{322264BA-AE29-4FB0-B181-BD514099EC79}" dateTime="2019-03-27T15:17:12" maxSheetId="12" userName="BOUCHEZ David Olivier" r:id="rId40" minRId="1178" maxRId="1191">
    <sheetIdMap count="11">
      <sheetId val="1"/>
      <sheetId val="2"/>
      <sheetId val="11"/>
      <sheetId val="3"/>
      <sheetId val="4"/>
      <sheetId val="5"/>
      <sheetId val="6"/>
      <sheetId val="7"/>
      <sheetId val="8"/>
      <sheetId val="9"/>
      <sheetId val="10"/>
    </sheetIdMap>
  </header>
  <header guid="{685B0680-6F77-407A-AFE8-4DA8F9E3C6ED}" dateTime="2019-03-27T15:17:22" maxSheetId="12" userName="BOUCHEZ David Olivier" r:id="rId41">
    <sheetIdMap count="11">
      <sheetId val="1"/>
      <sheetId val="2"/>
      <sheetId val="11"/>
      <sheetId val="3"/>
      <sheetId val="4"/>
      <sheetId val="5"/>
      <sheetId val="6"/>
      <sheetId val="7"/>
      <sheetId val="8"/>
      <sheetId val="9"/>
      <sheetId val="10"/>
    </sheetIdMap>
  </header>
  <header guid="{3A39E016-50FA-4A7B-9A73-BF8D9A4631DE}" dateTime="2019-03-27T15:41:05" maxSheetId="12" userName="BOUCHEZ David Olivier" r:id="rId42" minRId="1208" maxRId="1210">
    <sheetIdMap count="11">
      <sheetId val="1"/>
      <sheetId val="2"/>
      <sheetId val="11"/>
      <sheetId val="3"/>
      <sheetId val="4"/>
      <sheetId val="5"/>
      <sheetId val="6"/>
      <sheetId val="7"/>
      <sheetId val="8"/>
      <sheetId val="9"/>
      <sheetId val="10"/>
    </sheetIdMap>
  </header>
  <header guid="{B03A29DE-A7A7-403A-8520-3DC0076E33BF}" dateTime="2019-03-27T15:47:08" maxSheetId="12" userName="BOUCHEZ David Olivier" r:id="rId43" minRId="1219" maxRId="1223">
    <sheetIdMap count="11">
      <sheetId val="1"/>
      <sheetId val="2"/>
      <sheetId val="11"/>
      <sheetId val="3"/>
      <sheetId val="4"/>
      <sheetId val="5"/>
      <sheetId val="6"/>
      <sheetId val="7"/>
      <sheetId val="8"/>
      <sheetId val="9"/>
      <sheetId val="10"/>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5" sId="2">
    <oc r="N8" t="inlineStr">
      <is>
        <t>E4 -Salle 11</t>
      </is>
    </oc>
    <nc r="N8"/>
  </rcc>
  <rcc rId="846" sId="2">
    <nc r="K8" t="inlineStr">
      <is>
        <t>DO Bouchez</t>
      </is>
    </nc>
  </rcc>
  <rfmt sheetId="2" sqref="K8">
    <dxf>
      <fill>
        <patternFill patternType="none">
          <fgColor indexed="64"/>
          <bgColor indexed="65"/>
        </patternFill>
      </fill>
    </dxf>
  </rfmt>
  <rcc rId="847" sId="2">
    <oc r="H8" t="inlineStr">
      <is>
        <t>DO Bouchez</t>
      </is>
    </oc>
    <nc r="H8" t="inlineStr">
      <is>
        <t>J Rossard</t>
      </is>
    </nc>
  </rcc>
  <rcc rId="848" sId="2">
    <nc r="M8" t="inlineStr">
      <is>
        <t>09h-10h</t>
      </is>
    </nc>
  </rcc>
  <rcc rId="849" sId="2">
    <oc r="N4" t="inlineStr">
      <is>
        <t>E4 -Salle 7</t>
      </is>
    </oc>
    <nc r="N4"/>
  </rcc>
  <rcc rId="850" sId="2">
    <oc r="H4" t="inlineStr">
      <is>
        <t>M. CORNUEJOLS</t>
      </is>
    </oc>
    <nc r="H4" t="inlineStr">
      <is>
        <t>O Chesnais</t>
      </is>
    </nc>
  </rcc>
  <rrc rId="851" sId="2" ref="J1:J1048576" action="deleteCol">
    <undo index="4" exp="area" ref3D="1" dr="$J$1:$J$1048576" dn="Z_98BE7DD3_C638_4A7A_971A_7163F7A93626_.wvu.Cols" sId="2"/>
    <rfmt sheetId="2" xfDxf="1" sqref="J1:J1048576" start="0" length="0"/>
    <rcc rId="0" sId="2" dxf="1">
      <nc r="J1" t="inlineStr">
        <is>
          <t>Optics Valley (valo partner)</t>
        </is>
      </nc>
      <ndxf>
        <font>
          <b/>
          <sz val="11"/>
          <color indexed="8"/>
          <name val="Calibri"/>
          <scheme val="none"/>
        </font>
        <fill>
          <patternFill patternType="solid">
            <bgColor indexed="44"/>
          </patternFill>
        </fill>
        <alignment horizontal="center" vertical="center" wrapText="1" readingOrder="0"/>
        <border outline="0">
          <left style="thin">
            <color indexed="64"/>
          </left>
          <right style="thin">
            <color indexed="64"/>
          </right>
          <top style="thin">
            <color indexed="64"/>
          </top>
          <bottom style="thin">
            <color indexed="64"/>
          </bottom>
        </border>
      </ndxf>
    </rcc>
    <rfmt sheetId="2" sqref="J13" start="0" length="0">
      <dxf>
        <font>
          <sz val="11"/>
          <color auto="1"/>
          <name val="Calibri"/>
          <scheme val="minor"/>
        </font>
      </dxf>
    </rfmt>
    <rfmt sheetId="2" sqref="J76" start="0" length="0">
      <dxf>
        <font>
          <sz val="11"/>
          <color rgb="FFFF0000"/>
          <name val="Calibri"/>
          <scheme val="minor"/>
        </font>
      </dxf>
    </rfmt>
  </rr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52" sId="2">
    <nc r="L4" t="inlineStr">
      <is>
        <t>10h-11h</t>
      </is>
    </nc>
  </rcc>
  <rcv guid="{AD0A33BB-7E9F-4570-B450-B6070F788C53}" action="delete"/>
  <rdn rId="0" localSheetId="1" customView="1" name="Z_AD0A33BB_7E9F_4570_B450_B6070F788C53_.wvu.FilterData" hidden="1" oldHidden="1">
    <formula>Projets!$A$1:$AA$98</formula>
    <oldFormula>Projets!$A$1:$AA$98</oldFormula>
  </rdn>
  <rdn rId="0" localSheetId="2" customView="1" name="Z_AD0A33BB_7E9F_4570_B450_B6070F788C53_.wvu.FilterData" hidden="1" oldHidden="1">
    <formula>Soutenances!$A$1:$N$124</formula>
    <oldFormula>Soutenances!$A$1:$N$124</oldFormula>
  </rdn>
  <rdn rId="0" localSheetId="3" customView="1" name="Z_AD0A33BB_7E9F_4570_B450_B6070F788C53_.wvu.FilterData" hidden="1" oldHidden="1">
    <formula>'Dispos mentors'!$A$1:$C$47</formula>
    <oldFormula>'Dispos mentors'!$A$1:$C$47</oldFormula>
  </rdn>
  <rdn rId="0" localSheetId="4" customView="1" name="Z_AD0A33BB_7E9F_4570_B450_B6070F788C53_.wvu.FilterData" hidden="1" oldHidden="1">
    <formula>Pitch!$A$1:$R$119</formula>
    <oldFormula>Pitch!$A$1:$R$119</oldFormula>
  </rdn>
  <rdn rId="0" localSheetId="5" customView="1" name="Z_AD0A33BB_7E9F_4570_B450_B6070F788C53_.wvu.FilterData" hidden="1" oldHidden="1">
    <formula>Elèves!$A$1:$Z$545</formula>
    <oldFormula>Elèves!$A$1:$Z$545</oldFormula>
  </rdn>
  <rdn rId="0" localSheetId="7" customView="1" name="Z_AD0A33BB_7E9F_4570_B450_B6070F788C53_.wvu.FilterData" hidden="1" oldHidden="1">
    <formula>Feuil2!$A$1:$B$467</formula>
    <oldFormula>Feuil2!$A$1:$B$467</oldFormula>
  </rdn>
  <rdn rId="0" localSheetId="8" customView="1" name="Z_AD0A33BB_7E9F_4570_B450_B6070F788C53_.wvu.FilterData" hidden="1" oldHidden="1">
    <formula>Mentors!$A$71:$O$79</formula>
    <oldFormula>Mentors!$A$71:$O$79</oldFormula>
  </rdn>
  <rdn rId="0" localSheetId="9" customView="1" name="Z_AD0A33BB_7E9F_4570_B450_B6070F788C53_.wvu.FilterData" hidden="1" oldHidden="1">
    <formula>'Coordonnées jury'!$B$1:$J$44</formula>
    <oldFormula>'Coordonnées jury'!$B$1:$J$44</oldFormula>
  </rdn>
  <rcv guid="{AD0A33BB-7E9F-4570-B450-B6070F788C53}"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1" sId="2">
    <nc r="M4" t="inlineStr">
      <is>
        <t>E2 - Salle P308 (12/4)</t>
      </is>
    </nc>
  </rcc>
  <rcc rId="862" sId="2">
    <nc r="M8" t="inlineStr">
      <is>
        <t>E2 - Salle P308 (12/4)</t>
      </is>
    </nc>
  </rcc>
  <rcv guid="{AD0A33BB-7E9F-4570-B450-B6070F788C53}" action="delete"/>
  <rdn rId="0" localSheetId="1" customView="1" name="Z_AD0A33BB_7E9F_4570_B450_B6070F788C53_.wvu.FilterData" hidden="1" oldHidden="1">
    <formula>Projets!$A$1:$AA$98</formula>
    <oldFormula>Projets!$A$1:$AA$98</oldFormula>
  </rdn>
  <rdn rId="0" localSheetId="2" customView="1" name="Z_AD0A33BB_7E9F_4570_B450_B6070F788C53_.wvu.FilterData" hidden="1" oldHidden="1">
    <formula>Soutenances!$A$1:$N$124</formula>
    <oldFormula>Soutenances!$A$1:$N$124</oldFormula>
  </rdn>
  <rdn rId="0" localSheetId="3" customView="1" name="Z_AD0A33BB_7E9F_4570_B450_B6070F788C53_.wvu.FilterData" hidden="1" oldHidden="1">
    <formula>'Dispos mentors'!$A$1:$C$47</formula>
    <oldFormula>'Dispos mentors'!$A$1:$C$47</oldFormula>
  </rdn>
  <rdn rId="0" localSheetId="4" customView="1" name="Z_AD0A33BB_7E9F_4570_B450_B6070F788C53_.wvu.FilterData" hidden="1" oldHidden="1">
    <formula>Pitch!$A$1:$R$119</formula>
    <oldFormula>Pitch!$A$1:$R$119</oldFormula>
  </rdn>
  <rdn rId="0" localSheetId="5" customView="1" name="Z_AD0A33BB_7E9F_4570_B450_B6070F788C53_.wvu.FilterData" hidden="1" oldHidden="1">
    <formula>Elèves!$A$1:$Z$545</formula>
    <oldFormula>Elèves!$A$1:$Z$545</oldFormula>
  </rdn>
  <rdn rId="0" localSheetId="7" customView="1" name="Z_AD0A33BB_7E9F_4570_B450_B6070F788C53_.wvu.FilterData" hidden="1" oldHidden="1">
    <formula>Feuil2!$A$1:$B$467</formula>
    <oldFormula>Feuil2!$A$1:$B$467</oldFormula>
  </rdn>
  <rdn rId="0" localSheetId="8" customView="1" name="Z_AD0A33BB_7E9F_4570_B450_B6070F788C53_.wvu.FilterData" hidden="1" oldHidden="1">
    <formula>Mentors!$A$71:$O$79</formula>
    <oldFormula>Mentors!$A$71:$O$79</oldFormula>
  </rdn>
  <rdn rId="0" localSheetId="9" customView="1" name="Z_AD0A33BB_7E9F_4570_B450_B6070F788C53_.wvu.FilterData" hidden="1" oldHidden="1">
    <formula>'Coordonnées jury'!$B$1:$J$44</formula>
    <oldFormula>'Coordonnées jury'!$B$1:$J$44</oldFormula>
  </rdn>
  <rcv guid="{AD0A33BB-7E9F-4570-B450-B6070F788C53}" action="add"/>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1" sId="2">
    <nc r="D103" t="inlineStr">
      <is>
        <t>E2 - Salle P305 (11/4)</t>
      </is>
    </nc>
  </rcc>
  <rcc rId="872" sId="2">
    <nc r="D104" t="inlineStr">
      <is>
        <t>E2 - Salle P306 (11/4)</t>
      </is>
    </nc>
  </rcc>
  <rcc rId="873" sId="2">
    <nc r="D105" t="inlineStr">
      <is>
        <t>E2 - Salle P308 (12/4)</t>
      </is>
    </nc>
  </rcc>
  <rcc rId="874" sId="2">
    <nc r="D106" t="inlineStr">
      <is>
        <t>E2 - Salle P307 (12/4)</t>
      </is>
    </nc>
  </rcc>
  <rcc rId="875" sId="2">
    <oc r="C103" t="inlineStr">
      <is>
        <t>E2 - Salle P305 (11/4)</t>
      </is>
    </oc>
    <nc r="C103" t="inlineStr">
      <is>
        <t>E2 - Salle P305</t>
      </is>
    </nc>
  </rcc>
  <rcc rId="876" sId="2">
    <oc r="C104" t="inlineStr">
      <is>
        <t>E2 - Salle P306 (11/4)</t>
      </is>
    </oc>
    <nc r="C104" t="inlineStr">
      <is>
        <t>E2 - Salle P306</t>
      </is>
    </nc>
  </rcc>
  <rcc rId="877" sId="2">
    <oc r="C105" t="inlineStr">
      <is>
        <t>E2 - Salle P308 (12/4)</t>
      </is>
    </oc>
    <nc r="C105" t="inlineStr">
      <is>
        <t>E2 - Salle P308</t>
      </is>
    </nc>
  </rcc>
  <rcc rId="878" sId="2">
    <oc r="C106" t="inlineStr">
      <is>
        <t>E2 - Salle P307 (12/4)</t>
      </is>
    </oc>
    <nc r="C106" t="inlineStr">
      <is>
        <t>E2 - Salle P307</t>
      </is>
    </nc>
  </rcc>
  <rcc rId="879" sId="2">
    <nc r="H68" t="inlineStr">
      <is>
        <t>J Rossard</t>
      </is>
    </nc>
  </rcc>
  <rfmt sheetId="2" sqref="H68">
    <dxf>
      <fill>
        <patternFill patternType="none">
          <fgColor indexed="64"/>
          <bgColor indexed="65"/>
        </patternFill>
      </fill>
    </dxf>
  </rfmt>
  <rfmt sheetId="2" sqref="J12">
    <dxf>
      <fill>
        <patternFill patternType="none">
          <fgColor indexed="64"/>
          <bgColor indexed="65"/>
        </patternFill>
      </fill>
    </dxf>
  </rfmt>
  <rfmt sheetId="2" sqref="J62">
    <dxf>
      <fill>
        <patternFill patternType="none">
          <fgColor indexed="64"/>
          <bgColor indexed="65"/>
        </patternFill>
      </fill>
    </dxf>
  </rfmt>
  <rfmt sheetId="2" sqref="J22">
    <dxf>
      <fill>
        <patternFill patternType="none">
          <fgColor indexed="64"/>
          <bgColor indexed="65"/>
        </patternFill>
      </fill>
    </dxf>
  </rfmt>
  <rcc rId="880" sId="2">
    <nc r="J63" t="inlineStr">
      <is>
        <t>H Bouchaib</t>
      </is>
    </nc>
  </rcc>
  <rfmt sheetId="2" sqref="J63">
    <dxf>
      <fill>
        <patternFill patternType="none">
          <fgColor indexed="64"/>
          <bgColor indexed="65"/>
        </patternFill>
      </fill>
    </dxf>
  </rfmt>
  <rcc rId="881" sId="2">
    <nc r="J65" t="inlineStr">
      <is>
        <t>H Bouchaib</t>
      </is>
    </nc>
  </rcc>
  <rfmt sheetId="2" sqref="J65">
    <dxf>
      <fill>
        <patternFill patternType="none">
          <fgColor indexed="64"/>
          <bgColor indexed="65"/>
        </patternFill>
      </fill>
    </dxf>
  </rfmt>
  <rfmt sheetId="2" sqref="J65">
    <dxf>
      <fill>
        <patternFill patternType="none">
          <fgColor indexed="64"/>
          <bgColor indexed="65"/>
        </patternFill>
      </fill>
    </dxf>
  </rfmt>
  <rcc rId="882" sId="2">
    <nc r="J14" t="inlineStr">
      <is>
        <t>H Bouchaib</t>
      </is>
    </nc>
  </rcc>
  <rfmt sheetId="2" sqref="J14">
    <dxf>
      <fill>
        <patternFill patternType="none">
          <fgColor indexed="64"/>
          <bgColor indexed="65"/>
        </patternFill>
      </fill>
    </dxf>
  </rfmt>
  <rcc rId="883" sId="2">
    <nc r="J19" t="inlineStr">
      <is>
        <t>H Bouchaib</t>
      </is>
    </nc>
  </rcc>
  <rfmt sheetId="2" sqref="J19">
    <dxf>
      <fill>
        <patternFill patternType="none">
          <fgColor indexed="64"/>
          <bgColor indexed="65"/>
        </patternFill>
      </fill>
    </dxf>
  </rfmt>
  <rcc rId="884" sId="2">
    <nc r="J62" t="inlineStr">
      <is>
        <t>J Rossard</t>
      </is>
    </nc>
  </rcc>
  <rcc rId="885" sId="2">
    <nc r="J22" t="inlineStr">
      <is>
        <t>J Rossard</t>
      </is>
    </nc>
  </rcc>
  <rcc rId="886" sId="2">
    <nc r="J66" t="inlineStr">
      <is>
        <t>J Rossard</t>
      </is>
    </nc>
  </rcc>
  <rfmt sheetId="2" sqref="J66">
    <dxf>
      <fill>
        <patternFill patternType="none">
          <fgColor indexed="64"/>
          <bgColor indexed="65"/>
        </patternFill>
      </fill>
    </dxf>
  </rfmt>
  <rfmt sheetId="2" sqref="J66">
    <dxf>
      <fill>
        <patternFill patternType="none">
          <fgColor indexed="64"/>
          <bgColor indexed="65"/>
        </patternFill>
      </fill>
    </dxf>
  </rfmt>
  <rcc rId="887" sId="2">
    <nc r="J67" t="inlineStr">
      <is>
        <t>J Rossard</t>
      </is>
    </nc>
  </rcc>
  <rfmt sheetId="2" sqref="J67">
    <dxf>
      <fill>
        <patternFill patternType="none">
          <fgColor indexed="64"/>
          <bgColor indexed="65"/>
        </patternFill>
      </fill>
    </dxf>
  </rfmt>
  <rfmt sheetId="2" sqref="J67">
    <dxf>
      <fill>
        <patternFill patternType="none">
          <fgColor indexed="64"/>
          <bgColor indexed="65"/>
        </patternFill>
      </fill>
    </dxf>
  </rfmt>
  <rcc rId="888" sId="2">
    <nc r="J47" t="inlineStr">
      <is>
        <t>J Rossard</t>
      </is>
    </nc>
  </rcc>
  <rfmt sheetId="2" sqref="J47">
    <dxf>
      <fill>
        <patternFill patternType="none">
          <fgColor indexed="64"/>
          <bgColor indexed="65"/>
        </patternFill>
      </fill>
    </dxf>
  </rfmt>
  <rfmt sheetId="2" sqref="J47">
    <dxf>
      <fill>
        <patternFill patternType="none">
          <fgColor indexed="64"/>
          <bgColor indexed="65"/>
        </patternFill>
      </fill>
    </dxf>
  </rfmt>
  <rcc rId="889" sId="2">
    <nc r="H69" t="inlineStr">
      <is>
        <t>J Rossard</t>
      </is>
    </nc>
  </rcc>
  <rfmt sheetId="2" sqref="H69">
    <dxf>
      <fill>
        <patternFill patternType="none">
          <fgColor indexed="64"/>
          <bgColor indexed="65"/>
        </patternFill>
      </fill>
      <border diagonalUp="0" diagonalDown="0" outline="0">
        <left/>
        <right/>
        <top/>
        <bottom/>
      </border>
    </dxf>
  </rfmt>
  <rfmt sheetId="2" sqref="H69">
    <dxf>
      <fill>
        <patternFill patternType="none">
          <fgColor indexed="64"/>
          <bgColor indexed="65"/>
        </patternFill>
      </fill>
    </dxf>
  </rfmt>
  <rcc rId="890" sId="2">
    <nc r="J57" t="inlineStr">
      <is>
        <t>G Delache</t>
      </is>
    </nc>
  </rcc>
  <rfmt sheetId="2" sqref="J57">
    <dxf>
      <fill>
        <patternFill patternType="none">
          <fgColor indexed="64"/>
          <bgColor indexed="65"/>
        </patternFill>
      </fill>
    </dxf>
  </rfmt>
  <rcc rId="891" sId="2">
    <nc r="J49" t="inlineStr">
      <is>
        <t>G Delache</t>
      </is>
    </nc>
  </rcc>
  <rfmt sheetId="2" sqref="J49">
    <dxf>
      <fill>
        <patternFill patternType="none">
          <fgColor indexed="64"/>
          <bgColor indexed="65"/>
        </patternFill>
      </fill>
    </dxf>
  </rfmt>
  <rcc rId="892" sId="2">
    <nc r="J59" t="inlineStr">
      <is>
        <t>G Delache</t>
      </is>
    </nc>
  </rcc>
  <rfmt sheetId="2" sqref="J59">
    <dxf>
      <fill>
        <patternFill patternType="none">
          <fgColor indexed="64"/>
          <bgColor indexed="65"/>
        </patternFill>
      </fill>
    </dxf>
  </rfmt>
  <rfmt sheetId="2" sqref="J53">
    <dxf>
      <fill>
        <patternFill patternType="none">
          <fgColor indexed="64"/>
          <bgColor indexed="65"/>
        </patternFill>
      </fill>
    </dxf>
  </rfmt>
  <rcc rId="893" sId="2">
    <nc r="J7" t="inlineStr">
      <is>
        <t>G Delache</t>
      </is>
    </nc>
  </rcc>
  <rfmt sheetId="2" sqref="J7">
    <dxf>
      <fill>
        <patternFill patternType="none">
          <fgColor indexed="64"/>
          <bgColor indexed="65"/>
        </patternFill>
      </fill>
    </dxf>
  </rfmt>
  <rcc rId="894" sId="2">
    <nc r="J60" t="inlineStr">
      <is>
        <t>G Delache</t>
      </is>
    </nc>
  </rcc>
  <rfmt sheetId="2" sqref="J60">
    <dxf>
      <fill>
        <patternFill patternType="none">
          <fgColor indexed="64"/>
          <bgColor indexed="65"/>
        </patternFill>
      </fill>
    </dxf>
  </rfmt>
  <rcc rId="895" sId="2">
    <nc r="J20" t="inlineStr">
      <is>
        <t>H Bouchaib</t>
      </is>
    </nc>
  </rcc>
  <rfmt sheetId="2" sqref="J20">
    <dxf>
      <fill>
        <patternFill patternType="none">
          <fgColor indexed="64"/>
          <bgColor indexed="65"/>
        </patternFill>
      </fill>
    </dxf>
  </rfmt>
  <rcc rId="896" sId="2">
    <nc r="J21" t="inlineStr">
      <is>
        <t>H Bouchaib</t>
      </is>
    </nc>
  </rcc>
  <rfmt sheetId="2" sqref="J21">
    <dxf>
      <fill>
        <patternFill patternType="none">
          <fgColor indexed="64"/>
          <bgColor indexed="65"/>
        </patternFill>
      </fill>
    </dxf>
  </rfmt>
  <rcc rId="897" sId="2">
    <nc r="J10" t="inlineStr">
      <is>
        <t>H Bouchaib</t>
      </is>
    </nc>
  </rcc>
  <rfmt sheetId="2" sqref="J10">
    <dxf>
      <fill>
        <patternFill patternType="none">
          <fgColor indexed="64"/>
          <bgColor indexed="65"/>
        </patternFill>
      </fill>
    </dxf>
  </rfmt>
  <rcc rId="898" sId="2">
    <nc r="J43" t="inlineStr">
      <is>
        <t>H Bouchaib</t>
      </is>
    </nc>
  </rcc>
  <rfmt sheetId="2" sqref="J43">
    <dxf>
      <fill>
        <patternFill patternType="none">
          <fgColor indexed="64"/>
          <bgColor indexed="65"/>
        </patternFill>
      </fill>
    </dxf>
  </rfmt>
  <rcc rId="899" sId="2">
    <nc r="J16" t="inlineStr">
      <is>
        <t>H Bouchaib</t>
      </is>
    </nc>
  </rcc>
  <rfmt sheetId="2" sqref="J16">
    <dxf>
      <fill>
        <patternFill patternType="none">
          <fgColor indexed="64"/>
          <bgColor indexed="65"/>
        </patternFill>
      </fill>
    </dxf>
  </rfmt>
  <rcc rId="900" sId="2">
    <nc r="J53" t="inlineStr">
      <is>
        <t>H Bouchaib</t>
      </is>
    </nc>
  </rcc>
  <rfmt sheetId="2" sqref="J53">
    <dxf>
      <fill>
        <patternFill patternType="none">
          <fgColor indexed="64"/>
          <bgColor indexed="65"/>
        </patternFill>
      </fill>
    </dxf>
  </rfmt>
  <rfmt sheetId="2" sqref="J53">
    <dxf>
      <fill>
        <patternFill patternType="none">
          <fgColor indexed="64"/>
          <bgColor indexed="65"/>
        </patternFill>
      </fill>
    </dxf>
  </rfmt>
  <rcc rId="901" sId="2">
    <nc r="J64" t="inlineStr">
      <is>
        <t>H Bouchaib</t>
      </is>
    </nc>
  </rcc>
  <rfmt sheetId="2" sqref="J64">
    <dxf>
      <fill>
        <patternFill patternType="none">
          <fgColor indexed="64"/>
          <bgColor indexed="65"/>
        </patternFill>
      </fill>
    </dxf>
  </rfmt>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2" sId="2">
    <oc r="H35" t="inlineStr">
      <is>
        <t>L Courtillat ?</t>
      </is>
    </oc>
    <nc r="H35" t="inlineStr">
      <is>
        <t>L Courtillat</t>
      </is>
    </nc>
  </rcc>
  <rcc rId="903" sId="2">
    <oc r="H38" t="inlineStr">
      <is>
        <t>L Courtillat ?</t>
      </is>
    </oc>
    <nc r="H38" t="inlineStr">
      <is>
        <t>L Courtillat</t>
      </is>
    </nc>
  </rcc>
  <rcc rId="904" sId="2">
    <oc r="H40" t="inlineStr">
      <is>
        <t>L Courtillat ?</t>
      </is>
    </oc>
    <nc r="H40" t="inlineStr">
      <is>
        <t>L Courtillat</t>
      </is>
    </nc>
  </rcc>
  <rcc rId="905" sId="2">
    <oc r="H70" t="inlineStr">
      <is>
        <t>L Courtillat ?</t>
      </is>
    </oc>
    <nc r="H70" t="inlineStr">
      <is>
        <t>L Courtillat</t>
      </is>
    </nc>
  </rcc>
  <rcc rId="906" sId="2">
    <oc r="H84" t="inlineStr">
      <is>
        <t>L Courtillat ?</t>
      </is>
    </oc>
    <nc r="H84" t="inlineStr">
      <is>
        <t>L Courtillat</t>
      </is>
    </nc>
  </rcc>
  <rcc rId="907" sId="2">
    <oc r="H86" t="inlineStr">
      <is>
        <t>L Courtillat ?</t>
      </is>
    </oc>
    <nc r="H86" t="inlineStr">
      <is>
        <t>L Courtillat</t>
      </is>
    </nc>
  </rcc>
  <rcc rId="908" sId="2">
    <nc r="J9" t="inlineStr">
      <is>
        <t>L Courtillat</t>
      </is>
    </nc>
  </rcc>
  <rfmt sheetId="2" sqref="J9">
    <dxf>
      <fill>
        <patternFill patternType="none">
          <fgColor indexed="64"/>
          <bgColor indexed="65"/>
        </patternFill>
      </fill>
    </dxf>
  </rfmt>
  <rcc rId="909" sId="2">
    <nc r="J82" t="inlineStr">
      <is>
        <t>L Courtillat</t>
      </is>
    </nc>
  </rcc>
  <rfmt sheetId="2" sqref="J82">
    <dxf>
      <fill>
        <patternFill patternType="none">
          <fgColor indexed="64"/>
          <bgColor indexed="65"/>
        </patternFill>
      </fill>
      <border diagonalUp="0" diagonalDown="0" outline="0">
        <left/>
        <right/>
        <top/>
        <bottom/>
      </border>
    </dxf>
  </rfmt>
  <rfmt sheetId="2" sqref="J82">
    <dxf>
      <fill>
        <patternFill patternType="none">
          <fgColor indexed="64"/>
          <bgColor indexed="65"/>
        </patternFill>
      </fill>
    </dxf>
  </rfmt>
  <rcv guid="{AD0A33BB-7E9F-4570-B450-B6070F788C53}" action="delete"/>
  <rdn rId="0" localSheetId="1" customView="1" name="Z_AD0A33BB_7E9F_4570_B450_B6070F788C53_.wvu.FilterData" hidden="1" oldHidden="1">
    <formula>Projets!$A$1:$AA$98</formula>
    <oldFormula>Projets!$A$1:$AA$98</oldFormula>
  </rdn>
  <rdn rId="0" localSheetId="2" customView="1" name="Z_AD0A33BB_7E9F_4570_B450_B6070F788C53_.wvu.FilterData" hidden="1" oldHidden="1">
    <formula>Soutenances!$A$1:$N$124</formula>
    <oldFormula>Soutenances!$A$1:$N$124</oldFormula>
  </rdn>
  <rdn rId="0" localSheetId="3" customView="1" name="Z_AD0A33BB_7E9F_4570_B450_B6070F788C53_.wvu.FilterData" hidden="1" oldHidden="1">
    <formula>'Dispos mentors'!$A$1:$C$47</formula>
    <oldFormula>'Dispos mentors'!$A$1:$C$47</oldFormula>
  </rdn>
  <rdn rId="0" localSheetId="4" customView="1" name="Z_AD0A33BB_7E9F_4570_B450_B6070F788C53_.wvu.FilterData" hidden="1" oldHidden="1">
    <formula>Pitch!$A$1:$R$119</formula>
    <oldFormula>Pitch!$A$1:$R$119</oldFormula>
  </rdn>
  <rdn rId="0" localSheetId="5" customView="1" name="Z_AD0A33BB_7E9F_4570_B450_B6070F788C53_.wvu.FilterData" hidden="1" oldHidden="1">
    <formula>Elèves!$A$1:$Z$545</formula>
    <oldFormula>Elèves!$A$1:$Z$545</oldFormula>
  </rdn>
  <rdn rId="0" localSheetId="7" customView="1" name="Z_AD0A33BB_7E9F_4570_B450_B6070F788C53_.wvu.FilterData" hidden="1" oldHidden="1">
    <formula>Feuil2!$A$1:$B$467</formula>
    <oldFormula>Feuil2!$A$1:$B$467</oldFormula>
  </rdn>
  <rdn rId="0" localSheetId="8" customView="1" name="Z_AD0A33BB_7E9F_4570_B450_B6070F788C53_.wvu.FilterData" hidden="1" oldHidden="1">
    <formula>Mentors!$A$71:$O$79</formula>
    <oldFormula>Mentors!$A$71:$O$79</oldFormula>
  </rdn>
  <rdn rId="0" localSheetId="9" customView="1" name="Z_AD0A33BB_7E9F_4570_B450_B6070F788C53_.wvu.FilterData" hidden="1" oldHidden="1">
    <formula>'Coordonnées jury'!$B$1:$J$44</formula>
    <oldFormula>'Coordonnées jury'!$B$1:$J$44</oldFormula>
  </rdn>
  <rcv guid="{AD0A33BB-7E9F-4570-B450-B6070F788C53}"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8" sId="2">
    <oc r="I13" t="inlineStr">
      <is>
        <t>Federico MELE</t>
      </is>
    </oc>
    <nc r="I13" t="inlineStr">
      <is>
        <t>N Lopes</t>
      </is>
    </nc>
  </rcc>
  <rcc rId="919" sId="2">
    <oc r="I16" t="inlineStr">
      <is>
        <t>Federico MELE</t>
      </is>
    </oc>
    <nc r="I16" t="inlineStr">
      <is>
        <t>N Lopes</t>
      </is>
    </nc>
  </rcc>
  <rcc rId="920" sId="2">
    <oc r="I67" t="inlineStr">
      <is>
        <t>Federico MELE</t>
      </is>
    </oc>
    <nc r="I67" t="inlineStr">
      <is>
        <t>N Lopes</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1" sId="2">
    <nc r="J39" t="inlineStr">
      <is>
        <t>P Haik</t>
      </is>
    </nc>
  </rcc>
  <rfmt sheetId="2" sqref="J39">
    <dxf>
      <fill>
        <patternFill patternType="none">
          <fgColor indexed="64"/>
          <bgColor indexed="65"/>
        </patternFill>
      </fill>
    </dxf>
  </rfmt>
  <rcc rId="922" sId="2">
    <nc r="J50" t="inlineStr">
      <is>
        <t>P Haik</t>
      </is>
    </nc>
  </rcc>
  <rfmt sheetId="2" sqref="J50">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border>
    </dxf>
  </rfmt>
  <rfmt sheetId="2" sqref="J50">
    <dxf>
      <fill>
        <patternFill patternType="none">
          <fgColor indexed="64"/>
          <bgColor indexed="65"/>
        </patternFill>
      </fill>
    </dxf>
  </rfmt>
  <rcc rId="923" sId="5">
    <oc r="K328">
      <f>VLOOKUP(G328,Projets!$C$2:$E$90,3,0)</f>
    </oc>
    <nc r="K328" t="inlineStr">
      <is>
        <t>Partenariat</t>
      </is>
    </nc>
  </rcc>
  <rcc rId="924" sId="5">
    <oc r="K329">
      <f>VLOOKUP(G329,Projets!$C$2:$E$90,3,0)</f>
    </oc>
    <nc r="K329" t="inlineStr">
      <is>
        <t>Partenariat</t>
      </is>
    </nc>
  </rcc>
  <rcc rId="925" sId="5">
    <oc r="K330">
      <f>VLOOKUP(G330,Projets!$C$2:$E$90,3,0)</f>
    </oc>
    <nc r="K330" t="inlineStr">
      <is>
        <t>Partenariat</t>
      </is>
    </nc>
  </rcc>
  <rcc rId="926" sId="5">
    <oc r="K331">
      <f>VLOOKUP(G331,Projets!$C$2:$E$90,3,0)</f>
    </oc>
    <nc r="K331" t="inlineStr">
      <is>
        <t>Partenariat</t>
      </is>
    </nc>
  </rcc>
  <rcc rId="927" sId="5">
    <oc r="K332">
      <f>VLOOKUP(G332,Projets!$C$2:$E$90,3,0)</f>
    </oc>
    <nc r="K332" t="inlineStr">
      <is>
        <t>Partenariat</t>
      </is>
    </nc>
  </rcc>
  <rfmt sheetId="5" sqref="K328:K332">
    <dxf>
      <fill>
        <patternFill patternType="solid">
          <bgColor theme="5" tint="0.59999389629810485"/>
        </patternFill>
      </fill>
    </dxf>
  </rfmt>
  <rfmt sheetId="2" sqref="L36">
    <dxf>
      <fill>
        <patternFill patternType="solid">
          <bgColor theme="5" tint="0.59999389629810485"/>
        </patternFill>
      </fill>
    </dxf>
  </rfmt>
  <rcc rId="928" sId="2">
    <oc r="D52" t="inlineStr">
      <is>
        <t>Brevet</t>
      </is>
    </oc>
    <nc r="D52" t="inlineStr">
      <is>
        <t>Partenariat</t>
      </is>
    </nc>
  </rcc>
  <rfmt sheetId="2" sqref="D52">
    <dxf>
      <fill>
        <patternFill patternType="solid">
          <bgColor theme="5" tint="0.59999389629810485"/>
        </patternFill>
      </fill>
    </dxf>
  </rfmt>
  <rfmt sheetId="2" sqref="H52">
    <dxf>
      <fill>
        <patternFill patternType="solid">
          <bgColor theme="5" tint="0.59999389629810485"/>
        </patternFill>
      </fill>
    </dxf>
  </rfmt>
  <rcc rId="929" sId="2">
    <oc r="L29" t="inlineStr">
      <is>
        <t>11h-12h</t>
      </is>
    </oc>
    <nc r="L29" t="inlineStr">
      <is>
        <t>17h-18h</t>
      </is>
    </nc>
  </rcc>
  <rfmt sheetId="2" sqref="I29">
    <dxf>
      <fill>
        <patternFill patternType="solid">
          <bgColor theme="5" tint="0.59999389629810485"/>
        </patternFill>
      </fill>
    </dxf>
  </rfmt>
  <rcc rId="930" sId="2">
    <oc r="H52" t="inlineStr">
      <is>
        <t>M. CORNUEJOLS</t>
      </is>
    </oc>
    <nc r="H52" t="inlineStr">
      <is>
        <t>B Lapraye</t>
      </is>
    </nc>
  </rcc>
  <rcc rId="931" sId="2">
    <oc r="M52" t="inlineStr">
      <is>
        <t>E4 -Salle 7</t>
      </is>
    </oc>
    <nc r="M52" t="inlineStr">
      <is>
        <t>E4 -Salle 11</t>
      </is>
    </nc>
  </rcc>
  <rcc rId="932" sId="2">
    <oc r="H2" t="inlineStr">
      <is>
        <t>M. CORNUEJOLS</t>
      </is>
    </oc>
    <nc r="H2" t="inlineStr">
      <is>
        <t>M CORNUEJOLS</t>
      </is>
    </nc>
  </rcc>
  <rcc rId="933" sId="2">
    <oc r="H3" t="inlineStr">
      <is>
        <t>M. CORNUEJOLS</t>
      </is>
    </oc>
    <nc r="H3" t="inlineStr">
      <is>
        <t>M CORNUEJOLS</t>
      </is>
    </nc>
  </rcc>
  <rcc rId="934" sId="2">
    <oc r="H48" t="inlineStr">
      <is>
        <t>M. CORNUEJOLS</t>
      </is>
    </oc>
    <nc r="H48" t="inlineStr">
      <is>
        <t>M CORNUEJOLS</t>
      </is>
    </nc>
  </rcc>
  <rcc rId="935" sId="2">
    <oc r="H50" t="inlineStr">
      <is>
        <t>M. CORNUEJOLS</t>
      </is>
    </oc>
    <nc r="H50" t="inlineStr">
      <is>
        <t>M CORNUEJOLS</t>
      </is>
    </nc>
  </rcc>
  <rcc rId="936" sId="2">
    <oc r="H51" t="inlineStr">
      <is>
        <t>M. CORNUEJOLS</t>
      </is>
    </oc>
    <nc r="H51" t="inlineStr">
      <is>
        <t>M CORNUEJOLS</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7" sId="2">
    <oc r="M68" t="inlineStr">
      <is>
        <t>E2 - Salle P308 (12/4)</t>
      </is>
    </oc>
    <nc r="M68"/>
  </rcc>
  <rcc rId="938" sId="2">
    <oc r="L68" t="inlineStr">
      <is>
        <t>10h-11h</t>
      </is>
    </oc>
    <nc r="L68" t="inlineStr">
      <is>
        <t>09h-10h</t>
      </is>
    </nc>
  </rcc>
  <rfmt sheetId="2" xfDxf="1" sqref="J16" start="0" length="0">
    <dxf>
      <font>
        <sz val="12"/>
        <name val="Times New Roman"/>
        <scheme val="none"/>
      </font>
      <alignment vertical="center" readingOrder="0"/>
    </dxf>
  </rfmt>
  <rfmt sheetId="2" sqref="J16" start="0" length="0">
    <dxf>
      <font>
        <sz val="11"/>
        <color theme="1"/>
        <name val="Calibri"/>
        <scheme val="minor"/>
      </font>
      <alignment vertical="bottom" readingOrder="0"/>
    </dxf>
  </rfmt>
  <rcc rId="939" sId="2">
    <oc r="J16" t="inlineStr">
      <is>
        <t>H Bouchaib</t>
      </is>
    </oc>
    <nc r="J16" t="inlineStr">
      <is>
        <t>M. Marchadier</t>
      </is>
    </nc>
  </rcc>
  <rcc rId="940" sId="2">
    <oc r="H70" t="inlineStr">
      <is>
        <t>L Courtillat</t>
      </is>
    </oc>
    <nc r="H70" t="inlineStr">
      <is>
        <t>DO Bouchez</t>
      </is>
    </nc>
  </rcc>
  <rcc rId="941" sId="2">
    <nc r="J70" t="inlineStr">
      <is>
        <t>K Frydman</t>
      </is>
    </nc>
  </rcc>
  <rfmt sheetId="2" sqref="J70">
    <dxf>
      <fill>
        <patternFill patternType="none">
          <fgColor indexed="64"/>
          <bgColor indexed="65"/>
        </patternFill>
      </fill>
    </dxf>
  </rfmt>
  <rcc rId="942" sId="2">
    <nc r="K126" t="inlineStr">
      <is>
        <t>Vendredi 5 avril 2019</t>
      </is>
    </nc>
  </rcc>
  <rm rId="943" sheetId="2" source="K126" destination="K70" sourceSheetId="2">
    <rcc rId="0" sId="2">
      <nc r="K70" t="inlineStr">
        <is>
          <t>Jeudi 11 avril 2019</t>
        </is>
      </nc>
    </rcc>
  </rm>
  <rcc rId="944" sId="2">
    <nc r="L127" t="inlineStr">
      <is>
        <t>17h30-18h30</t>
      </is>
    </nc>
  </rcc>
  <rm rId="945" sheetId="2" source="L127" destination="L70" sourceSheetId="2">
    <rcc rId="0" sId="2">
      <nc r="L70" t="inlineStr">
        <is>
          <t>16h-17h</t>
        </is>
      </nc>
    </rcc>
  </rm>
  <rcv guid="{AD0A33BB-7E9F-4570-B450-B6070F788C53}" action="delete"/>
  <rdn rId="0" localSheetId="1" customView="1" name="Z_AD0A33BB_7E9F_4570_B450_B6070F788C53_.wvu.FilterData" hidden="1" oldHidden="1">
    <formula>Projets!$A$1:$AA$98</formula>
    <oldFormula>Projets!$A$1:$AA$98</oldFormula>
  </rdn>
  <rdn rId="0" localSheetId="2" customView="1" name="Z_AD0A33BB_7E9F_4570_B450_B6070F788C53_.wvu.FilterData" hidden="1" oldHidden="1">
    <formula>Soutenances!$A$1:$N$124</formula>
    <oldFormula>Soutenances!$A$1:$N$124</oldFormula>
  </rdn>
  <rdn rId="0" localSheetId="3" customView="1" name="Z_AD0A33BB_7E9F_4570_B450_B6070F788C53_.wvu.FilterData" hidden="1" oldHidden="1">
    <formula>'Dispos mentors'!$A$1:$C$47</formula>
    <oldFormula>'Dispos mentors'!$A$1:$C$47</oldFormula>
  </rdn>
  <rdn rId="0" localSheetId="4" customView="1" name="Z_AD0A33BB_7E9F_4570_B450_B6070F788C53_.wvu.FilterData" hidden="1" oldHidden="1">
    <formula>Pitch!$A$1:$R$119</formula>
    <oldFormula>Pitch!$A$1:$R$119</oldFormula>
  </rdn>
  <rdn rId="0" localSheetId="5" customView="1" name="Z_AD0A33BB_7E9F_4570_B450_B6070F788C53_.wvu.FilterData" hidden="1" oldHidden="1">
    <formula>Elèves!$A$1:$Z$545</formula>
    <oldFormula>Elèves!$A$1:$Z$545</oldFormula>
  </rdn>
  <rdn rId="0" localSheetId="7" customView="1" name="Z_AD0A33BB_7E9F_4570_B450_B6070F788C53_.wvu.FilterData" hidden="1" oldHidden="1">
    <formula>Feuil2!$A$1:$B$467</formula>
    <oldFormula>Feuil2!$A$1:$B$467</oldFormula>
  </rdn>
  <rdn rId="0" localSheetId="8" customView="1" name="Z_AD0A33BB_7E9F_4570_B450_B6070F788C53_.wvu.FilterData" hidden="1" oldHidden="1">
    <formula>Mentors!$A$71:$O$79</formula>
    <oldFormula>Mentors!$A$71:$O$79</oldFormula>
  </rdn>
  <rdn rId="0" localSheetId="9" customView="1" name="Z_AD0A33BB_7E9F_4570_B450_B6070F788C53_.wvu.FilterData" hidden="1" oldHidden="1">
    <formula>'Coordonnées jury'!$B$1:$J$44</formula>
    <oldFormula>'Coordonnées jury'!$B$1:$J$44</oldFormula>
  </rdn>
  <rcv guid="{AD0A33BB-7E9F-4570-B450-B6070F788C53}"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4" sId="2">
    <oc r="M70" t="inlineStr">
      <is>
        <t>E4 -Salle 7</t>
      </is>
    </oc>
    <nc r="M70"/>
  </rcc>
  <rfmt sheetId="2" sqref="J66">
    <dxf>
      <fill>
        <patternFill patternType="none">
          <fgColor indexed="64"/>
          <bgColor indexed="65"/>
        </patternFill>
      </fill>
    </dxf>
  </rfmt>
  <rfmt sheetId="2" sqref="J66">
    <dxf>
      <fill>
        <patternFill patternType="none">
          <fgColor indexed="64"/>
          <bgColor indexed="65"/>
        </patternFill>
      </fill>
    </dxf>
  </rfmt>
  <rcc rId="955" sId="2">
    <oc r="J21" t="inlineStr">
      <is>
        <t>H Bouchaib</t>
      </is>
    </oc>
    <nc r="J21"/>
  </rcc>
  <rcc rId="956" sId="2">
    <oc r="H69" t="inlineStr">
      <is>
        <t>J Rossard</t>
      </is>
    </oc>
    <nc r="H69" t="inlineStr">
      <is>
        <t>H Bouchaib</t>
      </is>
    </nc>
  </rcc>
  <rfmt sheetId="2" sqref="H69">
    <dxf>
      <fill>
        <patternFill patternType="none">
          <fgColor indexed="64"/>
          <bgColor indexed="65"/>
        </patternFill>
      </fill>
    </dxf>
  </rfmt>
  <rcv guid="{AD0A33BB-7E9F-4570-B450-B6070F788C53}" action="delete"/>
  <rdn rId="0" localSheetId="1" customView="1" name="Z_AD0A33BB_7E9F_4570_B450_B6070F788C53_.wvu.FilterData" hidden="1" oldHidden="1">
    <formula>Projets!$A$1:$AA$98</formula>
    <oldFormula>Projets!$A$1:$AA$98</oldFormula>
  </rdn>
  <rdn rId="0" localSheetId="2" customView="1" name="Z_AD0A33BB_7E9F_4570_B450_B6070F788C53_.wvu.FilterData" hidden="1" oldHidden="1">
    <formula>Soutenances!$A$1:$N$124</formula>
    <oldFormula>Soutenances!$A$1:$N$124</oldFormula>
  </rdn>
  <rdn rId="0" localSheetId="3" customView="1" name="Z_AD0A33BB_7E9F_4570_B450_B6070F788C53_.wvu.FilterData" hidden="1" oldHidden="1">
    <formula>'Dispos mentors'!$A$1:$C$47</formula>
    <oldFormula>'Dispos mentors'!$A$1:$C$47</oldFormula>
  </rdn>
  <rdn rId="0" localSheetId="4" customView="1" name="Z_AD0A33BB_7E9F_4570_B450_B6070F788C53_.wvu.FilterData" hidden="1" oldHidden="1">
    <formula>Pitch!$A$1:$R$119</formula>
    <oldFormula>Pitch!$A$1:$R$119</oldFormula>
  </rdn>
  <rdn rId="0" localSheetId="5" customView="1" name="Z_AD0A33BB_7E9F_4570_B450_B6070F788C53_.wvu.FilterData" hidden="1" oldHidden="1">
    <formula>Elèves!$A$1:$Z$545</formula>
    <oldFormula>Elèves!$A$1:$Z$545</oldFormula>
  </rdn>
  <rdn rId="0" localSheetId="7" customView="1" name="Z_AD0A33BB_7E9F_4570_B450_B6070F788C53_.wvu.FilterData" hidden="1" oldHidden="1">
    <formula>Feuil2!$A$1:$B$467</formula>
    <oldFormula>Feuil2!$A$1:$B$467</oldFormula>
  </rdn>
  <rdn rId="0" localSheetId="8" customView="1" name="Z_AD0A33BB_7E9F_4570_B450_B6070F788C53_.wvu.FilterData" hidden="1" oldHidden="1">
    <formula>Mentors!$A$71:$O$79</formula>
    <oldFormula>Mentors!$A$71:$O$79</oldFormula>
  </rdn>
  <rdn rId="0" localSheetId="9" customView="1" name="Z_AD0A33BB_7E9F_4570_B450_B6070F788C53_.wvu.FilterData" hidden="1" oldHidden="1">
    <formula>'Coordonnées jury'!$B$1:$J$44</formula>
    <oldFormula>'Coordonnées jury'!$B$1:$J$44</oldFormula>
  </rdn>
  <rcv guid="{AD0A33BB-7E9F-4570-B450-B6070F788C53}" action="add"/>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5" sId="2">
    <nc r="J78" t="inlineStr">
      <is>
        <t>L Courtillat</t>
      </is>
    </nc>
  </rcc>
  <rfmt sheetId="2" sqref="J78">
    <dxf>
      <fill>
        <patternFill patternType="none">
          <fgColor indexed="64"/>
          <bgColor indexed="65"/>
        </patternFill>
      </fill>
    </dxf>
  </rfmt>
  <rcv guid="{AD0A33BB-7E9F-4570-B450-B6070F788C53}" action="delete"/>
  <rdn rId="0" localSheetId="1" customView="1" name="Z_AD0A33BB_7E9F_4570_B450_B6070F788C53_.wvu.FilterData" hidden="1" oldHidden="1">
    <formula>Projets!$A$1:$AA$98</formula>
    <oldFormula>Projets!$A$1:$AA$98</oldFormula>
  </rdn>
  <rdn rId="0" localSheetId="2" customView="1" name="Z_AD0A33BB_7E9F_4570_B450_B6070F788C53_.wvu.FilterData" hidden="1" oldHidden="1">
    <formula>Soutenances!$A$1:$N$124</formula>
    <oldFormula>Soutenances!$A$1:$N$124</oldFormula>
  </rdn>
  <rdn rId="0" localSheetId="3" customView="1" name="Z_AD0A33BB_7E9F_4570_B450_B6070F788C53_.wvu.FilterData" hidden="1" oldHidden="1">
    <formula>'Dispos mentors'!$A$1:$C$47</formula>
    <oldFormula>'Dispos mentors'!$A$1:$C$47</oldFormula>
  </rdn>
  <rdn rId="0" localSheetId="4" customView="1" name="Z_AD0A33BB_7E9F_4570_B450_B6070F788C53_.wvu.FilterData" hidden="1" oldHidden="1">
    <formula>Pitch!$A$1:$R$119</formula>
    <oldFormula>Pitch!$A$1:$R$119</oldFormula>
  </rdn>
  <rdn rId="0" localSheetId="5" customView="1" name="Z_AD0A33BB_7E9F_4570_B450_B6070F788C53_.wvu.FilterData" hidden="1" oldHidden="1">
    <formula>Elèves!$A$1:$Z$545</formula>
    <oldFormula>Elèves!$A$1:$Z$545</oldFormula>
  </rdn>
  <rdn rId="0" localSheetId="7" customView="1" name="Z_AD0A33BB_7E9F_4570_B450_B6070F788C53_.wvu.FilterData" hidden="1" oldHidden="1">
    <formula>Feuil2!$A$1:$B$467</formula>
    <oldFormula>Feuil2!$A$1:$B$467</oldFormula>
  </rdn>
  <rdn rId="0" localSheetId="8" customView="1" name="Z_AD0A33BB_7E9F_4570_B450_B6070F788C53_.wvu.FilterData" hidden="1" oldHidden="1">
    <formula>Mentors!$A$71:$O$79</formula>
    <oldFormula>Mentors!$A$71:$O$79</oldFormula>
  </rdn>
  <rdn rId="0" localSheetId="9" customView="1" name="Z_AD0A33BB_7E9F_4570_B450_B6070F788C53_.wvu.FilterData" hidden="1" oldHidden="1">
    <formula>'Coordonnées jury'!$B$1:$J$44</formula>
    <oldFormula>'Coordonnées jury'!$B$1:$J$44</oldFormula>
  </rdn>
  <rcv guid="{AD0A33BB-7E9F-4570-B450-B6070F788C53}"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8653B48-0EE0-47BF-9B59-BFE4FEC067AF}" action="delete"/>
  <rdn rId="0" localSheetId="1" customView="1" name="Z_E8653B48_0EE0_47BF_9B59_BFE4FEC067AF_.wvu.Cols" hidden="1" oldHidden="1">
    <formula>Projets!$F:$H,Projets!$M:$O</formula>
    <oldFormula>Projets!$F:$H,Projets!$M:$O</oldFormula>
  </rdn>
  <rdn rId="0" localSheetId="1" customView="1" name="Z_E8653B48_0EE0_47BF_9B59_BFE4FEC067AF_.wvu.FilterData" hidden="1" oldHidden="1">
    <formula>Projets!$A$1:$AA$98</formula>
    <oldFormula>Projets!$A$1:$AA$98</oldFormula>
  </rdn>
  <rdn rId="0" localSheetId="2" customView="1" name="Z_E8653B48_0EE0_47BF_9B59_BFE4FEC067AF_.wvu.FilterData" hidden="1" oldHidden="1">
    <formula>Soutenances!$A$1:$O$124</formula>
    <oldFormula>Soutenances!$A$1:$O$124</oldFormula>
  </rdn>
  <rdn rId="0" localSheetId="3" customView="1" name="Z_E8653B48_0EE0_47BF_9B59_BFE4FEC067AF_.wvu.FilterData" hidden="1" oldHidden="1">
    <formula>'Dispos mentors'!$A$1:$C$47</formula>
    <oldFormula>'Dispos mentors'!$A$1:$C$47</oldFormula>
  </rdn>
  <rdn rId="0" localSheetId="4" customView="1" name="Z_E8653B48_0EE0_47BF_9B59_BFE4FEC067AF_.wvu.FilterData" hidden="1" oldHidden="1">
    <formula>Pitch!$A$1:$R$119</formula>
    <oldFormula>Pitch!$A$1:$R$119</oldFormula>
  </rdn>
  <rdn rId="0" localSheetId="5" customView="1" name="Z_E8653B48_0EE0_47BF_9B59_BFE4FEC067AF_.wvu.FilterData" hidden="1" oldHidden="1">
    <formula>Elèves!$A$1:$Z$545</formula>
    <oldFormula>Elèves!$A$1:$Z$545</oldFormula>
  </rdn>
  <rdn rId="0" localSheetId="7" customView="1" name="Z_E8653B48_0EE0_47BF_9B59_BFE4FEC067AF_.wvu.FilterData" hidden="1" oldHidden="1">
    <formula>Feuil2!$A$1:$B$467</formula>
    <oldFormula>Feuil2!$A$1:$B$467</oldFormula>
  </rdn>
  <rdn rId="0" localSheetId="8" customView="1" name="Z_E8653B48_0EE0_47BF_9B59_BFE4FEC067AF_.wvu.FilterData" hidden="1" oldHidden="1">
    <formula>Mentors!$A$71:$O$79</formula>
    <oldFormula>Mentors!$A$71:$O$79</oldFormula>
  </rdn>
  <rdn rId="0" localSheetId="9" customView="1" name="Z_E8653B48_0EE0_47BF_9B59_BFE4FEC067AF_.wvu.FilterData" hidden="1" oldHidden="1">
    <formula>'Coordonnées jury'!$B$1:$J$44</formula>
    <oldFormula>'Coordonnées jury'!$B$1:$J$44</oldFormula>
  </rdn>
  <rcv guid="{E8653B48-0EE0-47BF-9B59-BFE4FEC067AF}"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J40">
    <dxf>
      <fill>
        <patternFill patternType="none">
          <fgColor indexed="64"/>
          <bgColor indexed="65"/>
        </patternFill>
      </fill>
    </dxf>
  </rfmt>
  <rfmt sheetId="2" sqref="J12">
    <dxf>
      <fill>
        <patternFill patternType="none">
          <fgColor indexed="64"/>
          <bgColor indexed="65"/>
        </patternFill>
      </fill>
    </dxf>
  </rfmt>
  <rfmt sheetId="2" sqref="J12">
    <dxf>
      <fill>
        <patternFill patternType="solid">
          <bgColor rgb="FF92D050"/>
        </patternFill>
      </fill>
    </dxf>
  </rfmt>
  <rfmt sheetId="2" sqref="J18">
    <dxf>
      <fill>
        <patternFill patternType="none">
          <fgColor indexed="64"/>
          <bgColor indexed="65"/>
        </patternFill>
      </fill>
    </dxf>
  </rfmt>
  <rfmt sheetId="2" sqref="J18">
    <dxf>
      <fill>
        <patternFill patternType="solid">
          <bgColor rgb="FF92D050"/>
        </patternFill>
      </fill>
    </dxf>
  </rfmt>
  <rfmt sheetId="2" sqref="J21">
    <dxf>
      <fill>
        <patternFill patternType="none">
          <fgColor indexed="64"/>
          <bgColor indexed="65"/>
        </patternFill>
      </fill>
    </dxf>
  </rfmt>
  <rfmt sheetId="2" sqref="J21">
    <dxf>
      <fill>
        <patternFill patternType="solid">
          <bgColor rgb="FF92D050"/>
        </patternFill>
      </fill>
    </dxf>
  </rfmt>
  <rfmt sheetId="2" sqref="J25">
    <dxf>
      <fill>
        <patternFill patternType="none">
          <fgColor indexed="64"/>
          <bgColor indexed="65"/>
        </patternFill>
      </fill>
    </dxf>
  </rfmt>
  <rfmt sheetId="2" sqref="J25">
    <dxf>
      <fill>
        <patternFill patternType="solid">
          <bgColor rgb="FF92D050"/>
        </patternFill>
      </fill>
    </dxf>
  </rfmt>
  <rfmt sheetId="2" sqref="J46">
    <dxf>
      <fill>
        <patternFill patternType="none">
          <fgColor indexed="64"/>
          <bgColor indexed="65"/>
        </patternFill>
      </fill>
    </dxf>
  </rfmt>
  <rfmt sheetId="2" sqref="J46">
    <dxf>
      <fill>
        <patternFill patternType="solid">
          <bgColor rgb="FF92D050"/>
        </patternFill>
      </fill>
    </dxf>
  </rfmt>
  <rfmt sheetId="2" sqref="J77">
    <dxf>
      <fill>
        <patternFill patternType="none">
          <fgColor indexed="64"/>
          <bgColor indexed="65"/>
        </patternFill>
      </fill>
    </dxf>
  </rfmt>
  <rfmt sheetId="2" sqref="J77">
    <dxf>
      <fill>
        <patternFill patternType="solid">
          <bgColor rgb="FF92D050"/>
        </patternFill>
      </fill>
    </dxf>
  </rfmt>
  <rfmt sheetId="2" sqref="J12" start="0" length="0">
    <dxf>
      <fill>
        <patternFill patternType="none">
          <bgColor indexed="65"/>
        </patternFill>
      </fill>
    </dxf>
  </rfmt>
  <rfmt sheetId="2" sqref="J13" start="0" length="0">
    <dxf>
      <font>
        <sz val="11"/>
        <color theme="1"/>
        <name val="Calibri"/>
        <scheme val="minor"/>
      </font>
    </dxf>
  </rfmt>
  <rcc rId="974" sId="2" odxf="1" dxf="1">
    <nc r="J18" t="inlineStr">
      <is>
        <t>P Haik</t>
      </is>
    </nc>
    <ndxf>
      <fill>
        <patternFill patternType="none">
          <bgColor indexed="65"/>
        </patternFill>
      </fill>
    </ndxf>
  </rcc>
  <rcc rId="975" sId="2">
    <oc r="J50" t="inlineStr">
      <is>
        <t>P Haik</t>
      </is>
    </oc>
    <nc r="J50"/>
  </rcc>
  <rfmt sheetId="2" sqref="J77" start="0" length="0">
    <dxf>
      <fill>
        <patternFill patternType="none">
          <bgColor indexed="65"/>
        </patternFill>
      </fill>
    </dxf>
  </rfmt>
  <rfmt sheetId="2" sqref="J21" start="0" length="0">
    <dxf>
      <fill>
        <patternFill patternType="none">
          <bgColor indexed="65"/>
        </patternFill>
      </fill>
    </dxf>
  </rfmt>
  <rcc rId="976" sId="2" odxf="1" dxf="1">
    <nc r="J46" t="inlineStr">
      <is>
        <t>P Haik</t>
      </is>
    </nc>
    <ndxf>
      <fill>
        <patternFill patternType="none">
          <bgColor indexed="65"/>
        </patternFill>
      </fill>
    </ndxf>
  </rcc>
  <rcc rId="977" sId="2" odxf="1" dxf="1">
    <nc r="J25" t="inlineStr">
      <is>
        <t>P Haik</t>
      </is>
    </nc>
    <ndxf>
      <fill>
        <patternFill patternType="none">
          <bgColor indexed="65"/>
        </patternFill>
      </fill>
    </ndxf>
  </rcc>
  <rcc rId="978" sId="2">
    <nc r="J3" t="inlineStr">
      <is>
        <t>O Chesnais</t>
      </is>
    </nc>
  </rcc>
  <rfmt sheetId="2" sqref="J3">
    <dxf>
      <fill>
        <patternFill patternType="none">
          <fgColor indexed="64"/>
          <bgColor indexed="65"/>
        </patternFill>
      </fill>
    </dxf>
  </rfmt>
  <rfmt sheetId="2" sqref="J3">
    <dxf>
      <fill>
        <patternFill patternType="solid">
          <bgColor rgb="FF92D050"/>
        </patternFill>
      </fill>
    </dxf>
  </rfmt>
  <rcc rId="979" sId="2">
    <nc r="J32" t="inlineStr">
      <is>
        <t>O Chesnais</t>
      </is>
    </nc>
  </rcc>
  <rfmt sheetId="2" sqref="J32">
    <dxf>
      <fill>
        <patternFill patternType="none">
          <fgColor indexed="64"/>
          <bgColor indexed="65"/>
        </patternFill>
      </fill>
      <border diagonalUp="0" diagonalDown="0" outline="0">
        <left/>
        <right/>
        <top/>
        <bottom/>
      </border>
    </dxf>
  </rfmt>
  <rfmt sheetId="2" sqref="J32">
    <dxf>
      <fill>
        <patternFill patternType="none">
          <fgColor indexed="64"/>
          <bgColor indexed="65"/>
        </patternFill>
      </fill>
    </dxf>
  </rfmt>
  <rfmt sheetId="2" sqref="J32">
    <dxf>
      <fill>
        <patternFill patternType="solid">
          <bgColor rgb="FF92D050"/>
        </patternFill>
      </fill>
    </dxf>
  </rfmt>
  <rcc rId="980" sId="2">
    <nc r="J33" t="inlineStr">
      <is>
        <t>O Chesnais</t>
      </is>
    </nc>
  </rcc>
  <rfmt sheetId="2" sqref="J33">
    <dxf>
      <fill>
        <patternFill patternType="none">
          <fgColor indexed="64"/>
          <bgColor indexed="65"/>
        </patternFill>
      </fill>
    </dxf>
  </rfmt>
  <rfmt sheetId="2" sqref="J33">
    <dxf>
      <fill>
        <patternFill patternType="none">
          <fgColor indexed="64"/>
          <bgColor indexed="65"/>
        </patternFill>
      </fill>
    </dxf>
  </rfmt>
  <rfmt sheetId="2" sqref="J33">
    <dxf>
      <fill>
        <patternFill patternType="solid">
          <bgColor rgb="FF92D050"/>
        </patternFill>
      </fill>
    </dxf>
  </rfmt>
  <rfmt sheetId="2" sqref="J38">
    <dxf>
      <fill>
        <patternFill patternType="none">
          <fgColor indexed="64"/>
          <bgColor indexed="65"/>
        </patternFill>
      </fill>
    </dxf>
  </rfmt>
  <rfmt sheetId="2" sqref="J38">
    <dxf>
      <fill>
        <patternFill patternType="none">
          <fgColor indexed="64"/>
          <bgColor indexed="65"/>
        </patternFill>
      </fill>
    </dxf>
  </rfmt>
  <rfmt sheetId="2" sqref="J38">
    <dxf>
      <fill>
        <patternFill patternType="solid">
          <bgColor rgb="FF92D050"/>
        </patternFill>
      </fill>
    </dxf>
  </rfmt>
  <rcc rId="981" sId="2">
    <nc r="J48" t="inlineStr">
      <is>
        <t>O Chesnais</t>
      </is>
    </nc>
  </rcc>
  <rfmt sheetId="2" sqref="J48">
    <dxf>
      <fill>
        <patternFill patternType="solid">
          <fgColor indexed="64"/>
          <bgColor rgb="FF92D050"/>
        </patternFill>
      </fill>
    </dxf>
  </rfmt>
  <rfmt sheetId="2" sqref="J68">
    <dxf>
      <fill>
        <patternFill patternType="none">
          <fgColor indexed="64"/>
          <bgColor indexed="65"/>
        </patternFill>
      </fill>
    </dxf>
  </rfmt>
  <rfmt sheetId="2" sqref="J68">
    <dxf>
      <fill>
        <patternFill patternType="none">
          <fgColor indexed="64"/>
          <bgColor indexed="65"/>
        </patternFill>
      </fill>
    </dxf>
  </rfmt>
  <rfmt sheetId="2" sqref="J68">
    <dxf>
      <fill>
        <patternFill patternType="solid">
          <bgColor rgb="FF92D050"/>
        </patternFill>
      </fill>
    </dxf>
  </rfmt>
  <rfmt sheetId="2" sqref="J80">
    <dxf>
      <fill>
        <patternFill patternType="solid">
          <fgColor indexed="64"/>
          <bgColor rgb="FF92D050"/>
        </patternFill>
      </fill>
    </dxf>
  </rfmt>
  <rcc rId="982" sId="2">
    <nc r="J85" t="inlineStr">
      <is>
        <t>O Chesnais</t>
      </is>
    </nc>
  </rcc>
  <rfmt sheetId="2" sqref="J85">
    <dxf>
      <fill>
        <patternFill patternType="none">
          <fgColor indexed="64"/>
          <bgColor indexed="65"/>
        </patternFill>
      </fill>
    </dxf>
  </rfmt>
  <rfmt sheetId="2" sqref="J85">
    <dxf>
      <fill>
        <patternFill patternType="none">
          <fgColor indexed="64"/>
          <bgColor indexed="65"/>
        </patternFill>
      </fill>
    </dxf>
  </rfmt>
  <rfmt sheetId="2" sqref="J85">
    <dxf>
      <fill>
        <patternFill patternType="solid">
          <bgColor rgb="FF92D050"/>
        </patternFill>
      </fill>
    </dxf>
  </rfmt>
  <rfmt sheetId="2" sqref="J86">
    <dxf>
      <fill>
        <patternFill patternType="solid">
          <fgColor indexed="64"/>
          <bgColor rgb="FF92D050"/>
        </patternFill>
      </fill>
    </dxf>
  </rfmt>
  <rcc rId="983" sId="2" odxf="1" dxf="1">
    <nc r="J68" t="inlineStr">
      <is>
        <t>O Chesnais</t>
      </is>
    </nc>
    <ndxf>
      <fill>
        <patternFill patternType="none">
          <bgColor indexed="65"/>
        </patternFill>
      </fill>
    </ndxf>
  </rcc>
  <rcc rId="984" sId="2" odxf="1" dxf="1">
    <nc r="J80" t="inlineStr">
      <is>
        <t>O Chesnais</t>
      </is>
    </nc>
    <ndxf>
      <fill>
        <patternFill patternType="none">
          <bgColor indexed="65"/>
        </patternFill>
      </fill>
    </ndxf>
  </rcc>
  <rcc rId="985" sId="2" odxf="1" dxf="1">
    <nc r="J86" t="inlineStr">
      <is>
        <t>O Chesnais</t>
      </is>
    </nc>
    <ndxf>
      <fill>
        <patternFill patternType="none">
          <bgColor indexed="65"/>
        </patternFill>
      </fill>
    </ndxf>
  </rcc>
  <rfmt sheetId="2" sqref="J38" start="0" length="0">
    <dxf>
      <fill>
        <patternFill patternType="none">
          <bgColor indexed="65"/>
        </patternFill>
      </fill>
    </dxf>
  </rfmt>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6" sId="2" odxf="1" dxf="1">
    <oc r="J85" t="inlineStr">
      <is>
        <t>O Chesnais</t>
      </is>
    </oc>
    <nc r="J85"/>
    <ndxf>
      <fill>
        <patternFill patternType="none">
          <bgColor indexed="65"/>
        </patternFill>
      </fill>
    </ndxf>
  </rcc>
  <rfmt sheetId="2" sqref="J48" start="0" length="0">
    <dxf>
      <fill>
        <patternFill patternType="none">
          <bgColor indexed="65"/>
        </patternFill>
      </fill>
    </dxf>
  </rfmt>
  <rcc rId="987" sId="2" odxf="1" dxf="1">
    <oc r="J33" t="inlineStr">
      <is>
        <t>O Chesnais</t>
      </is>
    </oc>
    <nc r="J33"/>
    <ndxf>
      <fill>
        <patternFill patternType="none">
          <bgColor indexed="65"/>
        </patternFill>
      </fill>
    </ndxf>
  </rcc>
  <rcc rId="988" sId="2" odxf="1" dxf="1">
    <oc r="J3" t="inlineStr">
      <is>
        <t>O Chesnais</t>
      </is>
    </oc>
    <nc r="J3"/>
    <ndxf>
      <fill>
        <patternFill patternType="none">
          <bgColor indexed="65"/>
        </patternFill>
      </fill>
    </ndxf>
  </rcc>
  <rfmt sheetId="2" sqref="J25" start="0" length="0">
    <dxf/>
  </rfmt>
  <rcc rId="989" sId="2" odxf="1" dxf="1">
    <oc r="J32" t="inlineStr">
      <is>
        <t>O Chesnais</t>
      </is>
    </oc>
    <nc r="J32"/>
    <ndxf>
      <fill>
        <patternFill patternType="none">
          <bgColor indexed="65"/>
        </patternFill>
      </fill>
    </ndxf>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0" sId="2">
    <nc r="M98" t="inlineStr">
      <is>
        <t>E2 - Salle P501</t>
      </is>
    </nc>
  </rcc>
  <rm rId="991" sheetId="2" source="M98" destination="M70" sourceSheetId="2"/>
  <rcv guid="{AD0A33BB-7E9F-4570-B450-B6070F788C53}" action="delete"/>
  <rdn rId="0" localSheetId="1" customView="1" name="Z_AD0A33BB_7E9F_4570_B450_B6070F788C53_.wvu.FilterData" hidden="1" oldHidden="1">
    <formula>Projets!$A$1:$AA$98</formula>
    <oldFormula>Projets!$A$1:$AA$98</oldFormula>
  </rdn>
  <rdn rId="0" localSheetId="2" customView="1" name="Z_AD0A33BB_7E9F_4570_B450_B6070F788C53_.wvu.FilterData" hidden="1" oldHidden="1">
    <formula>Soutenances!$A$1:$N$124</formula>
    <oldFormula>Soutenances!$A$1:$N$124</oldFormula>
  </rdn>
  <rdn rId="0" localSheetId="3" customView="1" name="Z_AD0A33BB_7E9F_4570_B450_B6070F788C53_.wvu.FilterData" hidden="1" oldHidden="1">
    <formula>'Dispos mentors'!$A$1:$C$47</formula>
    <oldFormula>'Dispos mentors'!$A$1:$C$47</oldFormula>
  </rdn>
  <rdn rId="0" localSheetId="4" customView="1" name="Z_AD0A33BB_7E9F_4570_B450_B6070F788C53_.wvu.FilterData" hidden="1" oldHidden="1">
    <formula>Pitch!$A$1:$R$119</formula>
    <oldFormula>Pitch!$A$1:$R$119</oldFormula>
  </rdn>
  <rdn rId="0" localSheetId="5" customView="1" name="Z_AD0A33BB_7E9F_4570_B450_B6070F788C53_.wvu.FilterData" hidden="1" oldHidden="1">
    <formula>Elèves!$A$1:$Z$545</formula>
    <oldFormula>Elèves!$A$1:$Z$545</oldFormula>
  </rdn>
  <rdn rId="0" localSheetId="7" customView="1" name="Z_AD0A33BB_7E9F_4570_B450_B6070F788C53_.wvu.FilterData" hidden="1" oldHidden="1">
    <formula>Feuil2!$A$1:$B$467</formula>
    <oldFormula>Feuil2!$A$1:$B$467</oldFormula>
  </rdn>
  <rdn rId="0" localSheetId="8" customView="1" name="Z_AD0A33BB_7E9F_4570_B450_B6070F788C53_.wvu.FilterData" hidden="1" oldHidden="1">
    <formula>Mentors!$A$71:$O$79</formula>
    <oldFormula>Mentors!$A$71:$O$79</oldFormula>
  </rdn>
  <rdn rId="0" localSheetId="9" customView="1" name="Z_AD0A33BB_7E9F_4570_B450_B6070F788C53_.wvu.FilterData" hidden="1" oldHidden="1">
    <formula>'Coordonnées jury'!$B$1:$J$44</formula>
    <oldFormula>'Coordonnées jury'!$B$1:$J$44</oldFormula>
  </rdn>
  <rcv guid="{AD0A33BB-7E9F-4570-B450-B6070F788C53}" action="add"/>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J4">
    <dxf>
      <fill>
        <patternFill patternType="none">
          <fgColor indexed="64"/>
          <bgColor indexed="65"/>
        </patternFill>
      </fill>
    </dxf>
  </rfmt>
  <rfmt sheetId="2" sqref="J4">
    <dxf>
      <fill>
        <patternFill patternType="solid">
          <bgColor rgb="FF92D050"/>
        </patternFill>
      </fill>
    </dxf>
  </rfmt>
  <rfmt sheetId="2" sqref="J24">
    <dxf>
      <fill>
        <patternFill patternType="none">
          <fgColor indexed="64"/>
          <bgColor indexed="65"/>
        </patternFill>
      </fill>
    </dxf>
  </rfmt>
  <rcc rId="1000" sId="2">
    <nc r="J26" t="inlineStr">
      <is>
        <t>S Nahle</t>
      </is>
    </nc>
  </rcc>
  <rfmt sheetId="2" sqref="J26">
    <dxf>
      <fill>
        <patternFill patternType="none">
          <fgColor indexed="64"/>
          <bgColor indexed="65"/>
        </patternFill>
      </fill>
    </dxf>
  </rfmt>
  <rfmt sheetId="2" sqref="J26">
    <dxf>
      <fill>
        <patternFill patternType="none">
          <fgColor indexed="64"/>
          <bgColor indexed="65"/>
        </patternFill>
      </fill>
    </dxf>
  </rfmt>
  <rfmt sheetId="2" sqref="J24 J26">
    <dxf>
      <fill>
        <patternFill patternType="solid">
          <bgColor rgb="FF92D050"/>
        </patternFill>
      </fill>
    </dxf>
  </rfmt>
  <rcc rId="1001" sId="2">
    <nc r="J29" t="inlineStr">
      <is>
        <t>S Nahle</t>
      </is>
    </nc>
  </rcc>
  <rfmt sheetId="2" sqref="J29">
    <dxf>
      <fill>
        <patternFill patternType="none">
          <fgColor indexed="64"/>
          <bgColor indexed="65"/>
        </patternFill>
      </fill>
    </dxf>
  </rfmt>
  <rfmt sheetId="2" sqref="J30">
    <dxf>
      <fill>
        <patternFill patternType="none">
          <fgColor indexed="64"/>
          <bgColor indexed="65"/>
        </patternFill>
      </fill>
    </dxf>
  </rfmt>
  <rfmt sheetId="2" sqref="J30">
    <dxf>
      <fill>
        <patternFill patternType="none">
          <fgColor indexed="64"/>
          <bgColor indexed="65"/>
        </patternFill>
      </fill>
    </dxf>
  </rfmt>
  <rcc rId="1002" sId="2">
    <nc r="J31" t="inlineStr">
      <is>
        <t>S Nahle</t>
      </is>
    </nc>
  </rcc>
  <rfmt sheetId="2" sqref="J31">
    <dxf>
      <fill>
        <patternFill patternType="none">
          <fgColor indexed="64"/>
          <bgColor indexed="65"/>
        </patternFill>
      </fill>
    </dxf>
  </rfmt>
  <rfmt sheetId="2" sqref="J31">
    <dxf>
      <fill>
        <patternFill patternType="none">
          <fgColor indexed="64"/>
          <bgColor indexed="65"/>
        </patternFill>
      </fill>
    </dxf>
  </rfmt>
  <rfmt sheetId="2" sqref="J29:J31">
    <dxf>
      <fill>
        <patternFill patternType="solid">
          <bgColor rgb="FF92D050"/>
        </patternFill>
      </fill>
    </dxf>
  </rfmt>
  <rfmt sheetId="2" sqref="J55">
    <dxf>
      <fill>
        <patternFill patternType="solid">
          <fgColor indexed="64"/>
          <bgColor rgb="FF92D050"/>
        </patternFill>
      </fill>
    </dxf>
  </rfmt>
  <rcc rId="1003" sId="2">
    <nc r="J74" t="inlineStr">
      <is>
        <t>S Nahle</t>
      </is>
    </nc>
  </rcc>
  <rfmt sheetId="2" sqref="J74">
    <dxf>
      <fill>
        <patternFill patternType="solid">
          <fgColor indexed="64"/>
          <bgColor rgb="FF92D050"/>
        </patternFill>
      </fill>
    </dxf>
  </rfmt>
  <rfmt sheetId="2" sqref="J81">
    <dxf>
      <fill>
        <patternFill patternType="none">
          <fgColor indexed="64"/>
          <bgColor indexed="65"/>
        </patternFill>
      </fill>
    </dxf>
  </rfmt>
  <rfmt sheetId="2" sqref="J76 J81">
    <dxf>
      <fill>
        <patternFill patternType="solid">
          <bgColor rgb="FF92D050"/>
        </patternFill>
      </fill>
    </dxf>
  </rfmt>
  <rfmt sheetId="2" sqref="J83">
    <dxf>
      <fill>
        <patternFill patternType="solid">
          <fgColor indexed="64"/>
          <bgColor rgb="FF92D050"/>
        </patternFill>
      </fill>
    </dxf>
  </rfmt>
  <rcc rId="1004" sId="2" odxf="1" dxf="1">
    <nc r="J4" t="inlineStr">
      <is>
        <t>S Nahle</t>
      </is>
    </nc>
    <ndxf>
      <fill>
        <patternFill patternType="none">
          <bgColor indexed="65"/>
        </patternFill>
      </fill>
    </ndxf>
  </rcc>
  <rcc rId="1005" sId="2" odxf="1" dxf="1">
    <nc r="J81" t="inlineStr">
      <is>
        <t>S Nahle</t>
      </is>
    </nc>
    <ndxf>
      <fill>
        <patternFill patternType="none">
          <bgColor indexed="65"/>
        </patternFill>
      </fill>
    </ndxf>
  </rcc>
  <rcc rId="1006" sId="2" odxf="1" dxf="1">
    <nc r="J83" t="inlineStr">
      <is>
        <t>S Nahle</t>
      </is>
    </nc>
    <ndxf>
      <fill>
        <patternFill patternType="none">
          <bgColor indexed="65"/>
        </patternFill>
      </fill>
    </ndxf>
  </rcc>
  <rfmt sheetId="2" sqref="J76" start="0" length="0">
    <dxf>
      <font>
        <sz val="11"/>
        <color theme="1"/>
        <name val="Calibri"/>
        <scheme val="minor"/>
      </font>
      <fill>
        <patternFill patternType="none">
          <bgColor indexed="65"/>
        </patternFill>
      </fill>
    </dxf>
  </rfmt>
  <rfmt sheetId="2" sqref="J30" start="0" length="0">
    <dxf>
      <fill>
        <patternFill patternType="none">
          <bgColor indexed="65"/>
        </patternFill>
      </fill>
    </dxf>
  </rfmt>
  <rfmt sheetId="2" sqref="J55" start="0" length="0">
    <dxf>
      <fill>
        <patternFill patternType="none">
          <bgColor indexed="65"/>
        </patternFill>
      </fill>
    </dxf>
  </rfmt>
  <rcc rId="1007" sId="2" odxf="1" dxf="1">
    <nc r="J24" t="inlineStr">
      <is>
        <t>S Nahle</t>
      </is>
    </nc>
    <ndxf>
      <fill>
        <patternFill patternType="none">
          <bgColor indexed="65"/>
        </patternFill>
      </fill>
    </ndxf>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8" sId="2">
    <oc r="J81" t="inlineStr">
      <is>
        <t>S Nahle</t>
      </is>
    </oc>
    <nc r="J81"/>
  </rcc>
  <rfmt sheetId="2" sqref="J26" start="0" length="0">
    <dxf>
      <fill>
        <patternFill patternType="none">
          <bgColor indexed="65"/>
        </patternFill>
      </fill>
    </dxf>
  </rfmt>
  <rfmt sheetId="2" sqref="J29" start="0" length="0">
    <dxf>
      <fill>
        <patternFill patternType="none">
          <bgColor indexed="65"/>
        </patternFill>
      </fill>
    </dxf>
  </rfmt>
  <rfmt sheetId="2" sqref="J31" start="0" length="0">
    <dxf>
      <fill>
        <patternFill patternType="none">
          <bgColor indexed="65"/>
        </patternFill>
      </fill>
    </dxf>
  </rfmt>
  <rfmt sheetId="2" sqref="J46" start="0" length="0">
    <dxf/>
  </rfmt>
  <rfmt sheetId="2" sqref="J50" start="0" length="0">
    <dxf/>
  </rfmt>
  <rfmt sheetId="2" sqref="J52" start="0" length="0">
    <dxf/>
  </rfmt>
  <rfmt sheetId="2" sqref="J56" start="0" length="0">
    <dxf/>
  </rfmt>
  <rfmt sheetId="2" sqref="J74" start="0" length="0">
    <dxf>
      <fill>
        <patternFill patternType="none">
          <bgColor indexed="65"/>
        </patternFill>
      </fill>
    </dxf>
  </rfmt>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9" sId="2">
    <nc r="J11" t="inlineStr">
      <is>
        <t>F Turzi</t>
      </is>
    </nc>
  </rcc>
  <rfmt sheetId="2" sqref="J11">
    <dxf>
      <fill>
        <patternFill patternType="none">
          <fgColor indexed="64"/>
          <bgColor indexed="65"/>
        </patternFill>
      </fill>
    </dxf>
  </rfmt>
  <rcc rId="1010" sId="2">
    <nc r="J35" t="inlineStr">
      <is>
        <t>F Turzi</t>
      </is>
    </nc>
  </rcc>
  <rfmt sheetId="2" sqref="J35">
    <dxf>
      <fill>
        <patternFill patternType="none">
          <fgColor indexed="64"/>
          <bgColor indexed="65"/>
        </patternFill>
      </fill>
    </dxf>
  </rfmt>
  <rcc rId="1011" sId="2">
    <nc r="J23" t="inlineStr">
      <is>
        <t>F Turzi</t>
      </is>
    </nc>
  </rcc>
  <rfmt sheetId="2" sqref="J23">
    <dxf>
      <fill>
        <patternFill patternType="none">
          <fgColor indexed="64"/>
          <bgColor indexed="65"/>
        </patternFill>
      </fill>
    </dxf>
  </rfmt>
  <rcc rId="1012" sId="2">
    <nc r="J30" t="inlineStr">
      <is>
        <t xml:space="preserve">A GADJANOVA </t>
      </is>
    </nc>
  </rcc>
  <rfmt sheetId="2" sqref="J30">
    <dxf>
      <fill>
        <patternFill patternType="none">
          <fgColor indexed="64"/>
          <bgColor indexed="65"/>
        </patternFill>
      </fill>
    </dxf>
  </rfmt>
  <rcc rId="1013" sId="2">
    <nc r="J40" t="inlineStr">
      <is>
        <t xml:space="preserve">A GADJANOVA </t>
      </is>
    </nc>
  </rcc>
  <rfmt sheetId="2" sqref="J40">
    <dxf>
      <fill>
        <patternFill patternType="none">
          <fgColor indexed="64"/>
          <bgColor indexed="65"/>
        </patternFill>
      </fill>
    </dxf>
  </rfmt>
  <rcc rId="1014" sId="2">
    <nc r="J38" t="inlineStr">
      <is>
        <t xml:space="preserve">A GADJANOVA </t>
      </is>
    </nc>
  </rcc>
  <rfmt sheetId="2" sqref="J38">
    <dxf>
      <fill>
        <patternFill patternType="none">
          <fgColor indexed="64"/>
          <bgColor indexed="65"/>
        </patternFill>
      </fill>
    </dxf>
  </rfmt>
  <rcc rId="1015" sId="2">
    <nc r="J84" t="inlineStr">
      <is>
        <t xml:space="preserve">A GADJANOVA </t>
      </is>
    </nc>
  </rcc>
  <rfmt sheetId="2" sqref="J84">
    <dxf>
      <fill>
        <patternFill patternType="none">
          <fgColor indexed="64"/>
          <bgColor indexed="65"/>
        </patternFill>
      </fill>
    </dxf>
  </rfmt>
  <rcc rId="1016" sId="2">
    <nc r="J34" t="inlineStr">
      <is>
        <t xml:space="preserve">A GADJANOVA </t>
      </is>
    </nc>
  </rcc>
  <rfmt sheetId="2" sqref="J34">
    <dxf>
      <fill>
        <patternFill patternType="none">
          <fgColor indexed="64"/>
          <bgColor indexed="65"/>
        </patternFill>
      </fill>
    </dxf>
  </rfmt>
  <rcc rId="1017" sId="2">
    <nc r="J32" t="inlineStr">
      <is>
        <t xml:space="preserve">A GADJANOVA </t>
      </is>
    </nc>
  </rcc>
  <rfmt sheetId="2" sqref="J32">
    <dxf>
      <fill>
        <patternFill patternType="none">
          <fgColor indexed="64"/>
          <bgColor indexed="65"/>
        </patternFill>
      </fill>
    </dxf>
  </rfmt>
  <rcc rId="1018" sId="2">
    <nc r="J52" t="inlineStr">
      <is>
        <t xml:space="preserve">A GADJANOVA </t>
      </is>
    </nc>
  </rcc>
  <rfmt sheetId="2" sqref="J52">
    <dxf>
      <fill>
        <patternFill patternType="none">
          <fgColor indexed="64"/>
          <bgColor indexed="65"/>
        </patternFill>
      </fill>
      <border diagonalUp="0" diagonalDown="0" outline="0">
        <left/>
        <right/>
        <top/>
        <bottom/>
      </border>
    </dxf>
  </rfmt>
  <rfmt sheetId="2" sqref="J52">
    <dxf>
      <fill>
        <patternFill patternType="none">
          <fgColor indexed="64"/>
          <bgColor indexed="65"/>
        </patternFill>
      </fill>
    </dxf>
  </rfmt>
  <rcc rId="1019" sId="2">
    <nc r="J85" t="inlineStr">
      <is>
        <t xml:space="preserve">A GADJANOVA </t>
      </is>
    </nc>
  </rcc>
  <rfmt sheetId="2" sqref="J85">
    <dxf>
      <fill>
        <patternFill patternType="none">
          <fgColor indexed="64"/>
          <bgColor indexed="65"/>
        </patternFill>
      </fill>
      <border diagonalUp="0" diagonalDown="0" outline="0">
        <left/>
        <right/>
        <top/>
        <bottom/>
      </border>
    </dxf>
  </rfmt>
  <rfmt sheetId="2" sqref="J85">
    <dxf>
      <fill>
        <patternFill patternType="none">
          <fgColor indexed="64"/>
          <bgColor indexed="65"/>
        </patternFill>
      </fill>
    </dxf>
  </rfmt>
  <rcv guid="{AD0A33BB-7E9F-4570-B450-B6070F788C53}" action="delete"/>
  <rdn rId="0" localSheetId="1" customView="1" name="Z_AD0A33BB_7E9F_4570_B450_B6070F788C53_.wvu.FilterData" hidden="1" oldHidden="1">
    <formula>Projets!$A$1:$AA$98</formula>
    <oldFormula>Projets!$A$1:$AA$98</oldFormula>
  </rdn>
  <rdn rId="0" localSheetId="2" customView="1" name="Z_AD0A33BB_7E9F_4570_B450_B6070F788C53_.wvu.FilterData" hidden="1" oldHidden="1">
    <formula>Soutenances!$A$1:$N$124</formula>
    <oldFormula>Soutenances!$A$1:$N$124</oldFormula>
  </rdn>
  <rdn rId="0" localSheetId="3" customView="1" name="Z_AD0A33BB_7E9F_4570_B450_B6070F788C53_.wvu.FilterData" hidden="1" oldHidden="1">
    <formula>'Dispos mentors'!$A$1:$C$47</formula>
    <oldFormula>'Dispos mentors'!$A$1:$C$47</oldFormula>
  </rdn>
  <rdn rId="0" localSheetId="4" customView="1" name="Z_AD0A33BB_7E9F_4570_B450_B6070F788C53_.wvu.FilterData" hidden="1" oldHidden="1">
    <formula>Pitch!$A$1:$R$119</formula>
    <oldFormula>Pitch!$A$1:$R$119</oldFormula>
  </rdn>
  <rdn rId="0" localSheetId="5" customView="1" name="Z_AD0A33BB_7E9F_4570_B450_B6070F788C53_.wvu.FilterData" hidden="1" oldHidden="1">
    <formula>Elèves!$A$1:$Z$545</formula>
    <oldFormula>Elèves!$A$1:$Z$545</oldFormula>
  </rdn>
  <rdn rId="0" localSheetId="7" customView="1" name="Z_AD0A33BB_7E9F_4570_B450_B6070F788C53_.wvu.FilterData" hidden="1" oldHidden="1">
    <formula>Feuil2!$A$1:$B$467</formula>
    <oldFormula>Feuil2!$A$1:$B$467</oldFormula>
  </rdn>
  <rdn rId="0" localSheetId="8" customView="1" name="Z_AD0A33BB_7E9F_4570_B450_B6070F788C53_.wvu.FilterData" hidden="1" oldHidden="1">
    <formula>Mentors!$A$71:$O$79</formula>
    <oldFormula>Mentors!$A$71:$O$79</oldFormula>
  </rdn>
  <rdn rId="0" localSheetId="9" customView="1" name="Z_AD0A33BB_7E9F_4570_B450_B6070F788C53_.wvu.FilterData" hidden="1" oldHidden="1">
    <formula>'Coordonnées jury'!$B$1:$J$44</formula>
    <oldFormula>'Coordonnées jury'!$B$1:$J$44</oldFormula>
  </rdn>
  <rcv guid="{AD0A33BB-7E9F-4570-B450-B6070F788C53}"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8" sId="2">
    <nc r="J45" t="inlineStr">
      <is>
        <t>F Saidi</t>
      </is>
    </nc>
  </rcc>
  <rfmt sheetId="2" sqref="J45">
    <dxf>
      <fill>
        <patternFill patternType="none">
          <fgColor indexed="64"/>
          <bgColor indexed="65"/>
        </patternFill>
      </fill>
    </dxf>
  </rfmt>
  <rcc rId="1029" sId="2">
    <nc r="J77" t="inlineStr">
      <is>
        <t>F Saidi</t>
      </is>
    </nc>
  </rcc>
  <rfmt sheetId="2" sqref="J77">
    <dxf>
      <fill>
        <patternFill patternType="none">
          <fgColor indexed="64"/>
          <bgColor indexed="65"/>
        </patternFill>
      </fill>
    </dxf>
  </rfmt>
  <rcc rId="1030" sId="2">
    <nc r="J88" t="inlineStr">
      <is>
        <t>F Saidi</t>
      </is>
    </nc>
  </rcc>
  <rfmt sheetId="2" sqref="J88">
    <dxf>
      <fill>
        <patternFill patternType="none">
          <fgColor indexed="64"/>
          <bgColor indexed="65"/>
        </patternFill>
      </fill>
    </dxf>
  </rfmt>
  <rfmt sheetId="2" sqref="J88">
    <dxf>
      <fill>
        <patternFill patternType="none">
          <fgColor indexed="64"/>
          <bgColor indexed="65"/>
        </patternFill>
      </fill>
    </dxf>
  </rfmt>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J87">
    <dxf>
      <fill>
        <patternFill patternType="none">
          <fgColor indexed="64"/>
          <bgColor indexed="65"/>
        </patternFill>
      </fill>
    </dxf>
  </rfmt>
  <rfmt sheetId="2" sqref="J87">
    <dxf>
      <fill>
        <patternFill patternType="none">
          <fgColor indexed="64"/>
          <bgColor indexed="65"/>
        </patternFill>
      </fill>
    </dxf>
  </rfmt>
  <rfmt sheetId="2" sqref="J89">
    <dxf>
      <fill>
        <patternFill patternType="none">
          <fgColor indexed="64"/>
          <bgColor indexed="65"/>
        </patternFill>
      </fill>
    </dxf>
  </rfmt>
  <rfmt sheetId="2" sqref="J90">
    <dxf>
      <fill>
        <patternFill patternType="none">
          <fgColor indexed="64"/>
          <bgColor indexed="65"/>
        </patternFill>
      </fill>
    </dxf>
  </rfmt>
  <rcc rId="1031" sId="2">
    <nc r="J87" t="inlineStr">
      <is>
        <t>H Mechkour</t>
      </is>
    </nc>
  </rcc>
  <rcc rId="1032" sId="2">
    <nc r="J89" t="inlineStr">
      <is>
        <t>H Mechkour</t>
      </is>
    </nc>
  </rcc>
  <rcc rId="1033" sId="2">
    <nc r="J90" t="inlineStr">
      <is>
        <t>H Mechkour</t>
      </is>
    </nc>
  </rcc>
  <rcc rId="1034" sId="2">
    <nc r="J75" t="inlineStr">
      <is>
        <t>F Turzi</t>
      </is>
    </nc>
  </rcc>
  <rfmt sheetId="2" sqref="J75">
    <dxf>
      <fill>
        <patternFill patternType="none">
          <fgColor indexed="64"/>
          <bgColor indexed="65"/>
        </patternFill>
      </fill>
    </dxf>
  </rfmt>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J12">
    <dxf>
      <fill>
        <patternFill patternType="none">
          <fgColor indexed="64"/>
          <bgColor indexed="65"/>
        </patternFill>
      </fill>
    </dxf>
  </rfmt>
  <rfmt sheetId="2" sqref="J12">
    <dxf>
      <fill>
        <patternFill patternType="solid">
          <bgColor rgb="FF92D050"/>
        </patternFill>
      </fill>
    </dxf>
  </rfmt>
  <rfmt sheetId="2" sqref="J81">
    <dxf>
      <fill>
        <patternFill patternType="none">
          <fgColor indexed="64"/>
          <bgColor indexed="65"/>
        </patternFill>
      </fill>
    </dxf>
  </rfmt>
  <rfmt sheetId="2" sqref="J81">
    <dxf>
      <fill>
        <patternFill patternType="solid">
          <bgColor rgb="FF92D050"/>
        </patternFill>
      </fill>
    </dxf>
  </rfmt>
  <rfmt sheetId="2" sqref="J3">
    <dxf>
      <fill>
        <patternFill patternType="none">
          <fgColor indexed="64"/>
          <bgColor indexed="65"/>
        </patternFill>
      </fill>
    </dxf>
  </rfmt>
  <rfmt sheetId="2" sqref="J2">
    <dxf>
      <fill>
        <patternFill patternType="none">
          <fgColor indexed="64"/>
          <bgColor indexed="65"/>
        </patternFill>
      </fill>
    </dxf>
  </rfmt>
  <rfmt sheetId="2" sqref="J50">
    <dxf>
      <fill>
        <patternFill patternType="none">
          <fgColor indexed="64"/>
          <bgColor indexed="65"/>
        </patternFill>
      </fill>
    </dxf>
  </rfmt>
  <rfmt sheetId="2" sqref="J72">
    <dxf>
      <fill>
        <patternFill patternType="none">
          <fgColor indexed="64"/>
          <bgColor indexed="65"/>
        </patternFill>
      </fill>
    </dxf>
  </rfmt>
  <rfmt sheetId="2" sqref="J2">
    <dxf>
      <fill>
        <patternFill patternType="solid">
          <bgColor rgb="FF92D050"/>
        </patternFill>
      </fill>
    </dxf>
  </rfmt>
  <rfmt sheetId="2" sqref="J3">
    <dxf>
      <fill>
        <patternFill patternType="solid">
          <bgColor rgb="FF92D050"/>
        </patternFill>
      </fill>
    </dxf>
  </rfmt>
  <rfmt sheetId="2" sqref="J50">
    <dxf>
      <fill>
        <patternFill patternType="solid">
          <bgColor rgb="FF92D050"/>
        </patternFill>
      </fill>
    </dxf>
  </rfmt>
  <rfmt sheetId="2" sqref="J72">
    <dxf>
      <fill>
        <patternFill patternType="solid">
          <bgColor rgb="FF92D050"/>
        </patternFill>
      </fill>
    </dxf>
  </rfmt>
  <rcc rId="1035" sId="2" odxf="1" dxf="1">
    <nc r="J12" t="inlineStr">
      <is>
        <t>D Buruian</t>
      </is>
    </nc>
    <ndxf>
      <fill>
        <patternFill patternType="none">
          <bgColor indexed="65"/>
        </patternFill>
      </fill>
    </ndxf>
  </rcc>
  <rcc rId="1036" sId="2" odxf="1" dxf="1">
    <nc r="J50" t="inlineStr">
      <is>
        <t>D Buruian</t>
      </is>
    </nc>
    <ndxf>
      <fill>
        <patternFill patternType="none">
          <bgColor indexed="65"/>
        </patternFill>
      </fill>
    </ndxf>
  </rcc>
  <rfmt sheetId="2" sqref="J52" start="0" length="0">
    <dxf/>
  </rfmt>
  <rcc rId="1037" sId="2" odxf="1" dxf="1">
    <nc r="J72" t="inlineStr">
      <is>
        <t>D Buruian</t>
      </is>
    </nc>
    <ndxf>
      <fill>
        <patternFill patternType="none">
          <bgColor indexed="65"/>
        </patternFill>
      </fill>
    </ndxf>
  </rcc>
  <rcc rId="1038" sId="2" odxf="1" dxf="1">
    <nc r="J81" t="inlineStr">
      <is>
        <t>D Buruian</t>
      </is>
    </nc>
    <ndxf>
      <fill>
        <patternFill patternType="none">
          <bgColor indexed="65"/>
        </patternFill>
      </fill>
    </ndxf>
  </rcc>
  <rcc rId="1039" sId="2">
    <oc r="J92" t="inlineStr">
      <is>
        <t>D Buruian</t>
      </is>
    </oc>
    <nc r="J92"/>
  </rcc>
  <rcc rId="1040" sId="2" odxf="1" dxf="1">
    <nc r="J2" t="inlineStr">
      <is>
        <t>D Buruian</t>
      </is>
    </nc>
    <ndxf>
      <fill>
        <patternFill patternType="none">
          <bgColor indexed="65"/>
        </patternFill>
      </fill>
    </ndxf>
  </rcc>
  <rcc rId="1041" sId="2" odxf="1" dxf="1">
    <nc r="J3" t="inlineStr">
      <is>
        <t>D Buruian</t>
      </is>
    </nc>
    <ndxf>
      <fill>
        <patternFill patternType="none">
          <bgColor indexed="65"/>
        </patternFill>
      </fill>
    </ndxf>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J91">
    <dxf>
      <fill>
        <patternFill patternType="none">
          <fgColor indexed="64"/>
          <bgColor indexed="65"/>
        </patternFill>
      </fill>
    </dxf>
  </rfmt>
  <rfmt sheetId="2" sqref="J91">
    <dxf>
      <fill>
        <patternFill patternType="none">
          <fgColor indexed="64"/>
          <bgColor indexed="65"/>
        </patternFill>
      </fill>
    </dxf>
  </rfmt>
  <rfmt sheetId="2" sqref="J91">
    <dxf>
      <fill>
        <patternFill patternType="solid">
          <bgColor rgb="FF92D050"/>
        </patternFill>
      </fill>
    </dxf>
  </rfmt>
  <rfmt sheetId="2" sqref="J92">
    <dxf>
      <fill>
        <patternFill patternType="none">
          <fgColor indexed="64"/>
          <bgColor indexed="65"/>
        </patternFill>
      </fill>
    </dxf>
  </rfmt>
  <rfmt sheetId="2" sqref="J92">
    <dxf>
      <fill>
        <patternFill patternType="none">
          <fgColor indexed="64"/>
          <bgColor indexed="65"/>
        </patternFill>
      </fill>
    </dxf>
  </rfmt>
  <rfmt sheetId="2" sqref="J92">
    <dxf>
      <fill>
        <patternFill patternType="solid">
          <bgColor rgb="FF92D050"/>
        </patternFill>
      </fill>
    </dxf>
  </rfmt>
  <rfmt sheetId="2" sqref="J91" start="0" length="0">
    <dxf>
      <fill>
        <patternFill patternType="none">
          <bgColor indexed="65"/>
        </patternFill>
      </fill>
    </dxf>
  </rfmt>
  <rfmt sheetId="2" sqref="J91">
    <dxf>
      <fill>
        <patternFill patternType="none">
          <fgColor indexed="64"/>
          <bgColor indexed="65"/>
        </patternFill>
      </fill>
    </dxf>
  </rfmt>
  <rfmt sheetId="2" sqref="J91">
    <dxf>
      <fill>
        <patternFill patternType="solid">
          <bgColor rgb="FF92D050"/>
        </patternFill>
      </fill>
    </dxf>
  </rfmt>
  <rcc rId="1042" sId="2" odxf="1" dxf="1">
    <nc r="J92" t="inlineStr">
      <is>
        <t>Q Cabanes</t>
      </is>
    </nc>
    <ndxf>
      <fill>
        <patternFill patternType="none">
          <bgColor indexed="65"/>
        </patternFill>
      </fill>
    </ndxf>
  </rcc>
  <rcc rId="1043" sId="2" odxf="1" dxf="1">
    <nc r="J91" t="inlineStr">
      <is>
        <t>S Nahle</t>
      </is>
    </nc>
    <ndxf>
      <fill>
        <patternFill patternType="none">
          <bgColor indexed="65"/>
        </patternFill>
      </fill>
    </ndxf>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M8">
    <dxf>
      <fill>
        <patternFill patternType="none">
          <bgColor auto="1"/>
        </patternFill>
      </fill>
    </dxf>
  </rfmt>
  <rcc rId="10" sId="2">
    <oc r="C106" t="inlineStr">
      <is>
        <t>E2 - Salle P501 (12/4)</t>
      </is>
    </oc>
    <nc r="C106" t="inlineStr">
      <is>
        <t>E2 - Salle P307 (12/4)</t>
      </is>
    </nc>
  </rcc>
  <rcc rId="11" sId="2">
    <oc r="N53" t="inlineStr">
      <is>
        <t>E2 - Salle P501 (12/4)</t>
      </is>
    </oc>
    <nc r="N53" t="inlineStr">
      <is>
        <t>E2 - Salle P307 (12/4)</t>
      </is>
    </nc>
  </rcc>
  <rcc rId="12" sId="2">
    <oc r="N57" t="inlineStr">
      <is>
        <t>E2 - Salle P501 (12/4)</t>
      </is>
    </oc>
    <nc r="N57" t="inlineStr">
      <is>
        <t>E2 - Salle P307 (12/4)</t>
      </is>
    </nc>
  </rcc>
  <rcc rId="13" sId="2">
    <oc r="N58" t="inlineStr">
      <is>
        <t>E2 - Salle P501 (12/4)</t>
      </is>
    </oc>
    <nc r="N58" t="inlineStr">
      <is>
        <t>E2 - Salle P307 (12/4)</t>
      </is>
    </nc>
  </rcc>
  <rcc rId="14" sId="2">
    <oc r="N64" t="inlineStr">
      <is>
        <t>E2 - Salle P501 (12/4)</t>
      </is>
    </oc>
    <nc r="N64" t="inlineStr">
      <is>
        <t>E2 - Salle P307 (12/4)</t>
      </is>
    </nc>
  </rcc>
  <rcc rId="15" sId="2">
    <oc r="N68" t="inlineStr">
      <is>
        <t>E2 - Salle P501 (12/4)</t>
      </is>
    </oc>
    <nc r="N68" t="inlineStr">
      <is>
        <t>E2 - Salle P307 (12/4)</t>
      </is>
    </nc>
  </rcc>
  <rcc rId="16" sId="2">
    <oc r="N69" t="inlineStr">
      <is>
        <t>E2 - Salle P501 (12/4)</t>
      </is>
    </oc>
    <nc r="N69" t="inlineStr">
      <is>
        <t>E2 - Salle P307 (12/4)</t>
      </is>
    </nc>
  </rcc>
  <rcc rId="17" sId="2">
    <oc r="N79" t="inlineStr">
      <is>
        <t>E2 - Salle P501 (12/4)</t>
      </is>
    </oc>
    <nc r="N79" t="inlineStr">
      <is>
        <t>E2 - Salle P307 (12/4)</t>
      </is>
    </nc>
  </rcc>
  <rcc rId="18" sId="2">
    <oc r="N92" t="inlineStr">
      <is>
        <t>E2 - Salle P501 (12/4)</t>
      </is>
    </oc>
    <nc r="N92" t="inlineStr">
      <is>
        <t>E2 - Salle P307 (12/4)</t>
      </is>
    </nc>
  </rcc>
  <rcc rId="19" sId="2">
    <nc r="N36" t="inlineStr">
      <is>
        <t>E4 -Salle 11</t>
      </is>
    </nc>
  </rcc>
  <rcv guid="{AD0A33BB-7E9F-4570-B450-B6070F788C53}" action="delete"/>
  <rdn rId="0" localSheetId="1" customView="1" name="Z_AD0A33BB_7E9F_4570_B450_B6070F788C53_.wvu.FilterData" hidden="1" oldHidden="1">
    <formula>Projets!$A$1:$AA$98</formula>
    <oldFormula>Projets!$A$1:$AA$98</oldFormula>
  </rdn>
  <rdn rId="0" localSheetId="2" customView="1" name="Z_AD0A33BB_7E9F_4570_B450_B6070F788C53_.wvu.FilterData" hidden="1" oldHidden="1">
    <formula>Soutenances!$A$1:$O$124</formula>
    <oldFormula>Soutenances!$A$1:$O$124</oldFormula>
  </rdn>
  <rdn rId="0" localSheetId="3" customView="1" name="Z_AD0A33BB_7E9F_4570_B450_B6070F788C53_.wvu.FilterData" hidden="1" oldHidden="1">
    <formula>'Dispos mentors'!$A$1:$C$47</formula>
    <oldFormula>'Dispos mentors'!$A$1:$C$47</oldFormula>
  </rdn>
  <rdn rId="0" localSheetId="4" customView="1" name="Z_AD0A33BB_7E9F_4570_B450_B6070F788C53_.wvu.FilterData" hidden="1" oldHidden="1">
    <formula>Pitch!$A$1:$R$119</formula>
    <oldFormula>Pitch!$A$1:$R$119</oldFormula>
  </rdn>
  <rdn rId="0" localSheetId="5" customView="1" name="Z_AD0A33BB_7E9F_4570_B450_B6070F788C53_.wvu.FilterData" hidden="1" oldHidden="1">
    <formula>Elèves!$A$1:$Z$545</formula>
    <oldFormula>Elèves!$A$1:$Z$545</oldFormula>
  </rdn>
  <rdn rId="0" localSheetId="7" customView="1" name="Z_AD0A33BB_7E9F_4570_B450_B6070F788C53_.wvu.FilterData" hidden="1" oldHidden="1">
    <formula>Feuil2!$A$1:$B$467</formula>
    <oldFormula>Feuil2!$A$1:$B$467</oldFormula>
  </rdn>
  <rdn rId="0" localSheetId="8" customView="1" name="Z_AD0A33BB_7E9F_4570_B450_B6070F788C53_.wvu.FilterData" hidden="1" oldHidden="1">
    <formula>Mentors!$A$71:$O$79</formula>
    <oldFormula>Mentors!$A$71:$O$79</oldFormula>
  </rdn>
  <rdn rId="0" localSheetId="9" customView="1" name="Z_AD0A33BB_7E9F_4570_B450_B6070F788C53_.wvu.FilterData" hidden="1" oldHidden="1">
    <formula>'Coordonnées jury'!$B$1:$J$44</formula>
    <oldFormula>'Coordonnées jury'!$B$1:$J$44</oldFormula>
  </rdn>
  <rcv guid="{AD0A33BB-7E9F-4570-B450-B6070F788C53}"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J15">
    <dxf>
      <fill>
        <patternFill patternType="none">
          <fgColor indexed="64"/>
          <bgColor indexed="65"/>
        </patternFill>
      </fill>
    </dxf>
  </rfmt>
  <rfmt sheetId="2" sqref="J76">
    <dxf>
      <fill>
        <patternFill patternType="none">
          <fgColor indexed="64"/>
          <bgColor indexed="65"/>
        </patternFill>
      </fill>
    </dxf>
  </rfmt>
  <rfmt sheetId="2" sqref="J15">
    <dxf>
      <fill>
        <patternFill patternType="solid">
          <bgColor rgb="FF92D050"/>
        </patternFill>
      </fill>
    </dxf>
  </rfmt>
  <rfmt sheetId="2" sqref="J76">
    <dxf>
      <fill>
        <patternFill patternType="solid">
          <bgColor rgb="FF92D050"/>
        </patternFill>
      </fill>
    </dxf>
  </rfmt>
  <rfmt sheetId="2" sqref="J61">
    <dxf>
      <fill>
        <patternFill patternType="none">
          <fgColor indexed="64"/>
          <bgColor indexed="65"/>
        </patternFill>
      </fill>
    </dxf>
  </rfmt>
  <rfmt sheetId="2" sqref="J61">
    <dxf>
      <fill>
        <patternFill patternType="solid">
          <bgColor rgb="FF92D050"/>
        </patternFill>
      </fill>
    </dxf>
  </rfmt>
  <rfmt sheetId="2" sqref="J79">
    <dxf>
      <fill>
        <patternFill patternType="none">
          <fgColor indexed="64"/>
          <bgColor indexed="65"/>
        </patternFill>
      </fill>
    </dxf>
  </rfmt>
  <rfmt sheetId="2" sqref="J79">
    <dxf>
      <fill>
        <patternFill patternType="solid">
          <bgColor rgb="FF92D050"/>
        </patternFill>
      </fill>
    </dxf>
  </rfmt>
  <rfmt sheetId="2" sqref="J21">
    <dxf>
      <fill>
        <patternFill patternType="none">
          <fgColor indexed="64"/>
          <bgColor indexed="65"/>
        </patternFill>
      </fill>
    </dxf>
  </rfmt>
  <rfmt sheetId="2" sqref="J21">
    <dxf>
      <fill>
        <patternFill patternType="solid">
          <bgColor rgb="FF92D050"/>
        </patternFill>
      </fill>
    </dxf>
  </rfmt>
  <rfmt sheetId="2" sqref="J58">
    <dxf>
      <fill>
        <patternFill patternType="none">
          <fgColor indexed="64"/>
          <bgColor indexed="65"/>
        </patternFill>
      </fill>
    </dxf>
  </rfmt>
  <rfmt sheetId="2" sqref="J58">
    <dxf>
      <fill>
        <patternFill patternType="solid">
          <bgColor rgb="FF92D050"/>
        </patternFill>
      </fill>
    </dxf>
  </rfmt>
  <rcc rId="1044" sId="2" odxf="1" dxf="1">
    <nc r="J15" t="inlineStr">
      <is>
        <t>Q Cabanes</t>
      </is>
    </nc>
    <ndxf>
      <fill>
        <patternFill patternType="none">
          <bgColor indexed="65"/>
        </patternFill>
      </fill>
    </ndxf>
  </rcc>
  <rcc rId="1045" sId="2" odxf="1" dxf="1">
    <nc r="J21" t="inlineStr">
      <is>
        <t>Q Cabanes</t>
      </is>
    </nc>
    <ndxf>
      <fill>
        <patternFill patternType="none">
          <bgColor indexed="65"/>
        </patternFill>
      </fill>
    </ndxf>
  </rcc>
  <rcc rId="1046" sId="2" odxf="1" dxf="1">
    <nc r="J58" t="inlineStr">
      <is>
        <t>Q Cabanes</t>
      </is>
    </nc>
    <ndxf>
      <fill>
        <patternFill patternType="none">
          <bgColor indexed="65"/>
        </patternFill>
      </fill>
    </ndxf>
  </rcc>
  <rfmt sheetId="2" sqref="J61" start="0" length="0">
    <dxf>
      <fill>
        <patternFill patternType="none">
          <bgColor indexed="65"/>
        </patternFill>
      </fill>
    </dxf>
  </rfmt>
  <rcc rId="1047" sId="2" odxf="1" dxf="1">
    <nc r="J76" t="inlineStr">
      <is>
        <t>Q Cabanes</t>
      </is>
    </nc>
    <ndxf>
      <fill>
        <patternFill patternType="none">
          <bgColor indexed="65"/>
        </patternFill>
      </fill>
    </ndxf>
  </rcc>
  <rcc rId="1048" sId="2" odxf="1" dxf="1">
    <nc r="J79" t="inlineStr">
      <is>
        <t>Q Cabanes</t>
      </is>
    </nc>
    <ndxf>
      <fill>
        <patternFill patternType="none">
          <bgColor indexed="65"/>
        </patternFill>
      </fill>
    </ndxf>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9" sId="2">
    <oc r="D56" t="inlineStr">
      <is>
        <t>Publication</t>
      </is>
    </oc>
    <nc r="D56" t="inlineStr">
      <is>
        <t>Concours</t>
      </is>
    </nc>
  </rcc>
  <rcc rId="1050" sId="2">
    <oc r="H56" t="inlineStr">
      <is>
        <t>M Cotsaftis</t>
      </is>
    </oc>
    <nc r="H56"/>
  </rcc>
  <rcc rId="1051" sId="2">
    <oc r="L56" t="inlineStr">
      <is>
        <t>11h-12h</t>
      </is>
    </oc>
    <nc r="L56"/>
  </rcc>
  <rcc rId="1052" sId="2">
    <oc r="M56" t="inlineStr">
      <is>
        <t>E2 - Salle P306 (11/4)</t>
      </is>
    </oc>
    <nc r="M56"/>
  </rcc>
  <rcc rId="1053" sId="2">
    <nc r="K131" t="inlineStr">
      <is>
        <t>Jeudi 4 avril 2019</t>
      </is>
    </nc>
  </rcc>
  <rm rId="1054" sheetId="2" source="K131" destination="K56" sourceSheetId="2">
    <rcc rId="0" sId="2">
      <nc r="K56" t="inlineStr">
        <is>
          <t>Jeudi 11 avril 2019</t>
        </is>
      </nc>
    </rcc>
  </rm>
  <rcv guid="{AD0A33BB-7E9F-4570-B450-B6070F788C53}" action="delete"/>
  <rdn rId="0" localSheetId="1" customView="1" name="Z_AD0A33BB_7E9F_4570_B450_B6070F788C53_.wvu.FilterData" hidden="1" oldHidden="1">
    <formula>Projets!$A$1:$AA$98</formula>
    <oldFormula>Projets!$A$1:$AA$98</oldFormula>
  </rdn>
  <rdn rId="0" localSheetId="2" customView="1" name="Z_AD0A33BB_7E9F_4570_B450_B6070F788C53_.wvu.FilterData" hidden="1" oldHidden="1">
    <formula>Soutenances!$A$1:$N$124</formula>
    <oldFormula>Soutenances!$A$1:$N$124</oldFormula>
  </rdn>
  <rdn rId="0" localSheetId="3" customView="1" name="Z_AD0A33BB_7E9F_4570_B450_B6070F788C53_.wvu.FilterData" hidden="1" oldHidden="1">
    <formula>'Dispos mentors'!$A$1:$C$47</formula>
    <oldFormula>'Dispos mentors'!$A$1:$C$47</oldFormula>
  </rdn>
  <rdn rId="0" localSheetId="4" customView="1" name="Z_AD0A33BB_7E9F_4570_B450_B6070F788C53_.wvu.FilterData" hidden="1" oldHidden="1">
    <formula>Pitch!$A$1:$R$119</formula>
    <oldFormula>Pitch!$A$1:$R$119</oldFormula>
  </rdn>
  <rdn rId="0" localSheetId="5" customView="1" name="Z_AD0A33BB_7E9F_4570_B450_B6070F788C53_.wvu.FilterData" hidden="1" oldHidden="1">
    <formula>Elèves!$A$1:$Z$545</formula>
    <oldFormula>Elèves!$A$1:$Z$545</oldFormula>
  </rdn>
  <rdn rId="0" localSheetId="7" customView="1" name="Z_AD0A33BB_7E9F_4570_B450_B6070F788C53_.wvu.FilterData" hidden="1" oldHidden="1">
    <formula>Feuil2!$A$1:$B$467</formula>
    <oldFormula>Feuil2!$A$1:$B$467</oldFormula>
  </rdn>
  <rdn rId="0" localSheetId="8" customView="1" name="Z_AD0A33BB_7E9F_4570_B450_B6070F788C53_.wvu.FilterData" hidden="1" oldHidden="1">
    <formula>Mentors!$A$71:$O$79</formula>
    <oldFormula>Mentors!$A$71:$O$79</oldFormula>
  </rdn>
  <rdn rId="0" localSheetId="9" customView="1" name="Z_AD0A33BB_7E9F_4570_B450_B6070F788C53_.wvu.FilterData" hidden="1" oldHidden="1">
    <formula>'Coordonnées jury'!$B$1:$J$44</formula>
    <oldFormula>'Coordonnées jury'!$B$1:$J$44</oldFormula>
  </rdn>
  <rcv guid="{AD0A33BB-7E9F-4570-B450-B6070F788C53}" action="add"/>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3" sId="2">
    <nc r="K129" t="inlineStr">
      <is>
        <t>Mardi 9 avril 2019</t>
      </is>
    </nc>
  </rcc>
  <rm rId="1064" sheetId="2" source="K129" destination="K56" sourceSheetId="2">
    <rcc rId="0" sId="2">
      <nc r="K56" t="inlineStr">
        <is>
          <t>Jeudi 4 avril 2019</t>
        </is>
      </nc>
    </rcc>
  </rm>
  <rcc rId="1065" sId="2">
    <nc r="K128" t="inlineStr">
      <is>
        <t>14h30 - 15h30</t>
      </is>
    </nc>
  </rcc>
  <rm rId="1066" sheetId="2" source="K128" destination="L56" sourceSheetId="2"/>
  <rcc rId="1067" sId="2">
    <oc r="I56" t="inlineStr">
      <is>
        <t>Frédéric RAVAUT</t>
      </is>
    </oc>
    <nc r="I56" t="inlineStr">
      <is>
        <t>C Barth</t>
      </is>
    </nc>
  </rcc>
  <rcc rId="1068" sId="2">
    <nc r="H56" t="inlineStr">
      <is>
        <t>F Ravaut</t>
      </is>
    </nc>
  </rcc>
  <rfmt sheetId="2" sqref="H56">
    <dxf>
      <fill>
        <patternFill patternType="none">
          <fgColor indexed="64"/>
          <bgColor indexed="65"/>
        </patternFill>
      </fill>
    </dxf>
  </rfmt>
  <rcc rId="1069" sId="2">
    <oc r="H67" t="inlineStr">
      <is>
        <t>F Ravaut</t>
      </is>
    </oc>
    <nc r="H67"/>
  </rcc>
  <rm rId="1070" sheetId="2" source="J67" destination="H67" sourceSheetId="2">
    <undo index="0" exp="ref" v="1" dr="H67" r="N67" sId="2"/>
    <rfmt sheetId="2" sqref="H67" start="0" length="0">
      <dxf/>
    </rfmt>
  </rm>
  <rcv guid="{AD0A33BB-7E9F-4570-B450-B6070F788C53}" action="delete"/>
  <rdn rId="0" localSheetId="1" customView="1" name="Z_AD0A33BB_7E9F_4570_B450_B6070F788C53_.wvu.FilterData" hidden="1" oldHidden="1">
    <formula>Projets!$A$1:$AA$98</formula>
    <oldFormula>Projets!$A$1:$AA$98</oldFormula>
  </rdn>
  <rdn rId="0" localSheetId="2" customView="1" name="Z_AD0A33BB_7E9F_4570_B450_B6070F788C53_.wvu.FilterData" hidden="1" oldHidden="1">
    <formula>Soutenances!$A$1:$N$124</formula>
    <oldFormula>Soutenances!$A$1:$N$124</oldFormula>
  </rdn>
  <rdn rId="0" localSheetId="3" customView="1" name="Z_AD0A33BB_7E9F_4570_B450_B6070F788C53_.wvu.FilterData" hidden="1" oldHidden="1">
    <formula>'Dispos mentors'!$A$1:$C$47</formula>
    <oldFormula>'Dispos mentors'!$A$1:$C$47</oldFormula>
  </rdn>
  <rdn rId="0" localSheetId="4" customView="1" name="Z_AD0A33BB_7E9F_4570_B450_B6070F788C53_.wvu.FilterData" hidden="1" oldHidden="1">
    <formula>Pitch!$A$1:$R$119</formula>
    <oldFormula>Pitch!$A$1:$R$119</oldFormula>
  </rdn>
  <rdn rId="0" localSheetId="5" customView="1" name="Z_AD0A33BB_7E9F_4570_B450_B6070F788C53_.wvu.FilterData" hidden="1" oldHidden="1">
    <formula>Elèves!$A$1:$Z$545</formula>
    <oldFormula>Elèves!$A$1:$Z$545</oldFormula>
  </rdn>
  <rdn rId="0" localSheetId="7" customView="1" name="Z_AD0A33BB_7E9F_4570_B450_B6070F788C53_.wvu.FilterData" hidden="1" oldHidden="1">
    <formula>Feuil2!$A$1:$B$467</formula>
    <oldFormula>Feuil2!$A$1:$B$467</oldFormula>
  </rdn>
  <rdn rId="0" localSheetId="8" customView="1" name="Z_AD0A33BB_7E9F_4570_B450_B6070F788C53_.wvu.FilterData" hidden="1" oldHidden="1">
    <formula>Mentors!$A$71:$O$79</formula>
    <oldFormula>Mentors!$A$71:$O$79</oldFormula>
  </rdn>
  <rdn rId="0" localSheetId="9" customView="1" name="Z_AD0A33BB_7E9F_4570_B450_B6070F788C53_.wvu.FilterData" hidden="1" oldHidden="1">
    <formula>'Coordonnées jury'!$B$1:$J$44</formula>
    <oldFormula>'Coordonnées jury'!$B$1:$J$44</oldFormula>
  </rdn>
  <rcv guid="{AD0A33BB-7E9F-4570-B450-B6070F788C53}"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79" sId="2">
    <nc r="J67" t="inlineStr">
      <is>
        <t>Berger Levrault ?</t>
      </is>
    </nc>
  </rcc>
  <rfmt sheetId="2" sqref="J67">
    <dxf>
      <fill>
        <patternFill patternType="none">
          <fgColor indexed="64"/>
          <bgColor indexed="65"/>
        </patternFill>
      </fill>
    </dxf>
  </rfmt>
  <rcc rId="1080" sId="2">
    <nc r="K129" t="inlineStr">
      <is>
        <t>Vendredi 5 avril 2019</t>
      </is>
    </nc>
  </rcc>
  <rm rId="1081" sheetId="2" source="K129" destination="K55" sourceSheetId="2">
    <rcc rId="0" sId="2">
      <nc r="K55" t="inlineStr">
        <is>
          <t>Jeudi 11 avril 2019</t>
        </is>
      </nc>
    </rcc>
  </rm>
  <rcc rId="1082" sId="2">
    <oc r="L55" t="inlineStr">
      <is>
        <t>17h-18h</t>
      </is>
    </oc>
    <nc r="L55"/>
  </rcc>
  <rcc rId="1083" sId="2">
    <oc r="M55" t="inlineStr">
      <is>
        <t>E4 -Salle 7</t>
      </is>
    </oc>
    <nc r="M55"/>
  </rcc>
  <rcv guid="{AD0A33BB-7E9F-4570-B450-B6070F788C53}" action="delete"/>
  <rdn rId="0" localSheetId="1" customView="1" name="Z_AD0A33BB_7E9F_4570_B450_B6070F788C53_.wvu.FilterData" hidden="1" oldHidden="1">
    <formula>Projets!$A$1:$AA$98</formula>
    <oldFormula>Projets!$A$1:$AA$98</oldFormula>
  </rdn>
  <rdn rId="0" localSheetId="2" customView="1" name="Z_AD0A33BB_7E9F_4570_B450_B6070F788C53_.wvu.FilterData" hidden="1" oldHidden="1">
    <formula>Soutenances!$A$1:$N$124</formula>
    <oldFormula>Soutenances!$A$1:$N$124</oldFormula>
  </rdn>
  <rdn rId="0" localSheetId="3" customView="1" name="Z_AD0A33BB_7E9F_4570_B450_B6070F788C53_.wvu.FilterData" hidden="1" oldHidden="1">
    <formula>'Dispos mentors'!$A$1:$C$47</formula>
    <oldFormula>'Dispos mentors'!$A$1:$C$47</oldFormula>
  </rdn>
  <rdn rId="0" localSheetId="4" customView="1" name="Z_AD0A33BB_7E9F_4570_B450_B6070F788C53_.wvu.FilterData" hidden="1" oldHidden="1">
    <formula>Pitch!$A$1:$R$119</formula>
    <oldFormula>Pitch!$A$1:$R$119</oldFormula>
  </rdn>
  <rdn rId="0" localSheetId="5" customView="1" name="Z_AD0A33BB_7E9F_4570_B450_B6070F788C53_.wvu.FilterData" hidden="1" oldHidden="1">
    <formula>Elèves!$A$1:$Z$545</formula>
    <oldFormula>Elèves!$A$1:$Z$545</oldFormula>
  </rdn>
  <rdn rId="0" localSheetId="7" customView="1" name="Z_AD0A33BB_7E9F_4570_B450_B6070F788C53_.wvu.FilterData" hidden="1" oldHidden="1">
    <formula>Feuil2!$A$1:$B$467</formula>
    <oldFormula>Feuil2!$A$1:$B$467</oldFormula>
  </rdn>
  <rdn rId="0" localSheetId="8" customView="1" name="Z_AD0A33BB_7E9F_4570_B450_B6070F788C53_.wvu.FilterData" hidden="1" oldHidden="1">
    <formula>Mentors!$A$71:$O$79</formula>
    <oldFormula>Mentors!$A$71:$O$79</oldFormula>
  </rdn>
  <rdn rId="0" localSheetId="9" customView="1" name="Z_AD0A33BB_7E9F_4570_B450_B6070F788C53_.wvu.FilterData" hidden="1" oldHidden="1">
    <formula>'Coordonnées jury'!$B$1:$J$44</formula>
    <oldFormula>'Coordonnées jury'!$B$1:$J$44</oldFormula>
  </rdn>
  <rcv guid="{AD0A33BB-7E9F-4570-B450-B6070F788C53}"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2" sId="2">
    <oc r="H24" t="inlineStr">
      <is>
        <t>B Lapraye</t>
      </is>
    </oc>
    <nc r="H24"/>
  </rcc>
  <rcc rId="1093" sId="2">
    <oc r="J24" t="inlineStr">
      <is>
        <t>S Nahle</t>
      </is>
    </oc>
    <nc r="J24"/>
  </rcc>
  <rcc rId="1094" sId="2">
    <oc r="K24" t="inlineStr">
      <is>
        <t>Jeudi 11 avril 2019</t>
      </is>
    </oc>
    <nc r="K24"/>
  </rcc>
  <rcc rId="1095" sId="2">
    <oc r="L24" t="inlineStr">
      <is>
        <t>14h-15h</t>
      </is>
    </oc>
    <nc r="L24"/>
  </rcc>
  <rcc rId="1096" sId="2">
    <oc r="B2" t="inlineStr">
      <is>
        <t>Rééducation des enfants atteints de troubles de l'écriture</t>
      </is>
    </oc>
    <nc r="B2" t="inlineStr">
      <is>
        <t>Graphy : Rééducation des enfants atteints de troubles de l'écriture</t>
      </is>
    </nc>
  </rcc>
  <rcc rId="1097" sId="2">
    <nc r="R1" t="inlineStr">
      <is>
        <t>Valo brevet</t>
      </is>
    </nc>
  </rcc>
  <rfmt sheetId="2" sqref="R1">
    <dxf>
      <font>
        <b/>
        <i val="0"/>
        <strike val="0"/>
        <condense val="0"/>
        <extend val="0"/>
        <outline val="0"/>
        <shadow val="0"/>
        <u val="none"/>
        <vertAlign val="baseline"/>
        <sz val="11"/>
        <color indexed="8"/>
        <name val="Calibri"/>
        <scheme val="none"/>
      </font>
      <fill>
        <patternFill patternType="solid">
          <fgColor indexed="64"/>
          <bgColor indexed="44"/>
        </patternFill>
      </fill>
      <alignment horizontal="center" vertical="center" textRotation="0" wrapText="1" indent="0" justifyLastLine="0" shrinkToFit="0" readingOrder="0"/>
      <border diagonalUp="0" diagonalDown="0" outline="0">
        <left style="thin">
          <color indexed="64"/>
        </left>
        <right style="thin">
          <color indexed="64"/>
        </right>
        <top/>
        <bottom/>
      </border>
    </dxf>
  </rfmt>
  <rcc rId="1098" sId="2">
    <nc r="R2">
      <v>16</v>
    </nc>
  </rcc>
  <rcc rId="1099" sId="2">
    <nc r="S2" t="inlineStr">
      <is>
        <t>pas de brevet / pas de poursuite / concours</t>
      </is>
    </nc>
  </rcc>
  <rcc rId="1100" sId="2">
    <nc r="S3" t="inlineStr">
      <is>
        <t xml:space="preserve">approche usine à gaz / centrer usages et specs / envie de poursuite </t>
      </is>
    </nc>
  </rcc>
  <rcc rId="1101" sId="2">
    <nc r="R3">
      <v>15</v>
    </nc>
  </rcc>
  <rcc rId="1102" sId="2">
    <nc r="R4">
      <v>11</v>
    </nc>
  </rcc>
  <rcc rId="1103" sId="2">
    <nc r="S4" t="inlineStr">
      <is>
        <t xml:space="preserve">revoir les brevets/ strat avec McDo /startup ? </t>
      </is>
    </nc>
  </rcc>
  <rcc rId="1104" sId="2">
    <oc r="B4" t="inlineStr">
      <is>
        <t>Serrure biométrique connectée</t>
      </is>
    </oc>
    <nc r="B4" t="inlineStr">
      <is>
        <t>BMK : Serrure biométrique connectée</t>
      </is>
    </nc>
  </rcc>
  <rcc rId="1105" sId="2">
    <oc r="B48" t="inlineStr">
      <is>
        <t>Digitalisation d'une voiture lambda</t>
      </is>
    </oc>
    <nc r="B48" t="inlineStr">
      <is>
        <t>SwitchEye : Digitalisation d'une voiture lambda</t>
      </is>
    </nc>
  </rcc>
  <rcc rId="1106" sId="2">
    <oc r="B50" t="inlineStr">
      <is>
        <t>Batterie qui ne se recharge pas à l'electricité</t>
      </is>
    </oc>
    <nc r="B50" t="inlineStr">
      <is>
        <t>Pack n Punch : Batterie qui ne se recharge pas à l'electricité</t>
      </is>
    </nc>
  </rcc>
  <rcc rId="1107" sId="2">
    <nc r="R48">
      <v>14</v>
    </nc>
  </rcc>
  <rcc rId="1108" sId="2">
    <nc r="S48" t="inlineStr">
      <is>
        <t>Bonne approche VA mais revoir la scenarisation d usage</t>
      </is>
    </nc>
  </rcc>
  <rcc rId="1109" sId="2">
    <nc r="S50" t="inlineStr">
      <is>
        <t>Sympa mais ingénierie et science naive / Demande plus de rigueur : choix/pertinence/comparaison/ brevet existant...</t>
      </is>
    </nc>
  </rcc>
  <rcc rId="1110" sId="2">
    <nc r="R50">
      <v>11</v>
    </nc>
  </rcc>
  <rcc rId="1111" sId="2">
    <oc r="B51" t="inlineStr">
      <is>
        <t>module de recyclage de capsules pour café</t>
      </is>
    </oc>
    <nc r="B51" t="inlineStr">
      <is>
        <t>Recaps : Module de recyclage de capsules pour café</t>
      </is>
    </nc>
  </rcc>
  <rcc rId="1112" sId="2">
    <nc r="S51" t="inlineStr">
      <is>
        <t>Projet plus méca que SE/SI  - VA un peu faible (muli contenus) mais bonne approche et identification des derniers brevets</t>
      </is>
    </nc>
  </rcc>
  <rcc rId="1113" sId="2">
    <nc r="R51">
      <v>13</v>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14" sId="2">
    <nc r="M36" t="inlineStr">
      <is>
        <t>E2 - Salle P308</t>
      </is>
    </nc>
  </rcc>
  <rcv guid="{AD0A33BB-7E9F-4570-B450-B6070F788C53}" action="delete"/>
  <rdn rId="0" localSheetId="1" customView="1" name="Z_AD0A33BB_7E9F_4570_B450_B6070F788C53_.wvu.FilterData" hidden="1" oldHidden="1">
    <formula>Projets!$A$1:$AA$98</formula>
    <oldFormula>Projets!$A$1:$AA$98</oldFormula>
  </rdn>
  <rdn rId="0" localSheetId="2" customView="1" name="Z_AD0A33BB_7E9F_4570_B450_B6070F788C53_.wvu.FilterData" hidden="1" oldHidden="1">
    <formula>Soutenances!$A$1:$N$124</formula>
    <oldFormula>Soutenances!$A$1:$N$124</oldFormula>
  </rdn>
  <rdn rId="0" localSheetId="3" customView="1" name="Z_AD0A33BB_7E9F_4570_B450_B6070F788C53_.wvu.FilterData" hidden="1" oldHidden="1">
    <formula>'Dispos mentors'!$A$1:$C$47</formula>
    <oldFormula>'Dispos mentors'!$A$1:$C$47</oldFormula>
  </rdn>
  <rdn rId="0" localSheetId="4" customView="1" name="Z_AD0A33BB_7E9F_4570_B450_B6070F788C53_.wvu.FilterData" hidden="1" oldHidden="1">
    <formula>Pitch!$A$1:$R$119</formula>
    <oldFormula>Pitch!$A$1:$R$119</oldFormula>
  </rdn>
  <rdn rId="0" localSheetId="5" customView="1" name="Z_AD0A33BB_7E9F_4570_B450_B6070F788C53_.wvu.FilterData" hidden="1" oldHidden="1">
    <formula>Elèves!$A$1:$Z$545</formula>
    <oldFormula>Elèves!$A$1:$Z$545</oldFormula>
  </rdn>
  <rdn rId="0" localSheetId="7" customView="1" name="Z_AD0A33BB_7E9F_4570_B450_B6070F788C53_.wvu.FilterData" hidden="1" oldHidden="1">
    <formula>Feuil2!$A$1:$B$467</formula>
    <oldFormula>Feuil2!$A$1:$B$467</oldFormula>
  </rdn>
  <rdn rId="0" localSheetId="8" customView="1" name="Z_AD0A33BB_7E9F_4570_B450_B6070F788C53_.wvu.FilterData" hidden="1" oldHidden="1">
    <formula>Mentors!$A$71:$O$79</formula>
    <oldFormula>Mentors!$A$71:$O$79</oldFormula>
  </rdn>
  <rdn rId="0" localSheetId="9" customView="1" name="Z_AD0A33BB_7E9F_4570_B450_B6070F788C53_.wvu.FilterData" hidden="1" oldHidden="1">
    <formula>'Coordonnées jury'!$B$1:$J$44</formula>
    <oldFormula>'Coordonnées jury'!$B$1:$J$44</oldFormula>
  </rdn>
  <rcv guid="{AD0A33BB-7E9F-4570-B450-B6070F788C53}" action="add"/>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3" sId="2">
    <nc r="J55" t="inlineStr">
      <is>
        <t>Y Rakoto</t>
      </is>
    </nc>
  </rcc>
  <rfmt sheetId="2" sqref="J55">
    <dxf>
      <fill>
        <patternFill patternType="none">
          <fgColor indexed="64"/>
          <bgColor indexed="65"/>
        </patternFill>
      </fill>
    </dxf>
  </rfmt>
  <rcc rId="1124" sId="2">
    <nc r="J56" t="inlineStr">
      <is>
        <t>D Buruian</t>
      </is>
    </nc>
  </rcc>
  <rfmt sheetId="2" sqref="J56">
    <dxf>
      <fill>
        <patternFill patternType="none">
          <fgColor indexed="64"/>
          <bgColor indexed="65"/>
        </patternFill>
      </fill>
    </dxf>
  </rfmt>
  <rfmt sheetId="2" sqref="J56">
    <dxf>
      <fill>
        <patternFill patternType="none">
          <fgColor indexed="64"/>
          <bgColor indexed="65"/>
        </patternFill>
      </fill>
    </dxf>
  </rfmt>
  <rcc rId="1125" sId="2">
    <nc r="H24" t="inlineStr">
      <is>
        <t>DO Bouchez</t>
      </is>
    </nc>
  </rcc>
  <rfmt sheetId="2" sqref="H24">
    <dxf>
      <fill>
        <patternFill patternType="none">
          <fgColor indexed="64"/>
          <bgColor indexed="65"/>
        </patternFill>
      </fill>
    </dxf>
  </rfmt>
  <rfmt sheetId="2" sqref="J24">
    <dxf>
      <fill>
        <patternFill patternType="none">
          <fgColor indexed="64"/>
          <bgColor indexed="65"/>
        </patternFill>
      </fill>
    </dxf>
  </rfmt>
  <rcc rId="1126" sId="2">
    <nc r="J41" t="inlineStr">
      <is>
        <t>H Mechkour</t>
      </is>
    </nc>
  </rcc>
  <rfmt sheetId="2" sqref="J41">
    <dxf>
      <fill>
        <patternFill patternType="none">
          <fgColor indexed="64"/>
          <bgColor indexed="65"/>
        </patternFill>
      </fill>
    </dxf>
  </rfmt>
  <rcc rId="1127" sId="2">
    <nc r="J42" t="inlineStr">
      <is>
        <t>H Mechkour</t>
      </is>
    </nc>
  </rcc>
  <rfmt sheetId="2" sqref="J42">
    <dxf>
      <fill>
        <patternFill patternType="none">
          <fgColor indexed="64"/>
          <bgColor indexed="65"/>
        </patternFill>
      </fill>
    </dxf>
  </rfmt>
  <rcc rId="1128" sId="2">
    <oc r="J71" t="inlineStr">
      <is>
        <t>D Buruian</t>
      </is>
    </oc>
    <nc r="J71" t="inlineStr">
      <is>
        <t>F Ravaut</t>
      </is>
    </nc>
  </rcc>
  <rcc rId="1129" sId="2">
    <oc r="J27" t="inlineStr">
      <is>
        <t>D Buruian</t>
      </is>
    </oc>
    <nc r="J27" t="inlineStr">
      <is>
        <t>F Ravaut</t>
      </is>
    </nc>
  </rcc>
  <rcc rId="1130" sId="2">
    <nc r="J13" t="inlineStr">
      <is>
        <t>S Le Marec</t>
      </is>
    </nc>
  </rcc>
  <rfmt sheetId="2" sqref="J13">
    <dxf>
      <fill>
        <patternFill patternType="none">
          <fgColor indexed="64"/>
          <bgColor indexed="65"/>
        </patternFill>
      </fill>
    </dxf>
  </rfmt>
  <rcc rId="1131" sId="2">
    <nc r="J17" t="inlineStr">
      <is>
        <t>S Le Marec</t>
      </is>
    </nc>
  </rcc>
  <rfmt sheetId="2" sqref="J17">
    <dxf>
      <fill>
        <patternFill patternType="none">
          <fgColor indexed="64"/>
          <bgColor indexed="65"/>
        </patternFill>
      </fill>
    </dxf>
  </rfmt>
  <rcc rId="1132" sId="2">
    <nc r="J33" t="inlineStr">
      <is>
        <t>S Le Marec</t>
      </is>
    </nc>
  </rcc>
  <rfmt sheetId="2" sqref="J33">
    <dxf>
      <fill>
        <patternFill patternType="none">
          <fgColor indexed="64"/>
          <bgColor indexed="65"/>
        </patternFill>
      </fill>
    </dxf>
  </rfmt>
  <rcc rId="1133" sId="2">
    <nc r="J61" t="inlineStr">
      <is>
        <t>S Le Marec</t>
      </is>
    </nc>
  </rcc>
  <rfmt sheetId="2" sqref="J61">
    <dxf>
      <fill>
        <patternFill patternType="none">
          <fgColor indexed="64"/>
          <bgColor indexed="65"/>
        </patternFill>
      </fill>
    </dxf>
  </rfmt>
  <rfmt sheetId="2" sqref="J51">
    <dxf>
      <fill>
        <patternFill patternType="none">
          <fgColor indexed="64"/>
          <bgColor indexed="65"/>
        </patternFill>
      </fill>
      <border diagonalUp="0" diagonalDown="0" outline="0">
        <left/>
        <right/>
        <top/>
        <bottom/>
      </border>
    </dxf>
  </rfmt>
  <rfmt sheetId="2" sqref="J51">
    <dxf>
      <fill>
        <patternFill patternType="none">
          <fgColor indexed="64"/>
          <bgColor indexed="65"/>
        </patternFill>
      </fill>
    </dxf>
  </rfmt>
  <rcc rId="1134" sId="2">
    <nc r="J54" t="inlineStr">
      <is>
        <t>M Loubar</t>
      </is>
    </nc>
  </rcc>
  <rfmt sheetId="2" sqref="J54">
    <dxf>
      <fill>
        <patternFill patternType="none">
          <fgColor indexed="64"/>
          <bgColor indexed="65"/>
        </patternFill>
      </fill>
      <border diagonalUp="0" diagonalDown="0" outline="0">
        <left/>
        <right/>
        <top/>
        <bottom/>
      </border>
    </dxf>
  </rfmt>
  <rfmt sheetId="2" sqref="J54">
    <dxf>
      <fill>
        <patternFill patternType="none">
          <fgColor indexed="64"/>
          <bgColor indexed="65"/>
        </patternFill>
      </fill>
    </dxf>
  </rfmt>
  <rcc rId="1135" sId="2">
    <nc r="J73" t="inlineStr">
      <is>
        <t>M Loubar</t>
      </is>
    </nc>
  </rcc>
  <rfmt sheetId="2" sqref="J73">
    <dxf>
      <fill>
        <patternFill patternType="none">
          <fgColor indexed="64"/>
          <bgColor indexed="65"/>
        </patternFill>
      </fill>
    </dxf>
  </rfmt>
  <rcc rId="1136" sId="2">
    <nc r="J69" t="inlineStr">
      <is>
        <t>DO Bouchez</t>
      </is>
    </nc>
  </rcc>
  <rfmt sheetId="2" sqref="J69">
    <dxf>
      <fill>
        <patternFill patternType="none">
          <fgColor indexed="64"/>
          <bgColor indexed="65"/>
        </patternFill>
      </fill>
    </dxf>
  </rfmt>
  <rfmt sheetId="2" sqref="J69">
    <dxf>
      <fill>
        <patternFill patternType="none">
          <fgColor indexed="64"/>
          <bgColor indexed="65"/>
        </patternFill>
      </fill>
      <border diagonalUp="0" diagonalDown="0" outline="0">
        <left/>
        <right/>
        <top/>
        <bottom/>
      </border>
    </dxf>
  </rfmt>
  <rcc rId="1137" sId="2">
    <nc r="J51" t="inlineStr">
      <is>
        <t>M Loubar</t>
      </is>
    </nc>
  </rcc>
  <rcc rId="1138" sId="2">
    <nc r="K127" t="inlineStr">
      <is>
        <t>Vendredi 5 avril 2019</t>
      </is>
    </nc>
  </rcc>
  <rm rId="1139" sheetId="2" source="K127" destination="K24" sourceSheetId="2"/>
  <rcc rId="1140" sId="2">
    <nc r="L127" t="inlineStr">
      <is>
        <t>19h-20h</t>
      </is>
    </nc>
  </rcc>
  <rm rId="1141" sheetId="2" source="L127" destination="L24" sourceSheetId="2"/>
  <rcc rId="1142" sId="2">
    <oc r="M24" t="inlineStr">
      <is>
        <t>E4 -Salle 11</t>
      </is>
    </oc>
    <nc r="M24" t="inlineStr">
      <is>
        <t>E2 - Salle P308</t>
      </is>
    </nc>
  </rcc>
  <rcc rId="1143" sId="2">
    <nc r="J24" t="inlineStr">
      <is>
        <t>Yaël Mordehai</t>
      </is>
    </nc>
  </rcc>
  <rcv guid="{AD0A33BB-7E9F-4570-B450-B6070F788C53}" action="delete"/>
  <rdn rId="0" localSheetId="1" customView="1" name="Z_AD0A33BB_7E9F_4570_B450_B6070F788C53_.wvu.FilterData" hidden="1" oldHidden="1">
    <formula>Projets!$A$1:$AA$98</formula>
    <oldFormula>Projets!$A$1:$AA$98</oldFormula>
  </rdn>
  <rdn rId="0" localSheetId="2" customView="1" name="Z_AD0A33BB_7E9F_4570_B450_B6070F788C53_.wvu.FilterData" hidden="1" oldHidden="1">
    <formula>Soutenances!$A$1:$N$124</formula>
    <oldFormula>Soutenances!$A$1:$N$124</oldFormula>
  </rdn>
  <rdn rId="0" localSheetId="3" customView="1" name="Z_AD0A33BB_7E9F_4570_B450_B6070F788C53_.wvu.FilterData" hidden="1" oldHidden="1">
    <formula>'Dispos mentors'!$A$1:$C$47</formula>
    <oldFormula>'Dispos mentors'!$A$1:$C$47</oldFormula>
  </rdn>
  <rdn rId="0" localSheetId="4" customView="1" name="Z_AD0A33BB_7E9F_4570_B450_B6070F788C53_.wvu.FilterData" hidden="1" oldHidden="1">
    <formula>Pitch!$A$1:$R$119</formula>
    <oldFormula>Pitch!$A$1:$R$119</oldFormula>
  </rdn>
  <rdn rId="0" localSheetId="5" customView="1" name="Z_AD0A33BB_7E9F_4570_B450_B6070F788C53_.wvu.FilterData" hidden="1" oldHidden="1">
    <formula>Elèves!$A$1:$Z$545</formula>
    <oldFormula>Elèves!$A$1:$Z$545</oldFormula>
  </rdn>
  <rdn rId="0" localSheetId="7" customView="1" name="Z_AD0A33BB_7E9F_4570_B450_B6070F788C53_.wvu.FilterData" hidden="1" oldHidden="1">
    <formula>Feuil2!$A$1:$B$467</formula>
    <oldFormula>Feuil2!$A$1:$B$467</oldFormula>
  </rdn>
  <rdn rId="0" localSheetId="8" customView="1" name="Z_AD0A33BB_7E9F_4570_B450_B6070F788C53_.wvu.FilterData" hidden="1" oldHidden="1">
    <formula>Mentors!$A$71:$O$79</formula>
    <oldFormula>Mentors!$A$71:$O$79</oldFormula>
  </rdn>
  <rdn rId="0" localSheetId="9" customView="1" name="Z_AD0A33BB_7E9F_4570_B450_B6070F788C53_.wvu.FilterData" hidden="1" oldHidden="1">
    <formula>'Coordonnées jury'!$B$1:$J$44</formula>
    <oldFormula>'Coordonnées jury'!$B$1:$J$44</oldFormula>
  </rdn>
  <rcv guid="{AD0A33BB-7E9F-4570-B450-B6070F788C53}" action="add"/>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2" sId="2">
    <oc r="H21" t="inlineStr">
      <is>
        <t>O Chesnais</t>
      </is>
    </oc>
    <nc r="H21" t="inlineStr">
      <is>
        <t>S Nahle</t>
      </is>
    </nc>
  </rcc>
  <rfmt sheetId="2" sqref="H21">
    <dxf>
      <fill>
        <patternFill patternType="none">
          <fgColor indexed="64"/>
          <bgColor indexed="65"/>
        </patternFill>
      </fill>
    </dxf>
  </rfmt>
  <rcc rId="1153" sId="2">
    <oc r="H92" t="inlineStr">
      <is>
        <t>O Chesnais</t>
      </is>
    </oc>
    <nc r="H92" t="inlineStr">
      <is>
        <t>F Saïdi</t>
      </is>
    </nc>
  </rcc>
  <rfmt sheetId="2" sqref="H92">
    <dxf>
      <fill>
        <patternFill patternType="none">
          <fgColor indexed="64"/>
          <bgColor indexed="65"/>
        </patternFill>
      </fill>
      <border diagonalUp="0" diagonalDown="0" outline="0">
        <left/>
        <right/>
        <top/>
        <bottom/>
      </border>
    </dxf>
  </rfmt>
  <rfmt sheetId="2" sqref="H92">
    <dxf>
      <fill>
        <patternFill patternType="none">
          <fgColor indexed="64"/>
          <bgColor indexed="65"/>
        </patternFill>
      </fill>
    </dxf>
  </rfmt>
  <rfmt sheetId="2" sqref="J91">
    <dxf>
      <fill>
        <patternFill patternType="none">
          <fgColor indexed="64"/>
          <bgColor indexed="65"/>
        </patternFill>
      </fill>
    </dxf>
  </rfmt>
  <rcc rId="1154" sId="2">
    <oc r="J29" t="inlineStr">
      <is>
        <t>S Nahle</t>
      </is>
    </oc>
    <nc r="J29" t="inlineStr">
      <is>
        <t>Partenaire IBM</t>
      </is>
    </nc>
  </rcc>
  <rcc rId="1155" sId="2">
    <oc r="J91" t="inlineStr">
      <is>
        <t>S Nahle</t>
      </is>
    </oc>
    <nc r="J91" t="inlineStr">
      <is>
        <t>S Gallanti</t>
      </is>
    </nc>
  </rcc>
  <rcc rId="1156" sId="2" odxf="1">
    <nc r="L55" t="inlineStr">
      <is>
        <t>15h30-16h30</t>
      </is>
    </nc>
    <odxf/>
  </rcc>
  <rcv guid="{AD0A33BB-7E9F-4570-B450-B6070F788C53}" action="delete"/>
  <rdn rId="0" localSheetId="1" customView="1" name="Z_AD0A33BB_7E9F_4570_B450_B6070F788C53_.wvu.FilterData" hidden="1" oldHidden="1">
    <formula>Projets!$A$1:$AA$98</formula>
    <oldFormula>Projets!$A$1:$AA$98</oldFormula>
  </rdn>
  <rdn rId="0" localSheetId="2" customView="1" name="Z_AD0A33BB_7E9F_4570_B450_B6070F788C53_.wvu.FilterData" hidden="1" oldHidden="1">
    <formula>Soutenances!$A$1:$N$124</formula>
    <oldFormula>Soutenances!$A$1:$N$124</oldFormula>
  </rdn>
  <rdn rId="0" localSheetId="3" customView="1" name="Z_AD0A33BB_7E9F_4570_B450_B6070F788C53_.wvu.FilterData" hidden="1" oldHidden="1">
    <formula>'Dispos mentors'!$A$1:$C$47</formula>
    <oldFormula>'Dispos mentors'!$A$1:$C$47</oldFormula>
  </rdn>
  <rdn rId="0" localSheetId="4" customView="1" name="Z_AD0A33BB_7E9F_4570_B450_B6070F788C53_.wvu.FilterData" hidden="1" oldHidden="1">
    <formula>Pitch!$A$1:$R$119</formula>
    <oldFormula>Pitch!$A$1:$R$119</oldFormula>
  </rdn>
  <rdn rId="0" localSheetId="5" customView="1" name="Z_AD0A33BB_7E9F_4570_B450_B6070F788C53_.wvu.FilterData" hidden="1" oldHidden="1">
    <formula>Elèves!$A$1:$Z$545</formula>
    <oldFormula>Elèves!$A$1:$Z$545</oldFormula>
  </rdn>
  <rdn rId="0" localSheetId="7" customView="1" name="Z_AD0A33BB_7E9F_4570_B450_B6070F788C53_.wvu.FilterData" hidden="1" oldHidden="1">
    <formula>Feuil2!$A$1:$B$467</formula>
    <oldFormula>Feuil2!$A$1:$B$467</oldFormula>
  </rdn>
  <rdn rId="0" localSheetId="8" customView="1" name="Z_AD0A33BB_7E9F_4570_B450_B6070F788C53_.wvu.FilterData" hidden="1" oldHidden="1">
    <formula>Mentors!$A$71:$O$79</formula>
    <oldFormula>Mentors!$A$71:$O$79</oldFormula>
  </rdn>
  <rdn rId="0" localSheetId="9" customView="1" name="Z_AD0A33BB_7E9F_4570_B450_B6070F788C53_.wvu.FilterData" hidden="1" oldHidden="1">
    <formula>'Coordonnées jury'!$B$1:$J$44</formula>
    <oldFormula>'Coordonnées jury'!$B$1:$J$44</oldFormula>
  </rdn>
  <rcv guid="{AD0A33BB-7E9F-4570-B450-B6070F788C53}" action="add"/>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5" sId="2">
    <nc r="M55" t="inlineStr">
      <is>
        <t>E2 - Salle P308</t>
      </is>
    </nc>
  </rcc>
  <rcv guid="{AD0A33BB-7E9F-4570-B450-B6070F788C53}" action="delete"/>
  <rdn rId="0" localSheetId="1" customView="1" name="Z_AD0A33BB_7E9F_4570_B450_B6070F788C53_.wvu.FilterData" hidden="1" oldHidden="1">
    <formula>Projets!$A$1:$AA$98</formula>
    <oldFormula>Projets!$A$1:$AA$98</oldFormula>
  </rdn>
  <rdn rId="0" localSheetId="2" customView="1" name="Z_AD0A33BB_7E9F_4570_B450_B6070F788C53_.wvu.FilterData" hidden="1" oldHidden="1">
    <formula>Soutenances!$A$1:$N$124</formula>
    <oldFormula>Soutenances!$A$1:$N$124</oldFormula>
  </rdn>
  <rdn rId="0" localSheetId="3" customView="1" name="Z_AD0A33BB_7E9F_4570_B450_B6070F788C53_.wvu.FilterData" hidden="1" oldHidden="1">
    <formula>'Dispos mentors'!$A$1:$C$47</formula>
    <oldFormula>'Dispos mentors'!$A$1:$C$47</oldFormula>
  </rdn>
  <rdn rId="0" localSheetId="4" customView="1" name="Z_AD0A33BB_7E9F_4570_B450_B6070F788C53_.wvu.FilterData" hidden="1" oldHidden="1">
    <formula>Pitch!$A$1:$R$119</formula>
    <oldFormula>Pitch!$A$1:$R$119</oldFormula>
  </rdn>
  <rdn rId="0" localSheetId="5" customView="1" name="Z_AD0A33BB_7E9F_4570_B450_B6070F788C53_.wvu.FilterData" hidden="1" oldHidden="1">
    <formula>Elèves!$A$1:$Z$545</formula>
    <oldFormula>Elèves!$A$1:$Z$545</oldFormula>
  </rdn>
  <rdn rId="0" localSheetId="7" customView="1" name="Z_AD0A33BB_7E9F_4570_B450_B6070F788C53_.wvu.FilterData" hidden="1" oldHidden="1">
    <formula>Feuil2!$A$1:$B$467</formula>
    <oldFormula>Feuil2!$A$1:$B$467</oldFormula>
  </rdn>
  <rdn rId="0" localSheetId="8" customView="1" name="Z_AD0A33BB_7E9F_4570_B450_B6070F788C53_.wvu.FilterData" hidden="1" oldHidden="1">
    <formula>Mentors!$A$71:$O$79</formula>
    <oldFormula>Mentors!$A$71:$O$79</oldFormula>
  </rdn>
  <rdn rId="0" localSheetId="9" customView="1" name="Z_AD0A33BB_7E9F_4570_B450_B6070F788C53_.wvu.FilterData" hidden="1" oldHidden="1">
    <formula>'Coordonnées jury'!$B$1:$J$44</formula>
    <oldFormula>'Coordonnées jury'!$B$1:$J$44</oldFormula>
  </rdn>
  <rcv guid="{AD0A33BB-7E9F-4570-B450-B6070F788C53}" action="add"/>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4" sId="2">
    <nc r="K126" t="inlineStr">
      <is>
        <t>Jeudi 4 avril 2019</t>
      </is>
    </nc>
  </rcc>
  <rm rId="1175" sheetId="2" source="K126" destination="K55" sourceSheetId="2">
    <rcc rId="0" sId="2">
      <nc r="K55" t="inlineStr">
        <is>
          <t>Vendredi 5 avril 2019</t>
        </is>
      </nc>
    </rcc>
  </rm>
  <rcc rId="1176" sId="2">
    <oc r="M55" t="inlineStr">
      <is>
        <t>E2 - Salle P308</t>
      </is>
    </oc>
    <nc r="M55"/>
  </rcc>
  <rcc rId="1177" sId="2">
    <oc r="J29" t="inlineStr">
      <is>
        <t>Partenaire IBM</t>
      </is>
    </oc>
    <nc r="J29" t="inlineStr">
      <is>
        <t>Pauline Clavelloux  (IBM)</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 sId="2">
    <oc r="H24" t="inlineStr">
      <is>
        <t>Opticsvalley 1</t>
      </is>
    </oc>
    <nc r="H24" t="inlineStr">
      <is>
        <t>B Lapraye</t>
      </is>
    </nc>
  </rcc>
  <rcc rId="29" sId="2">
    <oc r="H25" t="inlineStr">
      <is>
        <t>Opticsvalley 2</t>
      </is>
    </oc>
    <nc r="H25" t="inlineStr">
      <is>
        <t>B Lapraye</t>
      </is>
    </nc>
  </rcc>
  <rcc rId="30" sId="2">
    <oc r="H29" t="inlineStr">
      <is>
        <t>Opticsvalley 2</t>
      </is>
    </oc>
    <nc r="H29" t="inlineStr">
      <is>
        <t>B Lapraye</t>
      </is>
    </nc>
  </rcc>
  <rcc rId="31" sId="2">
    <oc r="H30" t="inlineStr">
      <is>
        <t>Opticsvalley 1</t>
      </is>
    </oc>
    <nc r="H30" t="inlineStr">
      <is>
        <t>B Lapraye</t>
      </is>
    </nc>
  </rcc>
  <rcc rId="32" sId="2">
    <oc r="H31" t="inlineStr">
      <is>
        <t>Opticsvalley 2</t>
      </is>
    </oc>
    <nc r="H31" t="inlineStr">
      <is>
        <t>B Lapraye</t>
      </is>
    </nc>
  </rcc>
  <rcc rId="33" sId="2">
    <oc r="H32" t="inlineStr">
      <is>
        <t>Opticsvalley 2</t>
      </is>
    </oc>
    <nc r="H32" t="inlineStr">
      <is>
        <t>B Lapraye</t>
      </is>
    </nc>
  </rcc>
  <rcc rId="34" sId="2">
    <oc r="H33" t="inlineStr">
      <is>
        <t>Opticsvalley 2</t>
      </is>
    </oc>
    <nc r="H33" t="inlineStr">
      <is>
        <t>B Lapraye</t>
      </is>
    </nc>
  </rcc>
  <rcc rId="35" sId="2">
    <oc r="H34" t="inlineStr">
      <is>
        <t>Opticsvalley 2</t>
      </is>
    </oc>
    <nc r="H34" t="inlineStr">
      <is>
        <t>B Lapraye</t>
      </is>
    </nc>
  </rcc>
  <rcc rId="36" sId="2">
    <oc r="H36" t="inlineStr">
      <is>
        <t>Opticsvalley 2</t>
      </is>
    </oc>
    <nc r="H36" t="inlineStr">
      <is>
        <t>B Lapraye</t>
      </is>
    </nc>
  </rcc>
  <rcc rId="37" sId="2">
    <oc r="H39" t="inlineStr">
      <is>
        <t>Opticsvalley 1</t>
      </is>
    </oc>
    <nc r="H39" t="inlineStr">
      <is>
        <t>B Lapraye</t>
      </is>
    </nc>
  </rcc>
  <rcc rId="38" sId="2">
    <oc r="H80" t="inlineStr">
      <is>
        <t>Opticsvalley 1</t>
      </is>
    </oc>
    <nc r="H80" t="inlineStr">
      <is>
        <t>B Lapraye</t>
      </is>
    </nc>
  </rcc>
  <rcc rId="39" sId="2">
    <oc r="H81" t="inlineStr">
      <is>
        <t>Opticsvalley 1</t>
      </is>
    </oc>
    <nc r="H81" t="inlineStr">
      <is>
        <t>B Lapraye</t>
      </is>
    </nc>
  </rcc>
  <rcc rId="40" sId="2">
    <oc r="H82" t="inlineStr">
      <is>
        <t>Opticsvalley 1</t>
      </is>
    </oc>
    <nc r="H82" t="inlineStr">
      <is>
        <t>B Lapraye</t>
      </is>
    </nc>
  </rcc>
  <rcc rId="41" sId="2">
    <oc r="H83" t="inlineStr">
      <is>
        <t>Opticsvalley 1</t>
      </is>
    </oc>
    <nc r="H83" t="inlineStr">
      <is>
        <t>B Lapraye</t>
      </is>
    </nc>
  </rcc>
  <rcc rId="42" sId="2">
    <oc r="H85" t="inlineStr">
      <is>
        <t>Opticsvalley 2</t>
      </is>
    </oc>
    <nc r="H85" t="inlineStr">
      <is>
        <t>B Lapraye</t>
      </is>
    </nc>
  </rcc>
  <rcc rId="43" sId="2">
    <oc r="H88" t="inlineStr">
      <is>
        <t>Opticsvalley 1</t>
      </is>
    </oc>
    <nc r="H88" t="inlineStr">
      <is>
        <t>B Lapraye</t>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178" sheetId="2" source="J20" destination="H20" sourceSheetId="2">
    <undo index="0" exp="ref" v="1" dr="H20" r="N20" sId="2"/>
    <rcc rId="0" sId="2">
      <nc r="H20" t="inlineStr">
        <is>
          <t>S Nahle</t>
        </is>
      </nc>
    </rcc>
  </rm>
  <rm rId="1179" sheetId="2" source="J21" destination="H21" sourceSheetId="2">
    <undo index="0" exp="ref" v="1" dr="H21" r="N21" sId="2"/>
    <rcc rId="0" sId="2">
      <nc r="H21" t="inlineStr">
        <is>
          <t>S Nahle</t>
        </is>
      </nc>
    </rcc>
  </rm>
  <rm rId="1180" sheetId="2" source="J7" destination="H7" sourceSheetId="2">
    <undo index="0" exp="ref" v="1" dr="H7" r="N7" sId="2"/>
    <rcc rId="0" sId="2">
      <nc r="H7" t="inlineStr">
        <is>
          <t>S Nahle</t>
        </is>
      </nc>
    </rcc>
  </rm>
  <rcc rId="1181" sId="2" xfDxf="1" dxf="1">
    <oc r="J48" t="inlineStr">
      <is>
        <t>O Chesnais</t>
      </is>
    </oc>
    <nc r="J48" t="inlineStr">
      <is>
        <t>Aghiles DJOUDI</t>
      </is>
    </nc>
  </rcc>
  <rcc rId="1182" sId="2">
    <oc r="J28" t="inlineStr">
      <is>
        <t>M Cotsaftis</t>
      </is>
    </oc>
    <nc r="J28" t="inlineStr">
      <is>
        <t>M Cotsaftis / Aghiles DJOUDI</t>
      </is>
    </nc>
  </rcc>
  <rfmt sheetId="2" sqref="J7">
    <dxf>
      <fill>
        <patternFill patternType="none">
          <fgColor indexed="64"/>
          <bgColor indexed="65"/>
        </patternFill>
      </fill>
    </dxf>
  </rfmt>
  <rcc rId="1183" sId="2">
    <nc r="J20" t="inlineStr">
      <is>
        <t>G Collignon</t>
      </is>
    </nc>
  </rcc>
  <rfmt sheetId="2" sqref="J20">
    <dxf>
      <fill>
        <patternFill patternType="none">
          <fgColor indexed="64"/>
          <bgColor indexed="65"/>
        </patternFill>
      </fill>
    </dxf>
  </rfmt>
  <rcc rId="1184" sId="2">
    <nc r="J21" t="inlineStr">
      <is>
        <t>G Collignon</t>
      </is>
    </nc>
  </rcc>
  <rfmt sheetId="2" sqref="J21">
    <dxf>
      <fill>
        <patternFill patternType="none">
          <fgColor indexed="64"/>
          <bgColor indexed="65"/>
        </patternFill>
      </fill>
    </dxf>
  </rfmt>
  <rcc rId="1185" sId="2">
    <oc r="J26" t="inlineStr">
      <is>
        <t>S Nahle</t>
      </is>
    </oc>
    <nc r="J26" t="inlineStr">
      <is>
        <t>G Collignon</t>
      </is>
    </nc>
  </rcc>
  <rfmt sheetId="2" sqref="J26">
    <dxf>
      <fill>
        <patternFill patternType="none">
          <fgColor indexed="64"/>
          <bgColor indexed="65"/>
        </patternFill>
      </fill>
      <border diagonalUp="0" diagonalDown="0" outline="0">
        <left/>
        <right/>
        <top/>
        <bottom/>
      </border>
    </dxf>
  </rfmt>
  <rfmt sheetId="2" sqref="J26">
    <dxf>
      <fill>
        <patternFill patternType="none">
          <fgColor indexed="64"/>
          <bgColor indexed="65"/>
        </patternFill>
      </fill>
    </dxf>
  </rfmt>
  <rcc rId="1186" sId="2">
    <oc r="J74" t="inlineStr">
      <is>
        <t>S Nahle</t>
      </is>
    </oc>
    <nc r="J74" t="inlineStr">
      <is>
        <t>G Collignon</t>
      </is>
    </nc>
  </rcc>
  <rfmt sheetId="2" sqref="J74">
    <dxf>
      <fill>
        <patternFill patternType="none">
          <fgColor indexed="64"/>
          <bgColor indexed="65"/>
        </patternFill>
      </fill>
    </dxf>
  </rfmt>
  <rcc rId="1187" sId="2">
    <oc r="J31" t="inlineStr">
      <is>
        <t>S Nahle</t>
      </is>
    </oc>
    <nc r="J31" t="inlineStr">
      <is>
        <t>DO Bouchez</t>
      </is>
    </nc>
  </rcc>
  <rfmt sheetId="2" sqref="J31">
    <dxf>
      <fill>
        <patternFill patternType="none">
          <fgColor indexed="64"/>
          <bgColor indexed="65"/>
        </patternFill>
      </fill>
      <border diagonalUp="0" diagonalDown="0" outline="0">
        <left/>
        <right/>
        <top/>
        <bottom/>
      </border>
    </dxf>
  </rfmt>
  <rfmt sheetId="2" sqref="J31">
    <dxf>
      <fill>
        <patternFill patternType="none">
          <fgColor indexed="64"/>
          <bgColor indexed="65"/>
        </patternFill>
      </fill>
    </dxf>
  </rfmt>
  <rcc rId="1188" sId="2">
    <nc r="J7" t="inlineStr">
      <is>
        <t>KHEZAZ Abderraouf</t>
      </is>
    </nc>
  </rcc>
  <rcc rId="1189" sId="2" odxf="1" dxf="1">
    <nc r="M68" t="inlineStr">
      <is>
        <t>P501</t>
      </is>
    </nc>
    <odxf>
      <font>
        <color rgb="FFFF0000"/>
      </font>
    </odxf>
    <ndxf>
      <font>
        <sz val="11"/>
        <color theme="1"/>
        <name val="Calibri"/>
        <scheme val="minor"/>
      </font>
    </ndxf>
  </rcc>
  <rcc rId="1190" sId="2">
    <nc r="M55" t="inlineStr">
      <is>
        <t>E2 - Salle P308</t>
      </is>
    </nc>
  </rcc>
  <rcc rId="1191" sId="2">
    <nc r="M56" t="inlineStr">
      <is>
        <t>E2 - Salle P308</t>
      </is>
    </nc>
  </rcc>
  <rcv guid="{AD0A33BB-7E9F-4570-B450-B6070F788C53}" action="delete"/>
  <rdn rId="0" localSheetId="1" customView="1" name="Z_AD0A33BB_7E9F_4570_B450_B6070F788C53_.wvu.FilterData" hidden="1" oldHidden="1">
    <formula>Projets!$A$1:$AA$98</formula>
    <oldFormula>Projets!$A$1:$AA$98</oldFormula>
  </rdn>
  <rdn rId="0" localSheetId="2" customView="1" name="Z_AD0A33BB_7E9F_4570_B450_B6070F788C53_.wvu.FilterData" hidden="1" oldHidden="1">
    <formula>Soutenances!$A$1:$N$124</formula>
    <oldFormula>Soutenances!$A$1:$N$124</oldFormula>
  </rdn>
  <rdn rId="0" localSheetId="3" customView="1" name="Z_AD0A33BB_7E9F_4570_B450_B6070F788C53_.wvu.FilterData" hidden="1" oldHidden="1">
    <formula>'Dispos mentors'!$A$1:$C$47</formula>
    <oldFormula>'Dispos mentors'!$A$1:$C$47</oldFormula>
  </rdn>
  <rdn rId="0" localSheetId="4" customView="1" name="Z_AD0A33BB_7E9F_4570_B450_B6070F788C53_.wvu.FilterData" hidden="1" oldHidden="1">
    <formula>Pitch!$A$1:$R$119</formula>
    <oldFormula>Pitch!$A$1:$R$119</oldFormula>
  </rdn>
  <rdn rId="0" localSheetId="5" customView="1" name="Z_AD0A33BB_7E9F_4570_B450_B6070F788C53_.wvu.FilterData" hidden="1" oldHidden="1">
    <formula>Elèves!$A$1:$Z$545</formula>
    <oldFormula>Elèves!$A$1:$Z$545</oldFormula>
  </rdn>
  <rdn rId="0" localSheetId="7" customView="1" name="Z_AD0A33BB_7E9F_4570_B450_B6070F788C53_.wvu.FilterData" hidden="1" oldHidden="1">
    <formula>Feuil2!$A$1:$B$467</formula>
    <oldFormula>Feuil2!$A$1:$B$467</oldFormula>
  </rdn>
  <rdn rId="0" localSheetId="8" customView="1" name="Z_AD0A33BB_7E9F_4570_B450_B6070F788C53_.wvu.FilterData" hidden="1" oldHidden="1">
    <formula>Mentors!$A$71:$O$79</formula>
    <oldFormula>Mentors!$A$71:$O$79</oldFormula>
  </rdn>
  <rdn rId="0" localSheetId="9" customView="1" name="Z_AD0A33BB_7E9F_4570_B450_B6070F788C53_.wvu.FilterData" hidden="1" oldHidden="1">
    <formula>'Coordonnées jury'!$B$1:$J$44</formula>
    <oldFormula>'Coordonnées jury'!$B$1:$J$44</oldFormula>
  </rdn>
  <rcv guid="{AD0A33BB-7E9F-4570-B450-B6070F788C53}" action="add"/>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D0A33BB-7E9F-4570-B450-B6070F788C53}" action="delete"/>
  <rdn rId="0" localSheetId="1" customView="1" name="Z_AD0A33BB_7E9F_4570_B450_B6070F788C53_.wvu.FilterData" hidden="1" oldHidden="1">
    <formula>Projets!$A$1:$AA$98</formula>
    <oldFormula>Projets!$A$1:$AA$98</oldFormula>
  </rdn>
  <rdn rId="0" localSheetId="2" customView="1" name="Z_AD0A33BB_7E9F_4570_B450_B6070F788C53_.wvu.FilterData" hidden="1" oldHidden="1">
    <formula>Soutenances!$A$1:$N$124</formula>
    <oldFormula>Soutenances!$A$1:$N$124</oldFormula>
  </rdn>
  <rdn rId="0" localSheetId="3" customView="1" name="Z_AD0A33BB_7E9F_4570_B450_B6070F788C53_.wvu.FilterData" hidden="1" oldHidden="1">
    <formula>'Dispos mentors'!$A$1:$C$47</formula>
    <oldFormula>'Dispos mentors'!$A$1:$C$47</oldFormula>
  </rdn>
  <rdn rId="0" localSheetId="4" customView="1" name="Z_AD0A33BB_7E9F_4570_B450_B6070F788C53_.wvu.FilterData" hidden="1" oldHidden="1">
    <formula>Pitch!$A$1:$R$119</formula>
    <oldFormula>Pitch!$A$1:$R$119</oldFormula>
  </rdn>
  <rdn rId="0" localSheetId="5" customView="1" name="Z_AD0A33BB_7E9F_4570_B450_B6070F788C53_.wvu.FilterData" hidden="1" oldHidden="1">
    <formula>Elèves!$A$1:$Z$545</formula>
    <oldFormula>Elèves!$A$1:$Z$545</oldFormula>
  </rdn>
  <rdn rId="0" localSheetId="7" customView="1" name="Z_AD0A33BB_7E9F_4570_B450_B6070F788C53_.wvu.FilterData" hidden="1" oldHidden="1">
    <formula>Feuil2!$A$1:$B$467</formula>
    <oldFormula>Feuil2!$A$1:$B$467</oldFormula>
  </rdn>
  <rdn rId="0" localSheetId="8" customView="1" name="Z_AD0A33BB_7E9F_4570_B450_B6070F788C53_.wvu.FilterData" hidden="1" oldHidden="1">
    <formula>Mentors!$A$71:$O$79</formula>
    <oldFormula>Mentors!$A$71:$O$79</oldFormula>
  </rdn>
  <rdn rId="0" localSheetId="9" customView="1" name="Z_AD0A33BB_7E9F_4570_B450_B6070F788C53_.wvu.FilterData" hidden="1" oldHidden="1">
    <formula>'Coordonnées jury'!$B$1:$J$44</formula>
    <oldFormula>'Coordonnées jury'!$B$1:$J$44</oldFormula>
  </rdn>
  <rcv guid="{AD0A33BB-7E9F-4570-B450-B6070F788C53}" action="add"/>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J51">
    <dxf>
      <fill>
        <patternFill patternType="none">
          <fgColor indexed="64"/>
          <bgColor indexed="65"/>
        </patternFill>
      </fill>
    </dxf>
  </rfmt>
  <rcc rId="1208" sId="2">
    <oc r="J51" t="inlineStr">
      <is>
        <t>M Loubar</t>
      </is>
    </oc>
    <nc r="J51" t="inlineStr">
      <is>
        <t>KHEZAZ Abderraouf</t>
      </is>
    </nc>
  </rcc>
  <rcc rId="1209" sId="2">
    <oc r="J54" t="inlineStr">
      <is>
        <t>M Loubar</t>
      </is>
    </oc>
    <nc r="J54" t="inlineStr">
      <is>
        <t>KHEZAZ Abderraouf</t>
      </is>
    </nc>
  </rcc>
  <rfmt sheetId="2" sqref="J54">
    <dxf>
      <fill>
        <patternFill patternType="none">
          <fgColor indexed="64"/>
          <bgColor indexed="65"/>
        </patternFill>
      </fill>
    </dxf>
  </rfmt>
  <rcc rId="1210" sId="2">
    <oc r="J73" t="inlineStr">
      <is>
        <t>M Loubar</t>
      </is>
    </oc>
    <nc r="J73" t="inlineStr">
      <is>
        <t>KHEZAZ Abderraouf</t>
      </is>
    </nc>
  </rcc>
  <rfmt sheetId="2" sqref="J73">
    <dxf>
      <fill>
        <patternFill patternType="none">
          <fgColor indexed="64"/>
          <bgColor indexed="65"/>
        </patternFill>
      </fill>
      <border diagonalUp="0" diagonalDown="0" outline="0">
        <left/>
        <right/>
        <top/>
        <bottom/>
      </border>
    </dxf>
  </rfmt>
  <rfmt sheetId="2" sqref="J73">
    <dxf>
      <fill>
        <patternFill patternType="none">
          <fgColor indexed="64"/>
          <bgColor indexed="65"/>
        </patternFill>
      </fill>
    </dxf>
  </rfmt>
  <rcv guid="{AD0A33BB-7E9F-4570-B450-B6070F788C53}" action="delete"/>
  <rdn rId="0" localSheetId="1" customView="1" name="Z_AD0A33BB_7E9F_4570_B450_B6070F788C53_.wvu.FilterData" hidden="1" oldHidden="1">
    <formula>Projets!$A$1:$AA$98</formula>
    <oldFormula>Projets!$A$1:$AA$98</oldFormula>
  </rdn>
  <rdn rId="0" localSheetId="2" customView="1" name="Z_AD0A33BB_7E9F_4570_B450_B6070F788C53_.wvu.FilterData" hidden="1" oldHidden="1">
    <formula>Soutenances!$A$1:$N$124</formula>
    <oldFormula>Soutenances!$A$1:$N$124</oldFormula>
  </rdn>
  <rdn rId="0" localSheetId="3" customView="1" name="Z_AD0A33BB_7E9F_4570_B450_B6070F788C53_.wvu.FilterData" hidden="1" oldHidden="1">
    <formula>'Dispos mentors'!$A$1:$C$47</formula>
    <oldFormula>'Dispos mentors'!$A$1:$C$47</oldFormula>
  </rdn>
  <rdn rId="0" localSheetId="4" customView="1" name="Z_AD0A33BB_7E9F_4570_B450_B6070F788C53_.wvu.FilterData" hidden="1" oldHidden="1">
    <formula>Pitch!$A$1:$R$119</formula>
    <oldFormula>Pitch!$A$1:$R$119</oldFormula>
  </rdn>
  <rdn rId="0" localSheetId="5" customView="1" name="Z_AD0A33BB_7E9F_4570_B450_B6070F788C53_.wvu.FilterData" hidden="1" oldHidden="1">
    <formula>Elèves!$A$1:$Z$545</formula>
    <oldFormula>Elèves!$A$1:$Z$545</oldFormula>
  </rdn>
  <rdn rId="0" localSheetId="7" customView="1" name="Z_AD0A33BB_7E9F_4570_B450_B6070F788C53_.wvu.FilterData" hidden="1" oldHidden="1">
    <formula>Feuil2!$A$1:$B$467</formula>
    <oldFormula>Feuil2!$A$1:$B$467</oldFormula>
  </rdn>
  <rdn rId="0" localSheetId="8" customView="1" name="Z_AD0A33BB_7E9F_4570_B450_B6070F788C53_.wvu.FilterData" hidden="1" oldHidden="1">
    <formula>Mentors!$A$71:$O$79</formula>
    <oldFormula>Mentors!$A$71:$O$79</oldFormula>
  </rdn>
  <rdn rId="0" localSheetId="9" customView="1" name="Z_AD0A33BB_7E9F_4570_B450_B6070F788C53_.wvu.FilterData" hidden="1" oldHidden="1">
    <formula>'Coordonnées jury'!$B$1:$J$44</formula>
    <oldFormula>'Coordonnées jury'!$B$1:$J$44</oldFormula>
  </rdn>
  <rcv guid="{AD0A33BB-7E9F-4570-B450-B6070F788C53}" action="add"/>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I29" start="0" length="0">
    <dxf>
      <fill>
        <patternFill patternType="none">
          <bgColor indexed="65"/>
        </patternFill>
      </fill>
    </dxf>
  </rfmt>
  <rfmt sheetId="2" sqref="L36" start="0" length="0">
    <dxf>
      <fill>
        <patternFill patternType="none">
          <bgColor indexed="65"/>
        </patternFill>
      </fill>
    </dxf>
  </rfmt>
  <rfmt sheetId="2" sqref="H52" start="0" length="0">
    <dxf>
      <fill>
        <patternFill patternType="none">
          <bgColor indexed="65"/>
        </patternFill>
      </fill>
    </dxf>
  </rfmt>
  <rfmt sheetId="2" sqref="H65" start="0" length="0">
    <dxf>
      <font>
        <sz val="11"/>
        <color theme="1"/>
        <name val="Calibri"/>
        <scheme val="minor"/>
      </font>
    </dxf>
  </rfmt>
  <rfmt sheetId="2" sqref="I65" start="0" length="0">
    <dxf/>
  </rfmt>
  <rfmt sheetId="2" sqref="J65" start="0" length="0">
    <dxf/>
  </rfmt>
  <rfmt sheetId="2" sqref="K65" start="0" length="0">
    <dxf/>
  </rfmt>
  <rfmt sheetId="2" sqref="L65" start="0" length="0">
    <dxf/>
  </rfmt>
  <rfmt sheetId="2" sqref="I66" start="0" length="0">
    <dxf/>
  </rfmt>
  <rfmt sheetId="2" sqref="J66" start="0" length="0">
    <dxf/>
  </rfmt>
  <rfmt sheetId="2" sqref="K66" start="0" length="0">
    <dxf/>
  </rfmt>
  <rfmt sheetId="2" sqref="L66" start="0" length="0">
    <dxf/>
  </rfmt>
  <rfmt sheetId="2" sqref="H67" start="0" length="0">
    <dxf/>
  </rfmt>
  <rfmt sheetId="2" sqref="I67" start="0" length="0">
    <dxf/>
  </rfmt>
  <rfmt sheetId="2" sqref="J67" start="0" length="0">
    <dxf/>
  </rfmt>
  <rfmt sheetId="2" sqref="K67" start="0" length="0">
    <dxf/>
  </rfmt>
  <rfmt sheetId="2" sqref="L67" start="0" length="0">
    <dxf/>
  </rfmt>
  <rfmt sheetId="2" sqref="I68" start="0" length="0">
    <dxf/>
  </rfmt>
  <rfmt sheetId="2" sqref="J68" start="0" length="0">
    <dxf/>
  </rfmt>
  <rfmt sheetId="2" sqref="K68" start="0" length="0">
    <dxf>
      <font>
        <sz val="11"/>
        <color theme="1"/>
        <name val="Calibri"/>
        <scheme val="minor"/>
      </font>
    </dxf>
  </rfmt>
  <rfmt sheetId="2" sqref="L68" start="0" length="0">
    <dxf>
      <font>
        <sz val="11"/>
        <color theme="1"/>
        <name val="Calibri"/>
        <scheme val="minor"/>
      </font>
    </dxf>
  </rfmt>
  <rfmt sheetId="2" sqref="I69" start="0" length="0">
    <dxf>
      <font>
        <sz val="11"/>
        <color theme="1"/>
        <name val="Calibri"/>
        <scheme val="minor"/>
      </font>
    </dxf>
  </rfmt>
  <rfmt sheetId="2" sqref="K69" start="0" length="0">
    <dxf/>
  </rfmt>
  <rfmt sheetId="2" sqref="L69" start="0" length="0">
    <dxf>
      <font>
        <sz val="11"/>
        <color theme="1"/>
        <name val="Calibri"/>
        <scheme val="minor"/>
      </font>
    </dxf>
  </rfmt>
  <rcc rId="1219" sId="2">
    <oc r="N20">
      <f>CONCATENATE(#REF!," ",I20," ",H20)</f>
    </oc>
    <nc r="N20">
      <f>CONCATENATE(H20," ",I20," ",J20)</f>
    </nc>
  </rcc>
  <rcc rId="1220" sId="2">
    <oc r="N21">
      <f>CONCATENATE(#REF!," ",I21," ",H21)</f>
    </oc>
    <nc r="N21">
      <f>CONCATENATE(H21," ",I21," ",J21)</f>
    </nc>
  </rcc>
  <rcc rId="1221" sId="2">
    <oc r="N7">
      <f>CONCATENATE(#REF!," ",I7," ",H7)</f>
    </oc>
    <nc r="N7">
      <f>CONCATENATE(H7," ",I7," ",J7)</f>
    </nc>
  </rcc>
  <rcc rId="1222" sId="2">
    <oc r="N67">
      <f>CONCATENATE(#REF!," ",I67," ",H67)</f>
    </oc>
    <nc r="N67">
      <f>CONCATENATE(H67," ",I67," ",J67)</f>
    </nc>
  </rcc>
  <rcc rId="1223" sId="2">
    <oc r="J67" t="inlineStr">
      <is>
        <t>Berger Levrault ?</t>
      </is>
    </oc>
    <nc r="J67" t="inlineStr">
      <is>
        <t>Berger Levrault</t>
      </is>
    </nc>
  </rcc>
  <rcv guid="{AD0A33BB-7E9F-4570-B450-B6070F788C53}" action="delete"/>
  <rdn rId="0" localSheetId="1" customView="1" name="Z_AD0A33BB_7E9F_4570_B450_B6070F788C53_.wvu.FilterData" hidden="1" oldHidden="1">
    <formula>Projets!$A$1:$AA$98</formula>
    <oldFormula>Projets!$A$1:$AA$98</oldFormula>
  </rdn>
  <rdn rId="0" localSheetId="2" customView="1" name="Z_AD0A33BB_7E9F_4570_B450_B6070F788C53_.wvu.Rows" hidden="1" oldHidden="1">
    <formula>Soutenances!$125:$282</formula>
  </rdn>
  <rdn rId="0" localSheetId="2" customView="1" name="Z_AD0A33BB_7E9F_4570_B450_B6070F788C53_.wvu.FilterData" hidden="1" oldHidden="1">
    <formula>Soutenances!$A$1:$N$124</formula>
    <oldFormula>Soutenances!$A$1:$N$124</oldFormula>
  </rdn>
  <rdn rId="0" localSheetId="3" customView="1" name="Z_AD0A33BB_7E9F_4570_B450_B6070F788C53_.wvu.FilterData" hidden="1" oldHidden="1">
    <formula>'Dispos mentors'!$A$1:$C$47</formula>
    <oldFormula>'Dispos mentors'!$A$1:$C$47</oldFormula>
  </rdn>
  <rdn rId="0" localSheetId="4" customView="1" name="Z_AD0A33BB_7E9F_4570_B450_B6070F788C53_.wvu.FilterData" hidden="1" oldHidden="1">
    <formula>Pitch!$A$1:$R$119</formula>
    <oldFormula>Pitch!$A$1:$R$119</oldFormula>
  </rdn>
  <rdn rId="0" localSheetId="5" customView="1" name="Z_AD0A33BB_7E9F_4570_B450_B6070F788C53_.wvu.FilterData" hidden="1" oldHidden="1">
    <formula>Elèves!$A$1:$Z$545</formula>
    <oldFormula>Elèves!$A$1:$Z$545</oldFormula>
  </rdn>
  <rdn rId="0" localSheetId="7" customView="1" name="Z_AD0A33BB_7E9F_4570_B450_B6070F788C53_.wvu.FilterData" hidden="1" oldHidden="1">
    <formula>Feuil2!$A$1:$B$467</formula>
    <oldFormula>Feuil2!$A$1:$B$467</oldFormula>
  </rdn>
  <rdn rId="0" localSheetId="8" customView="1" name="Z_AD0A33BB_7E9F_4570_B450_B6070F788C53_.wvu.FilterData" hidden="1" oldHidden="1">
    <formula>Mentors!$A$71:$O$79</formula>
    <oldFormula>Mentors!$A$71:$O$79</oldFormula>
  </rdn>
  <rdn rId="0" localSheetId="9" customView="1" name="Z_AD0A33BB_7E9F_4570_B450_B6070F788C53_.wvu.FilterData" hidden="1" oldHidden="1">
    <formula>'Coordonnées jury'!$B$1:$J$44</formula>
    <oldFormula>'Coordonnées jury'!$B$1:$J$44</oldFormula>
  </rdn>
  <rcv guid="{AD0A33BB-7E9F-4570-B450-B6070F788C53}"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 sId="2">
    <oc r="B65" t="inlineStr">
      <is>
        <t>Trieur automatique de déchet</t>
      </is>
    </oc>
    <nc r="B65" t="inlineStr">
      <is>
        <t>Noxa</t>
      </is>
    </nc>
  </rcc>
  <rcc rId="45" sId="2">
    <oc r="H65" t="inlineStr">
      <is>
        <t>P Haik</t>
      </is>
    </oc>
    <nc r="H65" t="inlineStr">
      <is>
        <t>S Nahle</t>
      </is>
    </nc>
  </rcc>
  <rfmt sheetId="2" sqref="H65" start="0" length="2147483647">
    <dxf>
      <font>
        <color rgb="FFFF0000"/>
      </font>
    </dxf>
  </rfmt>
  <rcc rId="46" sId="2" xfDxf="1" dxf="1">
    <oc r="B5" t="inlineStr">
      <is>
        <t>système  de sensibilisation a la gestion des 
émissions de CO2</t>
      </is>
    </oc>
    <nc r="B5" t="inlineStr">
      <is>
        <t xml:space="preserve">Assistant de mobilité pour malvoyants </t>
      </is>
    </nc>
    <ndxf>
      <font>
        <color rgb="FF000000"/>
      </font>
    </ndxf>
  </rcc>
  <rcc rId="47" sId="2">
    <oc r="C5" t="inlineStr">
      <is>
        <t>Smart Buildings &amp; Energy Efficiency</t>
      </is>
    </oc>
    <nc r="C5" t="inlineStr">
      <is>
        <t>Innovative Systems for Health</t>
      </is>
    </nc>
  </rcc>
  <rcc rId="48" sId="2" xfDxf="1" dxf="1">
    <oc r="B27" t="inlineStr">
      <is>
        <t>Optimisation des plateformes de recrutement</t>
      </is>
    </oc>
    <nc r="B27" t="inlineStr">
      <is>
        <t>Application de rencontre dans les trains</t>
      </is>
    </nc>
    <ndxf>
      <font>
        <color rgb="FF000000"/>
      </font>
    </ndxf>
  </rcc>
  <rcc rId="49" sId="2">
    <oc r="C27" t="inlineStr">
      <is>
        <t>Digital Campus</t>
      </is>
    </oc>
    <nc r="C27" t="inlineStr">
      <is>
        <t>Internet Nouvelle Génération</t>
      </is>
    </nc>
  </rcc>
  <rcc rId="50" sId="2">
    <nc r="B100" t="inlineStr">
      <is>
        <t>Mercredi 10 avril 2019</t>
      </is>
    </nc>
  </rcc>
  <rcc rId="51" sId="2">
    <oc r="L68" t="inlineStr">
      <is>
        <t>Vendredi 12 avril 2019</t>
      </is>
    </oc>
    <nc r="L68" t="inlineStr">
      <is>
        <t>Mercredi 10 avril 2019</t>
      </is>
    </nc>
  </rcc>
  <rcc rId="52" sId="2">
    <oc r="N68" t="inlineStr">
      <is>
        <t>E2 - Salle P307 (12/4)</t>
      </is>
    </oc>
    <nc r="N68" t="inlineStr">
      <is>
        <t>E2 - Salle P308 (12/4)</t>
      </is>
    </nc>
  </rcc>
  <rfmt sheetId="2" sqref="N68" start="0" length="2147483647">
    <dxf>
      <font>
        <color rgb="FFFF0000"/>
      </font>
    </dxf>
  </rfmt>
  <rfmt sheetId="2" sqref="M68" start="0" length="2147483647">
    <dxf>
      <font>
        <color rgb="FFFF0000"/>
      </font>
    </dxf>
  </rfmt>
  <rfmt sheetId="2" sqref="L68" start="0" length="2147483647">
    <dxf>
      <font>
        <color rgb="FFFF0000"/>
      </font>
    </dxf>
  </rfmt>
  <rcc rId="53" sId="2">
    <oc r="M69" t="inlineStr">
      <is>
        <t>17h-18h</t>
      </is>
    </oc>
    <nc r="M69" t="inlineStr">
      <is>
        <t>10h-11h</t>
      </is>
    </nc>
  </rcc>
  <rcc rId="54" sId="2">
    <oc r="H69" t="inlineStr">
      <is>
        <t>J Rossard</t>
      </is>
    </oc>
    <nc r="H69"/>
  </rcc>
  <rfmt sheetId="2" sqref="I69" start="0" length="2147483647">
    <dxf>
      <font>
        <color rgb="FFFF0000"/>
      </font>
    </dxf>
  </rfmt>
  <rfmt sheetId="2" sqref="M69" start="0" length="2147483647">
    <dxf>
      <font>
        <color rgb="FFFF0000"/>
      </font>
    </dxf>
  </rfmt>
  <rcv guid="{AD0A33BB-7E9F-4570-B450-B6070F788C53}" action="delete"/>
  <rdn rId="0" localSheetId="1" customView="1" name="Z_AD0A33BB_7E9F_4570_B450_B6070F788C53_.wvu.FilterData" hidden="1" oldHidden="1">
    <formula>Projets!$A$1:$AA$98</formula>
    <oldFormula>Projets!$A$1:$AA$98</oldFormula>
  </rdn>
  <rdn rId="0" localSheetId="2" customView="1" name="Z_AD0A33BB_7E9F_4570_B450_B6070F788C53_.wvu.FilterData" hidden="1" oldHidden="1">
    <formula>Soutenances!$A$1:$O$124</formula>
    <oldFormula>Soutenances!$A$1:$O$124</oldFormula>
  </rdn>
  <rdn rId="0" localSheetId="3" customView="1" name="Z_AD0A33BB_7E9F_4570_B450_B6070F788C53_.wvu.FilterData" hidden="1" oldHidden="1">
    <formula>'Dispos mentors'!$A$1:$C$47</formula>
    <oldFormula>'Dispos mentors'!$A$1:$C$47</oldFormula>
  </rdn>
  <rdn rId="0" localSheetId="4" customView="1" name="Z_AD0A33BB_7E9F_4570_B450_B6070F788C53_.wvu.FilterData" hidden="1" oldHidden="1">
    <formula>Pitch!$A$1:$R$119</formula>
    <oldFormula>Pitch!$A$1:$R$119</oldFormula>
  </rdn>
  <rdn rId="0" localSheetId="5" customView="1" name="Z_AD0A33BB_7E9F_4570_B450_B6070F788C53_.wvu.FilterData" hidden="1" oldHidden="1">
    <formula>Elèves!$A$1:$Z$545</formula>
    <oldFormula>Elèves!$A$1:$Z$545</oldFormula>
  </rdn>
  <rdn rId="0" localSheetId="7" customView="1" name="Z_AD0A33BB_7E9F_4570_B450_B6070F788C53_.wvu.FilterData" hidden="1" oldHidden="1">
    <formula>Feuil2!$A$1:$B$467</formula>
    <oldFormula>Feuil2!$A$1:$B$467</oldFormula>
  </rdn>
  <rdn rId="0" localSheetId="8" customView="1" name="Z_AD0A33BB_7E9F_4570_B450_B6070F788C53_.wvu.FilterData" hidden="1" oldHidden="1">
    <formula>Mentors!$A$71:$O$79</formula>
    <oldFormula>Mentors!$A$71:$O$79</oldFormula>
  </rdn>
  <rdn rId="0" localSheetId="9" customView="1" name="Z_AD0A33BB_7E9F_4570_B450_B6070F788C53_.wvu.FilterData" hidden="1" oldHidden="1">
    <formula>'Coordonnées jury'!$B$1:$J$44</formula>
    <oldFormula>'Coordonnées jury'!$B$1:$J$44</oldFormula>
  </rdn>
  <rcv guid="{AD0A33BB-7E9F-4570-B450-B6070F788C53}"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63" sheetId="11" name="[Tableau de bord PPE 2018-2019.xlsx]Feuil1" sheetPosition="2"/>
  <rfmt sheetId="11" sqref="E2" start="0" length="0">
    <dxf>
      <numFmt numFmtId="19" formatCode="dd/mm/yyyy"/>
    </dxf>
  </rfmt>
  <rfmt sheetId="11" sqref="F2" start="0" length="0">
    <dxf>
      <numFmt numFmtId="19" formatCode="dd/mm/yyyy"/>
    </dxf>
  </rfmt>
  <rfmt sheetId="11" sqref="E3" start="0" length="0">
    <dxf>
      <numFmt numFmtId="19" formatCode="dd/mm/yyyy"/>
    </dxf>
  </rfmt>
  <rfmt sheetId="11" sqref="F3" start="0" length="0">
    <dxf>
      <numFmt numFmtId="19" formatCode="dd/mm/yyyy"/>
    </dxf>
  </rfmt>
  <rfmt sheetId="11" sqref="E4" start="0" length="0">
    <dxf>
      <numFmt numFmtId="19" formatCode="dd/mm/yyyy"/>
    </dxf>
  </rfmt>
  <rfmt sheetId="11" sqref="F4" start="0" length="0">
    <dxf>
      <numFmt numFmtId="19" formatCode="dd/mm/yyyy"/>
    </dxf>
  </rfmt>
  <rfmt sheetId="11" sqref="E5" start="0" length="0">
    <dxf>
      <numFmt numFmtId="19" formatCode="dd/mm/yyyy"/>
    </dxf>
  </rfmt>
  <rfmt sheetId="11" sqref="F5" start="0" length="0">
    <dxf>
      <numFmt numFmtId="19" formatCode="dd/mm/yyyy"/>
    </dxf>
  </rfmt>
  <rfmt sheetId="11" sqref="E6" start="0" length="0">
    <dxf>
      <numFmt numFmtId="19" formatCode="dd/mm/yyyy"/>
    </dxf>
  </rfmt>
  <rfmt sheetId="11" sqref="F6" start="0" length="0">
    <dxf>
      <numFmt numFmtId="19" formatCode="dd/mm/yyyy"/>
    </dxf>
  </rfmt>
  <rfmt sheetId="11" sqref="E7" start="0" length="0">
    <dxf>
      <numFmt numFmtId="19" formatCode="dd/mm/yyyy"/>
    </dxf>
  </rfmt>
  <rfmt sheetId="11" sqref="F7" start="0" length="0">
    <dxf>
      <numFmt numFmtId="19" formatCode="dd/mm/yyyy"/>
    </dxf>
  </rfmt>
  <rfmt sheetId="11" sqref="E8" start="0" length="0">
    <dxf>
      <numFmt numFmtId="19" formatCode="dd/mm/yyyy"/>
    </dxf>
  </rfmt>
  <rfmt sheetId="11" sqref="F8" start="0" length="0">
    <dxf>
      <numFmt numFmtId="19" formatCode="dd/mm/yyyy"/>
    </dxf>
  </rfmt>
  <rfmt sheetId="11" sqref="E9" start="0" length="0">
    <dxf>
      <numFmt numFmtId="19" formatCode="dd/mm/yyyy"/>
    </dxf>
  </rfmt>
  <rfmt sheetId="11" sqref="F9" start="0" length="0">
    <dxf>
      <numFmt numFmtId="19" formatCode="dd/mm/yyyy"/>
    </dxf>
  </rfmt>
  <rfmt sheetId="11" sqref="E10" start="0" length="0">
    <dxf>
      <numFmt numFmtId="19" formatCode="dd/mm/yyyy"/>
    </dxf>
  </rfmt>
  <rfmt sheetId="11" sqref="F10" start="0" length="0">
    <dxf>
      <numFmt numFmtId="19" formatCode="dd/mm/yyyy"/>
    </dxf>
  </rfmt>
  <rfmt sheetId="11" sqref="E11" start="0" length="0">
    <dxf>
      <numFmt numFmtId="19" formatCode="dd/mm/yyyy"/>
    </dxf>
  </rfmt>
  <rfmt sheetId="11" sqref="F11" start="0" length="0">
    <dxf>
      <numFmt numFmtId="19" formatCode="dd/mm/yyyy"/>
    </dxf>
  </rfmt>
  <rfmt sheetId="11" sqref="E12" start="0" length="0">
    <dxf>
      <numFmt numFmtId="19" formatCode="dd/mm/yyyy"/>
    </dxf>
  </rfmt>
  <rfmt sheetId="11" sqref="F12" start="0" length="0">
    <dxf>
      <numFmt numFmtId="19" formatCode="dd/mm/yyyy"/>
    </dxf>
  </rfmt>
  <rfmt sheetId="11" sqref="E13" start="0" length="0">
    <dxf>
      <numFmt numFmtId="19" formatCode="dd/mm/yyyy"/>
    </dxf>
  </rfmt>
  <rfmt sheetId="11" sqref="F13" start="0" length="0">
    <dxf>
      <numFmt numFmtId="19" formatCode="dd/mm/yyyy"/>
    </dxf>
  </rfmt>
  <rfmt sheetId="11" sqref="E14" start="0" length="0">
    <dxf>
      <numFmt numFmtId="19" formatCode="dd/mm/yyyy"/>
    </dxf>
  </rfmt>
  <rfmt sheetId="11" sqref="F14" start="0" length="0">
    <dxf>
      <numFmt numFmtId="19" formatCode="dd/mm/yyyy"/>
    </dxf>
  </rfmt>
  <rfmt sheetId="11" sqref="E15" start="0" length="0">
    <dxf>
      <numFmt numFmtId="19" formatCode="dd/mm/yyyy"/>
    </dxf>
  </rfmt>
  <rfmt sheetId="11" sqref="F15" start="0" length="0">
    <dxf>
      <numFmt numFmtId="19" formatCode="dd/mm/yyyy"/>
    </dxf>
  </rfmt>
  <rfmt sheetId="11" sqref="E16" start="0" length="0">
    <dxf>
      <numFmt numFmtId="19" formatCode="dd/mm/yyyy"/>
    </dxf>
  </rfmt>
  <rfmt sheetId="11" sqref="F16" start="0" length="0">
    <dxf>
      <numFmt numFmtId="19" formatCode="dd/mm/yyyy"/>
    </dxf>
  </rfmt>
  <rfmt sheetId="11" sqref="E17" start="0" length="0">
    <dxf>
      <numFmt numFmtId="19" formatCode="dd/mm/yyyy"/>
    </dxf>
  </rfmt>
  <rfmt sheetId="11" sqref="F17" start="0" length="0">
    <dxf>
      <numFmt numFmtId="19" formatCode="dd/mm/yyyy"/>
    </dxf>
  </rfmt>
  <rfmt sheetId="11" sqref="E18" start="0" length="0">
    <dxf>
      <numFmt numFmtId="19" formatCode="dd/mm/yyyy"/>
    </dxf>
  </rfmt>
  <rfmt sheetId="11" sqref="F18" start="0" length="0">
    <dxf>
      <numFmt numFmtId="19" formatCode="dd/mm/yyyy"/>
    </dxf>
  </rfmt>
  <rfmt sheetId="11" sqref="E19" start="0" length="0">
    <dxf>
      <numFmt numFmtId="19" formatCode="dd/mm/yyyy"/>
    </dxf>
  </rfmt>
  <rfmt sheetId="11" sqref="F19" start="0" length="0">
    <dxf>
      <numFmt numFmtId="19" formatCode="dd/mm/yyyy"/>
    </dxf>
  </rfmt>
  <rfmt sheetId="11" sqref="E20" start="0" length="0">
    <dxf>
      <numFmt numFmtId="19" formatCode="dd/mm/yyyy"/>
    </dxf>
  </rfmt>
  <rfmt sheetId="11" sqref="F20" start="0" length="0">
    <dxf>
      <numFmt numFmtId="19" formatCode="dd/mm/yyyy"/>
    </dxf>
  </rfmt>
  <rfmt sheetId="11" sqref="E21" start="0" length="0">
    <dxf>
      <numFmt numFmtId="19" formatCode="dd/mm/yyyy"/>
    </dxf>
  </rfmt>
  <rfmt sheetId="11" sqref="F21" start="0" length="0">
    <dxf>
      <numFmt numFmtId="19" formatCode="dd/mm/yyyy"/>
    </dxf>
  </rfmt>
  <rfmt sheetId="11" sqref="E22" start="0" length="0">
    <dxf>
      <numFmt numFmtId="19" formatCode="dd/mm/yyyy"/>
    </dxf>
  </rfmt>
  <rfmt sheetId="11" sqref="F22" start="0" length="0">
    <dxf>
      <numFmt numFmtId="19" formatCode="dd/mm/yyyy"/>
    </dxf>
  </rfmt>
  <rfmt sheetId="11" sqref="E23" start="0" length="0">
    <dxf>
      <numFmt numFmtId="19" formatCode="dd/mm/yyyy"/>
    </dxf>
  </rfmt>
  <rfmt sheetId="11" sqref="F23" start="0" length="0">
    <dxf>
      <numFmt numFmtId="19" formatCode="dd/mm/yyyy"/>
    </dxf>
  </rfmt>
  <rfmt sheetId="11" sqref="E24" start="0" length="0">
    <dxf>
      <numFmt numFmtId="19" formatCode="dd/mm/yyyy"/>
    </dxf>
  </rfmt>
  <rfmt sheetId="11" sqref="F24" start="0" length="0">
    <dxf>
      <numFmt numFmtId="19" formatCode="dd/mm/yyyy"/>
    </dxf>
  </rfmt>
  <rfmt sheetId="11" sqref="E25" start="0" length="0">
    <dxf>
      <numFmt numFmtId="19" formatCode="dd/mm/yyyy"/>
    </dxf>
  </rfmt>
  <rfmt sheetId="11" sqref="F25" start="0" length="0">
    <dxf>
      <numFmt numFmtId="19" formatCode="dd/mm/yyyy"/>
    </dxf>
  </rfmt>
  <rfmt sheetId="11" sqref="E26" start="0" length="0">
    <dxf>
      <numFmt numFmtId="19" formatCode="dd/mm/yyyy"/>
    </dxf>
  </rfmt>
  <rfmt sheetId="11" sqref="F26" start="0" length="0">
    <dxf>
      <numFmt numFmtId="19" formatCode="dd/mm/yyyy"/>
    </dxf>
  </rfmt>
  <rfmt sheetId="11" sqref="E27" start="0" length="0">
    <dxf>
      <numFmt numFmtId="19" formatCode="dd/mm/yyyy"/>
    </dxf>
  </rfmt>
  <rfmt sheetId="11" sqref="F27" start="0" length="0">
    <dxf>
      <numFmt numFmtId="19" formatCode="dd/mm/yyyy"/>
    </dxf>
  </rfmt>
  <rfmt sheetId="11" sqref="E28" start="0" length="0">
    <dxf>
      <numFmt numFmtId="19" formatCode="dd/mm/yyyy"/>
    </dxf>
  </rfmt>
  <rfmt sheetId="11" sqref="F28" start="0" length="0">
    <dxf>
      <numFmt numFmtId="19" formatCode="dd/mm/yyyy"/>
    </dxf>
  </rfmt>
  <rfmt sheetId="11" sqref="E29" start="0" length="0">
    <dxf>
      <numFmt numFmtId="19" formatCode="dd/mm/yyyy"/>
    </dxf>
  </rfmt>
  <rfmt sheetId="11" sqref="F29" start="0" length="0">
    <dxf>
      <numFmt numFmtId="19" formatCode="dd/mm/yyyy"/>
    </dxf>
  </rfmt>
  <rfmt sheetId="11" sqref="E30" start="0" length="0">
    <dxf>
      <numFmt numFmtId="19" formatCode="dd/mm/yyyy"/>
    </dxf>
  </rfmt>
  <rfmt sheetId="11" sqref="F30" start="0" length="0">
    <dxf>
      <numFmt numFmtId="19" formatCode="dd/mm/yyyy"/>
    </dxf>
  </rfmt>
  <rfmt sheetId="11" sqref="E31" start="0" length="0">
    <dxf>
      <numFmt numFmtId="19" formatCode="dd/mm/yyyy"/>
    </dxf>
  </rfmt>
  <rfmt sheetId="11" sqref="F31" start="0" length="0">
    <dxf>
      <numFmt numFmtId="19" formatCode="dd/mm/yyyy"/>
    </dxf>
  </rfmt>
  <rfmt sheetId="11" sqref="E32" start="0" length="0">
    <dxf>
      <numFmt numFmtId="19" formatCode="dd/mm/yyyy"/>
    </dxf>
  </rfmt>
  <rfmt sheetId="11" sqref="F32" start="0" length="0">
    <dxf>
      <numFmt numFmtId="19" formatCode="dd/mm/yyyy"/>
    </dxf>
  </rfmt>
  <rfmt sheetId="11" sqref="E33" start="0" length="0">
    <dxf>
      <numFmt numFmtId="19" formatCode="dd/mm/yyyy"/>
    </dxf>
  </rfmt>
  <rfmt sheetId="11" sqref="F33" start="0" length="0">
    <dxf>
      <numFmt numFmtId="19" formatCode="dd/mm/yyyy"/>
    </dxf>
  </rfmt>
  <rfmt sheetId="11" sqref="E34" start="0" length="0">
    <dxf>
      <numFmt numFmtId="19" formatCode="dd/mm/yyyy"/>
    </dxf>
  </rfmt>
  <rfmt sheetId="11" sqref="F34" start="0" length="0">
    <dxf>
      <numFmt numFmtId="19" formatCode="dd/mm/yyyy"/>
    </dxf>
  </rfmt>
  <rfmt sheetId="11" sqref="E35" start="0" length="0">
    <dxf>
      <numFmt numFmtId="19" formatCode="dd/mm/yyyy"/>
    </dxf>
  </rfmt>
  <rfmt sheetId="11" sqref="F35" start="0" length="0">
    <dxf>
      <numFmt numFmtId="19" formatCode="dd/mm/yyyy"/>
    </dxf>
  </rfmt>
  <rfmt sheetId="11" sqref="E36" start="0" length="0">
    <dxf>
      <numFmt numFmtId="19" formatCode="dd/mm/yyyy"/>
    </dxf>
  </rfmt>
  <rfmt sheetId="11" sqref="F36" start="0" length="0">
    <dxf>
      <numFmt numFmtId="19" formatCode="dd/mm/yyyy"/>
    </dxf>
  </rfmt>
  <rfmt sheetId="11" sqref="E37" start="0" length="0">
    <dxf>
      <numFmt numFmtId="19" formatCode="dd/mm/yyyy"/>
    </dxf>
  </rfmt>
  <rfmt sheetId="11" sqref="F37" start="0" length="0">
    <dxf>
      <numFmt numFmtId="19" formatCode="dd/mm/yyyy"/>
    </dxf>
  </rfmt>
  <rfmt sheetId="11" sqref="E38" start="0" length="0">
    <dxf>
      <numFmt numFmtId="19" formatCode="dd/mm/yyyy"/>
    </dxf>
  </rfmt>
  <rfmt sheetId="11" sqref="F38" start="0" length="0">
    <dxf>
      <numFmt numFmtId="19" formatCode="dd/mm/yyyy"/>
    </dxf>
  </rfmt>
  <rfmt sheetId="11" sqref="E39" start="0" length="0">
    <dxf>
      <numFmt numFmtId="19" formatCode="dd/mm/yyyy"/>
    </dxf>
  </rfmt>
  <rfmt sheetId="11" sqref="F39" start="0" length="0">
    <dxf>
      <numFmt numFmtId="19" formatCode="dd/mm/yyyy"/>
    </dxf>
  </rfmt>
  <rfmt sheetId="11" sqref="E40" start="0" length="0">
    <dxf>
      <numFmt numFmtId="19" formatCode="dd/mm/yyyy"/>
    </dxf>
  </rfmt>
  <rfmt sheetId="11" sqref="F40" start="0" length="0">
    <dxf>
      <numFmt numFmtId="19" formatCode="dd/mm/yyyy"/>
    </dxf>
  </rfmt>
  <rfmt sheetId="11" sqref="E41" start="0" length="0">
    <dxf>
      <numFmt numFmtId="19" formatCode="dd/mm/yyyy"/>
    </dxf>
  </rfmt>
  <rfmt sheetId="11" sqref="F41" start="0" length="0">
    <dxf>
      <numFmt numFmtId="19" formatCode="dd/mm/yyyy"/>
    </dxf>
  </rfmt>
  <rfmt sheetId="11" sqref="E42" start="0" length="0">
    <dxf>
      <numFmt numFmtId="19" formatCode="dd/mm/yyyy"/>
    </dxf>
  </rfmt>
  <rfmt sheetId="11" sqref="F42" start="0" length="0">
    <dxf>
      <numFmt numFmtId="19" formatCode="dd/mm/yyyy"/>
    </dxf>
  </rfmt>
  <rfmt sheetId="11" sqref="E43" start="0" length="0">
    <dxf>
      <numFmt numFmtId="19" formatCode="dd/mm/yyyy"/>
    </dxf>
  </rfmt>
  <rfmt sheetId="11" sqref="F43" start="0" length="0">
    <dxf>
      <numFmt numFmtId="19" formatCode="dd/mm/yyyy"/>
    </dxf>
  </rfmt>
  <rfmt sheetId="11" sqref="E44" start="0" length="0">
    <dxf>
      <numFmt numFmtId="19" formatCode="dd/mm/yyyy"/>
    </dxf>
  </rfmt>
  <rfmt sheetId="11" sqref="F44" start="0" length="0">
    <dxf>
      <numFmt numFmtId="19" formatCode="dd/mm/yyyy"/>
    </dxf>
  </rfmt>
  <rfmt sheetId="11" sqref="E45" start="0" length="0">
    <dxf>
      <numFmt numFmtId="19" formatCode="dd/mm/yyyy"/>
    </dxf>
  </rfmt>
  <rfmt sheetId="11" sqref="F45" start="0" length="0">
    <dxf>
      <numFmt numFmtId="19" formatCode="dd/mm/yyyy"/>
    </dxf>
  </rfmt>
  <rfmt sheetId="11" sqref="E46" start="0" length="0">
    <dxf>
      <numFmt numFmtId="19" formatCode="dd/mm/yyyy"/>
    </dxf>
  </rfmt>
  <rfmt sheetId="11" sqref="F46" start="0" length="0">
    <dxf>
      <numFmt numFmtId="19" formatCode="dd/mm/yyyy"/>
    </dxf>
  </rfmt>
  <rfmt sheetId="11" sqref="E47" start="0" length="0">
    <dxf>
      <numFmt numFmtId="19" formatCode="dd/mm/yyyy"/>
    </dxf>
  </rfmt>
  <rfmt sheetId="11" sqref="F47" start="0" length="0">
    <dxf>
      <numFmt numFmtId="19" formatCode="dd/mm/yyyy"/>
    </dxf>
  </rfmt>
  <rfmt sheetId="11" sqref="E48" start="0" length="0">
    <dxf>
      <numFmt numFmtId="19" formatCode="dd/mm/yyyy"/>
    </dxf>
  </rfmt>
  <rfmt sheetId="11" sqref="F48" start="0" length="0">
    <dxf>
      <numFmt numFmtId="19" formatCode="dd/mm/yyyy"/>
    </dxf>
  </rfmt>
  <rfmt sheetId="11" sqref="E49" start="0" length="0">
    <dxf>
      <numFmt numFmtId="19" formatCode="dd/mm/yyyy"/>
    </dxf>
  </rfmt>
  <rfmt sheetId="11" sqref="F49" start="0" length="0">
    <dxf>
      <numFmt numFmtId="19" formatCode="dd/mm/yyyy"/>
    </dxf>
  </rfmt>
  <rfmt sheetId="11" sqref="E50" start="0" length="0">
    <dxf>
      <numFmt numFmtId="19" formatCode="dd/mm/yyyy"/>
    </dxf>
  </rfmt>
  <rfmt sheetId="11" sqref="F50" start="0" length="0">
    <dxf>
      <numFmt numFmtId="19" formatCode="dd/mm/yyyy"/>
    </dxf>
  </rfmt>
  <rfmt sheetId="11" sqref="E51" start="0" length="0">
    <dxf>
      <numFmt numFmtId="19" formatCode="dd/mm/yyyy"/>
    </dxf>
  </rfmt>
  <rfmt sheetId="11" sqref="F51" start="0" length="0">
    <dxf>
      <numFmt numFmtId="19" formatCode="dd/mm/yyyy"/>
    </dxf>
  </rfmt>
  <rfmt sheetId="11" sqref="E52" start="0" length="0">
    <dxf>
      <numFmt numFmtId="19" formatCode="dd/mm/yyyy"/>
    </dxf>
  </rfmt>
  <rfmt sheetId="11" sqref="F52" start="0" length="0">
    <dxf>
      <numFmt numFmtId="19" formatCode="dd/mm/yyyy"/>
    </dxf>
  </rfmt>
  <rfmt sheetId="11" sqref="E53" start="0" length="0">
    <dxf>
      <numFmt numFmtId="19" formatCode="dd/mm/yyyy"/>
    </dxf>
  </rfmt>
  <rfmt sheetId="11" sqref="F53" start="0" length="0">
    <dxf>
      <numFmt numFmtId="19" formatCode="dd/mm/yyyy"/>
    </dxf>
  </rfmt>
  <rfmt sheetId="11" sqref="E54" start="0" length="0">
    <dxf>
      <numFmt numFmtId="19" formatCode="dd/mm/yyyy"/>
    </dxf>
  </rfmt>
  <rfmt sheetId="11" sqref="F54" start="0" length="0">
    <dxf>
      <numFmt numFmtId="19" formatCode="dd/mm/yyyy"/>
    </dxf>
  </rfmt>
  <rfmt sheetId="11" sqref="E55" start="0" length="0">
    <dxf>
      <numFmt numFmtId="19" formatCode="dd/mm/yyyy"/>
    </dxf>
  </rfmt>
  <rfmt sheetId="11" sqref="F55" start="0" length="0">
    <dxf>
      <numFmt numFmtId="19" formatCode="dd/mm/yyyy"/>
    </dxf>
  </rfmt>
  <rfmt sheetId="11" sqref="E56" start="0" length="0">
    <dxf>
      <numFmt numFmtId="19" formatCode="dd/mm/yyyy"/>
    </dxf>
  </rfmt>
  <rfmt sheetId="11" sqref="F56" start="0" length="0">
    <dxf>
      <numFmt numFmtId="19" formatCode="dd/mm/yyyy"/>
    </dxf>
  </rfmt>
  <rfmt sheetId="11" sqref="E57" start="0" length="0">
    <dxf>
      <numFmt numFmtId="19" formatCode="dd/mm/yyyy"/>
    </dxf>
  </rfmt>
  <rfmt sheetId="11" sqref="F57" start="0" length="0">
    <dxf>
      <numFmt numFmtId="19" formatCode="dd/mm/yyyy"/>
    </dxf>
  </rfmt>
  <rfmt sheetId="11" sqref="E58" start="0" length="0">
    <dxf>
      <numFmt numFmtId="19" formatCode="dd/mm/yyyy"/>
    </dxf>
  </rfmt>
  <rfmt sheetId="11" sqref="F58" start="0" length="0">
    <dxf>
      <numFmt numFmtId="19" formatCode="dd/mm/yyyy"/>
    </dxf>
  </rfmt>
  <rfmt sheetId="11" sqref="E59" start="0" length="0">
    <dxf>
      <numFmt numFmtId="19" formatCode="dd/mm/yyyy"/>
    </dxf>
  </rfmt>
  <rfmt sheetId="11" sqref="F59" start="0" length="0">
    <dxf>
      <numFmt numFmtId="19" formatCode="dd/mm/yyyy"/>
    </dxf>
  </rfmt>
  <rfmt sheetId="11" sqref="E60" start="0" length="0">
    <dxf>
      <numFmt numFmtId="19" formatCode="dd/mm/yyyy"/>
    </dxf>
  </rfmt>
  <rfmt sheetId="11" sqref="F60" start="0" length="0">
    <dxf>
      <numFmt numFmtId="19" formatCode="dd/mm/yyyy"/>
    </dxf>
  </rfmt>
  <rfmt sheetId="11" sqref="E61" start="0" length="0">
    <dxf>
      <numFmt numFmtId="19" formatCode="dd/mm/yyyy"/>
    </dxf>
  </rfmt>
  <rfmt sheetId="11" sqref="F61" start="0" length="0">
    <dxf>
      <numFmt numFmtId="19" formatCode="dd/mm/yyyy"/>
    </dxf>
  </rfmt>
  <rfmt sheetId="11" sqref="E62" start="0" length="0">
    <dxf>
      <numFmt numFmtId="19" formatCode="dd/mm/yyyy"/>
    </dxf>
  </rfmt>
  <rfmt sheetId="11" sqref="F62" start="0" length="0">
    <dxf>
      <numFmt numFmtId="19" formatCode="dd/mm/yyyy"/>
    </dxf>
  </rfmt>
  <rfmt sheetId="11" sqref="E63" start="0" length="0">
    <dxf>
      <numFmt numFmtId="19" formatCode="dd/mm/yyyy"/>
    </dxf>
  </rfmt>
  <rfmt sheetId="11" sqref="F63" start="0" length="0">
    <dxf>
      <numFmt numFmtId="19" formatCode="dd/mm/yyyy"/>
    </dxf>
  </rfmt>
  <rfmt sheetId="11" sqref="E64" start="0" length="0">
    <dxf>
      <numFmt numFmtId="19" formatCode="dd/mm/yyyy"/>
    </dxf>
  </rfmt>
  <rfmt sheetId="11" sqref="F64" start="0" length="0">
    <dxf>
      <numFmt numFmtId="19" formatCode="dd/mm/yyyy"/>
    </dxf>
  </rfmt>
  <rfmt sheetId="11" sqref="E65" start="0" length="0">
    <dxf>
      <numFmt numFmtId="19" formatCode="dd/mm/yyyy"/>
    </dxf>
  </rfmt>
  <rfmt sheetId="11" sqref="F65" start="0" length="0">
    <dxf>
      <numFmt numFmtId="19" formatCode="dd/mm/yyyy"/>
    </dxf>
  </rfmt>
  <rfmt sheetId="11" sqref="E66" start="0" length="0">
    <dxf>
      <numFmt numFmtId="19" formatCode="dd/mm/yyyy"/>
    </dxf>
  </rfmt>
  <rfmt sheetId="11" sqref="F66" start="0" length="0">
    <dxf>
      <numFmt numFmtId="19" formatCode="dd/mm/yyyy"/>
    </dxf>
  </rfmt>
  <rfmt sheetId="11" sqref="E67" start="0" length="0">
    <dxf>
      <numFmt numFmtId="19" formatCode="dd/mm/yyyy"/>
    </dxf>
  </rfmt>
  <rfmt sheetId="11" sqref="F67" start="0" length="0">
    <dxf>
      <numFmt numFmtId="19" formatCode="dd/mm/yyyy"/>
    </dxf>
  </rfmt>
  <rfmt sheetId="11" sqref="E68" start="0" length="0">
    <dxf>
      <numFmt numFmtId="19" formatCode="dd/mm/yyyy"/>
    </dxf>
  </rfmt>
  <rfmt sheetId="11" sqref="F68" start="0" length="0">
    <dxf>
      <numFmt numFmtId="19" formatCode="dd/mm/yyyy"/>
    </dxf>
  </rfmt>
  <rfmt sheetId="11" sqref="E69" start="0" length="0">
    <dxf>
      <numFmt numFmtId="19" formatCode="dd/mm/yyyy"/>
    </dxf>
  </rfmt>
  <rfmt sheetId="11" sqref="F69" start="0" length="0">
    <dxf>
      <numFmt numFmtId="19" formatCode="dd/mm/yyyy"/>
    </dxf>
  </rfmt>
  <rfmt sheetId="11" sqref="E70" start="0" length="0">
    <dxf>
      <numFmt numFmtId="19" formatCode="dd/mm/yyyy"/>
    </dxf>
  </rfmt>
  <rfmt sheetId="11" sqref="F70" start="0" length="0">
    <dxf>
      <numFmt numFmtId="19" formatCode="dd/mm/yyyy"/>
    </dxf>
  </rfmt>
  <rfmt sheetId="11" sqref="E71" start="0" length="0">
    <dxf>
      <numFmt numFmtId="19" formatCode="dd/mm/yyyy"/>
    </dxf>
  </rfmt>
  <rfmt sheetId="11" sqref="F71" start="0" length="0">
    <dxf>
      <numFmt numFmtId="19" formatCode="dd/mm/yyyy"/>
    </dxf>
  </rfmt>
  <rfmt sheetId="11" sqref="E72" start="0" length="0">
    <dxf>
      <numFmt numFmtId="19" formatCode="dd/mm/yyyy"/>
    </dxf>
  </rfmt>
  <rfmt sheetId="11" sqref="F72" start="0" length="0">
    <dxf>
      <numFmt numFmtId="19" formatCode="dd/mm/yyyy"/>
    </dxf>
  </rfmt>
  <rfmt sheetId="11" sqref="E73" start="0" length="0">
    <dxf>
      <numFmt numFmtId="19" formatCode="dd/mm/yyyy"/>
    </dxf>
  </rfmt>
  <rfmt sheetId="11" sqref="F73" start="0" length="0">
    <dxf>
      <numFmt numFmtId="19" formatCode="dd/mm/yyyy"/>
    </dxf>
  </rfmt>
  <rfmt sheetId="11" sqref="E74" start="0" length="0">
    <dxf>
      <numFmt numFmtId="19" formatCode="dd/mm/yyyy"/>
    </dxf>
  </rfmt>
  <rfmt sheetId="11" sqref="F74" start="0" length="0">
    <dxf>
      <numFmt numFmtId="19" formatCode="dd/mm/yyyy"/>
    </dxf>
  </rfmt>
  <rfmt sheetId="11" sqref="E75" start="0" length="0">
    <dxf>
      <numFmt numFmtId="19" formatCode="dd/mm/yyyy"/>
    </dxf>
  </rfmt>
  <rfmt sheetId="11" sqref="F75" start="0" length="0">
    <dxf>
      <numFmt numFmtId="19" formatCode="dd/mm/yyyy"/>
    </dxf>
  </rfmt>
  <rfmt sheetId="11" sqref="E76" start="0" length="0">
    <dxf>
      <numFmt numFmtId="19" formatCode="dd/mm/yyyy"/>
    </dxf>
  </rfmt>
  <rfmt sheetId="11" sqref="F76" start="0" length="0">
    <dxf>
      <numFmt numFmtId="19" formatCode="dd/mm/yyyy"/>
    </dxf>
  </rfmt>
  <rfmt sheetId="11" sqref="E77" start="0" length="0">
    <dxf>
      <numFmt numFmtId="19" formatCode="dd/mm/yyyy"/>
    </dxf>
  </rfmt>
  <rfmt sheetId="11" sqref="F77" start="0" length="0">
    <dxf>
      <numFmt numFmtId="19" formatCode="dd/mm/yyyy"/>
    </dxf>
  </rfmt>
  <rfmt sheetId="11" sqref="E78" start="0" length="0">
    <dxf>
      <numFmt numFmtId="19" formatCode="dd/mm/yyyy"/>
    </dxf>
  </rfmt>
  <rfmt sheetId="11" sqref="F78" start="0" length="0">
    <dxf>
      <numFmt numFmtId="19" formatCode="dd/mm/yyyy"/>
    </dxf>
  </rfmt>
  <rfmt sheetId="11" sqref="E79" start="0" length="0">
    <dxf>
      <numFmt numFmtId="19" formatCode="dd/mm/yyyy"/>
    </dxf>
  </rfmt>
  <rfmt sheetId="11" sqref="F79" start="0" length="0">
    <dxf>
      <numFmt numFmtId="19" formatCode="dd/mm/yyyy"/>
    </dxf>
  </rfmt>
  <rfmt sheetId="11" sqref="E80" start="0" length="0">
    <dxf>
      <numFmt numFmtId="19" formatCode="dd/mm/yyyy"/>
    </dxf>
  </rfmt>
  <rfmt sheetId="11" sqref="F80" start="0" length="0">
    <dxf>
      <numFmt numFmtId="19" formatCode="dd/mm/yyyy"/>
    </dxf>
  </rfmt>
  <rfmt sheetId="11" sqref="E81" start="0" length="0">
    <dxf>
      <numFmt numFmtId="19" formatCode="dd/mm/yyyy"/>
    </dxf>
  </rfmt>
  <rfmt sheetId="11" sqref="F81" start="0" length="0">
    <dxf>
      <numFmt numFmtId="19" formatCode="dd/mm/yyyy"/>
    </dxf>
  </rfmt>
  <rfmt sheetId="11" sqref="E82" start="0" length="0">
    <dxf>
      <numFmt numFmtId="19" formatCode="dd/mm/yyyy"/>
    </dxf>
  </rfmt>
  <rfmt sheetId="11" sqref="F82" start="0" length="0">
    <dxf>
      <numFmt numFmtId="19" formatCode="dd/mm/yyyy"/>
    </dxf>
  </rfmt>
  <rfmt sheetId="11" sqref="E83" start="0" length="0">
    <dxf>
      <numFmt numFmtId="19" formatCode="dd/mm/yyyy"/>
    </dxf>
  </rfmt>
  <rfmt sheetId="11" sqref="F83" start="0" length="0">
    <dxf>
      <numFmt numFmtId="19" formatCode="dd/mm/yyyy"/>
    </dxf>
  </rfmt>
  <rfmt sheetId="11" sqref="E84" start="0" length="0">
    <dxf>
      <numFmt numFmtId="19" formatCode="dd/mm/yyyy"/>
    </dxf>
  </rfmt>
  <rfmt sheetId="11" sqref="F84" start="0" length="0">
    <dxf>
      <numFmt numFmtId="19" formatCode="dd/mm/yyyy"/>
    </dxf>
  </rfmt>
  <rfmt sheetId="11" sqref="E85" start="0" length="0">
    <dxf>
      <numFmt numFmtId="19" formatCode="dd/mm/yyyy"/>
    </dxf>
  </rfmt>
  <rfmt sheetId="11" sqref="F85" start="0" length="0">
    <dxf>
      <numFmt numFmtId="19" formatCode="dd/mm/yyyy"/>
    </dxf>
  </rfmt>
  <rfmt sheetId="11" sqref="E86" start="0" length="0">
    <dxf>
      <numFmt numFmtId="19" formatCode="dd/mm/yyyy"/>
    </dxf>
  </rfmt>
  <rfmt sheetId="11" sqref="F86" start="0" length="0">
    <dxf>
      <numFmt numFmtId="19" formatCode="dd/mm/yyyy"/>
    </dxf>
  </rfmt>
  <rfmt sheetId="11" sqref="E87" start="0" length="0">
    <dxf>
      <numFmt numFmtId="19" formatCode="dd/mm/yyyy"/>
    </dxf>
  </rfmt>
  <rfmt sheetId="11" sqref="F87" start="0" length="0">
    <dxf>
      <numFmt numFmtId="19" formatCode="dd/mm/yyyy"/>
    </dxf>
  </rfmt>
  <rfmt sheetId="11" sqref="E88" start="0" length="0">
    <dxf>
      <numFmt numFmtId="19" formatCode="dd/mm/yyyy"/>
    </dxf>
  </rfmt>
  <rfmt sheetId="11" sqref="F88" start="0" length="0">
    <dxf>
      <numFmt numFmtId="19" formatCode="dd/mm/yyyy"/>
    </dxf>
  </rfmt>
  <rfmt sheetId="11" sqref="E89" start="0" length="0">
    <dxf>
      <numFmt numFmtId="19" formatCode="dd/mm/yyyy"/>
    </dxf>
  </rfmt>
  <rfmt sheetId="11" sqref="F89" start="0" length="0">
    <dxf>
      <numFmt numFmtId="19" formatCode="dd/mm/yyyy"/>
    </dxf>
  </rfmt>
  <rfmt sheetId="11" sqref="E90" start="0" length="0">
    <dxf>
      <numFmt numFmtId="19" formatCode="dd/mm/yyyy"/>
    </dxf>
  </rfmt>
  <rfmt sheetId="11" sqref="F90" start="0" length="0">
    <dxf>
      <numFmt numFmtId="19" formatCode="dd/mm/yyyy"/>
    </dxf>
  </rfmt>
  <rfmt sheetId="11" sqref="E91" start="0" length="0">
    <dxf>
      <numFmt numFmtId="19" formatCode="dd/mm/yyyy"/>
    </dxf>
  </rfmt>
  <rfmt sheetId="11" sqref="F91" start="0" length="0">
    <dxf>
      <numFmt numFmtId="19" formatCode="dd/mm/yyyy"/>
    </dxf>
  </rfmt>
  <rfmt sheetId="11" sqref="E92" start="0" length="0">
    <dxf>
      <numFmt numFmtId="19" formatCode="dd/mm/yyyy"/>
    </dxf>
  </rfmt>
  <rfmt sheetId="11" sqref="F92" start="0" length="0">
    <dxf>
      <numFmt numFmtId="19" formatCode="dd/mm/yyyy"/>
    </dxf>
  </rfmt>
  <rfmt sheetId="11" sqref="E93" start="0" length="0">
    <dxf>
      <numFmt numFmtId="19" formatCode="dd/mm/yyyy"/>
    </dxf>
  </rfmt>
  <rfmt sheetId="11" sqref="F93" start="0" length="0">
    <dxf>
      <numFmt numFmtId="19" formatCode="dd/mm/yyyy"/>
    </dxf>
  </rfmt>
  <rfmt sheetId="11" sqref="E94" start="0" length="0">
    <dxf>
      <numFmt numFmtId="19" formatCode="dd/mm/yyyy"/>
    </dxf>
  </rfmt>
  <rfmt sheetId="11" sqref="F94" start="0" length="0">
    <dxf>
      <numFmt numFmtId="19" formatCode="dd/mm/yyyy"/>
    </dxf>
  </rfmt>
  <rfmt sheetId="11" sqref="E95" start="0" length="0">
    <dxf>
      <numFmt numFmtId="19" formatCode="dd/mm/yyyy"/>
    </dxf>
  </rfmt>
  <rfmt sheetId="11" sqref="F95" start="0" length="0">
    <dxf>
      <numFmt numFmtId="19" formatCode="dd/mm/yyyy"/>
    </dxf>
  </rfmt>
  <rfmt sheetId="11" sqref="E96" start="0" length="0">
    <dxf>
      <numFmt numFmtId="19" formatCode="dd/mm/yyyy"/>
    </dxf>
  </rfmt>
  <rfmt sheetId="11" sqref="F96" start="0" length="0">
    <dxf>
      <numFmt numFmtId="19" formatCode="dd/mm/yyyy"/>
    </dxf>
  </rfmt>
  <rfmt sheetId="11" sqref="E97" start="0" length="0">
    <dxf>
      <numFmt numFmtId="19" formatCode="dd/mm/yyyy"/>
    </dxf>
  </rfmt>
  <rfmt sheetId="11" sqref="F97" start="0" length="0">
    <dxf>
      <numFmt numFmtId="19" formatCode="dd/mm/yyyy"/>
    </dxf>
  </rfmt>
  <rfmt sheetId="11" sqref="E98" start="0" length="0">
    <dxf>
      <numFmt numFmtId="19" formatCode="dd/mm/yyyy"/>
    </dxf>
  </rfmt>
  <rfmt sheetId="11" sqref="F98" start="0" length="0">
    <dxf>
      <numFmt numFmtId="19" formatCode="dd/mm/yyyy"/>
    </dxf>
  </rfmt>
  <rfmt sheetId="11" sqref="E99" start="0" length="0">
    <dxf>
      <numFmt numFmtId="19" formatCode="dd/mm/yyyy"/>
    </dxf>
  </rfmt>
  <rfmt sheetId="11" sqref="F99" start="0" length="0">
    <dxf>
      <numFmt numFmtId="19" formatCode="dd/mm/yyyy"/>
    </dxf>
  </rfmt>
  <rfmt sheetId="11" sqref="E100" start="0" length="0">
    <dxf>
      <numFmt numFmtId="19" formatCode="dd/mm/yyyy"/>
    </dxf>
  </rfmt>
  <rfmt sheetId="11" sqref="F100" start="0" length="0">
    <dxf>
      <numFmt numFmtId="19" formatCode="dd/mm/yyyy"/>
    </dxf>
  </rfmt>
  <rcc rId="64" sId="11" xfDxf="1" dxf="1">
    <nc r="A1" t="inlineStr">
      <is>
        <t>N° étudiant</t>
      </is>
    </nc>
  </rcc>
  <rcc rId="65" sId="11" xfDxf="1" dxf="1">
    <nc r="B1" t="inlineStr">
      <is>
        <t>Nom</t>
      </is>
    </nc>
  </rcc>
  <rcc rId="66" sId="11" xfDxf="1" dxf="1">
    <nc r="C1" t="inlineStr">
      <is>
        <t>Type d'obj. péd.</t>
      </is>
    </nc>
  </rcc>
  <rcc rId="67" sId="11" xfDxf="1" dxf="1">
    <nc r="D1" t="inlineStr">
      <is>
        <t>Plan</t>
      </is>
    </nc>
  </rcc>
  <rcc rId="68" sId="11" xfDxf="1" dxf="1">
    <nc r="E1" t="inlineStr">
      <is>
        <t>Date de début</t>
      </is>
    </nc>
  </rcc>
  <rcc rId="69" sId="11" xfDxf="1" dxf="1">
    <nc r="F1" t="inlineStr">
      <is>
        <t>Date de fin</t>
      </is>
    </nc>
  </rcc>
  <rcc rId="70" sId="11" xfDxf="1" dxf="1">
    <nc r="G1" t="inlineStr">
      <is>
        <t>Note finale</t>
      </is>
    </nc>
  </rcc>
  <rcc rId="71" sId="11" xfDxf="1" dxf="1">
    <nc r="A2">
      <v>106334</v>
    </nc>
  </rcc>
  <rcc rId="72" sId="11" xfDxf="1" dxf="1">
    <nc r="B2" t="inlineStr">
      <is>
        <t>ALLAIN, Benoît</t>
      </is>
    </nc>
  </rcc>
  <rcc rId="73" sId="11" xfDxf="1" dxf="1">
    <nc r="C2" t="inlineStr">
      <is>
        <t>NORMAL</t>
      </is>
    </nc>
  </rcc>
  <rcc rId="74" sId="11" xfDxf="1" dxf="1">
    <nc r="D2" t="inlineStr">
      <is>
        <t>P</t>
      </is>
    </nc>
  </rcc>
  <rcc rId="75" sId="11" xfDxf="1" dxf="1" numFmtId="19">
    <nc r="E2">
      <v>43344</v>
    </nc>
    <ndxf>
      <numFmt numFmtId="19" formatCode="dd/mm/yyyy"/>
    </ndxf>
  </rcc>
  <rcc rId="76" sId="11" xfDxf="1" dxf="1" numFmtId="19">
    <nc r="F2">
      <v>43830</v>
    </nc>
    <ndxf>
      <numFmt numFmtId="19" formatCode="dd/mm/yyyy"/>
    </ndxf>
  </rcc>
  <rcc rId="77" sId="11" xfDxf="1" dxf="1">
    <nc r="G2" t="inlineStr">
      <is>
        <t>N</t>
      </is>
    </nc>
  </rcc>
  <rcc rId="78" sId="11" xfDxf="1" dxf="1">
    <nc r="A3">
      <v>106336</v>
    </nc>
  </rcc>
  <rcc rId="79" sId="11" xfDxf="1" dxf="1">
    <nc r="B3" t="inlineStr">
      <is>
        <t>ARMALET, Raphaël-dimitri</t>
      </is>
    </nc>
  </rcc>
  <rcc rId="80" sId="11" xfDxf="1" dxf="1">
    <nc r="C3" t="inlineStr">
      <is>
        <t>NORMAL</t>
      </is>
    </nc>
  </rcc>
  <rcc rId="81" sId="11" xfDxf="1" dxf="1">
    <nc r="D3" t="inlineStr">
      <is>
        <t>P</t>
      </is>
    </nc>
  </rcc>
  <rcc rId="82" sId="11" xfDxf="1" dxf="1" numFmtId="19">
    <nc r="E3">
      <v>43344</v>
    </nc>
    <ndxf>
      <numFmt numFmtId="19" formatCode="dd/mm/yyyy"/>
    </ndxf>
  </rcc>
  <rcc rId="83" sId="11" xfDxf="1" dxf="1" numFmtId="19">
    <nc r="F3">
      <v>43830</v>
    </nc>
    <ndxf>
      <numFmt numFmtId="19" formatCode="dd/mm/yyyy"/>
    </ndxf>
  </rcc>
  <rcc rId="84" sId="11" xfDxf="1" dxf="1">
    <nc r="G3" t="inlineStr">
      <is>
        <t>N</t>
      </is>
    </nc>
  </rcc>
  <rcc rId="85" sId="11" xfDxf="1" dxf="1">
    <nc r="A4">
      <v>108125</v>
    </nc>
  </rcc>
  <rcc rId="86" sId="11" xfDxf="1" dxf="1">
    <nc r="B4" t="inlineStr">
      <is>
        <t>ARREBOLLE, Thomas</t>
      </is>
    </nc>
  </rcc>
  <rcc rId="87" sId="11" xfDxf="1" dxf="1">
    <nc r="C4" t="inlineStr">
      <is>
        <t>NORMAL</t>
      </is>
    </nc>
  </rcc>
  <rcc rId="88" sId="11" xfDxf="1" dxf="1">
    <nc r="D4" t="inlineStr">
      <is>
        <t>P</t>
      </is>
    </nc>
  </rcc>
  <rcc rId="89" sId="11" xfDxf="1" dxf="1" numFmtId="19">
    <nc r="E4">
      <v>43344</v>
    </nc>
    <ndxf>
      <numFmt numFmtId="19" formatCode="dd/mm/yyyy"/>
    </ndxf>
  </rcc>
  <rcc rId="90" sId="11" xfDxf="1" dxf="1" numFmtId="19">
    <nc r="F4">
      <v>43830</v>
    </nc>
    <ndxf>
      <numFmt numFmtId="19" formatCode="dd/mm/yyyy"/>
    </ndxf>
  </rcc>
  <rcc rId="91" sId="11" xfDxf="1" dxf="1">
    <nc r="G4" t="inlineStr">
      <is>
        <t>O</t>
      </is>
    </nc>
  </rcc>
  <rcc rId="92" sId="11" xfDxf="1" dxf="1">
    <nc r="A5">
      <v>108412</v>
    </nc>
  </rcc>
  <rcc rId="93" sId="11" xfDxf="1" dxf="1">
    <nc r="B5" t="inlineStr">
      <is>
        <t>ASSAF, Davy</t>
      </is>
    </nc>
  </rcc>
  <rcc rId="94" sId="11" xfDxf="1" dxf="1">
    <nc r="C5" t="inlineStr">
      <is>
        <t>NORMAL</t>
      </is>
    </nc>
  </rcc>
  <rcc rId="95" sId="11" xfDxf="1" dxf="1">
    <nc r="D5" t="inlineStr">
      <is>
        <t>P</t>
      </is>
    </nc>
  </rcc>
  <rcc rId="96" sId="11" xfDxf="1" dxf="1" numFmtId="19">
    <nc r="E5">
      <v>43344</v>
    </nc>
    <ndxf>
      <numFmt numFmtId="19" formatCode="dd/mm/yyyy"/>
    </ndxf>
  </rcc>
  <rcc rId="97" sId="11" xfDxf="1" dxf="1" numFmtId="19">
    <nc r="F5">
      <v>43830</v>
    </nc>
    <ndxf>
      <numFmt numFmtId="19" formatCode="dd/mm/yyyy"/>
    </ndxf>
  </rcc>
  <rcc rId="98" sId="11" xfDxf="1" dxf="1">
    <nc r="G5" t="inlineStr">
      <is>
        <t>O</t>
      </is>
    </nc>
  </rcc>
  <rcc rId="99" sId="11" xfDxf="1" dxf="1">
    <nc r="A6">
      <v>106611</v>
    </nc>
  </rcc>
  <rcc rId="100" sId="11" xfDxf="1" dxf="1">
    <nc r="B6" t="inlineStr">
      <is>
        <t>BANSARD, Elena</t>
      </is>
    </nc>
  </rcc>
  <rcc rId="101" sId="11" xfDxf="1" dxf="1">
    <nc r="C6" t="inlineStr">
      <is>
        <t>NORMAL</t>
      </is>
    </nc>
  </rcc>
  <rcc rId="102" sId="11" xfDxf="1" dxf="1">
    <nc r="D6" t="inlineStr">
      <is>
        <t>P</t>
      </is>
    </nc>
  </rcc>
  <rcc rId="103" sId="11" xfDxf="1" dxf="1" numFmtId="19">
    <nc r="E6">
      <v>43344</v>
    </nc>
    <ndxf>
      <numFmt numFmtId="19" formatCode="dd/mm/yyyy"/>
    </ndxf>
  </rcc>
  <rcc rId="104" sId="11" xfDxf="1" dxf="1" numFmtId="19">
    <nc r="F6">
      <v>43830</v>
    </nc>
    <ndxf>
      <numFmt numFmtId="19" formatCode="dd/mm/yyyy"/>
    </ndxf>
  </rcc>
  <rcc rId="105" sId="11" xfDxf="1" dxf="1">
    <nc r="G6" t="inlineStr">
      <is>
        <t>O</t>
      </is>
    </nc>
  </rcc>
  <rcc rId="106" sId="11" xfDxf="1" dxf="1">
    <nc r="A7">
      <v>108537</v>
    </nc>
  </rcc>
  <rcc rId="107" sId="11" xfDxf="1" dxf="1">
    <nc r="B7" t="inlineStr">
      <is>
        <t>BARRE, Augustin</t>
      </is>
    </nc>
  </rcc>
  <rcc rId="108" sId="11" xfDxf="1" dxf="1">
    <nc r="C7" t="inlineStr">
      <is>
        <t>NORMAL</t>
      </is>
    </nc>
  </rcc>
  <rcc rId="109" sId="11" xfDxf="1" dxf="1">
    <nc r="D7" t="inlineStr">
      <is>
        <t>P</t>
      </is>
    </nc>
  </rcc>
  <rcc rId="110" sId="11" xfDxf="1" dxf="1" numFmtId="19">
    <nc r="E7">
      <v>43344</v>
    </nc>
    <ndxf>
      <numFmt numFmtId="19" formatCode="dd/mm/yyyy"/>
    </ndxf>
  </rcc>
  <rcc rId="111" sId="11" xfDxf="1" dxf="1" numFmtId="19">
    <nc r="F7">
      <v>43830</v>
    </nc>
    <ndxf>
      <numFmt numFmtId="19" formatCode="dd/mm/yyyy"/>
    </ndxf>
  </rcc>
  <rcc rId="112" sId="11" xfDxf="1" dxf="1">
    <nc r="G7" t="inlineStr">
      <is>
        <t>N</t>
      </is>
    </nc>
  </rcc>
  <rcc rId="113" sId="11" xfDxf="1" dxf="1">
    <nc r="A8">
      <v>108426</v>
    </nc>
  </rcc>
  <rcc rId="114" sId="11" xfDxf="1" dxf="1">
    <nc r="B8" t="inlineStr">
      <is>
        <t>BECQUERELLE, Vincent</t>
      </is>
    </nc>
  </rcc>
  <rcc rId="115" sId="11" xfDxf="1" dxf="1">
    <nc r="C8" t="inlineStr">
      <is>
        <t>NORMAL</t>
      </is>
    </nc>
  </rcc>
  <rcc rId="116" sId="11" xfDxf="1" dxf="1">
    <nc r="D8" t="inlineStr">
      <is>
        <t>P</t>
      </is>
    </nc>
  </rcc>
  <rcc rId="117" sId="11" xfDxf="1" dxf="1" numFmtId="19">
    <nc r="E8">
      <v>43344</v>
    </nc>
    <ndxf>
      <numFmt numFmtId="19" formatCode="dd/mm/yyyy"/>
    </ndxf>
  </rcc>
  <rcc rId="118" sId="11" xfDxf="1" dxf="1" numFmtId="19">
    <nc r="F8">
      <v>43830</v>
    </nc>
    <ndxf>
      <numFmt numFmtId="19" formatCode="dd/mm/yyyy"/>
    </ndxf>
  </rcc>
  <rcc rId="119" sId="11" xfDxf="1" dxf="1">
    <nc r="G8" t="inlineStr">
      <is>
        <t>O</t>
      </is>
    </nc>
  </rcc>
  <rcc rId="120" sId="11" xfDxf="1" dxf="1">
    <nc r="A9">
      <v>109471</v>
    </nc>
  </rcc>
  <rcc rId="121" sId="11" xfDxf="1" dxf="1">
    <nc r="B9" t="inlineStr">
      <is>
        <t>BELFIL, Amine</t>
      </is>
    </nc>
  </rcc>
  <rcc rId="122" sId="11" xfDxf="1" dxf="1">
    <nc r="C9" t="inlineStr">
      <is>
        <t>NORMAL</t>
      </is>
    </nc>
  </rcc>
  <rcc rId="123" sId="11" xfDxf="1" dxf="1">
    <nc r="D9" t="inlineStr">
      <is>
        <t>P</t>
      </is>
    </nc>
  </rcc>
  <rcc rId="124" sId="11" xfDxf="1" dxf="1" numFmtId="19">
    <nc r="E9">
      <v>43344</v>
    </nc>
    <ndxf>
      <numFmt numFmtId="19" formatCode="dd/mm/yyyy"/>
    </ndxf>
  </rcc>
  <rcc rId="125" sId="11" xfDxf="1" dxf="1" numFmtId="19">
    <nc r="F9">
      <v>43830</v>
    </nc>
    <ndxf>
      <numFmt numFmtId="19" formatCode="dd/mm/yyyy"/>
    </ndxf>
  </rcc>
  <rcc rId="126" sId="11" xfDxf="1" dxf="1">
    <nc r="G9" t="inlineStr">
      <is>
        <t>O</t>
      </is>
    </nc>
  </rcc>
  <rcc rId="127" sId="11" xfDxf="1" dxf="1">
    <nc r="A10">
      <v>108401</v>
    </nc>
  </rcc>
  <rcc rId="128" sId="11" xfDxf="1" dxf="1">
    <nc r="B10" t="inlineStr">
      <is>
        <t>BENDEJAC, Hugo</t>
      </is>
    </nc>
  </rcc>
  <rcc rId="129" sId="11" xfDxf="1" dxf="1">
    <nc r="C10" t="inlineStr">
      <is>
        <t>NORMAL</t>
      </is>
    </nc>
  </rcc>
  <rcc rId="130" sId="11" xfDxf="1" dxf="1">
    <nc r="D10" t="inlineStr">
      <is>
        <t>P</t>
      </is>
    </nc>
  </rcc>
  <rcc rId="131" sId="11" xfDxf="1" dxf="1" numFmtId="19">
    <nc r="E10">
      <v>43344</v>
    </nc>
    <ndxf>
      <numFmt numFmtId="19" formatCode="dd/mm/yyyy"/>
    </ndxf>
  </rcc>
  <rcc rId="132" sId="11" xfDxf="1" dxf="1" numFmtId="19">
    <nc r="F10">
      <v>43830</v>
    </nc>
    <ndxf>
      <numFmt numFmtId="19" formatCode="dd/mm/yyyy"/>
    </ndxf>
  </rcc>
  <rcc rId="133" sId="11" xfDxf="1" dxf="1">
    <nc r="G10" t="inlineStr">
      <is>
        <t>N</t>
      </is>
    </nc>
  </rcc>
  <rcc rId="134" sId="11" xfDxf="1" dxf="1">
    <nc r="A11">
      <v>108206</v>
    </nc>
  </rcc>
  <rcc rId="135" sId="11" xfDxf="1" dxf="1">
    <nc r="B11" t="inlineStr">
      <is>
        <t>BILLERET, Guillaume</t>
      </is>
    </nc>
  </rcc>
  <rcc rId="136" sId="11" xfDxf="1" dxf="1">
    <nc r="C11" t="inlineStr">
      <is>
        <t>NORMAL</t>
      </is>
    </nc>
  </rcc>
  <rcc rId="137" sId="11" xfDxf="1" dxf="1">
    <nc r="D11" t="inlineStr">
      <is>
        <t>P</t>
      </is>
    </nc>
  </rcc>
  <rcc rId="138" sId="11" xfDxf="1" dxf="1" numFmtId="19">
    <nc r="E11">
      <v>43344</v>
    </nc>
    <ndxf>
      <numFmt numFmtId="19" formatCode="dd/mm/yyyy"/>
    </ndxf>
  </rcc>
  <rcc rId="139" sId="11" xfDxf="1" dxf="1" numFmtId="19">
    <nc r="F11">
      <v>43830</v>
    </nc>
    <ndxf>
      <numFmt numFmtId="19" formatCode="dd/mm/yyyy"/>
    </ndxf>
  </rcc>
  <rcc rId="140" sId="11" xfDxf="1" dxf="1">
    <nc r="G11" t="inlineStr">
      <is>
        <t>N</t>
      </is>
    </nc>
  </rcc>
  <rcc rId="141" sId="11" xfDxf="1" dxf="1">
    <nc r="A12">
      <v>106718</v>
    </nc>
  </rcc>
  <rcc rId="142" sId="11" xfDxf="1" dxf="1">
    <nc r="B12" t="inlineStr">
      <is>
        <t>BLACHIER, Guillaume</t>
      </is>
    </nc>
  </rcc>
  <rcc rId="143" sId="11" xfDxf="1" dxf="1">
    <nc r="C12" t="inlineStr">
      <is>
        <t>NORMAL</t>
      </is>
    </nc>
  </rcc>
  <rcc rId="144" sId="11" xfDxf="1" dxf="1">
    <nc r="D12" t="inlineStr">
      <is>
        <t>P</t>
      </is>
    </nc>
  </rcc>
  <rcc rId="145" sId="11" xfDxf="1" dxf="1" numFmtId="19">
    <nc r="E12">
      <v>43344</v>
    </nc>
    <ndxf>
      <numFmt numFmtId="19" formatCode="dd/mm/yyyy"/>
    </ndxf>
  </rcc>
  <rcc rId="146" sId="11" xfDxf="1" dxf="1" numFmtId="19">
    <nc r="F12">
      <v>43830</v>
    </nc>
    <ndxf>
      <numFmt numFmtId="19" formatCode="dd/mm/yyyy"/>
    </ndxf>
  </rcc>
  <rcc rId="147" sId="11" xfDxf="1" dxf="1">
    <nc r="G12" t="inlineStr">
      <is>
        <t>O</t>
      </is>
    </nc>
  </rcc>
  <rcc rId="148" sId="11" xfDxf="1" dxf="1">
    <nc r="A13">
      <v>106178</v>
    </nc>
  </rcc>
  <rcc rId="149" sId="11" xfDxf="1" dxf="1">
    <nc r="B13" t="inlineStr">
      <is>
        <t>BOUDIGOU, Romain</t>
      </is>
    </nc>
  </rcc>
  <rcc rId="150" sId="11" xfDxf="1" dxf="1">
    <nc r="C13" t="inlineStr">
      <is>
        <t>NORMAL</t>
      </is>
    </nc>
  </rcc>
  <rcc rId="151" sId="11" xfDxf="1" dxf="1">
    <nc r="D13" t="inlineStr">
      <is>
        <t>P</t>
      </is>
    </nc>
  </rcc>
  <rcc rId="152" sId="11" xfDxf="1" dxf="1" numFmtId="19">
    <nc r="E13">
      <v>43344</v>
    </nc>
    <ndxf>
      <numFmt numFmtId="19" formatCode="dd/mm/yyyy"/>
    </ndxf>
  </rcc>
  <rcc rId="153" sId="11" xfDxf="1" dxf="1" numFmtId="19">
    <nc r="F13">
      <v>43830</v>
    </nc>
    <ndxf>
      <numFmt numFmtId="19" formatCode="dd/mm/yyyy"/>
    </ndxf>
  </rcc>
  <rcc rId="154" sId="11" xfDxf="1" dxf="1">
    <nc r="G13" t="inlineStr">
      <is>
        <t>N</t>
      </is>
    </nc>
  </rcc>
  <rcc rId="155" sId="11" xfDxf="1" dxf="1">
    <nc r="A14">
      <v>109540</v>
    </nc>
  </rcc>
  <rcc rId="156" sId="11" xfDxf="1" dxf="1">
    <nc r="B14" t="inlineStr">
      <is>
        <t>BOURQUARD, Clémentine</t>
      </is>
    </nc>
  </rcc>
  <rcc rId="157" sId="11" xfDxf="1" dxf="1">
    <nc r="C14" t="inlineStr">
      <is>
        <t>NORMAL</t>
      </is>
    </nc>
  </rcc>
  <rcc rId="158" sId="11" xfDxf="1" dxf="1">
    <nc r="D14" t="inlineStr">
      <is>
        <t>P</t>
      </is>
    </nc>
  </rcc>
  <rcc rId="159" sId="11" xfDxf="1" dxf="1" numFmtId="19">
    <nc r="E14">
      <v>43344</v>
    </nc>
    <ndxf>
      <numFmt numFmtId="19" formatCode="dd/mm/yyyy"/>
    </ndxf>
  </rcc>
  <rcc rId="160" sId="11" xfDxf="1" dxf="1" numFmtId="19">
    <nc r="F14">
      <v>43830</v>
    </nc>
    <ndxf>
      <numFmt numFmtId="19" formatCode="dd/mm/yyyy"/>
    </ndxf>
  </rcc>
  <rcc rId="161" sId="11" xfDxf="1" dxf="1">
    <nc r="G14" t="inlineStr">
      <is>
        <t>N</t>
      </is>
    </nc>
  </rcc>
  <rcc rId="162" sId="11" xfDxf="1" dxf="1">
    <nc r="A15">
      <v>106969</v>
    </nc>
  </rcc>
  <rcc rId="163" sId="11" xfDxf="1" dxf="1">
    <nc r="B15" t="inlineStr">
      <is>
        <t>BOUZOUBAA, Abla</t>
      </is>
    </nc>
  </rcc>
  <rcc rId="164" sId="11" xfDxf="1" dxf="1">
    <nc r="C15" t="inlineStr">
      <is>
        <t>NORMAL</t>
      </is>
    </nc>
  </rcc>
  <rcc rId="165" sId="11" xfDxf="1" dxf="1">
    <nc r="D15" t="inlineStr">
      <is>
        <t>P</t>
      </is>
    </nc>
  </rcc>
  <rcc rId="166" sId="11" xfDxf="1" dxf="1" numFmtId="19">
    <nc r="E15">
      <v>43344</v>
    </nc>
    <ndxf>
      <numFmt numFmtId="19" formatCode="dd/mm/yyyy"/>
    </ndxf>
  </rcc>
  <rcc rId="167" sId="11" xfDxf="1" dxf="1" numFmtId="19">
    <nc r="F15">
      <v>43830</v>
    </nc>
    <ndxf>
      <numFmt numFmtId="19" formatCode="dd/mm/yyyy"/>
    </ndxf>
  </rcc>
  <rcc rId="168" sId="11" xfDxf="1" dxf="1">
    <nc r="G15" t="inlineStr">
      <is>
        <t>O</t>
      </is>
    </nc>
  </rcc>
  <rcc rId="169" sId="11" xfDxf="1" dxf="1">
    <nc r="A16">
      <v>106427</v>
    </nc>
  </rcc>
  <rcc rId="170" sId="11" xfDxf="1" dxf="1">
    <nc r="B16" t="inlineStr">
      <is>
        <t>CAMALACANNANE, Keerthana</t>
      </is>
    </nc>
  </rcc>
  <rcc rId="171" sId="11" xfDxf="1" dxf="1">
    <nc r="C16" t="inlineStr">
      <is>
        <t>NORMAL</t>
      </is>
    </nc>
  </rcc>
  <rcc rId="172" sId="11" xfDxf="1" dxf="1">
    <nc r="D16" t="inlineStr">
      <is>
        <t>P</t>
      </is>
    </nc>
  </rcc>
  <rcc rId="173" sId="11" xfDxf="1" dxf="1" numFmtId="19">
    <nc r="E16">
      <v>43344</v>
    </nc>
    <ndxf>
      <numFmt numFmtId="19" formatCode="dd/mm/yyyy"/>
    </ndxf>
  </rcc>
  <rcc rId="174" sId="11" xfDxf="1" dxf="1" numFmtId="19">
    <nc r="F16">
      <v>43830</v>
    </nc>
    <ndxf>
      <numFmt numFmtId="19" formatCode="dd/mm/yyyy"/>
    </ndxf>
  </rcc>
  <rcc rId="175" sId="11" xfDxf="1" dxf="1">
    <nc r="G16" t="inlineStr">
      <is>
        <t>O</t>
      </is>
    </nc>
  </rcc>
  <rcc rId="176" sId="11" xfDxf="1" dxf="1">
    <nc r="A17">
      <v>108469</v>
    </nc>
  </rcc>
  <rcc rId="177" sId="11" xfDxf="1" dxf="1">
    <nc r="B17" t="inlineStr">
      <is>
        <t>CANAVATE, Guillaume</t>
      </is>
    </nc>
  </rcc>
  <rcc rId="178" sId="11" xfDxf="1" dxf="1">
    <nc r="C17" t="inlineStr">
      <is>
        <t>NORMAL</t>
      </is>
    </nc>
  </rcc>
  <rcc rId="179" sId="11" xfDxf="1" dxf="1">
    <nc r="D17" t="inlineStr">
      <is>
        <t>P</t>
      </is>
    </nc>
  </rcc>
  <rcc rId="180" sId="11" xfDxf="1" dxf="1" numFmtId="19">
    <nc r="E17">
      <v>43344</v>
    </nc>
    <ndxf>
      <numFmt numFmtId="19" formatCode="dd/mm/yyyy"/>
    </ndxf>
  </rcc>
  <rcc rId="181" sId="11" xfDxf="1" dxf="1" numFmtId="19">
    <nc r="F17">
      <v>43830</v>
    </nc>
    <ndxf>
      <numFmt numFmtId="19" formatCode="dd/mm/yyyy"/>
    </ndxf>
  </rcc>
  <rcc rId="182" sId="11" xfDxf="1" dxf="1">
    <nc r="G17" t="inlineStr">
      <is>
        <t>O</t>
      </is>
    </nc>
  </rcc>
  <rcc rId="183" sId="11" xfDxf="1" dxf="1">
    <nc r="A18">
      <v>106484</v>
    </nc>
  </rcc>
  <rcc rId="184" sId="11" xfDxf="1" dxf="1">
    <nc r="B18" t="inlineStr">
      <is>
        <t>CHABENNET, Quentin</t>
      </is>
    </nc>
  </rcc>
  <rcc rId="185" sId="11" xfDxf="1" dxf="1">
    <nc r="C18" t="inlineStr">
      <is>
        <t>NORMAL</t>
      </is>
    </nc>
  </rcc>
  <rcc rId="186" sId="11" xfDxf="1" dxf="1">
    <nc r="D18" t="inlineStr">
      <is>
        <t>P</t>
      </is>
    </nc>
  </rcc>
  <rcc rId="187" sId="11" xfDxf="1" dxf="1" numFmtId="19">
    <nc r="E18">
      <v>43344</v>
    </nc>
    <ndxf>
      <numFmt numFmtId="19" formatCode="dd/mm/yyyy"/>
    </ndxf>
  </rcc>
  <rcc rId="188" sId="11" xfDxf="1" dxf="1" numFmtId="19">
    <nc r="F18">
      <v>43830</v>
    </nc>
    <ndxf>
      <numFmt numFmtId="19" formatCode="dd/mm/yyyy"/>
    </ndxf>
  </rcc>
  <rcc rId="189" sId="11" xfDxf="1" dxf="1">
    <nc r="G18" t="inlineStr">
      <is>
        <t>N</t>
      </is>
    </nc>
  </rcc>
  <rcc rId="190" sId="11" xfDxf="1" dxf="1">
    <nc r="A19">
      <v>108475</v>
    </nc>
  </rcc>
  <rcc rId="191" sId="11" xfDxf="1" dxf="1">
    <nc r="B19" t="inlineStr">
      <is>
        <t>CHATELIN, Cyril</t>
      </is>
    </nc>
  </rcc>
  <rcc rId="192" sId="11" xfDxf="1" dxf="1">
    <nc r="C19" t="inlineStr">
      <is>
        <t>NORMAL</t>
      </is>
    </nc>
  </rcc>
  <rcc rId="193" sId="11" xfDxf="1" dxf="1">
    <nc r="D19" t="inlineStr">
      <is>
        <t>P</t>
      </is>
    </nc>
  </rcc>
  <rcc rId="194" sId="11" xfDxf="1" dxf="1" numFmtId="19">
    <nc r="E19">
      <v>43344</v>
    </nc>
    <ndxf>
      <numFmt numFmtId="19" formatCode="dd/mm/yyyy"/>
    </ndxf>
  </rcc>
  <rcc rId="195" sId="11" xfDxf="1" dxf="1" numFmtId="19">
    <nc r="F19">
      <v>43830</v>
    </nc>
    <ndxf>
      <numFmt numFmtId="19" formatCode="dd/mm/yyyy"/>
    </ndxf>
  </rcc>
  <rcc rId="196" sId="11" xfDxf="1" dxf="1">
    <nc r="G19" t="inlineStr">
      <is>
        <t>O</t>
      </is>
    </nc>
  </rcc>
  <rcc rId="197" sId="11" xfDxf="1" dxf="1">
    <nc r="A20">
      <v>106590</v>
    </nc>
  </rcc>
  <rcc rId="198" sId="11" xfDxf="1" dxf="1">
    <nc r="B20" t="inlineStr">
      <is>
        <t>CHOKRON, Levana</t>
      </is>
    </nc>
  </rcc>
  <rcc rId="199" sId="11" xfDxf="1" dxf="1">
    <nc r="C20" t="inlineStr">
      <is>
        <t>NORMAL</t>
      </is>
    </nc>
  </rcc>
  <rcc rId="200" sId="11" xfDxf="1" dxf="1">
    <nc r="D20" t="inlineStr">
      <is>
        <t>P</t>
      </is>
    </nc>
  </rcc>
  <rcc rId="201" sId="11" xfDxf="1" dxf="1" numFmtId="19">
    <nc r="E20">
      <v>43344</v>
    </nc>
    <ndxf>
      <numFmt numFmtId="19" formatCode="dd/mm/yyyy"/>
    </ndxf>
  </rcc>
  <rcc rId="202" sId="11" xfDxf="1" dxf="1" numFmtId="19">
    <nc r="F20">
      <v>43830</v>
    </nc>
    <ndxf>
      <numFmt numFmtId="19" formatCode="dd/mm/yyyy"/>
    </ndxf>
  </rcc>
  <rcc rId="203" sId="11" xfDxf="1" dxf="1">
    <nc r="G20" t="inlineStr">
      <is>
        <t>O</t>
      </is>
    </nc>
  </rcc>
  <rcc rId="204" sId="11" xfDxf="1" dxf="1">
    <nc r="A21">
      <v>108480</v>
    </nc>
  </rcc>
  <rcc rId="205" sId="11" xfDxf="1" dxf="1">
    <nc r="B21" t="inlineStr">
      <is>
        <t>CHOLLET, Camille</t>
      </is>
    </nc>
  </rcc>
  <rcc rId="206" sId="11" xfDxf="1" dxf="1">
    <nc r="C21" t="inlineStr">
      <is>
        <t>NORMAL</t>
      </is>
    </nc>
  </rcc>
  <rcc rId="207" sId="11" xfDxf="1" dxf="1">
    <nc r="D21" t="inlineStr">
      <is>
        <t>P</t>
      </is>
    </nc>
  </rcc>
  <rcc rId="208" sId="11" xfDxf="1" dxf="1" numFmtId="19">
    <nc r="E21">
      <v>43344</v>
    </nc>
    <ndxf>
      <numFmt numFmtId="19" formatCode="dd/mm/yyyy"/>
    </ndxf>
  </rcc>
  <rcc rId="209" sId="11" xfDxf="1" dxf="1" numFmtId="19">
    <nc r="F21">
      <v>43830</v>
    </nc>
    <ndxf>
      <numFmt numFmtId="19" formatCode="dd/mm/yyyy"/>
    </ndxf>
  </rcc>
  <rcc rId="210" sId="11" xfDxf="1" dxf="1">
    <nc r="G21" t="inlineStr">
      <is>
        <t>O</t>
      </is>
    </nc>
  </rcc>
  <rcc rId="211" sId="11" xfDxf="1" dxf="1">
    <nc r="A22">
      <v>106421</v>
    </nc>
  </rcc>
  <rcc rId="212" sId="11" xfDxf="1" dxf="1">
    <nc r="B22" t="inlineStr">
      <is>
        <t>DESBORDES DE CEPOY, Grégoire</t>
      </is>
    </nc>
  </rcc>
  <rcc rId="213" sId="11" xfDxf="1" dxf="1">
    <nc r="C22" t="inlineStr">
      <is>
        <t>NORMAL</t>
      </is>
    </nc>
  </rcc>
  <rcc rId="214" sId="11" xfDxf="1" dxf="1">
    <nc r="D22" t="inlineStr">
      <is>
        <t>P</t>
      </is>
    </nc>
  </rcc>
  <rcc rId="215" sId="11" xfDxf="1" dxf="1" numFmtId="19">
    <nc r="E22">
      <v>43344</v>
    </nc>
    <ndxf>
      <numFmt numFmtId="19" formatCode="dd/mm/yyyy"/>
    </ndxf>
  </rcc>
  <rcc rId="216" sId="11" xfDxf="1" dxf="1" numFmtId="19">
    <nc r="F22">
      <v>43830</v>
    </nc>
    <ndxf>
      <numFmt numFmtId="19" formatCode="dd/mm/yyyy"/>
    </ndxf>
  </rcc>
  <rcc rId="217" sId="11" xfDxf="1" dxf="1">
    <nc r="G22" t="inlineStr">
      <is>
        <t>N</t>
      </is>
    </nc>
  </rcc>
  <rcc rId="218" sId="11" xfDxf="1" dxf="1">
    <nc r="A23">
      <v>108227</v>
    </nc>
  </rcc>
  <rcc rId="219" sId="11" xfDxf="1" dxf="1">
    <nc r="B23" t="inlineStr">
      <is>
        <t>DROULERS, Ugo</t>
      </is>
    </nc>
  </rcc>
  <rcc rId="220" sId="11" xfDxf="1" dxf="1">
    <nc r="C23" t="inlineStr">
      <is>
        <t>NORMAL</t>
      </is>
    </nc>
  </rcc>
  <rcc rId="221" sId="11" xfDxf="1" dxf="1">
    <nc r="D23" t="inlineStr">
      <is>
        <t>P</t>
      </is>
    </nc>
  </rcc>
  <rcc rId="222" sId="11" xfDxf="1" dxf="1" numFmtId="19">
    <nc r="E23">
      <v>43344</v>
    </nc>
    <ndxf>
      <numFmt numFmtId="19" formatCode="dd/mm/yyyy"/>
    </ndxf>
  </rcc>
  <rcc rId="223" sId="11" xfDxf="1" dxf="1" numFmtId="19">
    <nc r="F23">
      <v>43830</v>
    </nc>
    <ndxf>
      <numFmt numFmtId="19" formatCode="dd/mm/yyyy"/>
    </ndxf>
  </rcc>
  <rcc rId="224" sId="11" xfDxf="1" dxf="1">
    <nc r="G23" t="inlineStr">
      <is>
        <t>N</t>
      </is>
    </nc>
  </rcc>
  <rcc rId="225" sId="11" xfDxf="1" dxf="1">
    <nc r="A24">
      <v>106722</v>
    </nc>
  </rcc>
  <rcc rId="226" sId="11" xfDxf="1" dxf="1">
    <nc r="B24" t="inlineStr">
      <is>
        <t>EINHORN, Chloe</t>
      </is>
    </nc>
  </rcc>
  <rcc rId="227" sId="11" xfDxf="1" dxf="1">
    <nc r="C24" t="inlineStr">
      <is>
        <t>NORMAL</t>
      </is>
    </nc>
  </rcc>
  <rcc rId="228" sId="11" xfDxf="1" dxf="1">
    <nc r="D24" t="inlineStr">
      <is>
        <t>P</t>
      </is>
    </nc>
  </rcc>
  <rcc rId="229" sId="11" xfDxf="1" dxf="1" numFmtId="19">
    <nc r="E24">
      <v>43344</v>
    </nc>
    <ndxf>
      <numFmt numFmtId="19" formatCode="dd/mm/yyyy"/>
    </ndxf>
  </rcc>
  <rcc rId="230" sId="11" xfDxf="1" dxf="1" numFmtId="19">
    <nc r="F24">
      <v>43830</v>
    </nc>
    <ndxf>
      <numFmt numFmtId="19" formatCode="dd/mm/yyyy"/>
    </ndxf>
  </rcc>
  <rcc rId="231" sId="11" xfDxf="1" dxf="1">
    <nc r="G24" t="inlineStr">
      <is>
        <t>O</t>
      </is>
    </nc>
  </rcc>
  <rcc rId="232" sId="11" xfDxf="1" dxf="1">
    <nc r="A25">
      <v>108530</v>
    </nc>
  </rcc>
  <rcc rId="233" sId="11" xfDxf="1" dxf="1">
    <nc r="B25" t="inlineStr">
      <is>
        <t>EL HAMMOUTI, Oumaima</t>
      </is>
    </nc>
  </rcc>
  <rcc rId="234" sId="11" xfDxf="1" dxf="1">
    <nc r="C25" t="inlineStr">
      <is>
        <t>NORMAL</t>
      </is>
    </nc>
  </rcc>
  <rcc rId="235" sId="11" xfDxf="1" dxf="1">
    <nc r="D25" t="inlineStr">
      <is>
        <t>P</t>
      </is>
    </nc>
  </rcc>
  <rcc rId="236" sId="11" xfDxf="1" dxf="1" numFmtId="19">
    <nc r="E25">
      <v>43344</v>
    </nc>
    <ndxf>
      <numFmt numFmtId="19" formatCode="dd/mm/yyyy"/>
    </ndxf>
  </rcc>
  <rcc rId="237" sId="11" xfDxf="1" dxf="1" numFmtId="19">
    <nc r="F25">
      <v>43830</v>
    </nc>
    <ndxf>
      <numFmt numFmtId="19" formatCode="dd/mm/yyyy"/>
    </ndxf>
  </rcc>
  <rcc rId="238" sId="11" xfDxf="1" dxf="1">
    <nc r="G25" t="inlineStr">
      <is>
        <t>N</t>
      </is>
    </nc>
  </rcc>
  <rcc rId="239" sId="11" xfDxf="1" dxf="1">
    <nc r="A26">
      <v>106992</v>
    </nc>
  </rcc>
  <rcc rId="240" sId="11" xfDxf="1" dxf="1">
    <nc r="B26" t="inlineStr">
      <is>
        <t>ENGUEHARD, Guillaume</t>
      </is>
    </nc>
  </rcc>
  <rcc rId="241" sId="11" xfDxf="1" dxf="1">
    <nc r="C26" t="inlineStr">
      <is>
        <t>NORMAL</t>
      </is>
    </nc>
  </rcc>
  <rcc rId="242" sId="11" xfDxf="1" dxf="1">
    <nc r="D26" t="inlineStr">
      <is>
        <t>P</t>
      </is>
    </nc>
  </rcc>
  <rcc rId="243" sId="11" xfDxf="1" dxf="1" numFmtId="19">
    <nc r="E26">
      <v>43344</v>
    </nc>
    <ndxf>
      <numFmt numFmtId="19" formatCode="dd/mm/yyyy"/>
    </ndxf>
  </rcc>
  <rcc rId="244" sId="11" xfDxf="1" dxf="1" numFmtId="19">
    <nc r="F26">
      <v>43830</v>
    </nc>
    <ndxf>
      <numFmt numFmtId="19" formatCode="dd/mm/yyyy"/>
    </ndxf>
  </rcc>
  <rcc rId="245" sId="11" xfDxf="1" dxf="1">
    <nc r="G26" t="inlineStr">
      <is>
        <t>O</t>
      </is>
    </nc>
  </rcc>
  <rcc rId="246" sId="11" xfDxf="1" dxf="1">
    <nc r="A27">
      <v>105927</v>
    </nc>
  </rcc>
  <rcc rId="247" sId="11" xfDxf="1" dxf="1">
    <nc r="B27" t="inlineStr">
      <is>
        <t>FERREIRA FENET, Victor</t>
      </is>
    </nc>
  </rcc>
  <rcc rId="248" sId="11" xfDxf="1" dxf="1">
    <nc r="C27" t="inlineStr">
      <is>
        <t>NORMAL</t>
      </is>
    </nc>
  </rcc>
  <rcc rId="249" sId="11" xfDxf="1" dxf="1">
    <nc r="D27" t="inlineStr">
      <is>
        <t>P</t>
      </is>
    </nc>
  </rcc>
  <rcc rId="250" sId="11" xfDxf="1" dxf="1" numFmtId="19">
    <nc r="E27">
      <v>43344</v>
    </nc>
    <ndxf>
      <numFmt numFmtId="19" formatCode="dd/mm/yyyy"/>
    </ndxf>
  </rcc>
  <rcc rId="251" sId="11" xfDxf="1" dxf="1" numFmtId="19">
    <nc r="F27">
      <v>43830</v>
    </nc>
    <ndxf>
      <numFmt numFmtId="19" formatCode="dd/mm/yyyy"/>
    </ndxf>
  </rcc>
  <rcc rId="252" sId="11" xfDxf="1" dxf="1">
    <nc r="G27" t="inlineStr">
      <is>
        <t>O</t>
      </is>
    </nc>
  </rcc>
  <rcc rId="253" sId="11" xfDxf="1" dxf="1">
    <nc r="A28">
      <v>108538</v>
    </nc>
  </rcc>
  <rcc rId="254" sId="11" xfDxf="1" dxf="1">
    <nc r="B28" t="inlineStr">
      <is>
        <t>FERTIER, Sébastien</t>
      </is>
    </nc>
  </rcc>
  <rcc rId="255" sId="11" xfDxf="1" dxf="1">
    <nc r="C28" t="inlineStr">
      <is>
        <t>NORMAL</t>
      </is>
    </nc>
  </rcc>
  <rcc rId="256" sId="11" xfDxf="1" dxf="1">
    <nc r="D28" t="inlineStr">
      <is>
        <t>P</t>
      </is>
    </nc>
  </rcc>
  <rcc rId="257" sId="11" xfDxf="1" dxf="1" numFmtId="19">
    <nc r="E28">
      <v>43344</v>
    </nc>
    <ndxf>
      <numFmt numFmtId="19" formatCode="dd/mm/yyyy"/>
    </ndxf>
  </rcc>
  <rcc rId="258" sId="11" xfDxf="1" dxf="1" numFmtId="19">
    <nc r="F28">
      <v>43830</v>
    </nc>
    <ndxf>
      <numFmt numFmtId="19" formatCode="dd/mm/yyyy"/>
    </ndxf>
  </rcc>
  <rcc rId="259" sId="11" xfDxf="1" dxf="1">
    <nc r="G28" t="inlineStr">
      <is>
        <t>O</t>
      </is>
    </nc>
  </rcc>
  <rcc rId="260" sId="11" xfDxf="1" dxf="1">
    <nc r="A29">
      <v>106604</v>
    </nc>
  </rcc>
  <rcc rId="261" sId="11" xfDxf="1" dxf="1">
    <nc r="B29" t="inlineStr">
      <is>
        <t>FOLLY, Kenneth</t>
      </is>
    </nc>
  </rcc>
  <rcc rId="262" sId="11" xfDxf="1" dxf="1">
    <nc r="C29" t="inlineStr">
      <is>
        <t>NORMAL</t>
      </is>
    </nc>
  </rcc>
  <rcc rId="263" sId="11" xfDxf="1" dxf="1">
    <nc r="D29" t="inlineStr">
      <is>
        <t>P</t>
      </is>
    </nc>
  </rcc>
  <rcc rId="264" sId="11" xfDxf="1" dxf="1" numFmtId="19">
    <nc r="E29">
      <v>43344</v>
    </nc>
    <ndxf>
      <numFmt numFmtId="19" formatCode="dd/mm/yyyy"/>
    </ndxf>
  </rcc>
  <rcc rId="265" sId="11" xfDxf="1" dxf="1" numFmtId="19">
    <nc r="F29">
      <v>43830</v>
    </nc>
    <ndxf>
      <numFmt numFmtId="19" formatCode="dd/mm/yyyy"/>
    </ndxf>
  </rcc>
  <rcc rId="266" sId="11" xfDxf="1" dxf="1">
    <nc r="G29" t="inlineStr">
      <is>
        <t>O</t>
      </is>
    </nc>
  </rcc>
  <rcc rId="267" sId="11" xfDxf="1" dxf="1">
    <nc r="A30">
      <v>108421</v>
    </nc>
  </rcc>
  <rcc rId="268" sId="11" xfDxf="1" dxf="1">
    <nc r="B30" t="inlineStr">
      <is>
        <t>FORNACIARI, Benjamin</t>
      </is>
    </nc>
  </rcc>
  <rcc rId="269" sId="11" xfDxf="1" dxf="1">
    <nc r="C30" t="inlineStr">
      <is>
        <t>NORMAL</t>
      </is>
    </nc>
  </rcc>
  <rcc rId="270" sId="11" xfDxf="1" dxf="1">
    <nc r="D30" t="inlineStr">
      <is>
        <t>P</t>
      </is>
    </nc>
  </rcc>
  <rcc rId="271" sId="11" xfDxf="1" dxf="1" numFmtId="19">
    <nc r="E30">
      <v>43344</v>
    </nc>
    <ndxf>
      <numFmt numFmtId="19" formatCode="dd/mm/yyyy"/>
    </ndxf>
  </rcc>
  <rcc rId="272" sId="11" xfDxf="1" dxf="1" numFmtId="19">
    <nc r="F30">
      <v>43830</v>
    </nc>
    <ndxf>
      <numFmt numFmtId="19" formatCode="dd/mm/yyyy"/>
    </ndxf>
  </rcc>
  <rcc rId="273" sId="11" xfDxf="1" dxf="1">
    <nc r="G30" t="inlineStr">
      <is>
        <t>O</t>
      </is>
    </nc>
  </rcc>
  <rcc rId="274" sId="11" xfDxf="1" dxf="1">
    <nc r="A31">
      <v>108510</v>
    </nc>
  </rcc>
  <rcc rId="275" sId="11" xfDxf="1" dxf="1">
    <nc r="B31" t="inlineStr">
      <is>
        <t>FRANCO, Clara</t>
      </is>
    </nc>
  </rcc>
  <rcc rId="276" sId="11" xfDxf="1" dxf="1">
    <nc r="C31" t="inlineStr">
      <is>
        <t>NORMAL</t>
      </is>
    </nc>
  </rcc>
  <rcc rId="277" sId="11" xfDxf="1" dxf="1">
    <nc r="D31" t="inlineStr">
      <is>
        <t>P</t>
      </is>
    </nc>
  </rcc>
  <rcc rId="278" sId="11" xfDxf="1" dxf="1" numFmtId="19">
    <nc r="E31">
      <v>43344</v>
    </nc>
    <ndxf>
      <numFmt numFmtId="19" formatCode="dd/mm/yyyy"/>
    </ndxf>
  </rcc>
  <rcc rId="279" sId="11" xfDxf="1" dxf="1" numFmtId="19">
    <nc r="F31">
      <v>43830</v>
    </nc>
    <ndxf>
      <numFmt numFmtId="19" formatCode="dd/mm/yyyy"/>
    </ndxf>
  </rcc>
  <rcc rId="280" sId="11" xfDxf="1" dxf="1">
    <nc r="G31" t="inlineStr">
      <is>
        <t>N</t>
      </is>
    </nc>
  </rcc>
  <rcc rId="281" sId="11" xfDxf="1" dxf="1">
    <nc r="A32">
      <v>108511</v>
    </nc>
  </rcc>
  <rcc rId="282" sId="11" xfDxf="1" dxf="1">
    <nc r="B32" t="inlineStr">
      <is>
        <t>GABRIEL, Axel</t>
      </is>
    </nc>
  </rcc>
  <rcc rId="283" sId="11" xfDxf="1" dxf="1">
    <nc r="C32" t="inlineStr">
      <is>
        <t>NORMAL</t>
      </is>
    </nc>
  </rcc>
  <rcc rId="284" sId="11" xfDxf="1" dxf="1">
    <nc r="D32" t="inlineStr">
      <is>
        <t>P</t>
      </is>
    </nc>
  </rcc>
  <rcc rId="285" sId="11" xfDxf="1" dxf="1" numFmtId="19">
    <nc r="E32">
      <v>43344</v>
    </nc>
    <ndxf>
      <numFmt numFmtId="19" formatCode="dd/mm/yyyy"/>
    </ndxf>
  </rcc>
  <rcc rId="286" sId="11" xfDxf="1" dxf="1" numFmtId="19">
    <nc r="F32">
      <v>43830</v>
    </nc>
    <ndxf>
      <numFmt numFmtId="19" formatCode="dd/mm/yyyy"/>
    </ndxf>
  </rcc>
  <rcc rId="287" sId="11" xfDxf="1" dxf="1">
    <nc r="G32" t="inlineStr">
      <is>
        <t>N</t>
      </is>
    </nc>
  </rcc>
  <rcc rId="288" sId="11" xfDxf="1" dxf="1">
    <nc r="A33">
      <v>106609</v>
    </nc>
  </rcc>
  <rcc rId="289" sId="11" xfDxf="1" dxf="1">
    <nc r="B33" t="inlineStr">
      <is>
        <t>GAILLARD, Clement</t>
      </is>
    </nc>
  </rcc>
  <rcc rId="290" sId="11" xfDxf="1" dxf="1">
    <nc r="C33" t="inlineStr">
      <is>
        <t>NORMAL</t>
      </is>
    </nc>
  </rcc>
  <rcc rId="291" sId="11" xfDxf="1" dxf="1">
    <nc r="D33" t="inlineStr">
      <is>
        <t>P</t>
      </is>
    </nc>
  </rcc>
  <rcc rId="292" sId="11" xfDxf="1" dxf="1" numFmtId="19">
    <nc r="E33">
      <v>43344</v>
    </nc>
    <ndxf>
      <numFmt numFmtId="19" formatCode="dd/mm/yyyy"/>
    </ndxf>
  </rcc>
  <rcc rId="293" sId="11" xfDxf="1" dxf="1" numFmtId="19">
    <nc r="F33">
      <v>43830</v>
    </nc>
    <ndxf>
      <numFmt numFmtId="19" formatCode="dd/mm/yyyy"/>
    </ndxf>
  </rcc>
  <rcc rId="294" sId="11" xfDxf="1" dxf="1">
    <nc r="G33" t="inlineStr">
      <is>
        <t>O</t>
      </is>
    </nc>
  </rcc>
  <rcc rId="295" sId="11" xfDxf="1" dxf="1">
    <nc r="A34">
      <v>108483</v>
    </nc>
  </rcc>
  <rcc rId="296" sId="11" xfDxf="1" dxf="1">
    <nc r="B34" t="inlineStr">
      <is>
        <t>GAJENDRAN, Mithuran</t>
      </is>
    </nc>
  </rcc>
  <rcc rId="297" sId="11" xfDxf="1" dxf="1">
    <nc r="C34" t="inlineStr">
      <is>
        <t>NORMAL</t>
      </is>
    </nc>
  </rcc>
  <rcc rId="298" sId="11" xfDxf="1" dxf="1">
    <nc r="D34" t="inlineStr">
      <is>
        <t>P</t>
      </is>
    </nc>
  </rcc>
  <rcc rId="299" sId="11" xfDxf="1" dxf="1" numFmtId="19">
    <nc r="E34">
      <v>43344</v>
    </nc>
    <ndxf>
      <numFmt numFmtId="19" formatCode="dd/mm/yyyy"/>
    </ndxf>
  </rcc>
  <rcc rId="300" sId="11" xfDxf="1" dxf="1" numFmtId="19">
    <nc r="F34">
      <v>43830</v>
    </nc>
    <ndxf>
      <numFmt numFmtId="19" formatCode="dd/mm/yyyy"/>
    </ndxf>
  </rcc>
  <rcc rId="301" sId="11" xfDxf="1" dxf="1">
    <nc r="G34" t="inlineStr">
      <is>
        <t>O</t>
      </is>
    </nc>
  </rcc>
  <rcc rId="302" sId="11" xfDxf="1" dxf="1">
    <nc r="A35">
      <v>107153</v>
    </nc>
  </rcc>
  <rcc rId="303" sId="11" xfDxf="1" dxf="1">
    <nc r="B35" t="inlineStr">
      <is>
        <t>GANDY, Lucas</t>
      </is>
    </nc>
  </rcc>
  <rcc rId="304" sId="11" xfDxf="1" dxf="1">
    <nc r="C35" t="inlineStr">
      <is>
        <t>NORMAL</t>
      </is>
    </nc>
  </rcc>
  <rcc rId="305" sId="11" xfDxf="1" dxf="1">
    <nc r="D35" t="inlineStr">
      <is>
        <t>P</t>
      </is>
    </nc>
  </rcc>
  <rcc rId="306" sId="11" xfDxf="1" dxf="1" numFmtId="19">
    <nc r="E35">
      <v>43344</v>
    </nc>
    <ndxf>
      <numFmt numFmtId="19" formatCode="dd/mm/yyyy"/>
    </ndxf>
  </rcc>
  <rcc rId="307" sId="11" xfDxf="1" dxf="1" numFmtId="19">
    <nc r="F35">
      <v>43830</v>
    </nc>
    <ndxf>
      <numFmt numFmtId="19" formatCode="dd/mm/yyyy"/>
    </ndxf>
  </rcc>
  <rcc rId="308" sId="11" xfDxf="1" dxf="1">
    <nc r="G35" t="inlineStr">
      <is>
        <t>N</t>
      </is>
    </nc>
  </rcc>
  <rcc rId="309" sId="11" xfDxf="1" dxf="1">
    <nc r="A36">
      <v>106602</v>
    </nc>
  </rcc>
  <rcc rId="310" sId="11" xfDxf="1" dxf="1">
    <nc r="B36" t="inlineStr">
      <is>
        <t>GARCIA, Damien</t>
      </is>
    </nc>
  </rcc>
  <rcc rId="311" sId="11" xfDxf="1" dxf="1">
    <nc r="C36" t="inlineStr">
      <is>
        <t>NORMAL</t>
      </is>
    </nc>
  </rcc>
  <rcc rId="312" sId="11" xfDxf="1" dxf="1">
    <nc r="D36" t="inlineStr">
      <is>
        <t>P</t>
      </is>
    </nc>
  </rcc>
  <rcc rId="313" sId="11" xfDxf="1" dxf="1" numFmtId="19">
    <nc r="E36">
      <v>43344</v>
    </nc>
    <ndxf>
      <numFmt numFmtId="19" formatCode="dd/mm/yyyy"/>
    </ndxf>
  </rcc>
  <rcc rId="314" sId="11" xfDxf="1" dxf="1" numFmtId="19">
    <nc r="F36">
      <v>43830</v>
    </nc>
    <ndxf>
      <numFmt numFmtId="19" formatCode="dd/mm/yyyy"/>
    </ndxf>
  </rcc>
  <rcc rId="315" sId="11" xfDxf="1" dxf="1">
    <nc r="G36" t="inlineStr">
      <is>
        <t>O</t>
      </is>
    </nc>
  </rcc>
  <rcc rId="316" sId="11" xfDxf="1" dxf="1">
    <nc r="A37">
      <v>106211</v>
    </nc>
  </rcc>
  <rcc rId="317" sId="11" xfDxf="1" dxf="1">
    <nc r="B37" t="inlineStr">
      <is>
        <t>GAUTHIER, Pierre</t>
      </is>
    </nc>
  </rcc>
  <rcc rId="318" sId="11" xfDxf="1" dxf="1">
    <nc r="C37" t="inlineStr">
      <is>
        <t>NORMAL</t>
      </is>
    </nc>
  </rcc>
  <rcc rId="319" sId="11" xfDxf="1" dxf="1">
    <nc r="D37" t="inlineStr">
      <is>
        <t>P</t>
      </is>
    </nc>
  </rcc>
  <rcc rId="320" sId="11" xfDxf="1" dxf="1" numFmtId="19">
    <nc r="E37">
      <v>43344</v>
    </nc>
    <ndxf>
      <numFmt numFmtId="19" formatCode="dd/mm/yyyy"/>
    </ndxf>
  </rcc>
  <rcc rId="321" sId="11" xfDxf="1" dxf="1" numFmtId="19">
    <nc r="F37">
      <v>43830</v>
    </nc>
    <ndxf>
      <numFmt numFmtId="19" formatCode="dd/mm/yyyy"/>
    </ndxf>
  </rcc>
  <rcc rId="322" sId="11" xfDxf="1" dxf="1">
    <nc r="G37" t="inlineStr">
      <is>
        <t>O</t>
      </is>
    </nc>
  </rcc>
  <rcc rId="323" sId="11" xfDxf="1" dxf="1">
    <nc r="A38">
      <v>108451</v>
    </nc>
  </rcc>
  <rcc rId="324" sId="11" xfDxf="1" dxf="1">
    <nc r="B38" t="inlineStr">
      <is>
        <t>GENTY, Thomas</t>
      </is>
    </nc>
  </rcc>
  <rcc rId="325" sId="11" xfDxf="1" dxf="1">
    <nc r="C38" t="inlineStr">
      <is>
        <t>NORMAL</t>
      </is>
    </nc>
  </rcc>
  <rcc rId="326" sId="11" xfDxf="1" dxf="1">
    <nc r="D38" t="inlineStr">
      <is>
        <t>P</t>
      </is>
    </nc>
  </rcc>
  <rcc rId="327" sId="11" xfDxf="1" dxf="1" numFmtId="19">
    <nc r="E38">
      <v>43344</v>
    </nc>
    <ndxf>
      <numFmt numFmtId="19" formatCode="dd/mm/yyyy"/>
    </ndxf>
  </rcc>
  <rcc rId="328" sId="11" xfDxf="1" dxf="1" numFmtId="19">
    <nc r="F38">
      <v>43830</v>
    </nc>
    <ndxf>
      <numFmt numFmtId="19" formatCode="dd/mm/yyyy"/>
    </ndxf>
  </rcc>
  <rcc rId="329" sId="11" xfDxf="1" dxf="1">
    <nc r="G38" t="inlineStr">
      <is>
        <t>N</t>
      </is>
    </nc>
  </rcc>
  <rcc rId="330" sId="11" xfDxf="1" dxf="1">
    <nc r="A39">
      <v>106974</v>
    </nc>
  </rcc>
  <rcc rId="331" sId="11" xfDxf="1" dxf="1">
    <nc r="B39" t="inlineStr">
      <is>
        <t>GIOT, Valentin</t>
      </is>
    </nc>
  </rcc>
  <rcc rId="332" sId="11" xfDxf="1" dxf="1">
    <nc r="C39" t="inlineStr">
      <is>
        <t>NORMAL</t>
      </is>
    </nc>
  </rcc>
  <rcc rId="333" sId="11" xfDxf="1" dxf="1">
    <nc r="D39" t="inlineStr">
      <is>
        <t>P</t>
      </is>
    </nc>
  </rcc>
  <rcc rId="334" sId="11" xfDxf="1" dxf="1" numFmtId="19">
    <nc r="E39">
      <v>43344</v>
    </nc>
    <ndxf>
      <numFmt numFmtId="19" formatCode="dd/mm/yyyy"/>
    </ndxf>
  </rcc>
  <rcc rId="335" sId="11" xfDxf="1" dxf="1" numFmtId="19">
    <nc r="F39">
      <v>43830</v>
    </nc>
    <ndxf>
      <numFmt numFmtId="19" formatCode="dd/mm/yyyy"/>
    </ndxf>
  </rcc>
  <rcc rId="336" sId="11" xfDxf="1" dxf="1">
    <nc r="G39" t="inlineStr">
      <is>
        <t>O</t>
      </is>
    </nc>
  </rcc>
  <rcc rId="337" sId="11" xfDxf="1" dxf="1">
    <nc r="A40">
      <v>107007</v>
    </nc>
  </rcc>
  <rcc rId="338" sId="11" xfDxf="1" dxf="1">
    <nc r="B40" t="inlineStr">
      <is>
        <t>GONÇALVES, Dylan</t>
      </is>
    </nc>
  </rcc>
  <rcc rId="339" sId="11" xfDxf="1" dxf="1">
    <nc r="C40" t="inlineStr">
      <is>
        <t>NORMAL</t>
      </is>
    </nc>
  </rcc>
  <rcc rId="340" sId="11" xfDxf="1" dxf="1">
    <nc r="D40" t="inlineStr">
      <is>
        <t>P</t>
      </is>
    </nc>
  </rcc>
  <rcc rId="341" sId="11" xfDxf="1" dxf="1" numFmtId="19">
    <nc r="E40">
      <v>43344</v>
    </nc>
    <ndxf>
      <numFmt numFmtId="19" formatCode="dd/mm/yyyy"/>
    </ndxf>
  </rcc>
  <rcc rId="342" sId="11" xfDxf="1" dxf="1" numFmtId="19">
    <nc r="F40">
      <v>43830</v>
    </nc>
    <ndxf>
      <numFmt numFmtId="19" formatCode="dd/mm/yyyy"/>
    </ndxf>
  </rcc>
  <rcc rId="343" sId="11" xfDxf="1" dxf="1">
    <nc r="G40" t="inlineStr">
      <is>
        <t>O</t>
      </is>
    </nc>
  </rcc>
  <rcc rId="344" sId="11" xfDxf="1" dxf="1">
    <nc r="A41">
      <v>106650</v>
    </nc>
  </rcc>
  <rcc rId="345" sId="11" xfDxf="1" dxf="1">
    <nc r="B41" t="inlineStr">
      <is>
        <t>GUERIN, Thibault</t>
      </is>
    </nc>
  </rcc>
  <rcc rId="346" sId="11" xfDxf="1" dxf="1">
    <nc r="C41" t="inlineStr">
      <is>
        <t>NORMAL</t>
      </is>
    </nc>
  </rcc>
  <rcc rId="347" sId="11" xfDxf="1" dxf="1">
    <nc r="D41" t="inlineStr">
      <is>
        <t>P</t>
      </is>
    </nc>
  </rcc>
  <rcc rId="348" sId="11" xfDxf="1" dxf="1" numFmtId="19">
    <nc r="E41">
      <v>43344</v>
    </nc>
    <ndxf>
      <numFmt numFmtId="19" formatCode="dd/mm/yyyy"/>
    </ndxf>
  </rcc>
  <rcc rId="349" sId="11" xfDxf="1" dxf="1" numFmtId="19">
    <nc r="F41">
      <v>43830</v>
    </nc>
    <ndxf>
      <numFmt numFmtId="19" formatCode="dd/mm/yyyy"/>
    </ndxf>
  </rcc>
  <rcc rId="350" sId="11" xfDxf="1" dxf="1">
    <nc r="G41" t="inlineStr">
      <is>
        <t>N</t>
      </is>
    </nc>
  </rcc>
  <rcc rId="351" sId="11" xfDxf="1" dxf="1">
    <nc r="A42">
      <v>108550</v>
    </nc>
  </rcc>
  <rcc rId="352" sId="11" xfDxf="1" dxf="1">
    <nc r="B42" t="inlineStr">
      <is>
        <t>GUEZ, Ethan</t>
      </is>
    </nc>
  </rcc>
  <rcc rId="353" sId="11" xfDxf="1" dxf="1">
    <nc r="C42" t="inlineStr">
      <is>
        <t>NORMAL</t>
      </is>
    </nc>
  </rcc>
  <rcc rId="354" sId="11" xfDxf="1" dxf="1">
    <nc r="D42" t="inlineStr">
      <is>
        <t>P</t>
      </is>
    </nc>
  </rcc>
  <rcc rId="355" sId="11" xfDxf="1" dxf="1" numFmtId="19">
    <nc r="E42">
      <v>43344</v>
    </nc>
    <ndxf>
      <numFmt numFmtId="19" formatCode="dd/mm/yyyy"/>
    </ndxf>
  </rcc>
  <rcc rId="356" sId="11" xfDxf="1" dxf="1" numFmtId="19">
    <nc r="F42">
      <v>43830</v>
    </nc>
    <ndxf>
      <numFmt numFmtId="19" formatCode="dd/mm/yyyy"/>
    </ndxf>
  </rcc>
  <rcc rId="357" sId="11" xfDxf="1" dxf="1">
    <nc r="G42" t="inlineStr">
      <is>
        <t>O</t>
      </is>
    </nc>
  </rcc>
  <rcc rId="358" sId="11" xfDxf="1" dxf="1">
    <nc r="A43">
      <v>106533</v>
    </nc>
  </rcc>
  <rcc rId="359" sId="11" xfDxf="1" dxf="1">
    <nc r="B43" t="inlineStr">
      <is>
        <t>HADDAD, Mario</t>
      </is>
    </nc>
  </rcc>
  <rcc rId="360" sId="11" xfDxf="1" dxf="1">
    <nc r="C43" t="inlineStr">
      <is>
        <t>NORMAL</t>
      </is>
    </nc>
  </rcc>
  <rcc rId="361" sId="11" xfDxf="1" dxf="1">
    <nc r="D43" t="inlineStr">
      <is>
        <t>P</t>
      </is>
    </nc>
  </rcc>
  <rcc rId="362" sId="11" xfDxf="1" dxf="1" numFmtId="19">
    <nc r="E43">
      <v>43344</v>
    </nc>
    <ndxf>
      <numFmt numFmtId="19" formatCode="dd/mm/yyyy"/>
    </ndxf>
  </rcc>
  <rcc rId="363" sId="11" xfDxf="1" dxf="1" numFmtId="19">
    <nc r="F43">
      <v>43830</v>
    </nc>
    <ndxf>
      <numFmt numFmtId="19" formatCode="dd/mm/yyyy"/>
    </ndxf>
  </rcc>
  <rcc rId="364" sId="11" xfDxf="1" dxf="1">
    <nc r="G43" t="inlineStr">
      <is>
        <t>O</t>
      </is>
    </nc>
  </rcc>
  <rcc rId="365" sId="11" xfDxf="1" dxf="1">
    <nc r="A44">
      <v>108442</v>
    </nc>
  </rcc>
  <rcc rId="366" sId="11" xfDxf="1" dxf="1">
    <nc r="B44" t="inlineStr">
      <is>
        <t>HADJ YOUCEF, Reda</t>
      </is>
    </nc>
  </rcc>
  <rcc rId="367" sId="11" xfDxf="1" dxf="1">
    <nc r="C44" t="inlineStr">
      <is>
        <t>NORMAL</t>
      </is>
    </nc>
  </rcc>
  <rcc rId="368" sId="11" xfDxf="1" dxf="1">
    <nc r="D44" t="inlineStr">
      <is>
        <t>P</t>
      </is>
    </nc>
  </rcc>
  <rcc rId="369" sId="11" xfDxf="1" dxf="1" numFmtId="19">
    <nc r="E44">
      <v>43344</v>
    </nc>
    <ndxf>
      <numFmt numFmtId="19" formatCode="dd/mm/yyyy"/>
    </ndxf>
  </rcc>
  <rcc rId="370" sId="11" xfDxf="1" dxf="1" numFmtId="19">
    <nc r="F44">
      <v>43830</v>
    </nc>
    <ndxf>
      <numFmt numFmtId="19" formatCode="dd/mm/yyyy"/>
    </ndxf>
  </rcc>
  <rcc rId="371" sId="11" xfDxf="1" dxf="1">
    <nc r="G44" t="inlineStr">
      <is>
        <t>N</t>
      </is>
    </nc>
  </rcc>
  <rcc rId="372" sId="11" xfDxf="1" dxf="1">
    <nc r="A45">
      <v>106293</v>
    </nc>
  </rcc>
  <rcc rId="373" sId="11" xfDxf="1" dxf="1">
    <nc r="B45" t="inlineStr">
      <is>
        <t>HAMEL, Noel</t>
      </is>
    </nc>
  </rcc>
  <rcc rId="374" sId="11" xfDxf="1" dxf="1">
    <nc r="C45" t="inlineStr">
      <is>
        <t>NORMAL</t>
      </is>
    </nc>
  </rcc>
  <rcc rId="375" sId="11" xfDxf="1" dxf="1">
    <nc r="D45" t="inlineStr">
      <is>
        <t>P</t>
      </is>
    </nc>
  </rcc>
  <rcc rId="376" sId="11" xfDxf="1" dxf="1" numFmtId="19">
    <nc r="E45">
      <v>43344</v>
    </nc>
    <ndxf>
      <numFmt numFmtId="19" formatCode="dd/mm/yyyy"/>
    </ndxf>
  </rcc>
  <rcc rId="377" sId="11" xfDxf="1" dxf="1" numFmtId="19">
    <nc r="F45">
      <v>43830</v>
    </nc>
    <ndxf>
      <numFmt numFmtId="19" formatCode="dd/mm/yyyy"/>
    </ndxf>
  </rcc>
  <rcc rId="378" sId="11" xfDxf="1" dxf="1">
    <nc r="G45" t="inlineStr">
      <is>
        <t>O</t>
      </is>
    </nc>
  </rcc>
  <rcc rId="379" sId="11" xfDxf="1" dxf="1">
    <nc r="A46">
      <v>106485</v>
    </nc>
  </rcc>
  <rcc rId="380" sId="11" xfDxf="1" dxf="1">
    <nc r="B46" t="inlineStr">
      <is>
        <t>HOCHE, Mathilde</t>
      </is>
    </nc>
  </rcc>
  <rcc rId="381" sId="11" xfDxf="1" dxf="1">
    <nc r="C46" t="inlineStr">
      <is>
        <t>NORMAL</t>
      </is>
    </nc>
  </rcc>
  <rcc rId="382" sId="11" xfDxf="1" dxf="1">
    <nc r="D46" t="inlineStr">
      <is>
        <t>P</t>
      </is>
    </nc>
  </rcc>
  <rcc rId="383" sId="11" xfDxf="1" dxf="1" numFmtId="19">
    <nc r="E46">
      <v>43344</v>
    </nc>
    <ndxf>
      <numFmt numFmtId="19" formatCode="dd/mm/yyyy"/>
    </ndxf>
  </rcc>
  <rcc rId="384" sId="11" xfDxf="1" dxf="1" numFmtId="19">
    <nc r="F46">
      <v>43830</v>
    </nc>
    <ndxf>
      <numFmt numFmtId="19" formatCode="dd/mm/yyyy"/>
    </ndxf>
  </rcc>
  <rcc rId="385" sId="11" xfDxf="1" dxf="1">
    <nc r="G46" t="inlineStr">
      <is>
        <t>O</t>
      </is>
    </nc>
  </rcc>
  <rcc rId="386" sId="11" xfDxf="1" dxf="1">
    <nc r="A47">
      <v>106350</v>
    </nc>
  </rcc>
  <rcc rId="387" sId="11" xfDxf="1" dxf="1">
    <nc r="B47" t="inlineStr">
      <is>
        <t>HUET, Tom</t>
      </is>
    </nc>
  </rcc>
  <rcc rId="388" sId="11" xfDxf="1" dxf="1">
    <nc r="C47" t="inlineStr">
      <is>
        <t>NORMAL</t>
      </is>
    </nc>
  </rcc>
  <rcc rId="389" sId="11" xfDxf="1" dxf="1">
    <nc r="D47" t="inlineStr">
      <is>
        <t>P</t>
      </is>
    </nc>
  </rcc>
  <rcc rId="390" sId="11" xfDxf="1" dxf="1" numFmtId="19">
    <nc r="E47">
      <v>43344</v>
    </nc>
    <ndxf>
      <numFmt numFmtId="19" formatCode="dd/mm/yyyy"/>
    </ndxf>
  </rcc>
  <rcc rId="391" sId="11" xfDxf="1" dxf="1" numFmtId="19">
    <nc r="F47">
      <v>43830</v>
    </nc>
    <ndxf>
      <numFmt numFmtId="19" formatCode="dd/mm/yyyy"/>
    </ndxf>
  </rcc>
  <rcc rId="392" sId="11" xfDxf="1" dxf="1">
    <nc r="G47" t="inlineStr">
      <is>
        <t>N</t>
      </is>
    </nc>
  </rcc>
  <rcc rId="393" sId="11" xfDxf="1" dxf="1">
    <nc r="A48">
      <v>108546</v>
    </nc>
  </rcc>
  <rcc rId="394" sId="11" xfDxf="1" dxf="1">
    <nc r="B48" t="inlineStr">
      <is>
        <t>HYPOLITE, Delphine</t>
      </is>
    </nc>
  </rcc>
  <rcc rId="395" sId="11" xfDxf="1" dxf="1">
    <nc r="C48" t="inlineStr">
      <is>
        <t>NORMAL</t>
      </is>
    </nc>
  </rcc>
  <rcc rId="396" sId="11" xfDxf="1" dxf="1">
    <nc r="D48" t="inlineStr">
      <is>
        <t>P</t>
      </is>
    </nc>
  </rcc>
  <rcc rId="397" sId="11" xfDxf="1" dxf="1" numFmtId="19">
    <nc r="E48">
      <v>43344</v>
    </nc>
    <ndxf>
      <numFmt numFmtId="19" formatCode="dd/mm/yyyy"/>
    </ndxf>
  </rcc>
  <rcc rId="398" sId="11" xfDxf="1" dxf="1" numFmtId="19">
    <nc r="F48">
      <v>43830</v>
    </nc>
    <ndxf>
      <numFmt numFmtId="19" formatCode="dd/mm/yyyy"/>
    </ndxf>
  </rcc>
  <rcc rId="399" sId="11" xfDxf="1" dxf="1">
    <nc r="G48" t="inlineStr">
      <is>
        <t>N</t>
      </is>
    </nc>
  </rcc>
  <rcc rId="400" sId="11" xfDxf="1" dxf="1">
    <nc r="A49">
      <v>108117</v>
    </nc>
  </rcc>
  <rcc rId="401" sId="11" xfDxf="1" dxf="1">
    <nc r="B49" t="inlineStr">
      <is>
        <t>IBRAHIMI, Othmane</t>
      </is>
    </nc>
  </rcc>
  <rcc rId="402" sId="11" xfDxf="1" dxf="1">
    <nc r="C49" t="inlineStr">
      <is>
        <t>NORMAL</t>
      </is>
    </nc>
  </rcc>
  <rcc rId="403" sId="11" xfDxf="1" dxf="1">
    <nc r="D49" t="inlineStr">
      <is>
        <t>P</t>
      </is>
    </nc>
  </rcc>
  <rcc rId="404" sId="11" xfDxf="1" dxf="1" numFmtId="19">
    <nc r="E49">
      <v>43344</v>
    </nc>
    <ndxf>
      <numFmt numFmtId="19" formatCode="dd/mm/yyyy"/>
    </ndxf>
  </rcc>
  <rcc rId="405" sId="11" xfDxf="1" dxf="1" numFmtId="19">
    <nc r="F49">
      <v>43830</v>
    </nc>
    <ndxf>
      <numFmt numFmtId="19" formatCode="dd/mm/yyyy"/>
    </ndxf>
  </rcc>
  <rcc rId="406" sId="11" xfDxf="1" dxf="1">
    <nc r="G49" t="inlineStr">
      <is>
        <t>N</t>
      </is>
    </nc>
  </rcc>
  <rcc rId="407" sId="11" xfDxf="1" dxf="1">
    <nc r="A50">
      <v>106298</v>
    </nc>
  </rcc>
  <rcc rId="408" sId="11" xfDxf="1" dxf="1">
    <nc r="B50" t="inlineStr">
      <is>
        <t>JONDEAU, Matthieu</t>
      </is>
    </nc>
  </rcc>
  <rcc rId="409" sId="11" xfDxf="1" dxf="1">
    <nc r="C50" t="inlineStr">
      <is>
        <t>NORMAL</t>
      </is>
    </nc>
  </rcc>
  <rcc rId="410" sId="11" xfDxf="1" dxf="1">
    <nc r="D50" t="inlineStr">
      <is>
        <t>P</t>
      </is>
    </nc>
  </rcc>
  <rcc rId="411" sId="11" xfDxf="1" dxf="1" numFmtId="19">
    <nc r="E50">
      <v>43344</v>
    </nc>
    <ndxf>
      <numFmt numFmtId="19" formatCode="dd/mm/yyyy"/>
    </ndxf>
  </rcc>
  <rcc rId="412" sId="11" xfDxf="1" dxf="1" numFmtId="19">
    <nc r="F50">
      <v>43830</v>
    </nc>
    <ndxf>
      <numFmt numFmtId="19" formatCode="dd/mm/yyyy"/>
    </ndxf>
  </rcc>
  <rcc rId="413" sId="11" xfDxf="1" dxf="1">
    <nc r="G50" t="inlineStr">
      <is>
        <t>N</t>
      </is>
    </nc>
  </rcc>
  <rcc rId="414" sId="11" xfDxf="1" dxf="1">
    <nc r="A51">
      <v>108482</v>
    </nc>
  </rcc>
  <rcc rId="415" sId="11" xfDxf="1" dxf="1">
    <nc r="B51" t="inlineStr">
      <is>
        <t>JUTEAU, Arthur</t>
      </is>
    </nc>
  </rcc>
  <rcc rId="416" sId="11" xfDxf="1" dxf="1">
    <nc r="C51" t="inlineStr">
      <is>
        <t>NORMAL</t>
      </is>
    </nc>
  </rcc>
  <rcc rId="417" sId="11" xfDxf="1" dxf="1">
    <nc r="D51" t="inlineStr">
      <is>
        <t>P</t>
      </is>
    </nc>
  </rcc>
  <rcc rId="418" sId="11" xfDxf="1" dxf="1" numFmtId="19">
    <nc r="E51">
      <v>43344</v>
    </nc>
    <ndxf>
      <numFmt numFmtId="19" formatCode="dd/mm/yyyy"/>
    </ndxf>
  </rcc>
  <rcc rId="419" sId="11" xfDxf="1" dxf="1" numFmtId="19">
    <nc r="F51">
      <v>43830</v>
    </nc>
    <ndxf>
      <numFmt numFmtId="19" formatCode="dd/mm/yyyy"/>
    </ndxf>
  </rcc>
  <rcc rId="420" sId="11" xfDxf="1" dxf="1">
    <nc r="G51" t="inlineStr">
      <is>
        <t>N</t>
      </is>
    </nc>
  </rcc>
  <rcc rId="421" sId="11" xfDxf="1" dxf="1">
    <nc r="A52">
      <v>106716</v>
    </nc>
  </rcc>
  <rcc rId="422" sId="11" xfDxf="1" dxf="1">
    <nc r="B52" t="inlineStr">
      <is>
        <t>LAFOURCADE, Quiterie</t>
      </is>
    </nc>
  </rcc>
  <rcc rId="423" sId="11" xfDxf="1" dxf="1">
    <nc r="C52" t="inlineStr">
      <is>
        <t>NORMAL</t>
      </is>
    </nc>
  </rcc>
  <rcc rId="424" sId="11" xfDxf="1" dxf="1">
    <nc r="D52" t="inlineStr">
      <is>
        <t>P</t>
      </is>
    </nc>
  </rcc>
  <rcc rId="425" sId="11" xfDxf="1" dxf="1" numFmtId="19">
    <nc r="E52">
      <v>43344</v>
    </nc>
    <ndxf>
      <numFmt numFmtId="19" formatCode="dd/mm/yyyy"/>
    </ndxf>
  </rcc>
  <rcc rId="426" sId="11" xfDxf="1" dxf="1" numFmtId="19">
    <nc r="F52">
      <v>43830</v>
    </nc>
    <ndxf>
      <numFmt numFmtId="19" formatCode="dd/mm/yyyy"/>
    </ndxf>
  </rcc>
  <rcc rId="427" sId="11" xfDxf="1" dxf="1">
    <nc r="G52" t="inlineStr">
      <is>
        <t>N</t>
      </is>
    </nc>
  </rcc>
  <rcc rId="428" sId="11" xfDxf="1" dxf="1">
    <nc r="A53">
      <v>106384</v>
    </nc>
  </rcc>
  <rcc rId="429" sId="11" xfDxf="1" dxf="1">
    <nc r="B53" t="inlineStr">
      <is>
        <t>LAGUARIGUE, Antoine</t>
      </is>
    </nc>
  </rcc>
  <rcc rId="430" sId="11" xfDxf="1" dxf="1">
    <nc r="C53" t="inlineStr">
      <is>
        <t>NORMAL</t>
      </is>
    </nc>
  </rcc>
  <rcc rId="431" sId="11" xfDxf="1" dxf="1">
    <nc r="D53" t="inlineStr">
      <is>
        <t>P</t>
      </is>
    </nc>
  </rcc>
  <rcc rId="432" sId="11" xfDxf="1" dxf="1" numFmtId="19">
    <nc r="E53">
      <v>43344</v>
    </nc>
    <ndxf>
      <numFmt numFmtId="19" formatCode="dd/mm/yyyy"/>
    </ndxf>
  </rcc>
  <rcc rId="433" sId="11" xfDxf="1" dxf="1" numFmtId="19">
    <nc r="F53">
      <v>43830</v>
    </nc>
    <ndxf>
      <numFmt numFmtId="19" formatCode="dd/mm/yyyy"/>
    </ndxf>
  </rcc>
  <rcc rId="434" sId="11" xfDxf="1" dxf="1">
    <nc r="G53" t="inlineStr">
      <is>
        <t>N</t>
      </is>
    </nc>
  </rcc>
  <rcc rId="435" sId="11" xfDxf="1" dxf="1">
    <nc r="A54">
      <v>106678</v>
    </nc>
  </rcc>
  <rcc rId="436" sId="11" xfDxf="1" dxf="1">
    <nc r="B54" t="inlineStr">
      <is>
        <t>LAVIER, Louis-marie</t>
      </is>
    </nc>
  </rcc>
  <rcc rId="437" sId="11" xfDxf="1" dxf="1">
    <nc r="C54" t="inlineStr">
      <is>
        <t>NORMAL</t>
      </is>
    </nc>
  </rcc>
  <rcc rId="438" sId="11" xfDxf="1" dxf="1">
    <nc r="D54" t="inlineStr">
      <is>
        <t>P</t>
      </is>
    </nc>
  </rcc>
  <rcc rId="439" sId="11" xfDxf="1" dxf="1" numFmtId="19">
    <nc r="E54">
      <v>43344</v>
    </nc>
    <ndxf>
      <numFmt numFmtId="19" formatCode="dd/mm/yyyy"/>
    </ndxf>
  </rcc>
  <rcc rId="440" sId="11" xfDxf="1" dxf="1" numFmtId="19">
    <nc r="F54">
      <v>43830</v>
    </nc>
    <ndxf>
      <numFmt numFmtId="19" formatCode="dd/mm/yyyy"/>
    </ndxf>
  </rcc>
  <rcc rId="441" sId="11" xfDxf="1" dxf="1">
    <nc r="G54" t="inlineStr">
      <is>
        <t>O</t>
      </is>
    </nc>
  </rcc>
  <rcc rId="442" sId="11" xfDxf="1" dxf="1">
    <nc r="A55">
      <v>106371</v>
    </nc>
  </rcc>
  <rcc rId="443" sId="11" xfDxf="1" dxf="1">
    <nc r="B55" t="inlineStr">
      <is>
        <t>LE GAL, Solenn</t>
      </is>
    </nc>
  </rcc>
  <rcc rId="444" sId="11" xfDxf="1" dxf="1">
    <nc r="C55" t="inlineStr">
      <is>
        <t>NORMAL</t>
      </is>
    </nc>
  </rcc>
  <rcc rId="445" sId="11" xfDxf="1" dxf="1">
    <nc r="D55" t="inlineStr">
      <is>
        <t>P</t>
      </is>
    </nc>
  </rcc>
  <rcc rId="446" sId="11" xfDxf="1" dxf="1" numFmtId="19">
    <nc r="E55">
      <v>43344</v>
    </nc>
    <ndxf>
      <numFmt numFmtId="19" formatCode="dd/mm/yyyy"/>
    </ndxf>
  </rcc>
  <rcc rId="447" sId="11" xfDxf="1" dxf="1" numFmtId="19">
    <nc r="F55">
      <v>43830</v>
    </nc>
    <ndxf>
      <numFmt numFmtId="19" formatCode="dd/mm/yyyy"/>
    </ndxf>
  </rcc>
  <rcc rId="448" sId="11" xfDxf="1" dxf="1">
    <nc r="G55" t="inlineStr">
      <is>
        <t>O</t>
      </is>
    </nc>
  </rcc>
  <rcc rId="449" sId="11" xfDxf="1" dxf="1">
    <nc r="A56">
      <v>106477</v>
    </nc>
  </rcc>
  <rcc rId="450" sId="11" xfDxf="1" dxf="1">
    <nc r="B56" t="inlineStr">
      <is>
        <t>LE NORMAND, Amaury</t>
      </is>
    </nc>
  </rcc>
  <rcc rId="451" sId="11" xfDxf="1" dxf="1">
    <nc r="C56" t="inlineStr">
      <is>
        <t>NORMAL</t>
      </is>
    </nc>
  </rcc>
  <rcc rId="452" sId="11" xfDxf="1" dxf="1">
    <nc r="D56" t="inlineStr">
      <is>
        <t>P</t>
      </is>
    </nc>
  </rcc>
  <rcc rId="453" sId="11" xfDxf="1" dxf="1" numFmtId="19">
    <nc r="E56">
      <v>43344</v>
    </nc>
    <ndxf>
      <numFmt numFmtId="19" formatCode="dd/mm/yyyy"/>
    </ndxf>
  </rcc>
  <rcc rId="454" sId="11" xfDxf="1" dxf="1" numFmtId="19">
    <nc r="F56">
      <v>43830</v>
    </nc>
    <ndxf>
      <numFmt numFmtId="19" formatCode="dd/mm/yyyy"/>
    </ndxf>
  </rcc>
  <rcc rId="455" sId="11" xfDxf="1" dxf="1">
    <nc r="G56" t="inlineStr">
      <is>
        <t>N</t>
      </is>
    </nc>
  </rcc>
  <rcc rId="456" sId="11" xfDxf="1" dxf="1">
    <nc r="A57">
      <v>108406</v>
    </nc>
  </rcc>
  <rcc rId="457" sId="11" xfDxf="1" dxf="1">
    <nc r="B57" t="inlineStr">
      <is>
        <t>LEFEVRE, Arthur</t>
      </is>
    </nc>
  </rcc>
  <rcc rId="458" sId="11" xfDxf="1" dxf="1">
    <nc r="C57" t="inlineStr">
      <is>
        <t>NORMAL</t>
      </is>
    </nc>
  </rcc>
  <rcc rId="459" sId="11" xfDxf="1" dxf="1">
    <nc r="D57" t="inlineStr">
      <is>
        <t>P</t>
      </is>
    </nc>
  </rcc>
  <rcc rId="460" sId="11" xfDxf="1" dxf="1" numFmtId="19">
    <nc r="E57">
      <v>43344</v>
    </nc>
    <ndxf>
      <numFmt numFmtId="19" formatCode="dd/mm/yyyy"/>
    </ndxf>
  </rcc>
  <rcc rId="461" sId="11" xfDxf="1" dxf="1" numFmtId="19">
    <nc r="F57">
      <v>43830</v>
    </nc>
    <ndxf>
      <numFmt numFmtId="19" formatCode="dd/mm/yyyy"/>
    </ndxf>
  </rcc>
  <rcc rId="462" sId="11" xfDxf="1" dxf="1">
    <nc r="G57" t="inlineStr">
      <is>
        <t>O</t>
      </is>
    </nc>
  </rcc>
  <rcc rId="463" sId="11" xfDxf="1" dxf="1">
    <nc r="A58">
      <v>106689</v>
    </nc>
  </rcc>
  <rcc rId="464" sId="11" xfDxf="1" dxf="1">
    <nc r="B58" t="inlineStr">
      <is>
        <t>LEGOUPIL, Jeremy</t>
      </is>
    </nc>
  </rcc>
  <rcc rId="465" sId="11" xfDxf="1" dxf="1">
    <nc r="C58" t="inlineStr">
      <is>
        <t>NORMAL</t>
      </is>
    </nc>
  </rcc>
  <rcc rId="466" sId="11" xfDxf="1" dxf="1">
    <nc r="D58" t="inlineStr">
      <is>
        <t>P</t>
      </is>
    </nc>
  </rcc>
  <rcc rId="467" sId="11" xfDxf="1" dxf="1" numFmtId="19">
    <nc r="E58">
      <v>43344</v>
    </nc>
    <ndxf>
      <numFmt numFmtId="19" formatCode="dd/mm/yyyy"/>
    </ndxf>
  </rcc>
  <rcc rId="468" sId="11" xfDxf="1" dxf="1" numFmtId="19">
    <nc r="F58">
      <v>43830</v>
    </nc>
    <ndxf>
      <numFmt numFmtId="19" formatCode="dd/mm/yyyy"/>
    </ndxf>
  </rcc>
  <rcc rId="469" sId="11" xfDxf="1" dxf="1">
    <nc r="G58" t="inlineStr">
      <is>
        <t>O</t>
      </is>
    </nc>
  </rcc>
  <rcc rId="470" sId="11" xfDxf="1" dxf="1">
    <nc r="A59">
      <v>108410</v>
    </nc>
  </rcc>
  <rcc rId="471" sId="11" xfDxf="1" dxf="1">
    <nc r="B59" t="inlineStr">
      <is>
        <t>LEUX, Marie Sophie</t>
      </is>
    </nc>
  </rcc>
  <rcc rId="472" sId="11" xfDxf="1" dxf="1">
    <nc r="C59" t="inlineStr">
      <is>
        <t>NORMAL</t>
      </is>
    </nc>
  </rcc>
  <rcc rId="473" sId="11" xfDxf="1" dxf="1">
    <nc r="D59" t="inlineStr">
      <is>
        <t>P</t>
      </is>
    </nc>
  </rcc>
  <rcc rId="474" sId="11" xfDxf="1" dxf="1" numFmtId="19">
    <nc r="E59">
      <v>43344</v>
    </nc>
    <ndxf>
      <numFmt numFmtId="19" formatCode="dd/mm/yyyy"/>
    </ndxf>
  </rcc>
  <rcc rId="475" sId="11" xfDxf="1" dxf="1" numFmtId="19">
    <nc r="F59">
      <v>43830</v>
    </nc>
    <ndxf>
      <numFmt numFmtId="19" formatCode="dd/mm/yyyy"/>
    </ndxf>
  </rcc>
  <rcc rId="476" sId="11" xfDxf="1" dxf="1">
    <nc r="G59" t="inlineStr">
      <is>
        <t>O</t>
      </is>
    </nc>
  </rcc>
  <rcc rId="477" sId="11" xfDxf="1" dxf="1">
    <nc r="A60">
      <v>108476</v>
    </nc>
  </rcc>
  <rcc rId="478" sId="11" xfDxf="1" dxf="1">
    <nc r="B60" t="inlineStr">
      <is>
        <t>MACE, Nicolas</t>
      </is>
    </nc>
  </rcc>
  <rcc rId="479" sId="11" xfDxf="1" dxf="1">
    <nc r="C60" t="inlineStr">
      <is>
        <t>NORMAL</t>
      </is>
    </nc>
  </rcc>
  <rcc rId="480" sId="11" xfDxf="1" dxf="1">
    <nc r="D60" t="inlineStr">
      <is>
        <t>P</t>
      </is>
    </nc>
  </rcc>
  <rcc rId="481" sId="11" xfDxf="1" dxf="1" numFmtId="19">
    <nc r="E60">
      <v>43344</v>
    </nc>
    <ndxf>
      <numFmt numFmtId="19" formatCode="dd/mm/yyyy"/>
    </ndxf>
  </rcc>
  <rcc rId="482" sId="11" xfDxf="1" dxf="1" numFmtId="19">
    <nc r="F60">
      <v>43830</v>
    </nc>
    <ndxf>
      <numFmt numFmtId="19" formatCode="dd/mm/yyyy"/>
    </ndxf>
  </rcc>
  <rcc rId="483" sId="11" xfDxf="1" dxf="1">
    <nc r="G60" t="inlineStr">
      <is>
        <t>O</t>
      </is>
    </nc>
  </rcc>
  <rcc rId="484" sId="11" xfDxf="1" dxf="1">
    <nc r="A61">
      <v>106275</v>
    </nc>
  </rcc>
  <rcc rId="485" sId="11" xfDxf="1" dxf="1">
    <nc r="B61" t="inlineStr">
      <is>
        <t>MAGNEN, Thibault</t>
      </is>
    </nc>
  </rcc>
  <rcc rId="486" sId="11" xfDxf="1" dxf="1">
    <nc r="C61" t="inlineStr">
      <is>
        <t>NORMAL</t>
      </is>
    </nc>
  </rcc>
  <rcc rId="487" sId="11" xfDxf="1" dxf="1">
    <nc r="D61" t="inlineStr">
      <is>
        <t>P</t>
      </is>
    </nc>
  </rcc>
  <rcc rId="488" sId="11" xfDxf="1" dxf="1" numFmtId="19">
    <nc r="E61">
      <v>43344</v>
    </nc>
    <ndxf>
      <numFmt numFmtId="19" formatCode="dd/mm/yyyy"/>
    </ndxf>
  </rcc>
  <rcc rId="489" sId="11" xfDxf="1" dxf="1" numFmtId="19">
    <nc r="F61">
      <v>43830</v>
    </nc>
    <ndxf>
      <numFmt numFmtId="19" formatCode="dd/mm/yyyy"/>
    </ndxf>
  </rcc>
  <rcc rId="490" sId="11" xfDxf="1" dxf="1">
    <nc r="G61" t="inlineStr">
      <is>
        <t>N</t>
      </is>
    </nc>
  </rcc>
  <rcc rId="491" sId="11" xfDxf="1" dxf="1">
    <nc r="A62">
      <v>108395</v>
    </nc>
  </rcc>
  <rcc rId="492" sId="11" xfDxf="1" dxf="1">
    <nc r="B62" t="inlineStr">
      <is>
        <t>MAGRE, Pierre</t>
      </is>
    </nc>
  </rcc>
  <rcc rId="493" sId="11" xfDxf="1" dxf="1">
    <nc r="C62" t="inlineStr">
      <is>
        <t>NORMAL</t>
      </is>
    </nc>
  </rcc>
  <rcc rId="494" sId="11" xfDxf="1" dxf="1">
    <nc r="D62" t="inlineStr">
      <is>
        <t>P</t>
      </is>
    </nc>
  </rcc>
  <rcc rId="495" sId="11" xfDxf="1" dxf="1" numFmtId="19">
    <nc r="E62">
      <v>43344</v>
    </nc>
    <ndxf>
      <numFmt numFmtId="19" formatCode="dd/mm/yyyy"/>
    </ndxf>
  </rcc>
  <rcc rId="496" sId="11" xfDxf="1" dxf="1" numFmtId="19">
    <nc r="F62">
      <v>43830</v>
    </nc>
    <ndxf>
      <numFmt numFmtId="19" formatCode="dd/mm/yyyy"/>
    </ndxf>
  </rcc>
  <rcc rId="497" sId="11" xfDxf="1" dxf="1">
    <nc r="G62" t="inlineStr">
      <is>
        <t>O</t>
      </is>
    </nc>
  </rcc>
  <rcc rId="498" sId="11" xfDxf="1" dxf="1">
    <nc r="A63">
      <v>108411</v>
    </nc>
  </rcc>
  <rcc rId="499" sId="11" xfDxf="1" dxf="1">
    <nc r="B63" t="inlineStr">
      <is>
        <t>MAILLET, Alexandre</t>
      </is>
    </nc>
  </rcc>
  <rcc rId="500" sId="11" xfDxf="1" dxf="1">
    <nc r="C63" t="inlineStr">
      <is>
        <t>NORMAL</t>
      </is>
    </nc>
  </rcc>
  <rcc rId="501" sId="11" xfDxf="1" dxf="1">
    <nc r="D63" t="inlineStr">
      <is>
        <t>P</t>
      </is>
    </nc>
  </rcc>
  <rcc rId="502" sId="11" xfDxf="1" dxf="1" numFmtId="19">
    <nc r="E63">
      <v>43344</v>
    </nc>
    <ndxf>
      <numFmt numFmtId="19" formatCode="dd/mm/yyyy"/>
    </ndxf>
  </rcc>
  <rcc rId="503" sId="11" xfDxf="1" dxf="1" numFmtId="19">
    <nc r="F63">
      <v>43830</v>
    </nc>
    <ndxf>
      <numFmt numFmtId="19" formatCode="dd/mm/yyyy"/>
    </ndxf>
  </rcc>
  <rcc rId="504" sId="11" xfDxf="1" dxf="1">
    <nc r="G63" t="inlineStr">
      <is>
        <t>O</t>
      </is>
    </nc>
  </rcc>
  <rcc rId="505" sId="11" xfDxf="1" dxf="1">
    <nc r="A64">
      <v>108072</v>
    </nc>
  </rcc>
  <rcc rId="506" sId="11" xfDxf="1" dxf="1">
    <nc r="B64" t="inlineStr">
      <is>
        <t>MANSOURI, Réda</t>
      </is>
    </nc>
  </rcc>
  <rcc rId="507" sId="11" xfDxf="1" dxf="1">
    <nc r="C64" t="inlineStr">
      <is>
        <t>NORMAL</t>
      </is>
    </nc>
  </rcc>
  <rcc rId="508" sId="11" xfDxf="1" dxf="1">
    <nc r="D64" t="inlineStr">
      <is>
        <t>P</t>
      </is>
    </nc>
  </rcc>
  <rcc rId="509" sId="11" xfDxf="1" dxf="1" numFmtId="19">
    <nc r="E64">
      <v>43344</v>
    </nc>
    <ndxf>
      <numFmt numFmtId="19" formatCode="dd/mm/yyyy"/>
    </ndxf>
  </rcc>
  <rcc rId="510" sId="11" xfDxf="1" dxf="1" numFmtId="19">
    <nc r="F64">
      <v>43830</v>
    </nc>
    <ndxf>
      <numFmt numFmtId="19" formatCode="dd/mm/yyyy"/>
    </ndxf>
  </rcc>
  <rcc rId="511" sId="11" xfDxf="1" dxf="1">
    <nc r="G64" t="inlineStr">
      <is>
        <t>N</t>
      </is>
    </nc>
  </rcc>
  <rcc rId="512" sId="11" xfDxf="1" dxf="1">
    <nc r="A65">
      <v>108432</v>
    </nc>
  </rcc>
  <rcc rId="513" sId="11" xfDxf="1" dxf="1">
    <nc r="B65" t="inlineStr">
      <is>
        <t>MARTIN, Theo</t>
      </is>
    </nc>
  </rcc>
  <rcc rId="514" sId="11" xfDxf="1" dxf="1">
    <nc r="C65" t="inlineStr">
      <is>
        <t>NORMAL</t>
      </is>
    </nc>
  </rcc>
  <rcc rId="515" sId="11" xfDxf="1" dxf="1">
    <nc r="D65" t="inlineStr">
      <is>
        <t>P</t>
      </is>
    </nc>
  </rcc>
  <rcc rId="516" sId="11" xfDxf="1" dxf="1" numFmtId="19">
    <nc r="E65">
      <v>43344</v>
    </nc>
    <ndxf>
      <numFmt numFmtId="19" formatCode="dd/mm/yyyy"/>
    </ndxf>
  </rcc>
  <rcc rId="517" sId="11" xfDxf="1" dxf="1" numFmtId="19">
    <nc r="F65">
      <v>43830</v>
    </nc>
    <ndxf>
      <numFmt numFmtId="19" formatCode="dd/mm/yyyy"/>
    </ndxf>
  </rcc>
  <rcc rId="518" sId="11" xfDxf="1" dxf="1">
    <nc r="G65" t="inlineStr">
      <is>
        <t>N</t>
      </is>
    </nc>
  </rcc>
  <rcc rId="519" sId="11" xfDxf="1" dxf="1">
    <nc r="A66">
      <v>108453</v>
    </nc>
  </rcc>
  <rcc rId="520" sId="11" xfDxf="1" dxf="1">
    <nc r="B66" t="inlineStr">
      <is>
        <t>MARTINENGHI, Jean-Jacques</t>
      </is>
    </nc>
  </rcc>
  <rcc rId="521" sId="11" xfDxf="1" dxf="1">
    <nc r="C66" t="inlineStr">
      <is>
        <t>NORMAL</t>
      </is>
    </nc>
  </rcc>
  <rcc rId="522" sId="11" xfDxf="1" dxf="1">
    <nc r="D66" t="inlineStr">
      <is>
        <t>P</t>
      </is>
    </nc>
  </rcc>
  <rcc rId="523" sId="11" xfDxf="1" dxf="1" numFmtId="19">
    <nc r="E66">
      <v>43344</v>
    </nc>
    <ndxf>
      <numFmt numFmtId="19" formatCode="dd/mm/yyyy"/>
    </ndxf>
  </rcc>
  <rcc rId="524" sId="11" xfDxf="1" dxf="1" numFmtId="19">
    <nc r="F66">
      <v>43830</v>
    </nc>
    <ndxf>
      <numFmt numFmtId="19" formatCode="dd/mm/yyyy"/>
    </ndxf>
  </rcc>
  <rcc rId="525" sId="11" xfDxf="1" dxf="1">
    <nc r="G66" t="inlineStr">
      <is>
        <t>N</t>
      </is>
    </nc>
  </rcc>
  <rcc rId="526" sId="11" xfDxf="1" dxf="1">
    <nc r="A67">
      <v>108398</v>
    </nc>
  </rcc>
  <rcc rId="527" sId="11" xfDxf="1" dxf="1">
    <nc r="B67" t="inlineStr">
      <is>
        <t>MARY, Guillaume</t>
      </is>
    </nc>
  </rcc>
  <rcc rId="528" sId="11" xfDxf="1" dxf="1">
    <nc r="C67" t="inlineStr">
      <is>
        <t>NORMAL</t>
      </is>
    </nc>
  </rcc>
  <rcc rId="529" sId="11" xfDxf="1" dxf="1">
    <nc r="D67" t="inlineStr">
      <is>
        <t>P</t>
      </is>
    </nc>
  </rcc>
  <rcc rId="530" sId="11" xfDxf="1" dxf="1" numFmtId="19">
    <nc r="E67">
      <v>43344</v>
    </nc>
    <ndxf>
      <numFmt numFmtId="19" formatCode="dd/mm/yyyy"/>
    </ndxf>
  </rcc>
  <rcc rId="531" sId="11" xfDxf="1" dxf="1" numFmtId="19">
    <nc r="F67">
      <v>43830</v>
    </nc>
    <ndxf>
      <numFmt numFmtId="19" formatCode="dd/mm/yyyy"/>
    </ndxf>
  </rcc>
  <rcc rId="532" sId="11" xfDxf="1" dxf="1">
    <nc r="G67" t="inlineStr">
      <is>
        <t>N</t>
      </is>
    </nc>
  </rcc>
  <rcc rId="533" sId="11" xfDxf="1" dxf="1">
    <nc r="A68">
      <v>108588</v>
    </nc>
  </rcc>
  <rcc rId="534" sId="11" xfDxf="1" dxf="1">
    <nc r="B68" t="inlineStr">
      <is>
        <t>MAULINE, Ivan</t>
      </is>
    </nc>
  </rcc>
  <rcc rId="535" sId="11" xfDxf="1" dxf="1">
    <nc r="C68" t="inlineStr">
      <is>
        <t>NORMAL</t>
      </is>
    </nc>
  </rcc>
  <rcc rId="536" sId="11" xfDxf="1" dxf="1">
    <nc r="D68" t="inlineStr">
      <is>
        <t>P</t>
      </is>
    </nc>
  </rcc>
  <rcc rId="537" sId="11" xfDxf="1" dxf="1" numFmtId="19">
    <nc r="E68">
      <v>43344</v>
    </nc>
    <ndxf>
      <numFmt numFmtId="19" formatCode="dd/mm/yyyy"/>
    </ndxf>
  </rcc>
  <rcc rId="538" sId="11" xfDxf="1" dxf="1" numFmtId="19">
    <nc r="F68">
      <v>43830</v>
    </nc>
    <ndxf>
      <numFmt numFmtId="19" formatCode="dd/mm/yyyy"/>
    </ndxf>
  </rcc>
  <rcc rId="539" sId="11" xfDxf="1" dxf="1">
    <nc r="G68" t="inlineStr">
      <is>
        <t>N</t>
      </is>
    </nc>
  </rcc>
  <rcc rId="540" sId="11" xfDxf="1" dxf="1">
    <nc r="A69">
      <v>107182</v>
    </nc>
  </rcc>
  <rcc rId="541" sId="11" xfDxf="1" dxf="1">
    <nc r="B69" t="inlineStr">
      <is>
        <t>MILLET, Mathilde</t>
      </is>
    </nc>
  </rcc>
  <rcc rId="542" sId="11" xfDxf="1" dxf="1">
    <nc r="C69" t="inlineStr">
      <is>
        <t>NORMAL</t>
      </is>
    </nc>
  </rcc>
  <rcc rId="543" sId="11" xfDxf="1" dxf="1">
    <nc r="D69" t="inlineStr">
      <is>
        <t>P</t>
      </is>
    </nc>
  </rcc>
  <rcc rId="544" sId="11" xfDxf="1" dxf="1" numFmtId="19">
    <nc r="E69">
      <v>43344</v>
    </nc>
    <ndxf>
      <numFmt numFmtId="19" formatCode="dd/mm/yyyy"/>
    </ndxf>
  </rcc>
  <rcc rId="545" sId="11" xfDxf="1" dxf="1" numFmtId="19">
    <nc r="F69">
      <v>43830</v>
    </nc>
    <ndxf>
      <numFmt numFmtId="19" formatCode="dd/mm/yyyy"/>
    </ndxf>
  </rcc>
  <rcc rId="546" sId="11" xfDxf="1" dxf="1">
    <nc r="G69" t="inlineStr">
      <is>
        <t>N</t>
      </is>
    </nc>
  </rcc>
  <rcc rId="547" sId="11" xfDxf="1" dxf="1">
    <nc r="A70">
      <v>108374</v>
    </nc>
  </rcc>
  <rcc rId="548" sId="11" xfDxf="1" dxf="1">
    <nc r="B70" t="inlineStr">
      <is>
        <t>MOHAMMAD, Sjavel</t>
      </is>
    </nc>
  </rcc>
  <rcc rId="549" sId="11" xfDxf="1" dxf="1">
    <nc r="C70" t="inlineStr">
      <is>
        <t>NORMAL</t>
      </is>
    </nc>
  </rcc>
  <rcc rId="550" sId="11" xfDxf="1" dxf="1">
    <nc r="D70" t="inlineStr">
      <is>
        <t>P</t>
      </is>
    </nc>
  </rcc>
  <rcc rId="551" sId="11" xfDxf="1" dxf="1" numFmtId="19">
    <nc r="E70">
      <v>43344</v>
    </nc>
    <ndxf>
      <numFmt numFmtId="19" formatCode="dd/mm/yyyy"/>
    </ndxf>
  </rcc>
  <rcc rId="552" sId="11" xfDxf="1" dxf="1" numFmtId="19">
    <nc r="F70">
      <v>43830</v>
    </nc>
    <ndxf>
      <numFmt numFmtId="19" formatCode="dd/mm/yyyy"/>
    </ndxf>
  </rcc>
  <rcc rId="553" sId="11" xfDxf="1" dxf="1">
    <nc r="G70" t="inlineStr">
      <is>
        <t>O</t>
      </is>
    </nc>
  </rcc>
  <rcc rId="554" sId="11" xfDxf="1" dxf="1">
    <nc r="A71">
      <v>108540</v>
    </nc>
  </rcc>
  <rcc rId="555" sId="11" xfDxf="1" dxf="1">
    <nc r="B71" t="inlineStr">
      <is>
        <t>MOIZARD, Pierre</t>
      </is>
    </nc>
  </rcc>
  <rcc rId="556" sId="11" xfDxf="1" dxf="1">
    <nc r="C71" t="inlineStr">
      <is>
        <t>NORMAL</t>
      </is>
    </nc>
  </rcc>
  <rcc rId="557" sId="11" xfDxf="1" dxf="1">
    <nc r="D71" t="inlineStr">
      <is>
        <t>P</t>
      </is>
    </nc>
  </rcc>
  <rcc rId="558" sId="11" xfDxf="1" dxf="1" numFmtId="19">
    <nc r="E71">
      <v>43344</v>
    </nc>
    <ndxf>
      <numFmt numFmtId="19" formatCode="dd/mm/yyyy"/>
    </ndxf>
  </rcc>
  <rcc rId="559" sId="11" xfDxf="1" dxf="1" numFmtId="19">
    <nc r="F71">
      <v>43830</v>
    </nc>
    <ndxf>
      <numFmt numFmtId="19" formatCode="dd/mm/yyyy"/>
    </ndxf>
  </rcc>
  <rcc rId="560" sId="11" xfDxf="1" dxf="1">
    <nc r="G71" t="inlineStr">
      <is>
        <t>N</t>
      </is>
    </nc>
  </rcc>
  <rcc rId="561" sId="11" xfDxf="1" dxf="1">
    <nc r="A72">
      <v>108440</v>
    </nc>
  </rcc>
  <rcc rId="562" sId="11" xfDxf="1" dxf="1">
    <nc r="B72" t="inlineStr">
      <is>
        <t>MOUICI, Abdelouehed</t>
      </is>
    </nc>
  </rcc>
  <rcc rId="563" sId="11" xfDxf="1" dxf="1">
    <nc r="C72" t="inlineStr">
      <is>
        <t>NORMAL</t>
      </is>
    </nc>
  </rcc>
  <rcc rId="564" sId="11" xfDxf="1" dxf="1">
    <nc r="D72" t="inlineStr">
      <is>
        <t>P</t>
      </is>
    </nc>
  </rcc>
  <rcc rId="565" sId="11" xfDxf="1" dxf="1" numFmtId="19">
    <nc r="E72">
      <v>43344</v>
    </nc>
    <ndxf>
      <numFmt numFmtId="19" formatCode="dd/mm/yyyy"/>
    </ndxf>
  </rcc>
  <rcc rId="566" sId="11" xfDxf="1" dxf="1" numFmtId="19">
    <nc r="F72">
      <v>43830</v>
    </nc>
    <ndxf>
      <numFmt numFmtId="19" formatCode="dd/mm/yyyy"/>
    </ndxf>
  </rcc>
  <rcc rId="567" sId="11" xfDxf="1" dxf="1">
    <nc r="G72" t="inlineStr">
      <is>
        <t>N</t>
      </is>
    </nc>
  </rcc>
  <rcc rId="568" sId="11" xfDxf="1" dxf="1">
    <nc r="A73">
      <v>108519</v>
    </nc>
  </rcc>
  <rcc rId="569" sId="11" xfDxf="1" dxf="1">
    <nc r="B73" t="inlineStr">
      <is>
        <t>MOUNEIMNE, Kevin</t>
      </is>
    </nc>
  </rcc>
  <rcc rId="570" sId="11" xfDxf="1" dxf="1">
    <nc r="C73" t="inlineStr">
      <is>
        <t>NORMAL</t>
      </is>
    </nc>
  </rcc>
  <rcc rId="571" sId="11" xfDxf="1" dxf="1">
    <nc r="D73" t="inlineStr">
      <is>
        <t>P</t>
      </is>
    </nc>
  </rcc>
  <rcc rId="572" sId="11" xfDxf="1" dxf="1" numFmtId="19">
    <nc r="E73">
      <v>43344</v>
    </nc>
    <ndxf>
      <numFmt numFmtId="19" formatCode="dd/mm/yyyy"/>
    </ndxf>
  </rcc>
  <rcc rId="573" sId="11" xfDxf="1" dxf="1" numFmtId="19">
    <nc r="F73">
      <v>43830</v>
    </nc>
    <ndxf>
      <numFmt numFmtId="19" formatCode="dd/mm/yyyy"/>
    </ndxf>
  </rcc>
  <rcc rId="574" sId="11" xfDxf="1" dxf="1">
    <nc r="G73" t="inlineStr">
      <is>
        <t>N</t>
      </is>
    </nc>
  </rcc>
  <rcc rId="575" sId="11" xfDxf="1" dxf="1">
    <nc r="A74">
      <v>106478</v>
    </nc>
  </rcc>
  <rcc rId="576" sId="11" xfDxf="1" dxf="1">
    <nc r="B74" t="inlineStr">
      <is>
        <t>MURUGESAPILLAI, Keerthigan</t>
      </is>
    </nc>
  </rcc>
  <rcc rId="577" sId="11" xfDxf="1" dxf="1">
    <nc r="C74" t="inlineStr">
      <is>
        <t>NORMAL</t>
      </is>
    </nc>
  </rcc>
  <rcc rId="578" sId="11" xfDxf="1" dxf="1">
    <nc r="D74" t="inlineStr">
      <is>
        <t>P</t>
      </is>
    </nc>
  </rcc>
  <rcc rId="579" sId="11" xfDxf="1" dxf="1" numFmtId="19">
    <nc r="E74">
      <v>43344</v>
    </nc>
    <ndxf>
      <numFmt numFmtId="19" formatCode="dd/mm/yyyy"/>
    </ndxf>
  </rcc>
  <rcc rId="580" sId="11" xfDxf="1" dxf="1" numFmtId="19">
    <nc r="F74">
      <v>43830</v>
    </nc>
    <ndxf>
      <numFmt numFmtId="19" formatCode="dd/mm/yyyy"/>
    </ndxf>
  </rcc>
  <rcc rId="581" sId="11" xfDxf="1" dxf="1">
    <nc r="G74" t="inlineStr">
      <is>
        <t>N</t>
      </is>
    </nc>
  </rcc>
  <rcc rId="582" sId="11" xfDxf="1" dxf="1">
    <nc r="A75">
      <v>106351</v>
    </nc>
  </rcc>
  <rcc rId="583" sId="11" xfDxf="1" dxf="1">
    <nc r="B75" t="inlineStr">
      <is>
        <t>NJITCHE, Lorenzo</t>
      </is>
    </nc>
  </rcc>
  <rcc rId="584" sId="11" xfDxf="1" dxf="1">
    <nc r="C75" t="inlineStr">
      <is>
        <t>NORMAL</t>
      </is>
    </nc>
  </rcc>
  <rcc rId="585" sId="11" xfDxf="1" dxf="1">
    <nc r="D75" t="inlineStr">
      <is>
        <t>P</t>
      </is>
    </nc>
  </rcc>
  <rcc rId="586" sId="11" xfDxf="1" dxf="1" numFmtId="19">
    <nc r="E75">
      <v>43344</v>
    </nc>
    <ndxf>
      <numFmt numFmtId="19" formatCode="dd/mm/yyyy"/>
    </ndxf>
  </rcc>
  <rcc rId="587" sId="11" xfDxf="1" dxf="1" numFmtId="19">
    <nc r="F75">
      <v>43830</v>
    </nc>
    <ndxf>
      <numFmt numFmtId="19" formatCode="dd/mm/yyyy"/>
    </ndxf>
  </rcc>
  <rcc rId="588" sId="11" xfDxf="1" dxf="1">
    <nc r="G75" t="inlineStr">
      <is>
        <t>N</t>
      </is>
    </nc>
  </rcc>
  <rcc rId="589" sId="11" xfDxf="1" dxf="1">
    <nc r="A76">
      <v>106538</v>
    </nc>
  </rcc>
  <rcc rId="590" sId="11" xfDxf="1" dxf="1">
    <nc r="B76" t="inlineStr">
      <is>
        <t>NUNEZ, Rafaël</t>
      </is>
    </nc>
  </rcc>
  <rcc rId="591" sId="11" xfDxf="1" dxf="1">
    <nc r="C76" t="inlineStr">
      <is>
        <t>NORMAL</t>
      </is>
    </nc>
  </rcc>
  <rcc rId="592" sId="11" xfDxf="1" dxf="1">
    <nc r="D76" t="inlineStr">
      <is>
        <t>P</t>
      </is>
    </nc>
  </rcc>
  <rcc rId="593" sId="11" xfDxf="1" dxf="1" numFmtId="19">
    <nc r="E76">
      <v>43344</v>
    </nc>
    <ndxf>
      <numFmt numFmtId="19" formatCode="dd/mm/yyyy"/>
    </ndxf>
  </rcc>
  <rcc rId="594" sId="11" xfDxf="1" dxf="1" numFmtId="19">
    <nc r="F76">
      <v>43830</v>
    </nc>
    <ndxf>
      <numFmt numFmtId="19" formatCode="dd/mm/yyyy"/>
    </ndxf>
  </rcc>
  <rcc rId="595" sId="11" xfDxf="1" dxf="1">
    <nc r="G76" t="inlineStr">
      <is>
        <t>N</t>
      </is>
    </nc>
  </rcc>
  <rcc rId="596" sId="11" xfDxf="1" dxf="1">
    <nc r="A77">
      <v>106342</v>
    </nc>
  </rcc>
  <rcc rId="597" sId="11" xfDxf="1" dxf="1">
    <nc r="B77" t="inlineStr">
      <is>
        <t>OLIN, Clement</t>
      </is>
    </nc>
  </rcc>
  <rcc rId="598" sId="11" xfDxf="1" dxf="1">
    <nc r="C77" t="inlineStr">
      <is>
        <t>NORMAL</t>
      </is>
    </nc>
  </rcc>
  <rcc rId="599" sId="11" xfDxf="1" dxf="1">
    <nc r="D77" t="inlineStr">
      <is>
        <t>P</t>
      </is>
    </nc>
  </rcc>
  <rcc rId="600" sId="11" xfDxf="1" dxf="1" numFmtId="19">
    <nc r="E77">
      <v>43344</v>
    </nc>
    <ndxf>
      <numFmt numFmtId="19" formatCode="dd/mm/yyyy"/>
    </ndxf>
  </rcc>
  <rcc rId="601" sId="11" xfDxf="1" dxf="1" numFmtId="19">
    <nc r="F77">
      <v>43830</v>
    </nc>
    <ndxf>
      <numFmt numFmtId="19" formatCode="dd/mm/yyyy"/>
    </ndxf>
  </rcc>
  <rcc rId="602" sId="11" xfDxf="1" dxf="1">
    <nc r="G77" t="inlineStr">
      <is>
        <t>O</t>
      </is>
    </nc>
  </rcc>
  <rcc rId="603" sId="11" xfDxf="1" dxf="1">
    <nc r="A78">
      <v>108433</v>
    </nc>
  </rcc>
  <rcc rId="604" sId="11" xfDxf="1" dxf="1">
    <nc r="B78" t="inlineStr">
      <is>
        <t>OUDJANI, Rayan</t>
      </is>
    </nc>
  </rcc>
  <rcc rId="605" sId="11" xfDxf="1" dxf="1">
    <nc r="C78" t="inlineStr">
      <is>
        <t>NORMAL</t>
      </is>
    </nc>
  </rcc>
  <rcc rId="606" sId="11" xfDxf="1" dxf="1">
    <nc r="D78" t="inlineStr">
      <is>
        <t>P</t>
      </is>
    </nc>
  </rcc>
  <rcc rId="607" sId="11" xfDxf="1" dxf="1" numFmtId="19">
    <nc r="E78">
      <v>43344</v>
    </nc>
    <ndxf>
      <numFmt numFmtId="19" formatCode="dd/mm/yyyy"/>
    </ndxf>
  </rcc>
  <rcc rId="608" sId="11" xfDxf="1" dxf="1" numFmtId="19">
    <nc r="F78">
      <v>43830</v>
    </nc>
    <ndxf>
      <numFmt numFmtId="19" formatCode="dd/mm/yyyy"/>
    </ndxf>
  </rcc>
  <rcc rId="609" sId="11" xfDxf="1" dxf="1">
    <nc r="G78" t="inlineStr">
      <is>
        <t>O</t>
      </is>
    </nc>
  </rcc>
  <rcc rId="610" sId="11" xfDxf="1" dxf="1">
    <nc r="A79">
      <v>108423</v>
    </nc>
  </rcc>
  <rcc rId="611" sId="11" xfDxf="1" dxf="1">
    <nc r="B79" t="inlineStr">
      <is>
        <t>OULALE, Awa</t>
      </is>
    </nc>
  </rcc>
  <rcc rId="612" sId="11" xfDxf="1" dxf="1">
    <nc r="C79" t="inlineStr">
      <is>
        <t>NORMAL</t>
      </is>
    </nc>
  </rcc>
  <rcc rId="613" sId="11" xfDxf="1" dxf="1">
    <nc r="D79" t="inlineStr">
      <is>
        <t>P</t>
      </is>
    </nc>
  </rcc>
  <rcc rId="614" sId="11" xfDxf="1" dxf="1" numFmtId="19">
    <nc r="E79">
      <v>43344</v>
    </nc>
    <ndxf>
      <numFmt numFmtId="19" formatCode="dd/mm/yyyy"/>
    </ndxf>
  </rcc>
  <rcc rId="615" sId="11" xfDxf="1" dxf="1" numFmtId="19">
    <nc r="F79">
      <v>43830</v>
    </nc>
    <ndxf>
      <numFmt numFmtId="19" formatCode="dd/mm/yyyy"/>
    </ndxf>
  </rcc>
  <rcc rId="616" sId="11" xfDxf="1" dxf="1">
    <nc r="G79" t="inlineStr">
      <is>
        <t>O</t>
      </is>
    </nc>
  </rcc>
  <rcc rId="617" sId="11" xfDxf="1" dxf="1">
    <nc r="A80">
      <v>108435</v>
    </nc>
  </rcc>
  <rcc rId="618" sId="11" xfDxf="1" dxf="1">
    <nc r="B80" t="inlineStr">
      <is>
        <t>PARAGOT, Victor</t>
      </is>
    </nc>
  </rcc>
  <rcc rId="619" sId="11" xfDxf="1" dxf="1">
    <nc r="C80" t="inlineStr">
      <is>
        <t>NORMAL</t>
      </is>
    </nc>
  </rcc>
  <rcc rId="620" sId="11" xfDxf="1" dxf="1">
    <nc r="D80" t="inlineStr">
      <is>
        <t>P</t>
      </is>
    </nc>
  </rcc>
  <rcc rId="621" sId="11" xfDxf="1" dxf="1" numFmtId="19">
    <nc r="E80">
      <v>43344</v>
    </nc>
    <ndxf>
      <numFmt numFmtId="19" formatCode="dd/mm/yyyy"/>
    </ndxf>
  </rcc>
  <rcc rId="622" sId="11" xfDxf="1" dxf="1" numFmtId="19">
    <nc r="F80">
      <v>43830</v>
    </nc>
    <ndxf>
      <numFmt numFmtId="19" formatCode="dd/mm/yyyy"/>
    </ndxf>
  </rcc>
  <rcc rId="623" sId="11" xfDxf="1" dxf="1">
    <nc r="G80" t="inlineStr">
      <is>
        <t>N</t>
      </is>
    </nc>
  </rcc>
  <rcc rId="624" sId="11" xfDxf="1" dxf="1">
    <nc r="A81">
      <v>108456</v>
    </nc>
  </rcc>
  <rcc rId="625" sId="11" xfDxf="1" dxf="1">
    <nc r="B81" t="inlineStr">
      <is>
        <t>PEGIS, Jean</t>
      </is>
    </nc>
  </rcc>
  <rcc rId="626" sId="11" xfDxf="1" dxf="1">
    <nc r="C81" t="inlineStr">
      <is>
        <t>NORMAL</t>
      </is>
    </nc>
  </rcc>
  <rcc rId="627" sId="11" xfDxf="1" dxf="1">
    <nc r="D81" t="inlineStr">
      <is>
        <t>P</t>
      </is>
    </nc>
  </rcc>
  <rcc rId="628" sId="11" xfDxf="1" dxf="1" numFmtId="19">
    <nc r="E81">
      <v>43344</v>
    </nc>
    <ndxf>
      <numFmt numFmtId="19" formatCode="dd/mm/yyyy"/>
    </ndxf>
  </rcc>
  <rcc rId="629" sId="11" xfDxf="1" dxf="1" numFmtId="19">
    <nc r="F81">
      <v>43830</v>
    </nc>
    <ndxf>
      <numFmt numFmtId="19" formatCode="dd/mm/yyyy"/>
    </ndxf>
  </rcc>
  <rcc rId="630" sId="11" xfDxf="1" dxf="1">
    <nc r="G81" t="inlineStr">
      <is>
        <t>N</t>
      </is>
    </nc>
  </rcc>
  <rcc rId="631" sId="11" xfDxf="1" dxf="1">
    <nc r="A82">
      <v>108098</v>
    </nc>
  </rcc>
  <rcc rId="632" sId="11" xfDxf="1" dxf="1">
    <nc r="B82" t="inlineStr">
      <is>
        <t>PEREZ, Florent</t>
      </is>
    </nc>
  </rcc>
  <rcc rId="633" sId="11" xfDxf="1" dxf="1">
    <nc r="C82" t="inlineStr">
      <is>
        <t>NORMAL</t>
      </is>
    </nc>
  </rcc>
  <rcc rId="634" sId="11" xfDxf="1" dxf="1">
    <nc r="D82" t="inlineStr">
      <is>
        <t>P</t>
      </is>
    </nc>
  </rcc>
  <rcc rId="635" sId="11" xfDxf="1" dxf="1" numFmtId="19">
    <nc r="E82">
      <v>43344</v>
    </nc>
    <ndxf>
      <numFmt numFmtId="19" formatCode="dd/mm/yyyy"/>
    </ndxf>
  </rcc>
  <rcc rId="636" sId="11" xfDxf="1" dxf="1" numFmtId="19">
    <nc r="F82">
      <v>43830</v>
    </nc>
    <ndxf>
      <numFmt numFmtId="19" formatCode="dd/mm/yyyy"/>
    </ndxf>
  </rcc>
  <rcc rId="637" sId="11" xfDxf="1" dxf="1">
    <nc r="G82" t="inlineStr">
      <is>
        <t>N</t>
      </is>
    </nc>
  </rcc>
  <rcc rId="638" sId="11" xfDxf="1" dxf="1">
    <nc r="A83">
      <v>108544</v>
    </nc>
  </rcc>
  <rcc rId="639" sId="11" xfDxf="1" dxf="1">
    <nc r="B83" t="inlineStr">
      <is>
        <t>PEREZ, Marc Binh Luc</t>
      </is>
    </nc>
  </rcc>
  <rcc rId="640" sId="11" xfDxf="1" dxf="1">
    <nc r="C83" t="inlineStr">
      <is>
        <t>NORMAL</t>
      </is>
    </nc>
  </rcc>
  <rcc rId="641" sId="11" xfDxf="1" dxf="1">
    <nc r="D83" t="inlineStr">
      <is>
        <t>P</t>
      </is>
    </nc>
  </rcc>
  <rcc rId="642" sId="11" xfDxf="1" dxf="1" numFmtId="19">
    <nc r="E83">
      <v>43344</v>
    </nc>
    <ndxf>
      <numFmt numFmtId="19" formatCode="dd/mm/yyyy"/>
    </ndxf>
  </rcc>
  <rcc rId="643" sId="11" xfDxf="1" dxf="1" numFmtId="19">
    <nc r="F83">
      <v>43830</v>
    </nc>
    <ndxf>
      <numFmt numFmtId="19" formatCode="dd/mm/yyyy"/>
    </ndxf>
  </rcc>
  <rcc rId="644" sId="11" xfDxf="1" dxf="1">
    <nc r="G83" t="inlineStr">
      <is>
        <t>O</t>
      </is>
    </nc>
  </rcc>
  <rcc rId="645" sId="11" xfDxf="1" dxf="1">
    <nc r="A84">
      <v>108132</v>
    </nc>
  </rcc>
  <rcc rId="646" sId="11" xfDxf="1" dxf="1">
    <nc r="B84" t="inlineStr">
      <is>
        <t>PINEN, Emmanuelle</t>
      </is>
    </nc>
  </rcc>
  <rcc rId="647" sId="11" xfDxf="1" dxf="1">
    <nc r="C84" t="inlineStr">
      <is>
        <t>NORMAL</t>
      </is>
    </nc>
  </rcc>
  <rcc rId="648" sId="11" xfDxf="1" dxf="1">
    <nc r="D84" t="inlineStr">
      <is>
        <t>P</t>
      </is>
    </nc>
  </rcc>
  <rcc rId="649" sId="11" xfDxf="1" dxf="1" numFmtId="19">
    <nc r="E84">
      <v>43344</v>
    </nc>
    <ndxf>
      <numFmt numFmtId="19" formatCode="dd/mm/yyyy"/>
    </ndxf>
  </rcc>
  <rcc rId="650" sId="11" xfDxf="1" dxf="1" numFmtId="19">
    <nc r="F84">
      <v>43830</v>
    </nc>
    <ndxf>
      <numFmt numFmtId="19" formatCode="dd/mm/yyyy"/>
    </ndxf>
  </rcc>
  <rcc rId="651" sId="11" xfDxf="1" dxf="1">
    <nc r="G84" t="inlineStr">
      <is>
        <t>N</t>
      </is>
    </nc>
  </rcc>
  <rcc rId="652" sId="11" xfDxf="1" dxf="1">
    <nc r="A85">
      <v>108501</v>
    </nc>
  </rcc>
  <rcc rId="653" sId="11" xfDxf="1" dxf="1">
    <nc r="B85" t="inlineStr">
      <is>
        <t>POYATOS, Thomas</t>
      </is>
    </nc>
  </rcc>
  <rcc rId="654" sId="11" xfDxf="1" dxf="1">
    <nc r="C85" t="inlineStr">
      <is>
        <t>NORMAL</t>
      </is>
    </nc>
  </rcc>
  <rcc rId="655" sId="11" xfDxf="1" dxf="1">
    <nc r="D85" t="inlineStr">
      <is>
        <t>P</t>
      </is>
    </nc>
  </rcc>
  <rcc rId="656" sId="11" xfDxf="1" dxf="1" numFmtId="19">
    <nc r="E85">
      <v>43344</v>
    </nc>
    <ndxf>
      <numFmt numFmtId="19" formatCode="dd/mm/yyyy"/>
    </ndxf>
  </rcc>
  <rcc rId="657" sId="11" xfDxf="1" dxf="1" numFmtId="19">
    <nc r="F85">
      <v>43830</v>
    </nc>
    <ndxf>
      <numFmt numFmtId="19" formatCode="dd/mm/yyyy"/>
    </ndxf>
  </rcc>
  <rcc rId="658" sId="11" xfDxf="1" dxf="1">
    <nc r="G85" t="inlineStr">
      <is>
        <t>N</t>
      </is>
    </nc>
  </rcc>
  <rcc rId="659" sId="11" xfDxf="1" dxf="1">
    <nc r="A86">
      <v>108436</v>
    </nc>
  </rcc>
  <rcc rId="660" sId="11" xfDxf="1" dxf="1">
    <nc r="B86" t="inlineStr">
      <is>
        <t>PRADERE, Nicolas</t>
      </is>
    </nc>
  </rcc>
  <rcc rId="661" sId="11" xfDxf="1" dxf="1">
    <nc r="C86" t="inlineStr">
      <is>
        <t>NORMAL</t>
      </is>
    </nc>
  </rcc>
  <rcc rId="662" sId="11" xfDxf="1" dxf="1">
    <nc r="D86" t="inlineStr">
      <is>
        <t>P</t>
      </is>
    </nc>
  </rcc>
  <rcc rId="663" sId="11" xfDxf="1" dxf="1" numFmtId="19">
    <nc r="E86">
      <v>43344</v>
    </nc>
    <ndxf>
      <numFmt numFmtId="19" formatCode="dd/mm/yyyy"/>
    </ndxf>
  </rcc>
  <rcc rId="664" sId="11" xfDxf="1" dxf="1" numFmtId="19">
    <nc r="F86">
      <v>43830</v>
    </nc>
    <ndxf>
      <numFmt numFmtId="19" formatCode="dd/mm/yyyy"/>
    </ndxf>
  </rcc>
  <rcc rId="665" sId="11" xfDxf="1" dxf="1">
    <nc r="G86" t="inlineStr">
      <is>
        <t>N</t>
      </is>
    </nc>
  </rcc>
  <rcc rId="666" sId="11" xfDxf="1" dxf="1">
    <nc r="A87">
      <v>105808</v>
    </nc>
  </rcc>
  <rcc rId="667" sId="11" xfDxf="1" dxf="1">
    <nc r="B87" t="inlineStr">
      <is>
        <t>QUEVREUX, Tom</t>
      </is>
    </nc>
  </rcc>
  <rcc rId="668" sId="11" xfDxf="1" dxf="1">
    <nc r="C87" t="inlineStr">
      <is>
        <t>NORMAL</t>
      </is>
    </nc>
  </rcc>
  <rcc rId="669" sId="11" xfDxf="1" dxf="1">
    <nc r="D87" t="inlineStr">
      <is>
        <t>P</t>
      </is>
    </nc>
  </rcc>
  <rcc rId="670" sId="11" xfDxf="1" dxf="1" numFmtId="19">
    <nc r="E87">
      <v>43344</v>
    </nc>
    <ndxf>
      <numFmt numFmtId="19" formatCode="dd/mm/yyyy"/>
    </ndxf>
  </rcc>
  <rcc rId="671" sId="11" xfDxf="1" dxf="1" numFmtId="19">
    <nc r="F87">
      <v>43830</v>
    </nc>
    <ndxf>
      <numFmt numFmtId="19" formatCode="dd/mm/yyyy"/>
    </ndxf>
  </rcc>
  <rcc rId="672" sId="11" xfDxf="1" dxf="1">
    <nc r="G87" t="inlineStr">
      <is>
        <t>O</t>
      </is>
    </nc>
  </rcc>
  <rcc rId="673" sId="11" xfDxf="1" dxf="1">
    <nc r="A88">
      <v>108414</v>
    </nc>
  </rcc>
  <rcc rId="674" sId="11" xfDxf="1" dxf="1">
    <nc r="B88" t="inlineStr">
      <is>
        <t>RAFFO, Jérémy</t>
      </is>
    </nc>
  </rcc>
  <rcc rId="675" sId="11" xfDxf="1" dxf="1">
    <nc r="C88" t="inlineStr">
      <is>
        <t>NORMAL</t>
      </is>
    </nc>
  </rcc>
  <rcc rId="676" sId="11" xfDxf="1" dxf="1">
    <nc r="D88" t="inlineStr">
      <is>
        <t>P</t>
      </is>
    </nc>
  </rcc>
  <rcc rId="677" sId="11" xfDxf="1" dxf="1" numFmtId="19">
    <nc r="E88">
      <v>43344</v>
    </nc>
    <ndxf>
      <numFmt numFmtId="19" formatCode="dd/mm/yyyy"/>
    </ndxf>
  </rcc>
  <rcc rId="678" sId="11" xfDxf="1" dxf="1" numFmtId="19">
    <nc r="F88">
      <v>43830</v>
    </nc>
    <ndxf>
      <numFmt numFmtId="19" formatCode="dd/mm/yyyy"/>
    </ndxf>
  </rcc>
  <rcc rId="679" sId="11" xfDxf="1" dxf="1">
    <nc r="G88" t="inlineStr">
      <is>
        <t>N</t>
      </is>
    </nc>
  </rcc>
  <rcc rId="680" sId="11" xfDxf="1" dxf="1">
    <nc r="A89">
      <v>107731</v>
    </nc>
  </rcc>
  <rcc rId="681" sId="11" xfDxf="1" dxf="1">
    <nc r="B89" t="inlineStr">
      <is>
        <t>RAFRAFI, Karim</t>
      </is>
    </nc>
  </rcc>
  <rcc rId="682" sId="11" xfDxf="1" dxf="1">
    <nc r="C89" t="inlineStr">
      <is>
        <t>NORMAL</t>
      </is>
    </nc>
  </rcc>
  <rcc rId="683" sId="11" xfDxf="1" dxf="1">
    <nc r="D89" t="inlineStr">
      <is>
        <t>P</t>
      </is>
    </nc>
  </rcc>
  <rcc rId="684" sId="11" xfDxf="1" dxf="1" numFmtId="19">
    <nc r="E89">
      <v>43344</v>
    </nc>
    <ndxf>
      <numFmt numFmtId="19" formatCode="dd/mm/yyyy"/>
    </ndxf>
  </rcc>
  <rcc rId="685" sId="11" xfDxf="1" dxf="1" numFmtId="19">
    <nc r="F89">
      <v>43830</v>
    </nc>
    <ndxf>
      <numFmt numFmtId="19" formatCode="dd/mm/yyyy"/>
    </ndxf>
  </rcc>
  <rcc rId="686" sId="11" xfDxf="1" dxf="1">
    <nc r="G89" t="inlineStr">
      <is>
        <t>O</t>
      </is>
    </nc>
  </rcc>
  <rcc rId="687" sId="11" xfDxf="1" dxf="1">
    <nc r="A90">
      <v>106598</v>
    </nc>
  </rcc>
  <rcc rId="688" sId="11" xfDxf="1" dxf="1">
    <nc r="B90" t="inlineStr">
      <is>
        <t>ROBERT, Julien</t>
      </is>
    </nc>
  </rcc>
  <rcc rId="689" sId="11" xfDxf="1" dxf="1">
    <nc r="C90" t="inlineStr">
      <is>
        <t>NORMAL</t>
      </is>
    </nc>
  </rcc>
  <rcc rId="690" sId="11" xfDxf="1" dxf="1">
    <nc r="D90" t="inlineStr">
      <is>
        <t>P</t>
      </is>
    </nc>
  </rcc>
  <rcc rId="691" sId="11" xfDxf="1" dxf="1" numFmtId="19">
    <nc r="E90">
      <v>43344</v>
    </nc>
    <ndxf>
      <numFmt numFmtId="19" formatCode="dd/mm/yyyy"/>
    </ndxf>
  </rcc>
  <rcc rId="692" sId="11" xfDxf="1" dxf="1" numFmtId="19">
    <nc r="F90">
      <v>43830</v>
    </nc>
    <ndxf>
      <numFmt numFmtId="19" formatCode="dd/mm/yyyy"/>
    </ndxf>
  </rcc>
  <rcc rId="693" sId="11" xfDxf="1" dxf="1">
    <nc r="G90" t="inlineStr">
      <is>
        <t>O</t>
      </is>
    </nc>
  </rcc>
  <rcc rId="694" sId="11" xfDxf="1" dxf="1">
    <nc r="A91">
      <v>106374</v>
    </nc>
  </rcc>
  <rcc rId="695" sId="11" xfDxf="1" dxf="1">
    <nc r="B91" t="inlineStr">
      <is>
        <t>ROBIN, Clément</t>
      </is>
    </nc>
  </rcc>
  <rcc rId="696" sId="11" xfDxf="1" dxf="1">
    <nc r="C91" t="inlineStr">
      <is>
        <t>NORMAL</t>
      </is>
    </nc>
  </rcc>
  <rcc rId="697" sId="11" xfDxf="1" dxf="1">
    <nc r="D91" t="inlineStr">
      <is>
        <t>P</t>
      </is>
    </nc>
  </rcc>
  <rcc rId="698" sId="11" xfDxf="1" dxf="1" numFmtId="19">
    <nc r="E91">
      <v>43344</v>
    </nc>
    <ndxf>
      <numFmt numFmtId="19" formatCode="dd/mm/yyyy"/>
    </ndxf>
  </rcc>
  <rcc rId="699" sId="11" xfDxf="1" dxf="1" numFmtId="19">
    <nc r="F91">
      <v>43830</v>
    </nc>
    <ndxf>
      <numFmt numFmtId="19" formatCode="dd/mm/yyyy"/>
    </ndxf>
  </rcc>
  <rcc rId="700" sId="11" xfDxf="1" dxf="1">
    <nc r="G91" t="inlineStr">
      <is>
        <t>O</t>
      </is>
    </nc>
  </rcc>
  <rcc rId="701" sId="11" xfDxf="1" dxf="1">
    <nc r="A92">
      <v>108376</v>
    </nc>
  </rcc>
  <rcc rId="702" sId="11" xfDxf="1" dxf="1">
    <nc r="B92" t="inlineStr">
      <is>
        <t>SALLERIN, Maxime</t>
      </is>
    </nc>
  </rcc>
  <rcc rId="703" sId="11" xfDxf="1" dxf="1">
    <nc r="C92" t="inlineStr">
      <is>
        <t>NORMAL</t>
      </is>
    </nc>
  </rcc>
  <rcc rId="704" sId="11" xfDxf="1" dxf="1">
    <nc r="D92" t="inlineStr">
      <is>
        <t>P</t>
      </is>
    </nc>
  </rcc>
  <rcc rId="705" sId="11" xfDxf="1" dxf="1" numFmtId="19">
    <nc r="E92">
      <v>43344</v>
    </nc>
    <ndxf>
      <numFmt numFmtId="19" formatCode="dd/mm/yyyy"/>
    </ndxf>
  </rcc>
  <rcc rId="706" sId="11" xfDxf="1" dxf="1" numFmtId="19">
    <nc r="F92">
      <v>43830</v>
    </nc>
    <ndxf>
      <numFmt numFmtId="19" formatCode="dd/mm/yyyy"/>
    </ndxf>
  </rcc>
  <rcc rId="707" sId="11" xfDxf="1" dxf="1">
    <nc r="G92" t="inlineStr">
      <is>
        <t>O</t>
      </is>
    </nc>
  </rcc>
  <rcc rId="708" sId="11" xfDxf="1" dxf="1">
    <nc r="A93">
      <v>108526</v>
    </nc>
  </rcc>
  <rcc rId="709" sId="11" xfDxf="1" dxf="1">
    <nc r="B93" t="inlineStr">
      <is>
        <t>SEILLIEBERT, Charles</t>
      </is>
    </nc>
  </rcc>
  <rcc rId="710" sId="11" xfDxf="1" dxf="1">
    <nc r="C93" t="inlineStr">
      <is>
        <t>NORMAL</t>
      </is>
    </nc>
  </rcc>
  <rcc rId="711" sId="11" xfDxf="1" dxf="1">
    <nc r="D93" t="inlineStr">
      <is>
        <t>P</t>
      </is>
    </nc>
  </rcc>
  <rcc rId="712" sId="11" xfDxf="1" dxf="1" numFmtId="19">
    <nc r="E93">
      <v>43344</v>
    </nc>
    <ndxf>
      <numFmt numFmtId="19" formatCode="dd/mm/yyyy"/>
    </ndxf>
  </rcc>
  <rcc rId="713" sId="11" xfDxf="1" dxf="1" numFmtId="19">
    <nc r="F93">
      <v>43830</v>
    </nc>
    <ndxf>
      <numFmt numFmtId="19" formatCode="dd/mm/yyyy"/>
    </ndxf>
  </rcc>
  <rcc rId="714" sId="11" xfDxf="1" dxf="1">
    <nc r="G93" t="inlineStr">
      <is>
        <t>N</t>
      </is>
    </nc>
  </rcc>
  <rcc rId="715" sId="11" xfDxf="1" dxf="1">
    <nc r="A94">
      <v>108379</v>
    </nc>
  </rcc>
  <rcc rId="716" sId="11" xfDxf="1" dxf="1">
    <nc r="B94" t="inlineStr">
      <is>
        <t>SPITE, Killian</t>
      </is>
    </nc>
  </rcc>
  <rcc rId="717" sId="11" xfDxf="1" dxf="1">
    <nc r="C94" t="inlineStr">
      <is>
        <t>NORMAL</t>
      </is>
    </nc>
  </rcc>
  <rcc rId="718" sId="11" xfDxf="1" dxf="1">
    <nc r="D94" t="inlineStr">
      <is>
        <t>P</t>
      </is>
    </nc>
  </rcc>
  <rcc rId="719" sId="11" xfDxf="1" dxf="1" numFmtId="19">
    <nc r="E94">
      <v>43344</v>
    </nc>
    <ndxf>
      <numFmt numFmtId="19" formatCode="dd/mm/yyyy"/>
    </ndxf>
  </rcc>
  <rcc rId="720" sId="11" xfDxf="1" dxf="1" numFmtId="19">
    <nc r="F94">
      <v>43830</v>
    </nc>
    <ndxf>
      <numFmt numFmtId="19" formatCode="dd/mm/yyyy"/>
    </ndxf>
  </rcc>
  <rcc rId="721" sId="11" xfDxf="1" dxf="1">
    <nc r="G94" t="inlineStr">
      <is>
        <t>N</t>
      </is>
    </nc>
  </rcc>
  <rcc rId="722" sId="11" xfDxf="1" dxf="1">
    <nc r="A95">
      <v>106369</v>
    </nc>
  </rcc>
  <rcc rId="723" sId="11" xfDxf="1" dxf="1">
    <nc r="B95" t="inlineStr">
      <is>
        <t>STANISAVLJEVIC, Andrej</t>
      </is>
    </nc>
  </rcc>
  <rcc rId="724" sId="11" xfDxf="1" dxf="1">
    <nc r="C95" t="inlineStr">
      <is>
        <t>NORMAL</t>
      </is>
    </nc>
  </rcc>
  <rcc rId="725" sId="11" xfDxf="1" dxf="1">
    <nc r="D95" t="inlineStr">
      <is>
        <t>P</t>
      </is>
    </nc>
  </rcc>
  <rcc rId="726" sId="11" xfDxf="1" dxf="1" numFmtId="19">
    <nc r="E95">
      <v>43344</v>
    </nc>
    <ndxf>
      <numFmt numFmtId="19" formatCode="dd/mm/yyyy"/>
    </ndxf>
  </rcc>
  <rcc rId="727" sId="11" xfDxf="1" dxf="1" numFmtId="19">
    <nc r="F95">
      <v>43830</v>
    </nc>
    <ndxf>
      <numFmt numFmtId="19" formatCode="dd/mm/yyyy"/>
    </ndxf>
  </rcc>
  <rcc rId="728" sId="11" xfDxf="1" dxf="1">
    <nc r="G95" t="inlineStr">
      <is>
        <t>N</t>
      </is>
    </nc>
  </rcc>
  <rcc rId="729" sId="11" xfDxf="1" dxf="1">
    <nc r="A96">
      <v>107332</v>
    </nc>
  </rcc>
  <rcc rId="730" sId="11" xfDxf="1" dxf="1">
    <nc r="B96" t="inlineStr">
      <is>
        <t>TIAIBA, Mehdi mokhtar</t>
      </is>
    </nc>
  </rcc>
  <rcc rId="731" sId="11" xfDxf="1" dxf="1">
    <nc r="C96" t="inlineStr">
      <is>
        <t>NORMAL</t>
      </is>
    </nc>
  </rcc>
  <rcc rId="732" sId="11" xfDxf="1" dxf="1">
    <nc r="D96" t="inlineStr">
      <is>
        <t>P</t>
      </is>
    </nc>
  </rcc>
  <rcc rId="733" sId="11" xfDxf="1" dxf="1" numFmtId="19">
    <nc r="E96">
      <v>43344</v>
    </nc>
    <ndxf>
      <numFmt numFmtId="19" formatCode="dd/mm/yyyy"/>
    </ndxf>
  </rcc>
  <rcc rId="734" sId="11" xfDxf="1" dxf="1" numFmtId="19">
    <nc r="F96">
      <v>43830</v>
    </nc>
    <ndxf>
      <numFmt numFmtId="19" formatCode="dd/mm/yyyy"/>
    </ndxf>
  </rcc>
  <rcc rId="735" sId="11" xfDxf="1" dxf="1">
    <nc r="G96" t="inlineStr">
      <is>
        <t>N</t>
      </is>
    </nc>
  </rcc>
  <rcc rId="736" sId="11" xfDxf="1" dxf="1">
    <nc r="A97">
      <v>108201</v>
    </nc>
  </rcc>
  <rcc rId="737" sId="11" xfDxf="1" dxf="1">
    <nc r="B97" t="inlineStr">
      <is>
        <t>TREBOSC, Guillaume</t>
      </is>
    </nc>
  </rcc>
  <rcc rId="738" sId="11" xfDxf="1" dxf="1">
    <nc r="C97" t="inlineStr">
      <is>
        <t>NORMAL</t>
      </is>
    </nc>
  </rcc>
  <rcc rId="739" sId="11" xfDxf="1" dxf="1">
    <nc r="D97" t="inlineStr">
      <is>
        <t>P</t>
      </is>
    </nc>
  </rcc>
  <rcc rId="740" sId="11" xfDxf="1" dxf="1" numFmtId="19">
    <nc r="E97">
      <v>43344</v>
    </nc>
    <ndxf>
      <numFmt numFmtId="19" formatCode="dd/mm/yyyy"/>
    </ndxf>
  </rcc>
  <rcc rId="741" sId="11" xfDxf="1" dxf="1" numFmtId="19">
    <nc r="F97">
      <v>43830</v>
    </nc>
    <ndxf>
      <numFmt numFmtId="19" formatCode="dd/mm/yyyy"/>
    </ndxf>
  </rcc>
  <rcc rId="742" sId="11" xfDxf="1" dxf="1">
    <nc r="G97" t="inlineStr">
      <is>
        <t>O</t>
      </is>
    </nc>
  </rcc>
  <rcc rId="743" sId="11" xfDxf="1" dxf="1">
    <nc r="A98">
      <v>106326</v>
    </nc>
  </rcc>
  <rcc rId="744" sId="11" xfDxf="1" dxf="1">
    <nc r="B98" t="inlineStr">
      <is>
        <t>VALLAT, Nicolas</t>
      </is>
    </nc>
  </rcc>
  <rcc rId="745" sId="11" xfDxf="1" dxf="1">
    <nc r="C98" t="inlineStr">
      <is>
        <t>NORMAL</t>
      </is>
    </nc>
  </rcc>
  <rcc rId="746" sId="11" xfDxf="1" dxf="1">
    <nc r="D98" t="inlineStr">
      <is>
        <t>P</t>
      </is>
    </nc>
  </rcc>
  <rcc rId="747" sId="11" xfDxf="1" dxf="1" numFmtId="19">
    <nc r="E98">
      <v>43344</v>
    </nc>
    <ndxf>
      <numFmt numFmtId="19" formatCode="dd/mm/yyyy"/>
    </ndxf>
  </rcc>
  <rcc rId="748" sId="11" xfDxf="1" dxf="1" numFmtId="19">
    <nc r="F98">
      <v>43830</v>
    </nc>
    <ndxf>
      <numFmt numFmtId="19" formatCode="dd/mm/yyyy"/>
    </ndxf>
  </rcc>
  <rcc rId="749" sId="11" xfDxf="1" dxf="1">
    <nc r="G98" t="inlineStr">
      <is>
        <t>O</t>
      </is>
    </nc>
  </rcc>
  <rcc rId="750" sId="11" xfDxf="1" dxf="1">
    <nc r="A99">
      <v>106297</v>
    </nc>
  </rcc>
  <rcc rId="751" sId="11" xfDxf="1" dxf="1">
    <nc r="B99" t="inlineStr">
      <is>
        <t>WUHRLIN, Thomas</t>
      </is>
    </nc>
  </rcc>
  <rcc rId="752" sId="11" xfDxf="1" dxf="1">
    <nc r="C99" t="inlineStr">
      <is>
        <t>NORMAL</t>
      </is>
    </nc>
  </rcc>
  <rcc rId="753" sId="11" xfDxf="1" dxf="1">
    <nc r="D99" t="inlineStr">
      <is>
        <t>P</t>
      </is>
    </nc>
  </rcc>
  <rcc rId="754" sId="11" xfDxf="1" dxf="1" numFmtId="19">
    <nc r="E99">
      <v>43344</v>
    </nc>
    <ndxf>
      <numFmt numFmtId="19" formatCode="dd/mm/yyyy"/>
    </ndxf>
  </rcc>
  <rcc rId="755" sId="11" xfDxf="1" dxf="1" numFmtId="19">
    <nc r="F99">
      <v>43830</v>
    </nc>
    <ndxf>
      <numFmt numFmtId="19" formatCode="dd/mm/yyyy"/>
    </ndxf>
  </rcc>
  <rcc rId="756" sId="11" xfDxf="1" dxf="1">
    <nc r="G99" t="inlineStr">
      <is>
        <t>O</t>
      </is>
    </nc>
  </rcc>
  <rcc rId="757" sId="11" xfDxf="1" dxf="1">
    <nc r="A100">
      <v>108468</v>
    </nc>
  </rcc>
  <rcc rId="758" sId="11" xfDxf="1" dxf="1">
    <nc r="B100" t="inlineStr">
      <is>
        <t>ZAIDI, Mehdi</t>
      </is>
    </nc>
  </rcc>
  <rcc rId="759" sId="11" xfDxf="1" dxf="1">
    <nc r="C100" t="inlineStr">
      <is>
        <t>NORMAL</t>
      </is>
    </nc>
  </rcc>
  <rcc rId="760" sId="11" xfDxf="1" dxf="1">
    <nc r="D100" t="inlineStr">
      <is>
        <t>P</t>
      </is>
    </nc>
  </rcc>
  <rcc rId="761" sId="11" xfDxf="1" dxf="1" numFmtId="19">
    <nc r="E100">
      <v>43344</v>
    </nc>
    <ndxf>
      <numFmt numFmtId="19" formatCode="dd/mm/yyyy"/>
    </ndxf>
  </rcc>
  <rcc rId="762" sId="11" xfDxf="1" dxf="1" numFmtId="19">
    <nc r="F100">
      <v>43830</v>
    </nc>
    <ndxf>
      <numFmt numFmtId="19" formatCode="dd/mm/yyyy"/>
    </ndxf>
  </rcc>
  <rcc rId="763" sId="11" xfDxf="1" dxf="1">
    <nc r="G100" t="inlineStr">
      <is>
        <t>N</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4" sId="2">
    <nc r="K6" t="inlineStr">
      <is>
        <t>DO Bouchez</t>
      </is>
    </nc>
  </rcc>
  <rfmt sheetId="2" sqref="K6">
    <dxf>
      <fill>
        <patternFill patternType="none">
          <fgColor indexed="64"/>
          <bgColor indexed="65"/>
        </patternFill>
      </fill>
    </dxf>
  </rfmt>
  <rcc rId="765" sId="2">
    <oc r="N71" t="inlineStr">
      <is>
        <t>E4 -Salle 9</t>
      </is>
    </oc>
    <nc r="N71"/>
  </rcc>
  <rcc rId="766" sId="2">
    <oc r="M71" t="inlineStr">
      <is>
        <t>08h-09h</t>
      </is>
    </oc>
    <nc r="M71" t="inlineStr">
      <is>
        <t>15h-16h</t>
      </is>
    </nc>
  </rcc>
  <rcc rId="767" sId="2">
    <oc r="L5" t="inlineStr">
      <is>
        <t>Vendredi 12 avril 2019</t>
      </is>
    </oc>
    <nc r="L5"/>
  </rcc>
  <rcc rId="768" sId="2">
    <oc r="M5" t="inlineStr">
      <is>
        <t>15h-16h</t>
      </is>
    </oc>
    <nc r="M5" t="inlineStr">
      <is>
        <t>14h-15h</t>
      </is>
    </nc>
  </rcc>
  <rcc rId="769" sId="2">
    <oc r="M27" t="inlineStr">
      <is>
        <t>09h-10h</t>
      </is>
    </oc>
    <nc r="M27" t="inlineStr">
      <is>
        <t>15h-16h</t>
      </is>
    </nc>
  </rcc>
  <rcc rId="770" sId="2">
    <nc r="L134" t="inlineStr">
      <is>
        <t>Jeudi 4 avril 2019</t>
      </is>
    </nc>
  </rcc>
  <rm rId="771" sheetId="2" source="L134" destination="L5" sourceSheetId="2"/>
  <rcc rId="772" sId="2" odxf="1">
    <oc r="L27" t="inlineStr">
      <is>
        <t>Vendredi 12 avril 2019</t>
      </is>
    </oc>
    <nc r="L27" t="inlineStr">
      <is>
        <t>Jeudi 4 avril 2019</t>
      </is>
    </nc>
  </rcc>
  <rcc rId="773" sId="2" odxf="1">
    <oc r="L71" t="inlineStr">
      <is>
        <t>Jeudi 11 avril 2019</t>
      </is>
    </oc>
    <nc r="L71" t="inlineStr">
      <is>
        <t>Jeudi 4 avril 2019</t>
      </is>
    </nc>
  </rcc>
  <rcc rId="774" sId="2">
    <oc r="N5" t="inlineStr">
      <is>
        <t>E4 -Salle 9</t>
      </is>
    </oc>
    <nc r="N5" t="inlineStr">
      <is>
        <t>E2 - Salle P308 (12/4)</t>
      </is>
    </nc>
  </rcc>
  <rcc rId="775" sId="2">
    <oc r="M4" t="inlineStr">
      <is>
        <t>13h-14h</t>
      </is>
    </oc>
    <nc r="M4"/>
  </rcc>
  <rcc rId="776" sId="2">
    <oc r="M8" t="inlineStr">
      <is>
        <t>17h-18h</t>
      </is>
    </oc>
    <nc r="M8"/>
  </rcc>
  <rfmt sheetId="2" sqref="L4">
    <dxf>
      <fill>
        <patternFill patternType="solid">
          <bgColor rgb="FFFF0000"/>
        </patternFill>
      </fill>
    </dxf>
  </rfmt>
  <rfmt sheetId="2" sqref="L8">
    <dxf>
      <fill>
        <patternFill patternType="solid">
          <bgColor rgb="FFFF0000"/>
        </patternFill>
      </fill>
    </dxf>
  </rfmt>
  <rcc rId="777" sId="2" odxf="1" dxf="1">
    <oc r="L4" t="inlineStr">
      <is>
        <t>Vendredi 12 avril 2019</t>
      </is>
    </oc>
    <nc r="L4" t="inlineStr">
      <is>
        <t>Jeudi 4 avril 2019</t>
      </is>
    </nc>
    <ndxf>
      <fill>
        <patternFill patternType="none">
          <bgColor indexed="65"/>
        </patternFill>
      </fill>
    </ndxf>
  </rcc>
  <rcc rId="778" sId="2" odxf="1" dxf="1">
    <oc r="L8" t="inlineStr">
      <is>
        <t>Vendredi 12 avril 2019</t>
      </is>
    </oc>
    <nc r="L8" t="inlineStr">
      <is>
        <t>Jeudi 4 avril 2019</t>
      </is>
    </nc>
    <ndxf>
      <fill>
        <patternFill patternType="none">
          <bgColor indexed="65"/>
        </patternFill>
      </fill>
    </ndxf>
  </rcc>
  <rcv guid="{AD0A33BB-7E9F-4570-B450-B6070F788C53}" action="delete"/>
  <rdn rId="0" localSheetId="1" customView="1" name="Z_AD0A33BB_7E9F_4570_B450_B6070F788C53_.wvu.FilterData" hidden="1" oldHidden="1">
    <formula>Projets!$A$1:$AA$98</formula>
    <oldFormula>Projets!$A$1:$AA$98</oldFormula>
  </rdn>
  <rdn rId="0" localSheetId="2" customView="1" name="Z_AD0A33BB_7E9F_4570_B450_B6070F788C53_.wvu.FilterData" hidden="1" oldHidden="1">
    <formula>Soutenances!$A$1:$O$124</formula>
    <oldFormula>Soutenances!$A$1:$O$124</oldFormula>
  </rdn>
  <rdn rId="0" localSheetId="3" customView="1" name="Z_AD0A33BB_7E9F_4570_B450_B6070F788C53_.wvu.FilterData" hidden="1" oldHidden="1">
    <formula>'Dispos mentors'!$A$1:$C$47</formula>
    <oldFormula>'Dispos mentors'!$A$1:$C$47</oldFormula>
  </rdn>
  <rdn rId="0" localSheetId="4" customView="1" name="Z_AD0A33BB_7E9F_4570_B450_B6070F788C53_.wvu.FilterData" hidden="1" oldHidden="1">
    <formula>Pitch!$A$1:$R$119</formula>
    <oldFormula>Pitch!$A$1:$R$119</oldFormula>
  </rdn>
  <rdn rId="0" localSheetId="5" customView="1" name="Z_AD0A33BB_7E9F_4570_B450_B6070F788C53_.wvu.FilterData" hidden="1" oldHidden="1">
    <formula>Elèves!$A$1:$Z$545</formula>
    <oldFormula>Elèves!$A$1:$Z$545</oldFormula>
  </rdn>
  <rdn rId="0" localSheetId="7" customView="1" name="Z_AD0A33BB_7E9F_4570_B450_B6070F788C53_.wvu.FilterData" hidden="1" oldHidden="1">
    <formula>Feuil2!$A$1:$B$467</formula>
    <oldFormula>Feuil2!$A$1:$B$467</oldFormula>
  </rdn>
  <rdn rId="0" localSheetId="8" customView="1" name="Z_AD0A33BB_7E9F_4570_B450_B6070F788C53_.wvu.FilterData" hidden="1" oldHidden="1">
    <formula>Mentors!$A$71:$O$79</formula>
    <oldFormula>Mentors!$A$71:$O$79</oldFormula>
  </rdn>
  <rdn rId="0" localSheetId="9" customView="1" name="Z_AD0A33BB_7E9F_4570_B450_B6070F788C53_.wvu.FilterData" hidden="1" oldHidden="1">
    <formula>'Coordonnées jury'!$B$1:$J$44</formula>
    <oldFormula>'Coordonnées jury'!$B$1:$J$44</oldFormula>
  </rdn>
  <rcv guid="{AD0A33BB-7E9F-4570-B450-B6070F788C53}" action="add"/>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7" sId="2">
    <nc r="M127" t="inlineStr">
      <is>
        <t>14h30-15h30</t>
      </is>
    </nc>
  </rcc>
  <rm rId="788" sheetId="2" source="M127" destination="M71" sourceSheetId="2">
    <rcc rId="0" sId="2">
      <nc r="M71" t="inlineStr">
        <is>
          <t>15h-16h</t>
        </is>
      </nc>
    </rcc>
  </rm>
  <rcc rId="789" sId="2">
    <oc r="M5" t="inlineStr">
      <is>
        <t>14h-15h</t>
      </is>
    </oc>
    <nc r="M5" t="inlineStr">
      <is>
        <t>14h30-15h30</t>
      </is>
    </nc>
  </rcc>
  <rcc rId="790" sId="2">
    <nc r="M129" t="inlineStr">
      <is>
        <t>15h30-16h30</t>
      </is>
    </nc>
  </rcc>
  <rm rId="791" sheetId="2" source="M129" destination="M5" sourceSheetId="2">
    <rcc rId="0" sId="2">
      <nc r="M5" t="inlineStr">
        <is>
          <t>14h30-15h30</t>
        </is>
      </nc>
    </rcc>
  </rm>
  <rcc rId="792" sId="2">
    <nc r="M128" t="inlineStr">
      <is>
        <t>16h30-17h30</t>
      </is>
    </nc>
  </rcc>
  <rm rId="793" sheetId="2" source="M128" destination="M27" sourceSheetId="2">
    <rcc rId="0" sId="2">
      <nc r="M27" t="inlineStr">
        <is>
          <t>15h-16h</t>
        </is>
      </nc>
    </rcc>
  </rm>
  <rcc rId="794" sId="2">
    <nc r="N131" t="inlineStr">
      <is>
        <t>P501</t>
      </is>
    </nc>
  </rcc>
  <rm rId="795" sheetId="2" source="N131" destination="N71" sourceSheetId="2"/>
  <rcc rId="796" sId="2" odxf="1">
    <oc r="N27" t="inlineStr">
      <is>
        <t>E2 - Salle P308 (12/4)</t>
      </is>
    </oc>
    <nc r="N27" t="inlineStr">
      <is>
        <t>P501</t>
      </is>
    </nc>
  </rcc>
  <rcc rId="797" sId="2" odxf="1">
    <oc r="N5" t="inlineStr">
      <is>
        <t>E2 - Salle P308 (12/4)</t>
      </is>
    </oc>
    <nc r="N5" t="inlineStr">
      <is>
        <t>P501</t>
      </is>
    </nc>
  </rcc>
  <rcv guid="{AD0A33BB-7E9F-4570-B450-B6070F788C53}" action="delete"/>
  <rdn rId="0" localSheetId="1" customView="1" name="Z_AD0A33BB_7E9F_4570_B450_B6070F788C53_.wvu.FilterData" hidden="1" oldHidden="1">
    <formula>Projets!$A$1:$AA$98</formula>
    <oldFormula>Projets!$A$1:$AA$98</oldFormula>
  </rdn>
  <rdn rId="0" localSheetId="2" customView="1" name="Z_AD0A33BB_7E9F_4570_B450_B6070F788C53_.wvu.FilterData" hidden="1" oldHidden="1">
    <formula>Soutenances!$A$1:$O$124</formula>
    <oldFormula>Soutenances!$A$1:$O$124</oldFormula>
  </rdn>
  <rdn rId="0" localSheetId="3" customView="1" name="Z_AD0A33BB_7E9F_4570_B450_B6070F788C53_.wvu.FilterData" hidden="1" oldHidden="1">
    <formula>'Dispos mentors'!$A$1:$C$47</formula>
    <oldFormula>'Dispos mentors'!$A$1:$C$47</oldFormula>
  </rdn>
  <rdn rId="0" localSheetId="4" customView="1" name="Z_AD0A33BB_7E9F_4570_B450_B6070F788C53_.wvu.FilterData" hidden="1" oldHidden="1">
    <formula>Pitch!$A$1:$R$119</formula>
    <oldFormula>Pitch!$A$1:$R$119</oldFormula>
  </rdn>
  <rdn rId="0" localSheetId="5" customView="1" name="Z_AD0A33BB_7E9F_4570_B450_B6070F788C53_.wvu.FilterData" hidden="1" oldHidden="1">
    <formula>Elèves!$A$1:$Z$545</formula>
    <oldFormula>Elèves!$A$1:$Z$545</oldFormula>
  </rdn>
  <rdn rId="0" localSheetId="7" customView="1" name="Z_AD0A33BB_7E9F_4570_B450_B6070F788C53_.wvu.FilterData" hidden="1" oldHidden="1">
    <formula>Feuil2!$A$1:$B$467</formula>
    <oldFormula>Feuil2!$A$1:$B$467</oldFormula>
  </rdn>
  <rdn rId="0" localSheetId="8" customView="1" name="Z_AD0A33BB_7E9F_4570_B450_B6070F788C53_.wvu.FilterData" hidden="1" oldHidden="1">
    <formula>Mentors!$A$71:$O$79</formula>
    <oldFormula>Mentors!$A$71:$O$79</oldFormula>
  </rdn>
  <rdn rId="0" localSheetId="9" customView="1" name="Z_AD0A33BB_7E9F_4570_B450_B6070F788C53_.wvu.FilterData" hidden="1" oldHidden="1">
    <formula>'Coordonnées jury'!$B$1:$J$44</formula>
    <oldFormula>'Coordonnées jury'!$B$1:$J$44</oldFormula>
  </rdn>
  <rcv guid="{AD0A33BB-7E9F-4570-B450-B6070F788C53}"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6" sId="2">
    <oc r="H71" t="inlineStr">
      <is>
        <t>D Buruian</t>
      </is>
    </oc>
    <nc r="H71" t="inlineStr">
      <is>
        <t>J Rossard</t>
      </is>
    </nc>
  </rcc>
  <rcc rId="807" sId="2">
    <nc r="K71" t="inlineStr">
      <is>
        <t>D Buruian</t>
      </is>
    </nc>
  </rcc>
  <rfmt sheetId="2" sqref="K71">
    <dxf>
      <fill>
        <patternFill patternType="none">
          <fgColor indexed="64"/>
          <bgColor indexed="65"/>
        </patternFill>
      </fill>
    </dxf>
  </rfmt>
  <rcc rId="808" sId="2">
    <oc r="H5" t="inlineStr">
      <is>
        <t>P Haik</t>
      </is>
    </oc>
    <nc r="H5" t="inlineStr">
      <is>
        <t>J Rossard</t>
      </is>
    </nc>
  </rcc>
  <rcc rId="809" sId="2">
    <nc r="K5" t="inlineStr">
      <is>
        <t>D Buruian</t>
      </is>
    </nc>
  </rcc>
  <rfmt sheetId="2" sqref="K5">
    <dxf>
      <fill>
        <patternFill patternType="none">
          <fgColor indexed="64"/>
          <bgColor indexed="65"/>
        </patternFill>
      </fill>
    </dxf>
  </rfmt>
  <rcc rId="810" sId="2">
    <oc r="H27" t="inlineStr">
      <is>
        <t>A Gadjanova</t>
      </is>
    </oc>
    <nc r="H27" t="inlineStr">
      <is>
        <t>J Rossard</t>
      </is>
    </nc>
  </rcc>
  <rcc rId="811" sId="2">
    <nc r="K27" t="inlineStr">
      <is>
        <t>D Buruian</t>
      </is>
    </nc>
  </rcc>
  <rfmt sheetId="2" sqref="K27">
    <dxf>
      <fill>
        <patternFill patternType="none">
          <fgColor indexed="64"/>
          <bgColor indexed="65"/>
        </patternFill>
      </fill>
    </dxf>
  </rfmt>
  <rcc rId="812" sId="2">
    <nc r="R1" t="inlineStr">
      <is>
        <t>CCE</t>
      </is>
    </nc>
  </rcc>
  <rfmt sheetId="2" sqref="R1">
    <dxf>
      <font>
        <b/>
        <i val="0"/>
        <strike val="0"/>
        <condense val="0"/>
        <extend val="0"/>
        <outline val="0"/>
        <shadow val="0"/>
        <u val="none"/>
        <vertAlign val="baseline"/>
        <sz val="11"/>
        <color indexed="8"/>
        <name val="Calibri"/>
        <scheme val="none"/>
      </font>
      <fill>
        <patternFill patternType="solid">
          <fgColor indexed="64"/>
          <bgColor indexed="44"/>
        </patternFill>
      </fill>
      <alignment horizontal="center" vertical="center" textRotation="0" wrapText="1" indent="0" justifyLastLine="0" shrinkToFit="0" readingOrder="0"/>
      <border diagonalUp="0" diagonalDown="0" outline="0">
        <left style="thin">
          <color indexed="64"/>
        </left>
        <right style="thin">
          <color indexed="64"/>
        </right>
        <top/>
        <bottom/>
      </border>
    </dxf>
  </rfmt>
  <rcc rId="813" sId="2">
    <nc r="R4" t="inlineStr">
      <is>
        <t>x</t>
      </is>
    </nc>
  </rcc>
  <rcc rId="814" sId="2">
    <nc r="R5" t="inlineStr">
      <is>
        <t>x</t>
      </is>
    </nc>
  </rcc>
  <rcc rId="815" sId="2">
    <nc r="R8" t="inlineStr">
      <is>
        <t>x</t>
      </is>
    </nc>
  </rcc>
  <rcc rId="816" sId="2">
    <nc r="R14" t="inlineStr">
      <is>
        <t>x</t>
      </is>
    </nc>
  </rcc>
  <rfmt sheetId="2" sqref="R14">
    <dxf>
      <fill>
        <patternFill patternType="none">
          <fgColor indexed="64"/>
          <bgColor indexed="65"/>
        </patternFill>
      </fill>
    </dxf>
  </rfmt>
  <rcc rId="817" sId="2">
    <nc r="R24" t="inlineStr">
      <is>
        <t>x</t>
      </is>
    </nc>
  </rcc>
  <rcc rId="818" sId="2">
    <nc r="R31" t="inlineStr">
      <is>
        <t>x</t>
      </is>
    </nc>
  </rcc>
  <rcc rId="819" sId="2">
    <nc r="R36" t="inlineStr">
      <is>
        <t>x</t>
      </is>
    </nc>
  </rcc>
  <rfmt sheetId="2" sqref="R36">
    <dxf>
      <fill>
        <patternFill patternType="none">
          <fgColor indexed="64"/>
          <bgColor indexed="65"/>
        </patternFill>
      </fill>
    </dxf>
  </rfmt>
  <rcc rId="820" sId="2">
    <nc r="R27" t="inlineStr">
      <is>
        <t>x</t>
      </is>
    </nc>
  </rcc>
  <rcc rId="821" sId="2">
    <nc r="R49" t="inlineStr">
      <is>
        <t>x</t>
      </is>
    </nc>
  </rcc>
  <rcc rId="822" sId="2">
    <nc r="R55" t="inlineStr">
      <is>
        <t>x</t>
      </is>
    </nc>
  </rcc>
  <rcc rId="823" sId="2">
    <nc r="R56" t="inlineStr">
      <is>
        <t>x</t>
      </is>
    </nc>
  </rcc>
  <rcc rId="824" sId="2">
    <nc r="R70" t="inlineStr">
      <is>
        <t>x</t>
      </is>
    </nc>
  </rcc>
  <rcc rId="825" sId="2">
    <nc r="R71" t="inlineStr">
      <is>
        <t>x</t>
      </is>
    </nc>
  </rcc>
  <rcc rId="826" sId="2">
    <nc r="R79" t="inlineStr">
      <is>
        <t>x</t>
      </is>
    </nc>
  </rcc>
  <rfmt sheetId="2" sqref="R79">
    <dxf>
      <fill>
        <patternFill patternType="none">
          <fgColor indexed="64"/>
          <bgColor indexed="65"/>
        </patternFill>
      </fill>
    </dxf>
  </rfmt>
  <rcc rId="827" sId="2">
    <nc r="R81" t="inlineStr">
      <is>
        <t>x</t>
      </is>
    </nc>
  </rcc>
  <rcc rId="828" sId="2">
    <nc r="R85" t="inlineStr">
      <is>
        <t>x</t>
      </is>
    </nc>
  </rcc>
  <rcc rId="829" sId="2">
    <oc r="B36" t="inlineStr">
      <is>
        <t>Dispositif de communication oculaire pour les patients atteints de paralysies empêchant la parole</t>
      </is>
    </oc>
    <nc r="B36" t="inlineStr">
      <is>
        <t>WYES</t>
      </is>
    </nc>
  </rcc>
  <rcc rId="830" sId="2">
    <oc r="N36" t="inlineStr">
      <is>
        <t>E4 -Salle 11</t>
      </is>
    </oc>
    <nc r="N36"/>
  </rcc>
  <rcc rId="831" sId="2">
    <oc r="M36" t="inlineStr">
      <is>
        <t>12h-13h</t>
      </is>
    </oc>
    <nc r="M36" t="inlineStr">
      <is>
        <t>11h-12h</t>
      </is>
    </nc>
  </rcc>
  <rcc rId="832" sId="2">
    <oc r="L36" t="inlineStr">
      <is>
        <t>Vendredi 12 avril 2019</t>
      </is>
    </oc>
    <nc r="L36"/>
  </rcc>
  <rcc rId="833" sId="2">
    <nc r="L151" t="inlineStr">
      <is>
        <t>Vendredi 22 mars</t>
      </is>
    </nc>
  </rcc>
  <rm rId="834" sheetId="2" source="L151" destination="L36" sourceSheetId="2"/>
  <rcc rId="835" sId="2">
    <oc r="H36" t="inlineStr">
      <is>
        <t>B Lapraye</t>
      </is>
    </oc>
    <nc r="H36" t="inlineStr">
      <is>
        <t>DO Bouchez</t>
      </is>
    </nc>
  </rcc>
  <rcc rId="836" sId="2">
    <nc r="K36" t="inlineStr">
      <is>
        <t>M Loubar</t>
      </is>
    </nc>
  </rcc>
  <rfmt sheetId="2" sqref="K36">
    <dxf>
      <fill>
        <patternFill patternType="none">
          <fgColor indexed="64"/>
          <bgColor indexed="65"/>
        </patternFill>
      </fill>
    </dxf>
  </rfmt>
  <rcv guid="{AD0A33BB-7E9F-4570-B450-B6070F788C53}" action="delete"/>
  <rdn rId="0" localSheetId="1" customView="1" name="Z_AD0A33BB_7E9F_4570_B450_B6070F788C53_.wvu.FilterData" hidden="1" oldHidden="1">
    <formula>Projets!$A$1:$AA$98</formula>
    <oldFormula>Projets!$A$1:$AA$98</oldFormula>
  </rdn>
  <rdn rId="0" localSheetId="2" customView="1" name="Z_AD0A33BB_7E9F_4570_B450_B6070F788C53_.wvu.FilterData" hidden="1" oldHidden="1">
    <formula>Soutenances!$A$1:$O$124</formula>
    <oldFormula>Soutenances!$A$1:$O$124</oldFormula>
  </rdn>
  <rdn rId="0" localSheetId="3" customView="1" name="Z_AD0A33BB_7E9F_4570_B450_B6070F788C53_.wvu.FilterData" hidden="1" oldHidden="1">
    <formula>'Dispos mentors'!$A$1:$C$47</formula>
    <oldFormula>'Dispos mentors'!$A$1:$C$47</oldFormula>
  </rdn>
  <rdn rId="0" localSheetId="4" customView="1" name="Z_AD0A33BB_7E9F_4570_B450_B6070F788C53_.wvu.FilterData" hidden="1" oldHidden="1">
    <formula>Pitch!$A$1:$R$119</formula>
    <oldFormula>Pitch!$A$1:$R$119</oldFormula>
  </rdn>
  <rdn rId="0" localSheetId="5" customView="1" name="Z_AD0A33BB_7E9F_4570_B450_B6070F788C53_.wvu.FilterData" hidden="1" oldHidden="1">
    <formula>Elèves!$A$1:$Z$545</formula>
    <oldFormula>Elèves!$A$1:$Z$545</oldFormula>
  </rdn>
  <rdn rId="0" localSheetId="7" customView="1" name="Z_AD0A33BB_7E9F_4570_B450_B6070F788C53_.wvu.FilterData" hidden="1" oldHidden="1">
    <formula>Feuil2!$A$1:$B$467</formula>
    <oldFormula>Feuil2!$A$1:$B$467</oldFormula>
  </rdn>
  <rdn rId="0" localSheetId="8" customView="1" name="Z_AD0A33BB_7E9F_4570_B450_B6070F788C53_.wvu.FilterData" hidden="1" oldHidden="1">
    <formula>Mentors!$A$71:$O$79</formula>
    <oldFormula>Mentors!$A$71:$O$79</oldFormula>
  </rdn>
  <rdn rId="0" localSheetId="9" customView="1" name="Z_AD0A33BB_7E9F_4570_B450_B6070F788C53_.wvu.FilterData" hidden="1" oldHidden="1">
    <formula>'Coordonnées jury'!$B$1:$J$44</formula>
    <oldFormula>'Coordonnées jury'!$B$1:$J$44</oldFormula>
  </rdn>
  <rcv guid="{AD0A33BB-7E9F-4570-B450-B6070F788C53}"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B03A29DE-A7A7-403A-8520-3DC0076E33BF}" name="BOUCHEZ David Olivier" id="-468963942" dateTime="2019-03-27T15:47:50"/>
</user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comments" Target="../comments1.xml"/><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9.bin"/><Relationship Id="rId5" Type="http://schemas.openxmlformats.org/officeDocument/2006/relationships/printerSettings" Target="../printerSettings/printerSettings5.bin"/><Relationship Id="rId10" Type="http://schemas.openxmlformats.org/officeDocument/2006/relationships/hyperlink" Target="mailto:hugo.calanca@edu.ece.fr" TargetMode="External"/><Relationship Id="rId4" Type="http://schemas.openxmlformats.org/officeDocument/2006/relationships/printerSettings" Target="../printerSettings/printerSettings4.bin"/><Relationship Id="rId9" Type="http://schemas.openxmlformats.org/officeDocument/2006/relationships/hyperlink" Target="mailto:guillaume.blachier@edu.ece.fr"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35.bin"/><Relationship Id="rId7" Type="http://schemas.openxmlformats.org/officeDocument/2006/relationships/printerSettings" Target="../printerSettings/printerSettings36.bin"/><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 Id="rId6" Type="http://schemas.openxmlformats.org/officeDocument/2006/relationships/hyperlink" Target="mailto:nicolas@lopes.io" TargetMode="External"/><Relationship Id="rId5" Type="http://schemas.openxmlformats.org/officeDocument/2006/relationships/hyperlink" Target="mailto:delache.gautier@gmail.com" TargetMode="External"/><Relationship Id="rId4" Type="http://schemas.openxmlformats.org/officeDocument/2006/relationships/hyperlink" Target="mailto:jb.dechaisemartin@gmail.co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nacer@ece.fr" TargetMode="External"/><Relationship Id="rId13" Type="http://schemas.openxmlformats.org/officeDocument/2006/relationships/hyperlink" Target="mailto:francois.muller@ece.fr" TargetMode="External"/><Relationship Id="rId18" Type="http://schemas.openxmlformats.org/officeDocument/2006/relationships/hyperlink" Target="mailto:maxime.schneider.fr@gmail.com" TargetMode="External"/><Relationship Id="rId26" Type="http://schemas.openxmlformats.org/officeDocument/2006/relationships/hyperlink" Target="mailto:short.edouard@gmail.com" TargetMode="External"/><Relationship Id="rId3" Type="http://schemas.openxmlformats.org/officeDocument/2006/relationships/hyperlink" Target="mailto:christine.crambes@gmail.com" TargetMode="External"/><Relationship Id="rId21" Type="http://schemas.openxmlformats.org/officeDocument/2006/relationships/hyperlink" Target="mailto:lemarec@ece.fr" TargetMode="External"/><Relationship Id="rId34" Type="http://schemas.openxmlformats.org/officeDocument/2006/relationships/hyperlink" Target="mailto:serena.gallanti@ece.fr" TargetMode="External"/><Relationship Id="rId7" Type="http://schemas.openxmlformats.org/officeDocument/2006/relationships/hyperlink" Target="mailto:mechkour@ece.fr" TargetMode="External"/><Relationship Id="rId12" Type="http://schemas.openxmlformats.org/officeDocument/2006/relationships/hyperlink" Target="mailto:florent.diedler@gmail.com" TargetMode="External"/><Relationship Id="rId17" Type="http://schemas.openxmlformats.org/officeDocument/2006/relationships/hyperlink" Target="mailto:maxime.schneider@u-psud.fr" TargetMode="External"/><Relationship Id="rId25" Type="http://schemas.openxmlformats.org/officeDocument/2006/relationships/hyperlink" Target="mailto:devalverde@gmail.com" TargetMode="External"/><Relationship Id="rId33" Type="http://schemas.openxmlformats.org/officeDocument/2006/relationships/hyperlink" Target="mailto:achaari@inseec-edu.com" TargetMode="External"/><Relationship Id="rId38" Type="http://schemas.openxmlformats.org/officeDocument/2006/relationships/hyperlink" Target="mailto:jeanbaptiste@enovap.com" TargetMode="External"/><Relationship Id="rId2" Type="http://schemas.openxmlformats.org/officeDocument/2006/relationships/hyperlink" Target="mailto:crambes@ece.fr" TargetMode="External"/><Relationship Id="rId16" Type="http://schemas.openxmlformats.org/officeDocument/2006/relationships/hyperlink" Target="mailto:scheck.alexandre@gmail.com" TargetMode="External"/><Relationship Id="rId20" Type="http://schemas.openxmlformats.org/officeDocument/2006/relationships/hyperlink" Target="mailto:kevin.frydman@edu.ece.fr" TargetMode="External"/><Relationship Id="rId29" Type="http://schemas.openxmlformats.org/officeDocument/2006/relationships/hyperlink" Target="mailto:Sebti.Mouelhi@ece.fr" TargetMode="External"/><Relationship Id="rId1" Type="http://schemas.openxmlformats.org/officeDocument/2006/relationships/hyperlink" Target="mailto:barth@ece.fr" TargetMode="External"/><Relationship Id="rId6" Type="http://schemas.openxmlformats.org/officeDocument/2006/relationships/hyperlink" Target="mailto:xiaoting.li@ece.fr" TargetMode="External"/><Relationship Id="rId11" Type="http://schemas.openxmlformats.org/officeDocument/2006/relationships/hyperlink" Target="mailto:helenibrahim_@hotmail.com" TargetMode="External"/><Relationship Id="rId24" Type="http://schemas.openxmlformats.org/officeDocument/2006/relationships/hyperlink" Target="mailto:nicolas@lopes.io" TargetMode="External"/><Relationship Id="rId32" Type="http://schemas.openxmlformats.org/officeDocument/2006/relationships/hyperlink" Target="mailto:anis.chaari@edu.ece.fr" TargetMode="External"/><Relationship Id="rId37" Type="http://schemas.openxmlformats.org/officeDocument/2006/relationships/hyperlink" Target="mailto:nbouvet@inseec-edu.com" TargetMode="External"/><Relationship Id="rId5" Type="http://schemas.openxmlformats.org/officeDocument/2006/relationships/hyperlink" Target="mailto:alain.houelle@ece.fr" TargetMode="External"/><Relationship Id="rId15" Type="http://schemas.openxmlformats.org/officeDocument/2006/relationships/hyperlink" Target="mailto:rafik.zitouni@ece.fr" TargetMode="External"/><Relationship Id="rId23" Type="http://schemas.openxmlformats.org/officeDocument/2006/relationships/hyperlink" Target="mailto:jean-francois.hermant@ece.fr" TargetMode="External"/><Relationship Id="rId28" Type="http://schemas.openxmlformats.org/officeDocument/2006/relationships/hyperlink" Target="mailto:thomas.naulin@edu.ece.fr" TargetMode="External"/><Relationship Id="rId36" Type="http://schemas.openxmlformats.org/officeDocument/2006/relationships/hyperlink" Target="mailto:aakash.soni@ece.fr" TargetMode="External"/><Relationship Id="rId10" Type="http://schemas.openxmlformats.org/officeDocument/2006/relationships/hyperlink" Target="mailto:filippo.ferdeghini@ece.fr" TargetMode="External"/><Relationship Id="rId19" Type="http://schemas.openxmlformats.org/officeDocument/2006/relationships/hyperlink" Target="mailto:sebastien.amrhein@gmail.com" TargetMode="External"/><Relationship Id="rId31" Type="http://schemas.openxmlformats.org/officeDocument/2006/relationships/hyperlink" Target="mailto:federico.mele@ece.fr" TargetMode="External"/><Relationship Id="rId4" Type="http://schemas.openxmlformats.org/officeDocument/2006/relationships/hyperlink" Target="mailto:manolo-dulva.hina@ece.fr" TargetMode="External"/><Relationship Id="rId9" Type="http://schemas.openxmlformats.org/officeDocument/2006/relationships/hyperlink" Target="mailto:jean-pierre.segado@ece.fr" TargetMode="External"/><Relationship Id="rId14" Type="http://schemas.openxmlformats.org/officeDocument/2006/relationships/hyperlink" Target="mailto:guillemo@ece.fr" TargetMode="External"/><Relationship Id="rId22" Type="http://schemas.openxmlformats.org/officeDocument/2006/relationships/hyperlink" Target="mailto:michel.pullicino@free.fr" TargetMode="External"/><Relationship Id="rId27" Type="http://schemas.openxmlformats.org/officeDocument/2006/relationships/hyperlink" Target="mailto:quentin.cabanes@edu.ece.fr" TargetMode="External"/><Relationship Id="rId30" Type="http://schemas.openxmlformats.org/officeDocument/2006/relationships/hyperlink" Target="mailto:erendler@edu.ece.fr" TargetMode="External"/><Relationship Id="rId35" Type="http://schemas.openxmlformats.org/officeDocument/2006/relationships/hyperlink" Target="mailto:benaoumeur.senouci@ece.fr"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2.bin"/><Relationship Id="rId7" Type="http://schemas.openxmlformats.org/officeDocument/2006/relationships/printerSettings" Target="../printerSettings/printerSettings16.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 Id="rId6" Type="http://schemas.openxmlformats.org/officeDocument/2006/relationships/printerSettings" Target="../printerSettings/printerSettings15.bin"/><Relationship Id="rId5" Type="http://schemas.openxmlformats.org/officeDocument/2006/relationships/printerSettings" Target="../printerSettings/printerSettings14.bin"/><Relationship Id="rId4" Type="http://schemas.openxmlformats.org/officeDocument/2006/relationships/printerSettings" Target="../printerSettings/printerSettings1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9.bin"/><Relationship Id="rId7" Type="http://schemas.openxmlformats.org/officeDocument/2006/relationships/printerSettings" Target="../printerSettings/printerSettings23.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6" Type="http://schemas.openxmlformats.org/officeDocument/2006/relationships/printerSettings" Target="../printerSettings/printerSettings22.bin"/><Relationship Id="rId5" Type="http://schemas.openxmlformats.org/officeDocument/2006/relationships/printerSettings" Target="../printerSettings/printerSettings21.bin"/><Relationship Id="rId4"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31.bin"/><Relationship Id="rId3" Type="http://schemas.openxmlformats.org/officeDocument/2006/relationships/printerSettings" Target="../printerSettings/printerSettings26.bin"/><Relationship Id="rId7" Type="http://schemas.openxmlformats.org/officeDocument/2006/relationships/printerSettings" Target="../printerSettings/printerSettings30.bin"/><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 Id="rId6" Type="http://schemas.openxmlformats.org/officeDocument/2006/relationships/printerSettings" Target="../printerSettings/printerSettings29.bin"/><Relationship Id="rId5" Type="http://schemas.openxmlformats.org/officeDocument/2006/relationships/printerSettings" Target="../printerSettings/printerSettings28.bin"/><Relationship Id="rId4" Type="http://schemas.openxmlformats.org/officeDocument/2006/relationships/printerSettings" Target="../printerSettings/printerSettings27.bin"/><Relationship Id="rId9" Type="http://schemas.openxmlformats.org/officeDocument/2006/relationships/printerSettings" Target="../printerSettings/printerSettings3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B119"/>
  <sheetViews>
    <sheetView zoomScaleNormal="100" workbookViewId="0">
      <pane xSplit="2" ySplit="1" topLeftCell="N24" activePane="bottomRight" state="frozen"/>
      <selection pane="topRight" activeCell="C1" sqref="C1"/>
      <selection pane="bottomLeft" activeCell="A2" sqref="A2"/>
      <selection pane="bottomRight" activeCell="R24" sqref="R24"/>
    </sheetView>
  </sheetViews>
  <sheetFormatPr baseColWidth="10" defaultRowHeight="15" x14ac:dyDescent="0.25"/>
  <cols>
    <col min="2" max="2" width="57.5703125" style="35" customWidth="1"/>
    <col min="3" max="3" width="11" customWidth="1"/>
    <col min="4" max="4" width="32.5703125" style="33" bestFit="1" customWidth="1"/>
    <col min="5" max="5" width="21.28515625" customWidth="1"/>
    <col min="6" max="6" width="12.7109375" customWidth="1"/>
    <col min="7" max="7" width="11.7109375" customWidth="1"/>
    <col min="8" max="8" width="14.42578125" style="38" customWidth="1"/>
    <col min="9" max="9" width="34.85546875" style="40" bestFit="1" customWidth="1"/>
    <col min="10" max="10" width="33" style="33" customWidth="1"/>
    <col min="11" max="11" width="26" style="111" customWidth="1"/>
    <col min="12" max="12" width="54" customWidth="1"/>
    <col min="13" max="13" width="148.85546875" customWidth="1"/>
    <col min="14" max="15" width="58" customWidth="1"/>
    <col min="16" max="17" width="13.42578125" style="114" customWidth="1"/>
    <col min="18" max="18" width="13.42578125" customWidth="1"/>
    <col min="27" max="27" width="15.42578125" customWidth="1"/>
  </cols>
  <sheetData>
    <row r="1" spans="1:28" ht="60" x14ac:dyDescent="0.25">
      <c r="A1" s="20" t="s">
        <v>25</v>
      </c>
      <c r="B1" s="20" t="s">
        <v>6</v>
      </c>
      <c r="C1" s="20" t="s">
        <v>25</v>
      </c>
      <c r="D1" s="20" t="s">
        <v>0</v>
      </c>
      <c r="E1" s="20" t="s">
        <v>1</v>
      </c>
      <c r="F1" s="20" t="s">
        <v>2</v>
      </c>
      <c r="G1" s="20" t="s">
        <v>3</v>
      </c>
      <c r="H1" s="20" t="s">
        <v>54</v>
      </c>
      <c r="I1" s="20" t="s">
        <v>4</v>
      </c>
      <c r="J1" s="20" t="s">
        <v>5</v>
      </c>
      <c r="K1" s="20" t="s">
        <v>26</v>
      </c>
      <c r="L1" s="20" t="s">
        <v>56</v>
      </c>
      <c r="M1" s="20" t="s">
        <v>7</v>
      </c>
      <c r="N1" s="20"/>
      <c r="O1" s="20" t="s">
        <v>8</v>
      </c>
      <c r="P1" s="112" t="s">
        <v>64</v>
      </c>
      <c r="Q1" s="112" t="s">
        <v>2890</v>
      </c>
      <c r="R1" s="20" t="s">
        <v>2899</v>
      </c>
      <c r="S1" s="20" t="s">
        <v>63</v>
      </c>
      <c r="T1" s="21" t="s">
        <v>101</v>
      </c>
      <c r="U1" s="21" t="s">
        <v>102</v>
      </c>
      <c r="V1" s="21" t="s">
        <v>103</v>
      </c>
      <c r="W1" s="21" t="s">
        <v>104</v>
      </c>
      <c r="X1" s="21" t="s">
        <v>105</v>
      </c>
      <c r="Y1" s="21" t="s">
        <v>106</v>
      </c>
      <c r="Z1" s="21" t="s">
        <v>107</v>
      </c>
      <c r="AA1" s="21" t="s">
        <v>108</v>
      </c>
      <c r="AB1" s="22" t="s">
        <v>109</v>
      </c>
    </row>
    <row r="2" spans="1:28" ht="18.75" hidden="1" customHeight="1" x14ac:dyDescent="0.25">
      <c r="A2" s="5" t="s">
        <v>2131</v>
      </c>
      <c r="B2" s="34" t="s">
        <v>111</v>
      </c>
      <c r="C2" s="5" t="s">
        <v>2131</v>
      </c>
      <c r="D2" s="32" t="s">
        <v>12</v>
      </c>
      <c r="E2" s="5" t="s">
        <v>189</v>
      </c>
      <c r="F2" s="5"/>
      <c r="G2" s="5"/>
      <c r="H2" s="36">
        <f>COUNTIF(Elèves!$G$2:$G$535,Projets!A2)</f>
        <v>8</v>
      </c>
      <c r="I2" s="39" t="s">
        <v>2220</v>
      </c>
      <c r="J2" s="32" t="s">
        <v>1289</v>
      </c>
      <c r="K2" s="108" t="s">
        <v>2416</v>
      </c>
      <c r="L2" t="s">
        <v>2444</v>
      </c>
      <c r="M2" s="5"/>
      <c r="N2" s="5"/>
      <c r="O2" s="5"/>
      <c r="P2" s="113">
        <v>18</v>
      </c>
      <c r="Q2" s="113">
        <v>19</v>
      </c>
      <c r="R2" s="7">
        <f>AVERAGE(P2:Q2)</f>
        <v>18.5</v>
      </c>
      <c r="S2" s="7">
        <v>17</v>
      </c>
      <c r="T2" s="7"/>
      <c r="U2" s="7"/>
      <c r="V2" s="7"/>
      <c r="W2" s="7"/>
      <c r="X2" s="7"/>
      <c r="Y2" s="7"/>
      <c r="Z2" s="7"/>
      <c r="AA2" s="7"/>
      <c r="AB2" s="7"/>
    </row>
    <row r="3" spans="1:28" ht="18.75" hidden="1" customHeight="1" x14ac:dyDescent="0.25">
      <c r="A3" s="5" t="s">
        <v>2132</v>
      </c>
      <c r="B3" s="34" t="s">
        <v>112</v>
      </c>
      <c r="C3" s="5" t="s">
        <v>2132</v>
      </c>
      <c r="D3" s="32" t="s">
        <v>15</v>
      </c>
      <c r="E3" s="5" t="s">
        <v>189</v>
      </c>
      <c r="F3" s="5"/>
      <c r="G3" s="5"/>
      <c r="H3" s="36">
        <f>COUNTIF(Elèves!$G$2:$G$535,Projets!A3)</f>
        <v>6</v>
      </c>
      <c r="I3" s="39" t="s">
        <v>2221</v>
      </c>
      <c r="J3" s="32" t="s">
        <v>1558</v>
      </c>
      <c r="K3" s="109" t="s">
        <v>2406</v>
      </c>
      <c r="L3" t="s">
        <v>2451</v>
      </c>
      <c r="M3" s="5"/>
      <c r="N3" s="5"/>
      <c r="O3" s="5"/>
      <c r="P3" s="113">
        <v>18.5</v>
      </c>
      <c r="Q3" s="113">
        <v>17</v>
      </c>
      <c r="R3" s="7">
        <f>AVERAGE(P3:Q3)</f>
        <v>17.75</v>
      </c>
      <c r="S3" s="7">
        <v>16</v>
      </c>
      <c r="T3" s="7"/>
      <c r="U3" s="7"/>
      <c r="V3" s="7"/>
      <c r="W3" s="7"/>
      <c r="X3" s="7"/>
      <c r="Y3" s="7"/>
      <c r="Z3" s="7"/>
      <c r="AA3" s="7"/>
      <c r="AB3" s="7"/>
    </row>
    <row r="4" spans="1:28" ht="18.75" hidden="1" customHeight="1" x14ac:dyDescent="0.25">
      <c r="A4" s="5" t="s">
        <v>2133</v>
      </c>
      <c r="B4" s="34" t="s">
        <v>113</v>
      </c>
      <c r="C4" s="5" t="s">
        <v>2133</v>
      </c>
      <c r="D4" s="32" t="s">
        <v>14</v>
      </c>
      <c r="E4" s="5" t="s">
        <v>189</v>
      </c>
      <c r="F4" s="5"/>
      <c r="G4" s="5"/>
      <c r="H4" s="36">
        <f>COUNTIF(Elèves!$G$2:$G$535,Projets!A4)</f>
        <v>7</v>
      </c>
      <c r="I4" s="39" t="s">
        <v>2222</v>
      </c>
      <c r="J4" s="32" t="s">
        <v>1540</v>
      </c>
      <c r="K4" s="110" t="s">
        <v>2407</v>
      </c>
      <c r="L4" t="s">
        <v>2452</v>
      </c>
      <c r="M4" s="5"/>
      <c r="N4" s="5"/>
      <c r="O4" s="5"/>
      <c r="P4" s="113">
        <v>11</v>
      </c>
      <c r="Q4" s="113">
        <v>12</v>
      </c>
      <c r="R4" s="7">
        <f>AVERAGE(P4:Q4)</f>
        <v>11.5</v>
      </c>
      <c r="S4" s="7">
        <v>12</v>
      </c>
      <c r="T4" s="7"/>
      <c r="U4" s="7"/>
      <c r="V4" s="7"/>
      <c r="W4" s="7"/>
      <c r="X4" s="7"/>
      <c r="Y4" s="7"/>
      <c r="Z4" s="7"/>
      <c r="AA4" s="7"/>
      <c r="AB4" s="7"/>
    </row>
    <row r="5" spans="1:28" ht="18.75" hidden="1" customHeight="1" x14ac:dyDescent="0.25">
      <c r="A5" s="5" t="s">
        <v>2134</v>
      </c>
      <c r="B5" s="34" t="s">
        <v>114</v>
      </c>
      <c r="C5" s="5" t="s">
        <v>2134</v>
      </c>
      <c r="D5" s="32" t="s">
        <v>11</v>
      </c>
      <c r="E5" s="5" t="s">
        <v>190</v>
      </c>
      <c r="F5" s="5"/>
      <c r="G5" s="5"/>
      <c r="H5" s="36">
        <f>COUNTIF(Elèves!$G$2:$G$535,Projets!A5)</f>
        <v>7</v>
      </c>
      <c r="I5" s="39" t="s">
        <v>2223</v>
      </c>
      <c r="J5" s="32" t="s">
        <v>1264</v>
      </c>
      <c r="K5" s="110" t="s">
        <v>2408</v>
      </c>
      <c r="L5" s="5" t="s">
        <v>2460</v>
      </c>
      <c r="M5" s="5"/>
      <c r="N5" s="5"/>
      <c r="O5" s="5"/>
      <c r="P5" s="113">
        <v>16.25</v>
      </c>
      <c r="Q5" s="113">
        <v>15.5</v>
      </c>
      <c r="R5" s="7">
        <f>AVERAGE(P5:Q5)</f>
        <v>15.875</v>
      </c>
      <c r="S5" s="104">
        <v>12</v>
      </c>
      <c r="T5" s="7"/>
      <c r="U5" s="7"/>
      <c r="V5" s="7"/>
      <c r="W5" s="7"/>
      <c r="X5" s="7"/>
      <c r="Y5" s="7"/>
      <c r="Z5" s="7"/>
      <c r="AA5" s="7"/>
      <c r="AB5" s="7"/>
    </row>
    <row r="6" spans="1:28" ht="18.75" hidden="1" customHeight="1" x14ac:dyDescent="0.25">
      <c r="A6" s="5" t="s">
        <v>2135</v>
      </c>
      <c r="B6" s="34" t="s">
        <v>2998</v>
      </c>
      <c r="C6" s="5" t="s">
        <v>2135</v>
      </c>
      <c r="D6" s="32" t="s">
        <v>15</v>
      </c>
      <c r="E6" s="5" t="s">
        <v>191</v>
      </c>
      <c r="F6" s="5"/>
      <c r="G6" s="5"/>
      <c r="H6" s="36">
        <f>COUNTIF(Elèves!$G$2:$G$535,Projets!A6)</f>
        <v>6</v>
      </c>
      <c r="I6" s="39" t="s">
        <v>2224</v>
      </c>
      <c r="J6" s="32" t="s">
        <v>1163</v>
      </c>
      <c r="K6" s="110" t="s">
        <v>2426</v>
      </c>
      <c r="L6" t="s">
        <v>2455</v>
      </c>
      <c r="M6" s="5"/>
      <c r="N6" s="5"/>
      <c r="O6" s="5"/>
      <c r="P6" s="113">
        <v>17.25</v>
      </c>
      <c r="Q6" s="113">
        <v>17</v>
      </c>
      <c r="R6" s="7">
        <f>AVERAGE(P6:Q6)</f>
        <v>17.125</v>
      </c>
      <c r="S6" s="104">
        <v>19</v>
      </c>
      <c r="T6" s="7"/>
      <c r="U6" s="7"/>
      <c r="V6" s="7"/>
      <c r="W6" s="7"/>
      <c r="X6" s="7"/>
      <c r="Y6" s="7"/>
      <c r="Z6" s="7"/>
      <c r="AA6" s="7"/>
      <c r="AB6" s="7"/>
    </row>
    <row r="7" spans="1:28" ht="18.75" hidden="1" customHeight="1" x14ac:dyDescent="0.25">
      <c r="A7" s="5" t="s">
        <v>2136</v>
      </c>
      <c r="B7" s="34" t="s">
        <v>115</v>
      </c>
      <c r="C7" s="5" t="s">
        <v>2136</v>
      </c>
      <c r="D7" s="32" t="s">
        <v>14</v>
      </c>
      <c r="E7" s="5" t="s">
        <v>191</v>
      </c>
      <c r="F7" s="5"/>
      <c r="G7" s="5"/>
      <c r="H7" s="36">
        <f>COUNTIF(Elèves!$G$2:$G$535,Projets!A7)</f>
        <v>6</v>
      </c>
      <c r="I7" s="39" t="s">
        <v>2225</v>
      </c>
      <c r="J7" s="32" t="s">
        <v>1479</v>
      </c>
      <c r="K7" s="110" t="s">
        <v>2410</v>
      </c>
      <c r="L7" s="5" t="s">
        <v>2466</v>
      </c>
      <c r="M7" s="5"/>
      <c r="N7" s="5"/>
      <c r="O7" s="5"/>
      <c r="P7" s="113">
        <v>17</v>
      </c>
      <c r="Q7" s="113">
        <v>16</v>
      </c>
      <c r="R7" s="7">
        <f>AVERAGE(P7:Q7)</f>
        <v>16.5</v>
      </c>
      <c r="S7" s="104">
        <v>18</v>
      </c>
      <c r="T7" s="7"/>
      <c r="U7" s="7"/>
      <c r="V7" s="7"/>
      <c r="W7" s="7"/>
      <c r="X7" s="7"/>
      <c r="Y7" s="7"/>
      <c r="Z7" s="7"/>
      <c r="AA7" s="7"/>
      <c r="AB7" s="7"/>
    </row>
    <row r="8" spans="1:28" ht="18.75" hidden="1" customHeight="1" x14ac:dyDescent="0.25">
      <c r="A8" s="5" t="s">
        <v>2137</v>
      </c>
      <c r="B8" s="34" t="s">
        <v>116</v>
      </c>
      <c r="C8" s="5" t="s">
        <v>2137</v>
      </c>
      <c r="D8" s="32" t="s">
        <v>10</v>
      </c>
      <c r="E8" s="5" t="s">
        <v>191</v>
      </c>
      <c r="F8" s="5"/>
      <c r="G8" s="5"/>
      <c r="H8" s="36">
        <f>COUNTIF(Elèves!$G$2:$G$535,Projets!A8)</f>
        <v>6</v>
      </c>
      <c r="I8" s="39" t="s">
        <v>2226</v>
      </c>
      <c r="J8" s="32" t="s">
        <v>1379</v>
      </c>
      <c r="K8" s="108" t="s">
        <v>2411</v>
      </c>
      <c r="L8" s="5" t="s">
        <v>2454</v>
      </c>
      <c r="M8" s="5"/>
      <c r="N8" s="5"/>
      <c r="O8" s="5"/>
      <c r="P8" s="113">
        <v>15.5</v>
      </c>
      <c r="Q8" s="113">
        <v>15</v>
      </c>
      <c r="R8" s="7">
        <f>AVERAGE(P8:Q8)</f>
        <v>15.25</v>
      </c>
      <c r="S8" s="104">
        <v>13</v>
      </c>
      <c r="T8" s="7"/>
      <c r="U8" s="7"/>
      <c r="V8" s="7"/>
      <c r="W8" s="7"/>
      <c r="X8" s="7"/>
      <c r="Y8" s="7"/>
      <c r="Z8" s="7"/>
      <c r="AA8" s="7"/>
      <c r="AB8" s="7"/>
    </row>
    <row r="9" spans="1:28" ht="18.75" hidden="1" customHeight="1" x14ac:dyDescent="0.25">
      <c r="A9" s="24" t="s">
        <v>2138</v>
      </c>
      <c r="B9" s="122" t="s">
        <v>117</v>
      </c>
      <c r="C9" s="24" t="s">
        <v>2138</v>
      </c>
      <c r="D9" s="123" t="s">
        <v>10</v>
      </c>
      <c r="E9" s="24" t="s">
        <v>191</v>
      </c>
      <c r="F9" s="24"/>
      <c r="G9" s="24"/>
      <c r="H9" s="124">
        <f>COUNTIF(Elèves!$G$2:$G$535,Projets!A9)</f>
        <v>7</v>
      </c>
      <c r="I9" s="125" t="s">
        <v>2227</v>
      </c>
      <c r="J9" s="123" t="s">
        <v>1596</v>
      </c>
      <c r="K9" s="126" t="s">
        <v>2412</v>
      </c>
      <c r="L9" s="24" t="s">
        <v>2447</v>
      </c>
      <c r="M9" s="24"/>
      <c r="N9" s="24"/>
      <c r="O9" s="24"/>
      <c r="P9" s="115">
        <v>10.5</v>
      </c>
      <c r="Q9" s="115">
        <v>10</v>
      </c>
      <c r="R9" s="104">
        <f>AVERAGE(P9:Q9)</f>
        <v>10.25</v>
      </c>
      <c r="S9" s="104">
        <v>15</v>
      </c>
      <c r="T9" s="104"/>
      <c r="U9" s="104"/>
      <c r="V9" s="104"/>
      <c r="W9" s="104"/>
      <c r="X9" s="104"/>
      <c r="Y9" s="104"/>
      <c r="Z9" s="104"/>
      <c r="AA9" s="104"/>
      <c r="AB9" s="104"/>
    </row>
    <row r="10" spans="1:28" ht="18.75" hidden="1" customHeight="1" x14ac:dyDescent="0.25">
      <c r="A10" s="5" t="s">
        <v>2139</v>
      </c>
      <c r="B10" s="34" t="s">
        <v>118</v>
      </c>
      <c r="C10" s="5" t="s">
        <v>2139</v>
      </c>
      <c r="D10" s="32" t="s">
        <v>12</v>
      </c>
      <c r="E10" s="5" t="s">
        <v>191</v>
      </c>
      <c r="F10" s="5"/>
      <c r="G10" s="5"/>
      <c r="H10" s="36">
        <f>COUNTIF(Elèves!$G$2:$G$535,Projets!A10)</f>
        <v>6</v>
      </c>
      <c r="I10" s="39" t="s">
        <v>2228</v>
      </c>
      <c r="J10" s="32" t="s">
        <v>1120</v>
      </c>
      <c r="K10" s="108" t="s">
        <v>2413</v>
      </c>
      <c r="L10" s="5" t="s">
        <v>2437</v>
      </c>
      <c r="M10" s="5"/>
      <c r="N10" s="5"/>
      <c r="O10" s="5"/>
      <c r="P10" s="113">
        <v>14.5</v>
      </c>
      <c r="Q10" s="113">
        <v>14</v>
      </c>
      <c r="R10" s="7">
        <f>AVERAGE(P10:Q10)</f>
        <v>14.25</v>
      </c>
      <c r="S10" s="104">
        <v>13</v>
      </c>
      <c r="T10" s="7"/>
      <c r="U10" s="7"/>
      <c r="V10" s="7"/>
      <c r="W10" s="7"/>
      <c r="X10" s="7"/>
      <c r="Y10" s="7"/>
      <c r="Z10" s="7"/>
      <c r="AA10" s="7"/>
      <c r="AB10" s="7"/>
    </row>
    <row r="11" spans="1:28" ht="18.75" hidden="1" customHeight="1" x14ac:dyDescent="0.25">
      <c r="A11" s="5" t="s">
        <v>2140</v>
      </c>
      <c r="B11" s="34" t="s">
        <v>119</v>
      </c>
      <c r="C11" s="5" t="s">
        <v>2140</v>
      </c>
      <c r="D11" s="32" t="s">
        <v>53</v>
      </c>
      <c r="E11" s="5" t="s">
        <v>191</v>
      </c>
      <c r="F11" s="5"/>
      <c r="G11" s="5"/>
      <c r="H11" s="36">
        <f>COUNTIF(Elèves!$G$2:$G$535,Projets!A11)</f>
        <v>6</v>
      </c>
      <c r="I11" s="39" t="s">
        <v>2229</v>
      </c>
      <c r="J11" s="32" t="s">
        <v>1304</v>
      </c>
      <c r="K11" s="108" t="s">
        <v>2416</v>
      </c>
      <c r="L11" t="s">
        <v>2444</v>
      </c>
      <c r="M11" s="5"/>
      <c r="N11" s="5"/>
      <c r="O11" s="5"/>
      <c r="P11" s="113">
        <v>15</v>
      </c>
      <c r="Q11" s="113">
        <v>16</v>
      </c>
      <c r="R11" s="7">
        <f>AVERAGE(P11:Q11)</f>
        <v>15.5</v>
      </c>
      <c r="S11" s="104">
        <v>12</v>
      </c>
      <c r="T11" s="7"/>
      <c r="U11" s="7"/>
      <c r="V11" s="7"/>
      <c r="W11" s="7"/>
      <c r="X11" s="7"/>
      <c r="Y11" s="7"/>
      <c r="Z11" s="7"/>
      <c r="AA11" s="7"/>
      <c r="AB11" s="7"/>
    </row>
    <row r="12" spans="1:28" ht="27.75" hidden="1" customHeight="1" x14ac:dyDescent="0.25">
      <c r="A12" s="5" t="s">
        <v>2141</v>
      </c>
      <c r="B12" s="34" t="s">
        <v>120</v>
      </c>
      <c r="C12" s="5" t="s">
        <v>2141</v>
      </c>
      <c r="D12" s="32" t="s">
        <v>14</v>
      </c>
      <c r="E12" s="5" t="s">
        <v>191</v>
      </c>
      <c r="F12" s="5"/>
      <c r="G12" s="5"/>
      <c r="H12" s="36">
        <f>COUNTIF(Elèves!$G$2:$G$535,Projets!A12)</f>
        <v>7</v>
      </c>
      <c r="I12" s="39" t="s">
        <v>2230</v>
      </c>
      <c r="J12" s="32" t="s">
        <v>1352</v>
      </c>
      <c r="K12" s="108" t="s">
        <v>2414</v>
      </c>
      <c r="L12" s="5" t="s">
        <v>2448</v>
      </c>
      <c r="M12" s="5"/>
      <c r="N12" s="5"/>
      <c r="O12" s="5"/>
      <c r="P12" s="113">
        <v>16</v>
      </c>
      <c r="Q12" s="113">
        <v>13</v>
      </c>
      <c r="R12" s="7">
        <f>AVERAGE(P12:Q12)</f>
        <v>14.5</v>
      </c>
      <c r="S12" s="104">
        <v>13</v>
      </c>
      <c r="T12" s="7"/>
      <c r="U12" s="7"/>
      <c r="V12" s="7"/>
      <c r="W12" s="7"/>
      <c r="X12" s="7"/>
      <c r="Y12" s="7"/>
      <c r="Z12" s="7"/>
      <c r="AA12" s="7"/>
      <c r="AB12" s="7"/>
    </row>
    <row r="13" spans="1:28" ht="18.75" hidden="1" customHeight="1" x14ac:dyDescent="0.25">
      <c r="A13" s="5" t="s">
        <v>2142</v>
      </c>
      <c r="B13" s="34" t="s">
        <v>2892</v>
      </c>
      <c r="C13" s="5" t="s">
        <v>2142</v>
      </c>
      <c r="D13" s="32" t="s">
        <v>12</v>
      </c>
      <c r="E13" s="5" t="s">
        <v>191</v>
      </c>
      <c r="F13" s="5"/>
      <c r="G13" s="5"/>
      <c r="H13" s="36">
        <f>COUNTIF(Elèves!$G$2:$G$535,Projets!A13)</f>
        <v>6</v>
      </c>
      <c r="I13" s="39" t="s">
        <v>2231</v>
      </c>
      <c r="J13" s="32" t="s">
        <v>1098</v>
      </c>
      <c r="K13" s="108" t="s">
        <v>2415</v>
      </c>
      <c r="L13" t="s">
        <v>2441</v>
      </c>
      <c r="M13" s="5"/>
      <c r="N13" s="5"/>
      <c r="O13" s="5"/>
      <c r="P13" s="113">
        <v>16.5</v>
      </c>
      <c r="Q13" s="113">
        <v>17</v>
      </c>
      <c r="R13" s="7">
        <f>AVERAGE(P13:Q13)</f>
        <v>16.75</v>
      </c>
      <c r="S13" s="104">
        <v>16.5</v>
      </c>
      <c r="T13" s="7"/>
      <c r="U13" s="7"/>
      <c r="V13" s="7"/>
      <c r="W13" s="7"/>
      <c r="X13" s="7"/>
      <c r="Y13" s="7"/>
      <c r="Z13" s="7"/>
      <c r="AA13" s="7"/>
      <c r="AB13" s="7"/>
    </row>
    <row r="14" spans="1:28" ht="18.75" hidden="1" customHeight="1" x14ac:dyDescent="0.25">
      <c r="A14" s="5" t="s">
        <v>2143</v>
      </c>
      <c r="B14" s="34" t="s">
        <v>121</v>
      </c>
      <c r="C14" s="5" t="s">
        <v>2143</v>
      </c>
      <c r="D14" s="32" t="s">
        <v>10</v>
      </c>
      <c r="E14" s="5" t="s">
        <v>191</v>
      </c>
      <c r="F14" s="5"/>
      <c r="G14" s="5"/>
      <c r="H14" s="36">
        <f>COUNTIF(Elèves!$G$2:$G$535,Projets!A14)</f>
        <v>6</v>
      </c>
      <c r="I14" s="39" t="s">
        <v>2232</v>
      </c>
      <c r="J14" s="32" t="s">
        <v>1461</v>
      </c>
      <c r="K14" s="110" t="s">
        <v>2439</v>
      </c>
      <c r="L14" t="s">
        <v>2443</v>
      </c>
      <c r="M14" s="5"/>
      <c r="N14" s="5"/>
      <c r="O14" s="5"/>
      <c r="P14" s="113">
        <v>16.5</v>
      </c>
      <c r="Q14" s="113">
        <v>17</v>
      </c>
      <c r="R14" s="7">
        <f>AVERAGE(P14:Q14)</f>
        <v>16.75</v>
      </c>
      <c r="S14" s="104">
        <v>12</v>
      </c>
      <c r="T14" s="7"/>
      <c r="U14" s="7"/>
      <c r="V14" s="7"/>
      <c r="W14" s="7"/>
      <c r="X14" s="7"/>
      <c r="Y14" s="7"/>
      <c r="Z14" s="7"/>
      <c r="AA14" s="7"/>
      <c r="AB14" s="7"/>
    </row>
    <row r="15" spans="1:28" ht="18.75" hidden="1" customHeight="1" x14ac:dyDescent="0.25">
      <c r="A15" s="5" t="s">
        <v>2144</v>
      </c>
      <c r="B15" s="34" t="s">
        <v>2888</v>
      </c>
      <c r="C15" s="5" t="s">
        <v>2144</v>
      </c>
      <c r="D15" s="32" t="s">
        <v>12</v>
      </c>
      <c r="E15" s="5" t="s">
        <v>55</v>
      </c>
      <c r="F15" s="5"/>
      <c r="G15" s="5"/>
      <c r="H15" s="36">
        <f>COUNTIF(Elèves!$G$2:$G$535,Projets!A15)</f>
        <v>7</v>
      </c>
      <c r="I15" s="39" t="s">
        <v>2233</v>
      </c>
      <c r="J15" s="32" t="s">
        <v>1316</v>
      </c>
      <c r="K15" s="108" t="s">
        <v>2412</v>
      </c>
      <c r="L15" s="5" t="s">
        <v>2447</v>
      </c>
      <c r="M15" s="5"/>
      <c r="N15" s="5"/>
      <c r="O15" s="5"/>
      <c r="P15" s="114">
        <v>17</v>
      </c>
      <c r="Q15" s="114">
        <v>17</v>
      </c>
      <c r="R15" s="7">
        <f>AVERAGE(P15:Q15)</f>
        <v>17</v>
      </c>
      <c r="S15" s="104">
        <v>11</v>
      </c>
      <c r="T15" s="7"/>
      <c r="U15" s="7"/>
      <c r="V15" s="7"/>
      <c r="W15" s="7"/>
      <c r="X15" s="7"/>
      <c r="Y15" s="7"/>
      <c r="Z15" s="7"/>
      <c r="AA15" s="7"/>
      <c r="AB15" s="7"/>
    </row>
    <row r="16" spans="1:28" ht="18.75" hidden="1" customHeight="1" x14ac:dyDescent="0.25">
      <c r="A16" s="5" t="s">
        <v>2145</v>
      </c>
      <c r="B16" s="34" t="s">
        <v>2893</v>
      </c>
      <c r="C16" s="5" t="s">
        <v>2145</v>
      </c>
      <c r="D16" s="32" t="s">
        <v>12</v>
      </c>
      <c r="E16" s="5" t="s">
        <v>191</v>
      </c>
      <c r="F16" s="5"/>
      <c r="G16" s="5"/>
      <c r="H16" s="36">
        <f>COUNTIF(Elèves!$G$2:$G$535,Projets!A16)</f>
        <v>7</v>
      </c>
      <c r="I16" s="39" t="s">
        <v>2234</v>
      </c>
      <c r="J16" s="32" t="s">
        <v>1429</v>
      </c>
      <c r="K16" s="108" t="s">
        <v>2415</v>
      </c>
      <c r="L16" t="s">
        <v>2441</v>
      </c>
      <c r="M16" s="5"/>
      <c r="N16" s="5"/>
      <c r="O16" s="5"/>
      <c r="P16" s="113">
        <v>16.75</v>
      </c>
      <c r="Q16" s="113">
        <v>17</v>
      </c>
      <c r="R16" s="7">
        <f>AVERAGE(P16:Q16)</f>
        <v>16.875</v>
      </c>
      <c r="S16" s="7">
        <v>15.5</v>
      </c>
      <c r="T16" s="7"/>
      <c r="U16" s="7"/>
      <c r="V16" s="7"/>
      <c r="W16" s="7"/>
      <c r="X16" s="7"/>
      <c r="Y16" s="7"/>
      <c r="Z16" s="7"/>
      <c r="AA16" s="7"/>
      <c r="AB16" s="7"/>
    </row>
    <row r="17" spans="1:28" ht="18.75" hidden="1" customHeight="1" x14ac:dyDescent="0.25">
      <c r="A17" s="5" t="s">
        <v>2146</v>
      </c>
      <c r="B17" s="34" t="s">
        <v>122</v>
      </c>
      <c r="C17" s="5" t="s">
        <v>2146</v>
      </c>
      <c r="D17" s="32" t="s">
        <v>12</v>
      </c>
      <c r="E17" s="5" t="s">
        <v>191</v>
      </c>
      <c r="F17" s="5"/>
      <c r="G17" s="5"/>
      <c r="H17" s="36">
        <f>COUNTIF(Elèves!$G$2:$G$535,Projets!A17)</f>
        <v>6</v>
      </c>
      <c r="I17" s="39" t="s">
        <v>2235</v>
      </c>
      <c r="J17" s="32" t="s">
        <v>1625</v>
      </c>
      <c r="K17" s="108" t="s">
        <v>2413</v>
      </c>
      <c r="L17" s="5" t="s">
        <v>2437</v>
      </c>
      <c r="M17" s="5"/>
      <c r="N17" s="5"/>
      <c r="O17" s="5"/>
      <c r="P17" s="113">
        <v>17</v>
      </c>
      <c r="Q17" s="113">
        <v>16</v>
      </c>
      <c r="R17" s="7">
        <f>AVERAGE(P17:Q17)</f>
        <v>16.5</v>
      </c>
      <c r="S17" s="7">
        <v>15</v>
      </c>
      <c r="T17" s="7"/>
      <c r="U17" s="7"/>
      <c r="V17" s="7"/>
      <c r="W17" s="7"/>
      <c r="X17" s="7"/>
      <c r="Y17" s="7"/>
      <c r="Z17" s="7"/>
      <c r="AA17" s="7"/>
      <c r="AB17" s="7"/>
    </row>
    <row r="18" spans="1:28" ht="18.75" hidden="1" customHeight="1" x14ac:dyDescent="0.25">
      <c r="A18" s="5" t="s">
        <v>2147</v>
      </c>
      <c r="B18" s="34" t="s">
        <v>123</v>
      </c>
      <c r="C18" s="5" t="s">
        <v>2147</v>
      </c>
      <c r="D18" s="32" t="s">
        <v>53</v>
      </c>
      <c r="E18" s="5" t="s">
        <v>191</v>
      </c>
      <c r="F18" s="5"/>
      <c r="G18" s="5"/>
      <c r="H18" s="36">
        <f>COUNTIF(Elèves!$G$2:$G$535,Projets!A18)</f>
        <v>6</v>
      </c>
      <c r="I18" s="39" t="s">
        <v>2236</v>
      </c>
      <c r="J18" s="32" t="s">
        <v>1627</v>
      </c>
      <c r="K18" s="108" t="s">
        <v>2416</v>
      </c>
      <c r="L18" t="s">
        <v>2444</v>
      </c>
      <c r="M18" s="5"/>
      <c r="N18" s="5"/>
      <c r="O18" s="5"/>
      <c r="P18" s="113">
        <v>16.5</v>
      </c>
      <c r="Q18" s="113">
        <v>13</v>
      </c>
      <c r="R18" s="7">
        <f>AVERAGE(P18:Q18)</f>
        <v>14.75</v>
      </c>
      <c r="S18" s="7">
        <v>17</v>
      </c>
      <c r="T18" s="7"/>
      <c r="U18" s="7"/>
      <c r="V18" s="7"/>
      <c r="W18" s="7"/>
      <c r="X18" s="7"/>
      <c r="Y18" s="7"/>
      <c r="Z18" s="7"/>
      <c r="AA18" s="7"/>
      <c r="AB18" s="7"/>
    </row>
    <row r="19" spans="1:28" ht="18.75" hidden="1" customHeight="1" x14ac:dyDescent="0.25">
      <c r="A19" s="5" t="s">
        <v>2148</v>
      </c>
      <c r="B19" s="34" t="s">
        <v>124</v>
      </c>
      <c r="C19" s="5" t="s">
        <v>2148</v>
      </c>
      <c r="D19" s="32" t="s">
        <v>11</v>
      </c>
      <c r="E19" s="5" t="s">
        <v>191</v>
      </c>
      <c r="F19" s="5"/>
      <c r="G19" s="5"/>
      <c r="H19" s="36">
        <f>COUNTIF(Elèves!$G$2:$G$535,Projets!A19)</f>
        <v>7</v>
      </c>
      <c r="I19" s="39" t="s">
        <v>2237</v>
      </c>
      <c r="J19" s="32" t="s">
        <v>1401</v>
      </c>
      <c r="K19" s="108" t="s">
        <v>2417</v>
      </c>
      <c r="L19" t="s">
        <v>2442</v>
      </c>
      <c r="M19" s="5"/>
      <c r="N19" s="5"/>
      <c r="O19" s="5"/>
      <c r="P19" s="113">
        <v>15.5</v>
      </c>
      <c r="Q19" s="113">
        <v>16</v>
      </c>
      <c r="R19" s="7">
        <f>AVERAGE(P19:Q19)</f>
        <v>15.75</v>
      </c>
      <c r="S19" s="7">
        <v>15</v>
      </c>
      <c r="T19" s="7"/>
      <c r="U19" s="7"/>
      <c r="V19" s="7"/>
      <c r="W19" s="7"/>
      <c r="X19" s="7"/>
      <c r="Y19" s="7"/>
      <c r="Z19" s="7"/>
      <c r="AA19" s="7"/>
      <c r="AB19" s="7"/>
    </row>
    <row r="20" spans="1:28" ht="18.75" hidden="1" customHeight="1" x14ac:dyDescent="0.25">
      <c r="A20" s="5" t="s">
        <v>2149</v>
      </c>
      <c r="B20" s="34" t="s">
        <v>125</v>
      </c>
      <c r="C20" s="5" t="s">
        <v>2149</v>
      </c>
      <c r="D20" s="32" t="s">
        <v>53</v>
      </c>
      <c r="E20" s="5" t="s">
        <v>191</v>
      </c>
      <c r="F20" s="5"/>
      <c r="G20" s="5"/>
      <c r="H20" s="36">
        <f>COUNTIF(Elèves!$G$2:$G$535,Projets!A20)</f>
        <v>5</v>
      </c>
      <c r="I20" s="39" t="s">
        <v>2238</v>
      </c>
      <c r="J20" s="32" t="s">
        <v>1585</v>
      </c>
      <c r="K20" s="108" t="s">
        <v>2418</v>
      </c>
      <c r="L20" s="5" t="s">
        <v>2450</v>
      </c>
      <c r="M20" s="5"/>
      <c r="N20" s="5"/>
      <c r="O20" s="5"/>
      <c r="P20" s="113">
        <v>16</v>
      </c>
      <c r="Q20" s="113">
        <v>15</v>
      </c>
      <c r="R20" s="7">
        <f>AVERAGE(P20:Q20)</f>
        <v>15.5</v>
      </c>
      <c r="S20" s="7">
        <v>15</v>
      </c>
      <c r="T20" s="7"/>
      <c r="U20" s="7"/>
      <c r="V20" s="7"/>
      <c r="W20" s="7"/>
      <c r="X20" s="7"/>
      <c r="Y20" s="7"/>
      <c r="Z20" s="7"/>
      <c r="AA20" s="7"/>
      <c r="AB20" s="7"/>
    </row>
    <row r="21" spans="1:28" ht="18.75" hidden="1" customHeight="1" x14ac:dyDescent="0.25">
      <c r="A21" s="5" t="s">
        <v>2150</v>
      </c>
      <c r="B21" s="34" t="s">
        <v>126</v>
      </c>
      <c r="C21" s="5" t="s">
        <v>2150</v>
      </c>
      <c r="D21" s="32" t="s">
        <v>15</v>
      </c>
      <c r="E21" s="5" t="s">
        <v>192</v>
      </c>
      <c r="F21" s="5"/>
      <c r="G21" s="5"/>
      <c r="H21" s="36">
        <f>COUNTIF(Elèves!$G$2:$G$535,Projets!A21)</f>
        <v>6</v>
      </c>
      <c r="I21" s="39" t="s">
        <v>2239</v>
      </c>
      <c r="J21" s="32" t="s">
        <v>1122</v>
      </c>
      <c r="K21" s="110" t="s">
        <v>2439</v>
      </c>
      <c r="L21" t="s">
        <v>2443</v>
      </c>
      <c r="M21" s="5"/>
      <c r="N21" s="5"/>
      <c r="O21" s="5"/>
      <c r="P21" s="113">
        <v>15.75</v>
      </c>
      <c r="Q21" s="113">
        <v>15.5</v>
      </c>
      <c r="R21" s="7">
        <f>AVERAGE(P21:Q21)</f>
        <v>15.625</v>
      </c>
      <c r="S21" s="7">
        <v>13.5</v>
      </c>
      <c r="T21" s="7"/>
      <c r="U21" s="7"/>
      <c r="V21" s="7"/>
      <c r="W21" s="7"/>
      <c r="X21" s="7"/>
      <c r="Y21" s="7"/>
      <c r="Z21" s="7"/>
      <c r="AA21" s="7"/>
      <c r="AB21" s="7"/>
    </row>
    <row r="22" spans="1:28" ht="18.75" hidden="1" customHeight="1" x14ac:dyDescent="0.25">
      <c r="A22" s="5" t="s">
        <v>2151</v>
      </c>
      <c r="B22" s="34" t="s">
        <v>127</v>
      </c>
      <c r="C22" s="5" t="s">
        <v>2151</v>
      </c>
      <c r="D22" s="32" t="s">
        <v>53</v>
      </c>
      <c r="E22" s="5" t="s">
        <v>192</v>
      </c>
      <c r="F22" s="5"/>
      <c r="G22" s="5"/>
      <c r="H22" s="36">
        <f>COUNTIF(Elèves!$G$2:$G$535,Projets!A22)</f>
        <v>7</v>
      </c>
      <c r="I22" s="39" t="s">
        <v>2240</v>
      </c>
      <c r="J22" s="32" t="s">
        <v>1200</v>
      </c>
      <c r="K22" s="108" t="s">
        <v>2409</v>
      </c>
      <c r="L22" t="s">
        <v>2455</v>
      </c>
      <c r="M22" s="5"/>
      <c r="N22" s="5"/>
      <c r="O22" s="5"/>
      <c r="P22" s="113">
        <v>15.5</v>
      </c>
      <c r="Q22" s="113">
        <v>15</v>
      </c>
      <c r="R22" s="7">
        <f>AVERAGE(P22:Q22)</f>
        <v>15.25</v>
      </c>
      <c r="S22" s="7">
        <v>15</v>
      </c>
      <c r="T22" s="7"/>
      <c r="U22" s="7"/>
      <c r="V22" s="7"/>
      <c r="W22" s="7"/>
      <c r="X22" s="7"/>
      <c r="Y22" s="7"/>
      <c r="Z22" s="7"/>
      <c r="AA22" s="7"/>
      <c r="AB22" s="7"/>
    </row>
    <row r="23" spans="1:28" ht="18.75" hidden="1" customHeight="1" x14ac:dyDescent="0.25">
      <c r="A23" s="5" t="s">
        <v>2152</v>
      </c>
      <c r="B23" s="34" t="s">
        <v>128</v>
      </c>
      <c r="C23" s="5" t="s">
        <v>2152</v>
      </c>
      <c r="D23" s="32" t="s">
        <v>12</v>
      </c>
      <c r="E23" s="5" t="s">
        <v>55</v>
      </c>
      <c r="F23" s="5"/>
      <c r="G23" s="5"/>
      <c r="H23" s="36">
        <f>COUNTIF(Elèves!$G$2:$G$535,Projets!A23)</f>
        <v>7</v>
      </c>
      <c r="I23" s="39" t="s">
        <v>2241</v>
      </c>
      <c r="J23" s="32" t="s">
        <v>1619</v>
      </c>
      <c r="K23" s="108" t="s">
        <v>2412</v>
      </c>
      <c r="L23" s="5" t="s">
        <v>2447</v>
      </c>
      <c r="M23" s="5"/>
      <c r="N23" s="5"/>
      <c r="O23" s="5"/>
      <c r="P23" s="113">
        <v>16.75</v>
      </c>
      <c r="Q23" s="113">
        <v>18.5</v>
      </c>
      <c r="R23" s="7">
        <f>AVERAGE(P23:Q23)</f>
        <v>17.625</v>
      </c>
      <c r="S23" s="7">
        <v>14</v>
      </c>
      <c r="T23" s="7"/>
      <c r="U23" s="7"/>
      <c r="V23" s="7"/>
      <c r="W23" s="7"/>
      <c r="X23" s="7"/>
      <c r="Y23" s="7"/>
      <c r="Z23" s="7"/>
      <c r="AA23" s="7"/>
      <c r="AB23" s="7"/>
    </row>
    <row r="24" spans="1:28" ht="18.75" customHeight="1" x14ac:dyDescent="0.25">
      <c r="A24" s="5" t="s">
        <v>2153</v>
      </c>
      <c r="B24" s="34" t="s">
        <v>129</v>
      </c>
      <c r="C24" s="5" t="s">
        <v>2153</v>
      </c>
      <c r="D24" s="32" t="s">
        <v>53</v>
      </c>
      <c r="E24" s="5" t="s">
        <v>193</v>
      </c>
      <c r="F24" s="5"/>
      <c r="G24" s="5"/>
      <c r="H24" s="36">
        <f>COUNTIF(Elèves!$G$2:$G$535,Projets!A24)</f>
        <v>6</v>
      </c>
      <c r="I24" s="39" t="s">
        <v>2242</v>
      </c>
      <c r="J24" s="32" t="s">
        <v>1203</v>
      </c>
      <c r="K24" s="108" t="s">
        <v>2416</v>
      </c>
      <c r="L24" t="s">
        <v>2444</v>
      </c>
      <c r="M24" s="5"/>
      <c r="N24" s="5"/>
      <c r="O24" s="5"/>
      <c r="P24" s="113">
        <v>18</v>
      </c>
      <c r="Q24" s="113">
        <v>16</v>
      </c>
      <c r="R24" s="7">
        <f>AVERAGE(P24:Q24)</f>
        <v>17</v>
      </c>
      <c r="S24" s="7">
        <v>16</v>
      </c>
      <c r="T24" s="7"/>
      <c r="U24" s="7"/>
      <c r="V24" s="23"/>
      <c r="W24" s="7"/>
      <c r="X24" s="7"/>
      <c r="Y24" s="7"/>
      <c r="Z24" s="7"/>
      <c r="AA24" s="7"/>
      <c r="AB24" s="7"/>
    </row>
    <row r="25" spans="1:28" ht="18.75" hidden="1" customHeight="1" x14ac:dyDescent="0.25">
      <c r="A25" s="5" t="s">
        <v>2154</v>
      </c>
      <c r="B25" s="34" t="s">
        <v>130</v>
      </c>
      <c r="C25" s="5" t="s">
        <v>2154</v>
      </c>
      <c r="D25" s="32" t="s">
        <v>12</v>
      </c>
      <c r="E25" s="5" t="s">
        <v>193</v>
      </c>
      <c r="F25" s="5"/>
      <c r="G25" s="5"/>
      <c r="H25" s="36">
        <f>COUNTIF(Elèves!$G$2:$G$535,Projets!A25)</f>
        <v>6</v>
      </c>
      <c r="I25" s="39" t="s">
        <v>2243</v>
      </c>
      <c r="J25" s="32" t="s">
        <v>1215</v>
      </c>
      <c r="K25" s="108" t="s">
        <v>2419</v>
      </c>
      <c r="L25" s="5" t="s">
        <v>2453</v>
      </c>
      <c r="M25" s="5"/>
      <c r="N25" s="5"/>
      <c r="O25" s="5"/>
      <c r="P25" s="113">
        <v>16</v>
      </c>
      <c r="Q25" s="113">
        <v>17</v>
      </c>
      <c r="R25" s="7">
        <f>AVERAGE(P25:Q25)</f>
        <v>16.5</v>
      </c>
      <c r="S25" s="7">
        <v>17</v>
      </c>
      <c r="T25" s="7"/>
      <c r="U25" s="7"/>
      <c r="V25" s="7"/>
      <c r="W25" s="7"/>
      <c r="X25" s="7"/>
      <c r="Y25" s="7"/>
      <c r="Z25" s="7"/>
      <c r="AA25" s="7"/>
      <c r="AB25" s="7"/>
    </row>
    <row r="26" spans="1:28" ht="18.75" hidden="1" customHeight="1" x14ac:dyDescent="0.25">
      <c r="A26" s="5" t="s">
        <v>2155</v>
      </c>
      <c r="B26" s="34" t="s">
        <v>131</v>
      </c>
      <c r="C26" s="5" t="s">
        <v>2155</v>
      </c>
      <c r="D26" s="32" t="s">
        <v>14</v>
      </c>
      <c r="E26" s="5" t="s">
        <v>55</v>
      </c>
      <c r="F26" s="5"/>
      <c r="G26" s="5"/>
      <c r="H26" s="36">
        <f>COUNTIF(Elèves!$G$2:$G$535,Projets!A26)</f>
        <v>6</v>
      </c>
      <c r="I26" s="39" t="s">
        <v>2244</v>
      </c>
      <c r="J26" s="32" t="s">
        <v>1370</v>
      </c>
      <c r="K26" s="108" t="s">
        <v>2420</v>
      </c>
      <c r="L26" s="5" t="s">
        <v>2898</v>
      </c>
      <c r="M26" s="5"/>
      <c r="N26" s="5"/>
      <c r="O26" s="5"/>
      <c r="P26" s="113">
        <v>14</v>
      </c>
      <c r="Q26" s="113">
        <v>16</v>
      </c>
      <c r="R26" s="7">
        <f>AVERAGE(P26:Q26)</f>
        <v>15</v>
      </c>
      <c r="S26" s="7">
        <v>10</v>
      </c>
      <c r="T26" s="7"/>
      <c r="U26" s="7"/>
      <c r="V26" s="7"/>
      <c r="W26" s="7"/>
      <c r="X26" s="7"/>
      <c r="Y26" s="7"/>
      <c r="Z26" s="7"/>
      <c r="AA26" s="7"/>
      <c r="AB26" s="7"/>
    </row>
    <row r="27" spans="1:28" ht="18.75" hidden="1" customHeight="1" x14ac:dyDescent="0.25">
      <c r="A27" s="5" t="s">
        <v>2156</v>
      </c>
      <c r="B27" s="34" t="s">
        <v>2659</v>
      </c>
      <c r="C27" s="5" t="s">
        <v>2156</v>
      </c>
      <c r="D27" s="32" t="s">
        <v>17</v>
      </c>
      <c r="E27" s="5" t="s">
        <v>191</v>
      </c>
      <c r="F27" s="5"/>
      <c r="G27" s="5"/>
      <c r="H27" s="36">
        <f>COUNTIF(Elèves!$G$2:$G$535,Projets!A27)</f>
        <v>6</v>
      </c>
      <c r="I27" s="39" t="s">
        <v>2660</v>
      </c>
      <c r="J27" s="50" t="s">
        <v>1156</v>
      </c>
      <c r="K27" s="108" t="s">
        <v>2408</v>
      </c>
      <c r="L27" s="5" t="s">
        <v>2460</v>
      </c>
      <c r="M27" s="5"/>
      <c r="N27" s="5"/>
      <c r="O27" s="5"/>
      <c r="P27" s="113">
        <v>18</v>
      </c>
      <c r="Q27" s="113">
        <v>18</v>
      </c>
      <c r="R27" s="7">
        <f>AVERAGE(P27:Q27)</f>
        <v>18</v>
      </c>
      <c r="S27" s="7">
        <v>13</v>
      </c>
      <c r="T27" s="7"/>
      <c r="U27" s="7"/>
      <c r="V27" s="7"/>
      <c r="W27" s="7"/>
      <c r="X27" s="7"/>
      <c r="Y27" s="7"/>
      <c r="Z27" s="7"/>
      <c r="AA27" s="7"/>
      <c r="AB27" s="7"/>
    </row>
    <row r="28" spans="1:28" ht="18.75" hidden="1" customHeight="1" x14ac:dyDescent="0.25">
      <c r="A28" s="5" t="s">
        <v>2157</v>
      </c>
      <c r="B28" s="34" t="s">
        <v>132</v>
      </c>
      <c r="C28" s="5" t="s">
        <v>2157</v>
      </c>
      <c r="D28" s="32" t="s">
        <v>15</v>
      </c>
      <c r="E28" s="5" t="s">
        <v>13</v>
      </c>
      <c r="F28" s="5"/>
      <c r="G28" s="5"/>
      <c r="H28" s="36">
        <f>COUNTIF(Elèves!$G$2:$G$535,Projets!A28)</f>
        <v>6</v>
      </c>
      <c r="I28" s="39" t="s">
        <v>2245</v>
      </c>
      <c r="J28" s="32" t="s">
        <v>1622</v>
      </c>
      <c r="K28" s="108" t="s">
        <v>2421</v>
      </c>
      <c r="L28" s="43" t="s">
        <v>2467</v>
      </c>
      <c r="M28" s="5"/>
      <c r="N28" s="5"/>
      <c r="O28" s="5"/>
      <c r="P28" s="113">
        <v>12.5</v>
      </c>
      <c r="Q28" s="113">
        <v>15</v>
      </c>
      <c r="R28" s="7">
        <f>AVERAGE(P28:Q28)</f>
        <v>13.75</v>
      </c>
      <c r="S28" s="7">
        <v>17</v>
      </c>
      <c r="T28" s="7"/>
      <c r="U28" s="7"/>
      <c r="V28" s="7"/>
      <c r="W28" s="7"/>
      <c r="X28" s="7"/>
      <c r="Y28" s="7"/>
      <c r="Z28" s="7"/>
      <c r="AA28" s="7"/>
      <c r="AB28" s="7"/>
    </row>
    <row r="29" spans="1:28" ht="18.75" hidden="1" customHeight="1" x14ac:dyDescent="0.25">
      <c r="A29" s="5" t="s">
        <v>2158</v>
      </c>
      <c r="B29" s="34" t="s">
        <v>133</v>
      </c>
      <c r="C29" s="5" t="s">
        <v>2158</v>
      </c>
      <c r="D29" s="32" t="s">
        <v>14</v>
      </c>
      <c r="E29" s="5" t="s">
        <v>193</v>
      </c>
      <c r="F29" s="5"/>
      <c r="G29" s="5"/>
      <c r="H29" s="36">
        <f>COUNTIF(Elèves!$G$2:$G$535,Projets!A29)</f>
        <v>6</v>
      </c>
      <c r="I29" s="39" t="s">
        <v>2246</v>
      </c>
      <c r="J29" s="32" t="s">
        <v>1357</v>
      </c>
      <c r="K29" s="108" t="s">
        <v>2422</v>
      </c>
      <c r="L29" t="s">
        <v>2465</v>
      </c>
      <c r="M29" s="5"/>
      <c r="N29" s="5"/>
      <c r="O29" s="5"/>
      <c r="P29" s="113">
        <v>14.5</v>
      </c>
      <c r="Q29" s="113">
        <v>15</v>
      </c>
      <c r="R29" s="7">
        <f>AVERAGE(P29:Q29)</f>
        <v>14.75</v>
      </c>
      <c r="S29" s="7">
        <v>15</v>
      </c>
      <c r="T29" s="7"/>
      <c r="U29" s="7"/>
      <c r="V29" s="7"/>
      <c r="W29" s="7"/>
      <c r="X29" s="7"/>
      <c r="Y29" s="7"/>
      <c r="Z29" s="7"/>
      <c r="AA29" s="7"/>
      <c r="AB29" s="7"/>
    </row>
    <row r="30" spans="1:28" ht="18.75" hidden="1" customHeight="1" x14ac:dyDescent="0.25">
      <c r="A30" s="5" t="s">
        <v>2159</v>
      </c>
      <c r="B30" s="34" t="s">
        <v>134</v>
      </c>
      <c r="C30" s="5" t="s">
        <v>2159</v>
      </c>
      <c r="D30" s="32" t="s">
        <v>14</v>
      </c>
      <c r="E30" s="5" t="s">
        <v>193</v>
      </c>
      <c r="F30" s="5"/>
      <c r="G30" s="5"/>
      <c r="H30" s="36">
        <f>COUNTIF(Elèves!$G$2:$G$535,Projets!A30)</f>
        <v>6</v>
      </c>
      <c r="I30" s="39" t="s">
        <v>2247</v>
      </c>
      <c r="J30" s="32" t="s">
        <v>1358</v>
      </c>
      <c r="K30" s="108" t="s">
        <v>2423</v>
      </c>
      <c r="L30" s="46" t="s">
        <v>2511</v>
      </c>
      <c r="M30" s="5"/>
      <c r="N30" s="5"/>
      <c r="O30" s="5"/>
      <c r="P30" s="113">
        <v>15</v>
      </c>
      <c r="Q30" s="113">
        <v>15.5</v>
      </c>
      <c r="R30" s="7">
        <f>AVERAGE(P30:Q30)</f>
        <v>15.25</v>
      </c>
      <c r="S30" s="7">
        <v>11</v>
      </c>
      <c r="T30" s="7"/>
      <c r="U30" s="7"/>
      <c r="V30" s="7"/>
      <c r="W30" s="7"/>
      <c r="X30" s="7"/>
      <c r="Y30" s="7"/>
      <c r="Z30" s="7"/>
      <c r="AA30" s="7"/>
      <c r="AB30" s="7"/>
    </row>
    <row r="31" spans="1:28" ht="18.75" hidden="1" customHeight="1" x14ac:dyDescent="0.25">
      <c r="A31" s="5" t="s">
        <v>2160</v>
      </c>
      <c r="B31" s="34" t="s">
        <v>135</v>
      </c>
      <c r="C31" s="5" t="s">
        <v>2160</v>
      </c>
      <c r="D31" s="32" t="s">
        <v>14</v>
      </c>
      <c r="E31" s="5" t="s">
        <v>193</v>
      </c>
      <c r="F31" s="5"/>
      <c r="G31" s="5"/>
      <c r="H31" s="36">
        <f>COUNTIF(Elèves!$G$2:$G$535,Projets!A31)</f>
        <v>6</v>
      </c>
      <c r="I31" s="39" t="s">
        <v>2248</v>
      </c>
      <c r="J31" s="32" t="s">
        <v>1324</v>
      </c>
      <c r="K31" s="108" t="s">
        <v>2410</v>
      </c>
      <c r="L31" s="5" t="s">
        <v>2466</v>
      </c>
      <c r="M31" s="5"/>
      <c r="N31" s="5"/>
      <c r="O31" s="5"/>
      <c r="P31" s="113">
        <v>16</v>
      </c>
      <c r="Q31" s="113">
        <v>15.5</v>
      </c>
      <c r="R31" s="7">
        <f>AVERAGE(P31:Q31)</f>
        <v>15.75</v>
      </c>
      <c r="S31" s="7">
        <v>18</v>
      </c>
      <c r="T31" s="7"/>
      <c r="U31" s="7"/>
      <c r="V31" s="7"/>
      <c r="W31" s="7"/>
      <c r="X31" s="7"/>
      <c r="Y31" s="7"/>
      <c r="Z31" s="7"/>
      <c r="AA31" s="7"/>
      <c r="AB31" s="7"/>
    </row>
    <row r="32" spans="1:28" ht="18.75" hidden="1" customHeight="1" x14ac:dyDescent="0.25">
      <c r="A32" s="5" t="s">
        <v>2161</v>
      </c>
      <c r="B32" s="34" t="s">
        <v>136</v>
      </c>
      <c r="C32" s="5" t="s">
        <v>2161</v>
      </c>
      <c r="D32" s="32" t="s">
        <v>15</v>
      </c>
      <c r="E32" s="5" t="s">
        <v>193</v>
      </c>
      <c r="F32" s="5"/>
      <c r="G32" s="5"/>
      <c r="H32" s="36">
        <f>COUNTIF(Elèves!$G$2:$G$535,Projets!A32)</f>
        <v>6</v>
      </c>
      <c r="I32" s="39" t="s">
        <v>2249</v>
      </c>
      <c r="J32" s="32" t="s">
        <v>1439</v>
      </c>
      <c r="K32" s="108" t="s">
        <v>2424</v>
      </c>
      <c r="L32" t="s">
        <v>2458</v>
      </c>
      <c r="M32" s="5"/>
      <c r="N32" s="5"/>
      <c r="O32" s="5"/>
      <c r="P32" s="113">
        <v>17.5</v>
      </c>
      <c r="Q32" s="113">
        <v>17.5</v>
      </c>
      <c r="R32" s="7">
        <f>AVERAGE(P32:Q32)</f>
        <v>17.5</v>
      </c>
      <c r="S32" s="7">
        <v>15.5</v>
      </c>
      <c r="T32" s="7"/>
      <c r="U32" s="7"/>
      <c r="V32" s="7"/>
      <c r="W32" s="7"/>
      <c r="X32" s="7"/>
      <c r="Y32" s="7"/>
      <c r="Z32" s="7"/>
      <c r="AA32" s="7"/>
      <c r="AB32" s="7"/>
    </row>
    <row r="33" spans="1:28" ht="18.75" hidden="1" customHeight="1" x14ac:dyDescent="0.25">
      <c r="A33" s="5" t="s">
        <v>2162</v>
      </c>
      <c r="B33" s="34" t="s">
        <v>137</v>
      </c>
      <c r="C33" s="5" t="s">
        <v>2162</v>
      </c>
      <c r="D33" s="32" t="s">
        <v>15</v>
      </c>
      <c r="E33" s="5" t="s">
        <v>193</v>
      </c>
      <c r="F33" s="5"/>
      <c r="G33" s="5"/>
      <c r="H33" s="36">
        <f>COUNTIF(Elèves!$G$2:$G$535,Projets!A33)</f>
        <v>6</v>
      </c>
      <c r="I33" s="39" t="s">
        <v>2250</v>
      </c>
      <c r="J33" s="32" t="s">
        <v>1149</v>
      </c>
      <c r="K33" s="108" t="s">
        <v>2411</v>
      </c>
      <c r="L33" s="5" t="s">
        <v>2454</v>
      </c>
      <c r="M33" s="5"/>
      <c r="N33" s="5"/>
      <c r="O33" s="5"/>
      <c r="P33" s="113">
        <v>16.5</v>
      </c>
      <c r="Q33" s="113">
        <v>16</v>
      </c>
      <c r="R33" s="7">
        <f>AVERAGE(P33:Q33)</f>
        <v>16.25</v>
      </c>
      <c r="S33" s="105">
        <v>11.5</v>
      </c>
      <c r="T33" s="7"/>
      <c r="U33" s="7"/>
      <c r="V33" s="7"/>
      <c r="W33" s="7"/>
      <c r="X33" s="7"/>
      <c r="Y33" s="7"/>
      <c r="Z33" s="7"/>
      <c r="AA33" s="7"/>
      <c r="AB33" s="7"/>
    </row>
    <row r="34" spans="1:28" ht="18.75" hidden="1" customHeight="1" x14ac:dyDescent="0.25">
      <c r="A34" s="5" t="s">
        <v>2163</v>
      </c>
      <c r="B34" s="34" t="s">
        <v>138</v>
      </c>
      <c r="C34" s="5" t="s">
        <v>2163</v>
      </c>
      <c r="D34" s="32" t="s">
        <v>10</v>
      </c>
      <c r="E34" s="5" t="s">
        <v>193</v>
      </c>
      <c r="F34" s="5"/>
      <c r="G34" s="5"/>
      <c r="H34" s="36">
        <f>COUNTIF(Elèves!$G$2:$G$535,Projets!A34)</f>
        <v>7</v>
      </c>
      <c r="I34" s="39" t="s">
        <v>2251</v>
      </c>
      <c r="J34" s="32" t="s">
        <v>1441</v>
      </c>
      <c r="K34" s="108" t="s">
        <v>2424</v>
      </c>
      <c r="L34" t="s">
        <v>2458</v>
      </c>
      <c r="M34" s="5"/>
      <c r="N34" s="5"/>
      <c r="O34" s="5"/>
      <c r="P34" s="113">
        <v>16</v>
      </c>
      <c r="Q34" s="113">
        <v>15.5</v>
      </c>
      <c r="R34" s="7">
        <f>AVERAGE(P34:Q34)</f>
        <v>15.75</v>
      </c>
      <c r="S34" s="105">
        <v>14</v>
      </c>
      <c r="T34" s="7"/>
      <c r="U34" s="7"/>
      <c r="V34" s="7"/>
      <c r="W34" s="7"/>
      <c r="X34" s="7"/>
      <c r="Y34" s="7"/>
      <c r="Z34" s="7"/>
      <c r="AA34" s="7"/>
      <c r="AB34" s="7"/>
    </row>
    <row r="35" spans="1:28" ht="18.75" hidden="1" customHeight="1" x14ac:dyDescent="0.25">
      <c r="A35" s="5" t="s">
        <v>2164</v>
      </c>
      <c r="B35" s="34" t="s">
        <v>139</v>
      </c>
      <c r="C35" s="5" t="s">
        <v>2164</v>
      </c>
      <c r="D35" s="32" t="s">
        <v>17</v>
      </c>
      <c r="E35" s="5" t="s">
        <v>193</v>
      </c>
      <c r="F35" s="5"/>
      <c r="G35" s="5"/>
      <c r="H35" s="36">
        <f>COUNTIF(Elèves!$G$2:$G$535,Projets!A35)</f>
        <v>6</v>
      </c>
      <c r="I35" s="39" t="s">
        <v>2252</v>
      </c>
      <c r="J35" s="32" t="s">
        <v>1413</v>
      </c>
      <c r="K35" s="110" t="s">
        <v>2439</v>
      </c>
      <c r="L35" t="s">
        <v>2443</v>
      </c>
      <c r="M35" s="5"/>
      <c r="N35" s="5"/>
      <c r="O35" s="5"/>
      <c r="P35" s="113">
        <v>17.25</v>
      </c>
      <c r="Q35" s="113">
        <v>15.5</v>
      </c>
      <c r="R35" s="7">
        <f>AVERAGE(P35:Q35)</f>
        <v>16.375</v>
      </c>
      <c r="S35" s="7">
        <v>13</v>
      </c>
      <c r="T35" s="7"/>
      <c r="U35" s="7"/>
      <c r="V35" s="7"/>
      <c r="W35" s="7"/>
      <c r="X35" s="7"/>
      <c r="Y35" s="7"/>
      <c r="Z35" s="7"/>
      <c r="AA35" s="7"/>
      <c r="AB35" s="7"/>
    </row>
    <row r="36" spans="1:28" ht="18.75" hidden="1" customHeight="1" x14ac:dyDescent="0.25">
      <c r="A36" s="5" t="s">
        <v>2165</v>
      </c>
      <c r="B36" s="34" t="s">
        <v>140</v>
      </c>
      <c r="C36" s="5" t="s">
        <v>2165</v>
      </c>
      <c r="D36" s="32" t="s">
        <v>194</v>
      </c>
      <c r="E36" s="5" t="s">
        <v>193</v>
      </c>
      <c r="F36" s="5"/>
      <c r="G36" s="5"/>
      <c r="H36" s="36">
        <f>COUNTIF(Elèves!$G$2:$G$535,Projets!A36)</f>
        <v>6</v>
      </c>
      <c r="I36" s="39" t="s">
        <v>2253</v>
      </c>
      <c r="J36" s="32" t="s">
        <v>1235</v>
      </c>
      <c r="K36" s="108" t="s">
        <v>2425</v>
      </c>
      <c r="L36" s="5" t="s">
        <v>2449</v>
      </c>
      <c r="M36" s="5"/>
      <c r="N36" s="5"/>
      <c r="O36" s="5"/>
      <c r="P36" s="113">
        <v>19.5</v>
      </c>
      <c r="Q36" s="113">
        <v>19</v>
      </c>
      <c r="R36" s="7">
        <f>AVERAGE(P36:Q36)</f>
        <v>19.25</v>
      </c>
      <c r="S36" s="105">
        <v>17</v>
      </c>
      <c r="T36" s="7"/>
      <c r="U36" s="7"/>
      <c r="V36" s="7"/>
      <c r="W36" s="7"/>
      <c r="X36" s="7"/>
      <c r="Y36" s="7"/>
      <c r="Z36" s="7"/>
      <c r="AA36" s="7"/>
      <c r="AB36" s="7"/>
    </row>
    <row r="37" spans="1:28" ht="18.75" hidden="1" customHeight="1" x14ac:dyDescent="0.25">
      <c r="A37" s="5" t="s">
        <v>2166</v>
      </c>
      <c r="B37" s="34" t="s">
        <v>141</v>
      </c>
      <c r="C37" s="5" t="s">
        <v>2166</v>
      </c>
      <c r="D37" s="32" t="s">
        <v>14</v>
      </c>
      <c r="E37" s="5" t="s">
        <v>13</v>
      </c>
      <c r="F37" s="5"/>
      <c r="G37" s="5"/>
      <c r="H37" s="36">
        <f>COUNTIF(Elèves!$G$2:$G$535,Projets!A37)</f>
        <v>7</v>
      </c>
      <c r="I37" s="39" t="s">
        <v>2254</v>
      </c>
      <c r="J37" s="32" t="s">
        <v>1590</v>
      </c>
      <c r="K37" s="108" t="s">
        <v>2409</v>
      </c>
      <c r="L37" t="s">
        <v>2455</v>
      </c>
      <c r="M37" s="5"/>
      <c r="N37" s="5"/>
      <c r="O37" s="5"/>
      <c r="P37" s="113">
        <v>16.5</v>
      </c>
      <c r="Q37" s="113">
        <v>16</v>
      </c>
      <c r="R37" s="7">
        <f>AVERAGE(P37:Q37)</f>
        <v>16.25</v>
      </c>
      <c r="S37" s="7">
        <v>16</v>
      </c>
      <c r="T37" s="7"/>
      <c r="U37" s="7"/>
      <c r="V37" s="7"/>
      <c r="W37" s="7"/>
      <c r="X37" s="7"/>
      <c r="Y37" s="7"/>
      <c r="Z37" s="7"/>
      <c r="AA37" s="7"/>
      <c r="AB37" s="7"/>
    </row>
    <row r="38" spans="1:28" ht="18.75" hidden="1" customHeight="1" x14ac:dyDescent="0.25">
      <c r="A38" s="5" t="s">
        <v>2167</v>
      </c>
      <c r="B38" s="34" t="s">
        <v>142</v>
      </c>
      <c r="C38" s="5" t="s">
        <v>2167</v>
      </c>
      <c r="D38" s="32" t="s">
        <v>15</v>
      </c>
      <c r="E38" s="5" t="s">
        <v>193</v>
      </c>
      <c r="F38" s="5"/>
      <c r="G38" s="5"/>
      <c r="H38" s="36">
        <f>COUNTIF(Elèves!$G$2:$G$535,Projets!A38)</f>
        <v>6</v>
      </c>
      <c r="I38" s="39" t="s">
        <v>2255</v>
      </c>
      <c r="J38" s="32" t="s">
        <v>1459</v>
      </c>
      <c r="K38" s="108" t="s">
        <v>2426</v>
      </c>
      <c r="L38" t="s">
        <v>2463</v>
      </c>
      <c r="M38" s="5"/>
      <c r="N38" s="5"/>
      <c r="O38" s="5"/>
      <c r="P38" s="113">
        <v>17.25</v>
      </c>
      <c r="Q38" s="113">
        <v>20</v>
      </c>
      <c r="R38" s="7">
        <f>AVERAGE(P38:Q38)</f>
        <v>18.625</v>
      </c>
      <c r="S38" s="105">
        <v>12</v>
      </c>
      <c r="T38" s="7"/>
      <c r="U38" s="7"/>
      <c r="V38" s="7"/>
      <c r="W38" s="7"/>
      <c r="X38" s="7"/>
      <c r="Y38" s="7"/>
      <c r="Z38" s="7"/>
      <c r="AA38" s="7"/>
      <c r="AB38" s="7"/>
    </row>
    <row r="39" spans="1:28" ht="18.75" hidden="1" customHeight="1" x14ac:dyDescent="0.25">
      <c r="A39" s="5" t="s">
        <v>2168</v>
      </c>
      <c r="B39" s="34" t="s">
        <v>143</v>
      </c>
      <c r="C39" s="5" t="s">
        <v>2168</v>
      </c>
      <c r="D39" s="32" t="s">
        <v>11</v>
      </c>
      <c r="E39" s="5" t="s">
        <v>193</v>
      </c>
      <c r="F39" s="5"/>
      <c r="G39" s="5"/>
      <c r="H39" s="36">
        <f>COUNTIF(Elèves!$G$2:$G$535,Projets!A39)</f>
        <v>6</v>
      </c>
      <c r="I39" s="32" t="s">
        <v>2470</v>
      </c>
      <c r="J39" s="32" t="s">
        <v>1330</v>
      </c>
      <c r="K39" s="108" t="s">
        <v>2416</v>
      </c>
      <c r="L39" t="s">
        <v>2444</v>
      </c>
      <c r="M39" s="5"/>
      <c r="N39" s="5"/>
      <c r="O39" s="5"/>
      <c r="P39" s="115">
        <v>9</v>
      </c>
      <c r="Q39" s="115">
        <v>14</v>
      </c>
      <c r="R39" s="7">
        <f>AVERAGE(P39:Q39)</f>
        <v>11.5</v>
      </c>
      <c r="S39" s="7">
        <v>19</v>
      </c>
      <c r="T39" s="7"/>
      <c r="U39" s="7"/>
      <c r="V39" s="7"/>
      <c r="W39" s="7"/>
      <c r="X39" s="7"/>
      <c r="Y39" s="7"/>
      <c r="Z39" s="7"/>
      <c r="AA39" s="7"/>
      <c r="AB39" s="7"/>
    </row>
    <row r="40" spans="1:28" ht="18.75" hidden="1" customHeight="1" x14ac:dyDescent="0.25">
      <c r="A40" s="5" t="s">
        <v>2169</v>
      </c>
      <c r="B40" s="34" t="s">
        <v>144</v>
      </c>
      <c r="C40" s="5" t="s">
        <v>2169</v>
      </c>
      <c r="D40" s="32" t="s">
        <v>11</v>
      </c>
      <c r="E40" s="5" t="s">
        <v>193</v>
      </c>
      <c r="F40" s="5"/>
      <c r="G40" s="5"/>
      <c r="H40" s="36">
        <f>COUNTIF(Elèves!$G$2:$G$535,Projets!A40)</f>
        <v>6</v>
      </c>
      <c r="I40" s="39" t="s">
        <v>2256</v>
      </c>
      <c r="J40" s="32" t="s">
        <v>1626</v>
      </c>
      <c r="K40" s="108" t="s">
        <v>2407</v>
      </c>
      <c r="L40" t="s">
        <v>2452</v>
      </c>
      <c r="M40" s="5"/>
      <c r="N40" s="5"/>
      <c r="O40" s="5"/>
      <c r="P40" s="113">
        <v>15</v>
      </c>
      <c r="Q40" s="113">
        <v>13</v>
      </c>
      <c r="R40" s="7">
        <f>AVERAGE(P40:Q40)</f>
        <v>14</v>
      </c>
      <c r="S40" s="7">
        <v>16</v>
      </c>
      <c r="T40" s="7"/>
      <c r="U40" s="7"/>
      <c r="V40" s="7"/>
      <c r="W40" s="7"/>
      <c r="X40" s="7"/>
      <c r="Y40" s="7"/>
      <c r="Z40" s="7"/>
      <c r="AA40" s="7"/>
      <c r="AB40" s="7"/>
    </row>
    <row r="41" spans="1:28" ht="18.75" hidden="1" customHeight="1" x14ac:dyDescent="0.25">
      <c r="A41" s="5" t="s">
        <v>2170</v>
      </c>
      <c r="B41" s="34" t="s">
        <v>145</v>
      </c>
      <c r="C41" s="5" t="s">
        <v>2170</v>
      </c>
      <c r="D41" s="32" t="s">
        <v>9</v>
      </c>
      <c r="E41" s="5" t="s">
        <v>52</v>
      </c>
      <c r="F41" s="5"/>
      <c r="G41" s="5"/>
      <c r="H41" s="36">
        <f>COUNTIF(Elèves!$G$2:$G$535,Projets!A41)</f>
        <v>6</v>
      </c>
      <c r="I41" s="39" t="s">
        <v>2257</v>
      </c>
      <c r="J41" s="32" t="s">
        <v>1348</v>
      </c>
      <c r="K41" s="108" t="s">
        <v>2428</v>
      </c>
      <c r="L41" t="s">
        <v>2456</v>
      </c>
      <c r="M41" s="5"/>
      <c r="N41" s="5"/>
      <c r="O41" s="5"/>
      <c r="P41" s="114">
        <v>13</v>
      </c>
      <c r="Q41" s="114">
        <v>15</v>
      </c>
      <c r="R41" s="7">
        <f>AVERAGE(P41:Q41)</f>
        <v>14</v>
      </c>
      <c r="S41" s="7">
        <v>14</v>
      </c>
      <c r="T41" s="7"/>
      <c r="U41" s="7"/>
      <c r="V41" s="7"/>
      <c r="W41" s="7"/>
      <c r="X41" s="7"/>
      <c r="Y41" s="7"/>
      <c r="Z41" s="7"/>
      <c r="AA41" s="7"/>
      <c r="AB41" s="7"/>
    </row>
    <row r="42" spans="1:28" ht="18.75" hidden="1" customHeight="1" x14ac:dyDescent="0.25">
      <c r="A42" s="5" t="s">
        <v>2171</v>
      </c>
      <c r="B42" s="34" t="s">
        <v>146</v>
      </c>
      <c r="C42" s="5" t="s">
        <v>2171</v>
      </c>
      <c r="D42" s="32" t="s">
        <v>9</v>
      </c>
      <c r="E42" s="5" t="s">
        <v>52</v>
      </c>
      <c r="F42" s="5"/>
      <c r="G42" s="5"/>
      <c r="H42" s="36">
        <f>COUNTIF(Elèves!$G$2:$G$535,Projets!A42)</f>
        <v>6</v>
      </c>
      <c r="I42" s="39" t="s">
        <v>2258</v>
      </c>
      <c r="J42" s="32" t="s">
        <v>1489</v>
      </c>
      <c r="K42" s="108" t="s">
        <v>2428</v>
      </c>
      <c r="L42" t="s">
        <v>2456</v>
      </c>
      <c r="M42" s="5"/>
      <c r="N42" s="5"/>
      <c r="O42" s="5"/>
      <c r="P42" s="114">
        <v>14</v>
      </c>
      <c r="Q42" s="114">
        <v>16</v>
      </c>
      <c r="R42" s="7">
        <f>AVERAGE(P42:Q42)</f>
        <v>15</v>
      </c>
      <c r="S42" s="7">
        <v>15</v>
      </c>
      <c r="T42" s="7"/>
      <c r="U42" s="7"/>
      <c r="V42" s="7"/>
      <c r="W42" s="7"/>
      <c r="X42" s="7"/>
      <c r="Y42" s="7"/>
      <c r="Z42" s="7"/>
      <c r="AA42" s="7"/>
      <c r="AB42" s="7"/>
    </row>
    <row r="43" spans="1:28" ht="18.75" hidden="1" customHeight="1" x14ac:dyDescent="0.25">
      <c r="A43" s="5" t="s">
        <v>2172</v>
      </c>
      <c r="B43" s="34" t="s">
        <v>2521</v>
      </c>
      <c r="C43" s="5" t="s">
        <v>2172</v>
      </c>
      <c r="D43" s="32" t="s">
        <v>53</v>
      </c>
      <c r="E43" s="5" t="s">
        <v>191</v>
      </c>
      <c r="F43" s="5"/>
      <c r="G43" s="5"/>
      <c r="H43" s="36">
        <f>COUNTIF(Elèves!$G$2:$G$535,Projets!A43)</f>
        <v>6</v>
      </c>
      <c r="I43" s="39" t="s">
        <v>2259</v>
      </c>
      <c r="J43" s="32" t="s">
        <v>1500</v>
      </c>
      <c r="K43" s="108" t="s">
        <v>2519</v>
      </c>
      <c r="L43" t="s">
        <v>2522</v>
      </c>
      <c r="M43" s="5"/>
      <c r="N43" s="5" t="s">
        <v>2520</v>
      </c>
      <c r="O43" s="5"/>
      <c r="P43" s="113">
        <v>18</v>
      </c>
      <c r="Q43" s="113">
        <v>18</v>
      </c>
      <c r="R43" s="7">
        <f>AVERAGE(P43:Q43)</f>
        <v>18</v>
      </c>
      <c r="S43" s="7">
        <v>17</v>
      </c>
      <c r="T43" s="7"/>
      <c r="U43" s="7"/>
      <c r="V43" s="7"/>
      <c r="W43" s="7"/>
      <c r="X43" s="7"/>
      <c r="Y43" s="7"/>
      <c r="Z43" s="7"/>
      <c r="AA43" s="7"/>
      <c r="AB43" s="7"/>
    </row>
    <row r="44" spans="1:28" ht="18.75" hidden="1" customHeight="1" x14ac:dyDescent="0.25">
      <c r="A44" s="5" t="s">
        <v>2173</v>
      </c>
      <c r="B44" s="34" t="s">
        <v>147</v>
      </c>
      <c r="C44" s="5" t="s">
        <v>2173</v>
      </c>
      <c r="D44" s="32" t="s">
        <v>12</v>
      </c>
      <c r="E44" s="5" t="s">
        <v>13</v>
      </c>
      <c r="F44" s="5"/>
      <c r="G44" s="5"/>
      <c r="H44" s="36">
        <f>COUNTIF(Elèves!$G$2:$G$535,Projets!A44)</f>
        <v>7</v>
      </c>
      <c r="I44" s="39" t="s">
        <v>2260</v>
      </c>
      <c r="J44" s="32" t="s">
        <v>1390</v>
      </c>
      <c r="K44" s="108" t="s">
        <v>2419</v>
      </c>
      <c r="L44" s="5" t="s">
        <v>2453</v>
      </c>
      <c r="M44" s="5"/>
      <c r="N44" s="5"/>
      <c r="O44" s="5"/>
      <c r="P44" s="113">
        <v>15</v>
      </c>
      <c r="Q44" s="113">
        <v>16</v>
      </c>
      <c r="R44" s="7">
        <f>AVERAGE(P44:Q44)</f>
        <v>15.5</v>
      </c>
      <c r="S44" s="7">
        <v>15</v>
      </c>
      <c r="T44" s="7"/>
      <c r="U44" s="7"/>
      <c r="V44" s="7"/>
      <c r="W44" s="7"/>
      <c r="X44" s="7"/>
      <c r="Y44" s="7"/>
      <c r="Z44" s="7"/>
      <c r="AA44" s="7"/>
      <c r="AB44" s="7"/>
    </row>
    <row r="45" spans="1:28" ht="18.75" hidden="1" customHeight="1" x14ac:dyDescent="0.25">
      <c r="A45" s="5" t="s">
        <v>2174</v>
      </c>
      <c r="B45" s="34" t="s">
        <v>2438</v>
      </c>
      <c r="C45" s="5" t="s">
        <v>2174</v>
      </c>
      <c r="D45" s="32" t="s">
        <v>195</v>
      </c>
      <c r="E45" s="5" t="s">
        <v>55</v>
      </c>
      <c r="F45" s="5"/>
      <c r="G45" s="5"/>
      <c r="H45" s="36">
        <f>COUNTIF(Elèves!$G$2:$G$535,Projets!A45)</f>
        <v>5</v>
      </c>
      <c r="I45" s="39" t="s">
        <v>2261</v>
      </c>
      <c r="J45" s="32" t="s">
        <v>1389</v>
      </c>
      <c r="K45" s="110" t="s">
        <v>2439</v>
      </c>
      <c r="L45" t="s">
        <v>2443</v>
      </c>
      <c r="M45" s="5"/>
      <c r="N45" s="5"/>
      <c r="O45" s="5"/>
      <c r="P45" s="115">
        <v>17.5</v>
      </c>
      <c r="Q45" s="115">
        <v>17</v>
      </c>
      <c r="R45" s="7">
        <f>AVERAGE(P45:Q45)</f>
        <v>17.25</v>
      </c>
      <c r="S45" s="7">
        <v>13</v>
      </c>
      <c r="T45" s="7"/>
      <c r="U45" s="7"/>
      <c r="V45" s="7"/>
      <c r="W45" s="7"/>
      <c r="X45" s="7"/>
      <c r="Y45" s="7"/>
      <c r="Z45" s="7"/>
      <c r="AA45" s="7"/>
      <c r="AB45" s="7"/>
    </row>
    <row r="46" spans="1:28" ht="18.75" hidden="1" customHeight="1" x14ac:dyDescent="0.25">
      <c r="A46" s="5" t="s">
        <v>2175</v>
      </c>
      <c r="B46" s="34" t="s">
        <v>148</v>
      </c>
      <c r="C46" s="5" t="s">
        <v>2175</v>
      </c>
      <c r="D46" s="32" t="s">
        <v>15</v>
      </c>
      <c r="E46" s="5" t="s">
        <v>191</v>
      </c>
      <c r="F46" s="5"/>
      <c r="G46" s="5"/>
      <c r="H46" s="36">
        <f>COUNTIF(Elèves!$G$2:$G$535,Projets!A46)</f>
        <v>5</v>
      </c>
      <c r="I46" s="39" t="s">
        <v>2262</v>
      </c>
      <c r="J46" s="32" t="s">
        <v>1138</v>
      </c>
      <c r="K46" s="108" t="s">
        <v>2435</v>
      </c>
      <c r="L46" s="5" t="s">
        <v>2436</v>
      </c>
      <c r="M46" s="5"/>
      <c r="N46" s="5"/>
      <c r="O46" s="5"/>
      <c r="P46" s="113">
        <v>16</v>
      </c>
      <c r="Q46" s="113">
        <v>18</v>
      </c>
      <c r="R46" s="7">
        <f>AVERAGE(P46:Q46)</f>
        <v>17</v>
      </c>
      <c r="S46" s="7">
        <v>14</v>
      </c>
      <c r="T46" s="7"/>
      <c r="U46" s="7"/>
      <c r="V46" s="7"/>
      <c r="W46" s="7"/>
      <c r="X46" s="7"/>
      <c r="Y46" s="7"/>
      <c r="Z46" s="7"/>
      <c r="AA46" s="7"/>
      <c r="AB46" s="7"/>
    </row>
    <row r="47" spans="1:28" ht="18.75" hidden="1" customHeight="1" x14ac:dyDescent="0.25">
      <c r="A47" s="5" t="s">
        <v>2176</v>
      </c>
      <c r="B47" s="34" t="s">
        <v>149</v>
      </c>
      <c r="C47" s="5" t="s">
        <v>2176</v>
      </c>
      <c r="D47" s="32" t="s">
        <v>15</v>
      </c>
      <c r="E47" s="5" t="s">
        <v>191</v>
      </c>
      <c r="F47" s="5"/>
      <c r="G47" s="5"/>
      <c r="H47" s="36">
        <f>COUNTIF(Elèves!$G$2:$G$535,Projets!A47)</f>
        <v>5</v>
      </c>
      <c r="I47" s="39" t="s">
        <v>2263</v>
      </c>
      <c r="J47" s="32" t="s">
        <v>1368</v>
      </c>
      <c r="K47" s="110" t="s">
        <v>2439</v>
      </c>
      <c r="L47" t="s">
        <v>2443</v>
      </c>
      <c r="M47" s="5"/>
      <c r="N47" s="5"/>
      <c r="O47" s="5"/>
      <c r="P47" s="115">
        <v>14.5</v>
      </c>
      <c r="Q47" s="115">
        <v>14.5</v>
      </c>
      <c r="R47" s="7">
        <f>AVERAGE(P47:Q47)</f>
        <v>14.5</v>
      </c>
      <c r="S47" s="7">
        <v>7</v>
      </c>
      <c r="T47" s="7"/>
      <c r="U47" s="7"/>
      <c r="V47" s="7"/>
      <c r="W47" s="7"/>
      <c r="X47" s="7"/>
      <c r="Y47" s="7"/>
      <c r="Z47" s="7"/>
      <c r="AA47" s="7"/>
      <c r="AB47" s="7"/>
    </row>
    <row r="48" spans="1:28" ht="18.75" hidden="1" customHeight="1" x14ac:dyDescent="0.25">
      <c r="A48" s="5" t="s">
        <v>2177</v>
      </c>
      <c r="B48" s="34" t="s">
        <v>150</v>
      </c>
      <c r="C48" s="5" t="s">
        <v>2177</v>
      </c>
      <c r="D48" s="32" t="s">
        <v>15</v>
      </c>
      <c r="E48" s="5" t="s">
        <v>189</v>
      </c>
      <c r="F48" s="5"/>
      <c r="G48" s="5"/>
      <c r="H48" s="36">
        <f>COUNTIF(Elèves!$G$2:$G$535,Projets!A48)</f>
        <v>7</v>
      </c>
      <c r="I48" s="39" t="s">
        <v>2264</v>
      </c>
      <c r="J48" s="32" t="s">
        <v>1579</v>
      </c>
      <c r="K48" s="108" t="s">
        <v>2421</v>
      </c>
      <c r="L48" s="43" t="s">
        <v>2467</v>
      </c>
      <c r="M48" s="5"/>
      <c r="N48" s="5"/>
      <c r="O48" s="5"/>
      <c r="P48" s="113">
        <v>17</v>
      </c>
      <c r="Q48" s="113">
        <v>18</v>
      </c>
      <c r="R48" s="7">
        <f>AVERAGE(P48:Q48)</f>
        <v>17.5</v>
      </c>
      <c r="S48" s="7">
        <v>14</v>
      </c>
      <c r="T48" s="7"/>
      <c r="U48" s="7"/>
      <c r="V48" s="7"/>
      <c r="W48" s="7"/>
      <c r="X48" s="7"/>
      <c r="Y48" s="7"/>
      <c r="Z48" s="7"/>
      <c r="AA48" s="7"/>
      <c r="AB48" s="7"/>
    </row>
    <row r="49" spans="1:28" ht="18.75" hidden="1" customHeight="1" x14ac:dyDescent="0.25">
      <c r="A49" s="5" t="s">
        <v>2178</v>
      </c>
      <c r="B49" s="34" t="s">
        <v>2661</v>
      </c>
      <c r="C49" s="5" t="s">
        <v>2178</v>
      </c>
      <c r="D49" s="32" t="s">
        <v>12</v>
      </c>
      <c r="E49" s="5" t="s">
        <v>191</v>
      </c>
      <c r="F49" s="5"/>
      <c r="G49" s="5"/>
      <c r="H49" s="36">
        <f>COUNTIF(Elèves!$G$2:$G$535,Projets!A49)</f>
        <v>6</v>
      </c>
      <c r="I49" s="39" t="s">
        <v>2265</v>
      </c>
      <c r="J49" s="32" t="s">
        <v>1171</v>
      </c>
      <c r="K49" s="108" t="s">
        <v>2408</v>
      </c>
      <c r="L49" s="5" t="s">
        <v>2460</v>
      </c>
      <c r="M49" s="5"/>
      <c r="N49" s="5"/>
      <c r="O49" s="5"/>
      <c r="P49" s="113">
        <v>15.5</v>
      </c>
      <c r="Q49" s="113">
        <v>13.5</v>
      </c>
      <c r="R49" s="7">
        <f>AVERAGE(P49:Q49)</f>
        <v>14.5</v>
      </c>
      <c r="S49" s="7">
        <v>15</v>
      </c>
      <c r="T49" s="7"/>
      <c r="U49" s="7"/>
      <c r="V49" s="7"/>
      <c r="W49" s="7"/>
      <c r="X49" s="7"/>
      <c r="Y49" s="7"/>
      <c r="Z49" s="7"/>
      <c r="AA49" s="7"/>
      <c r="AB49" s="7"/>
    </row>
    <row r="50" spans="1:28" ht="18.75" hidden="1" customHeight="1" x14ac:dyDescent="0.25">
      <c r="A50" s="5" t="s">
        <v>2179</v>
      </c>
      <c r="B50" s="34" t="s">
        <v>151</v>
      </c>
      <c r="C50" s="5" t="s">
        <v>2179</v>
      </c>
      <c r="D50" s="32" t="s">
        <v>11</v>
      </c>
      <c r="E50" s="5" t="s">
        <v>189</v>
      </c>
      <c r="F50" s="5"/>
      <c r="G50" s="5"/>
      <c r="H50" s="36">
        <f>COUNTIF(Elèves!$G$2:$G$535,Projets!A50)</f>
        <v>7</v>
      </c>
      <c r="I50" s="39" t="s">
        <v>2266</v>
      </c>
      <c r="J50" s="32" t="s">
        <v>1275</v>
      </c>
      <c r="K50" s="108" t="s">
        <v>2417</v>
      </c>
      <c r="L50" t="s">
        <v>2442</v>
      </c>
      <c r="M50" s="5"/>
      <c r="N50" s="5"/>
      <c r="O50" s="5"/>
      <c r="P50" s="113">
        <v>15.25</v>
      </c>
      <c r="Q50" s="113">
        <v>15.5</v>
      </c>
      <c r="R50" s="7">
        <f>AVERAGE(P50:Q50)</f>
        <v>15.375</v>
      </c>
      <c r="S50" s="7">
        <v>13</v>
      </c>
      <c r="T50" s="7"/>
      <c r="U50" s="7"/>
      <c r="V50" s="7"/>
      <c r="W50" s="7"/>
      <c r="X50" s="7"/>
      <c r="Y50" s="7"/>
      <c r="Z50" s="7"/>
      <c r="AA50" s="7"/>
      <c r="AB50" s="7"/>
    </row>
    <row r="51" spans="1:28" ht="18.75" hidden="1" customHeight="1" x14ac:dyDescent="0.25">
      <c r="A51" s="5" t="s">
        <v>2180</v>
      </c>
      <c r="B51" s="34" t="s">
        <v>152</v>
      </c>
      <c r="C51" s="5" t="s">
        <v>2180</v>
      </c>
      <c r="D51" s="32" t="s">
        <v>16</v>
      </c>
      <c r="E51" s="5" t="s">
        <v>189</v>
      </c>
      <c r="F51" s="5"/>
      <c r="G51" s="5"/>
      <c r="H51" s="36">
        <f>COUNTIF(Elèves!$G$2:$G$535,Projets!A51)</f>
        <v>6</v>
      </c>
      <c r="I51" s="39" t="s">
        <v>2267</v>
      </c>
      <c r="J51" s="32" t="s">
        <v>1294</v>
      </c>
      <c r="K51" s="108" t="s">
        <v>2406</v>
      </c>
      <c r="L51" t="s">
        <v>2451</v>
      </c>
      <c r="M51" s="5"/>
      <c r="N51" s="5"/>
      <c r="O51" s="5"/>
      <c r="P51" s="113">
        <v>12.5</v>
      </c>
      <c r="Q51" s="113">
        <v>14</v>
      </c>
      <c r="R51" s="7">
        <f>AVERAGE(P51:Q51)</f>
        <v>13.25</v>
      </c>
      <c r="S51" s="7">
        <v>13</v>
      </c>
      <c r="T51" s="7"/>
      <c r="U51" s="7"/>
      <c r="V51" s="7"/>
      <c r="W51" s="7"/>
      <c r="X51" s="7"/>
      <c r="Y51" s="7"/>
      <c r="Z51" s="7"/>
      <c r="AA51" s="7"/>
      <c r="AB51" s="7"/>
    </row>
    <row r="52" spans="1:28" ht="18.75" hidden="1" customHeight="1" x14ac:dyDescent="0.25">
      <c r="A52" s="5" t="s">
        <v>2181</v>
      </c>
      <c r="B52" s="34" t="s">
        <v>153</v>
      </c>
      <c r="C52" s="5" t="s">
        <v>2181</v>
      </c>
      <c r="D52" s="32" t="s">
        <v>12</v>
      </c>
      <c r="E52" s="5" t="s">
        <v>189</v>
      </c>
      <c r="F52" s="5"/>
      <c r="G52" s="5"/>
      <c r="H52" s="36">
        <f>COUNTIF(Elèves!$G$2:$G$535,Projets!A52)</f>
        <v>5</v>
      </c>
      <c r="I52" s="39" t="s">
        <v>2268</v>
      </c>
      <c r="J52" s="32" t="s">
        <v>1155</v>
      </c>
      <c r="K52" s="108" t="s">
        <v>2413</v>
      </c>
      <c r="L52" s="5" t="s">
        <v>2437</v>
      </c>
      <c r="M52" s="5"/>
      <c r="N52" s="5"/>
      <c r="O52" s="5"/>
      <c r="P52" s="113">
        <v>16</v>
      </c>
      <c r="Q52" s="113">
        <v>15</v>
      </c>
      <c r="R52" s="7">
        <f>AVERAGE(P52:Q52)</f>
        <v>15.5</v>
      </c>
      <c r="S52" s="7">
        <v>5</v>
      </c>
      <c r="T52" s="7"/>
      <c r="U52" s="7"/>
      <c r="V52" s="7"/>
      <c r="W52" s="7"/>
      <c r="X52" s="7"/>
      <c r="Y52" s="7"/>
      <c r="Z52" s="7"/>
      <c r="AA52" s="7"/>
      <c r="AB52" s="7"/>
    </row>
    <row r="53" spans="1:28" ht="18.75" hidden="1" customHeight="1" x14ac:dyDescent="0.25">
      <c r="A53" s="5" t="s">
        <v>2182</v>
      </c>
      <c r="B53" s="34" t="s">
        <v>154</v>
      </c>
      <c r="C53" s="5" t="s">
        <v>2182</v>
      </c>
      <c r="D53" s="32" t="s">
        <v>12</v>
      </c>
      <c r="E53" s="5" t="s">
        <v>191</v>
      </c>
      <c r="F53" s="5"/>
      <c r="G53" s="5"/>
      <c r="H53" s="36">
        <f>COUNTIF(Elèves!$G$2:$G$535,Projets!A53)</f>
        <v>5</v>
      </c>
      <c r="I53" s="39" t="s">
        <v>2269</v>
      </c>
      <c r="J53" s="32" t="s">
        <v>1359</v>
      </c>
      <c r="K53" s="108" t="s">
        <v>2425</v>
      </c>
      <c r="L53" s="5" t="s">
        <v>2449</v>
      </c>
      <c r="M53" s="5"/>
      <c r="N53" s="5"/>
      <c r="O53" s="5"/>
      <c r="P53" s="114">
        <v>12</v>
      </c>
      <c r="Q53" s="114">
        <v>17</v>
      </c>
      <c r="R53" s="7">
        <f>AVERAGE(P53:Q53)</f>
        <v>14.5</v>
      </c>
      <c r="S53" s="7">
        <v>12</v>
      </c>
      <c r="T53" s="7"/>
      <c r="U53" s="7"/>
      <c r="V53" s="7"/>
      <c r="W53" s="7"/>
      <c r="X53" s="7"/>
      <c r="Y53" s="7"/>
      <c r="Z53" s="7"/>
      <c r="AA53" s="7"/>
      <c r="AB53" s="7"/>
    </row>
    <row r="54" spans="1:28" ht="18.75" hidden="1" customHeight="1" x14ac:dyDescent="0.25">
      <c r="A54" s="5" t="s">
        <v>2183</v>
      </c>
      <c r="B54" s="34" t="s">
        <v>2662</v>
      </c>
      <c r="C54" s="5" t="s">
        <v>2183</v>
      </c>
      <c r="D54" s="32" t="s">
        <v>11</v>
      </c>
      <c r="E54" s="5" t="s">
        <v>191</v>
      </c>
      <c r="F54" s="5"/>
      <c r="G54" s="5"/>
      <c r="H54" s="36">
        <f>COUNTIF(Elèves!$G$2:$G$535,Projets!A54)</f>
        <v>7</v>
      </c>
      <c r="I54" s="39" t="s">
        <v>2663</v>
      </c>
      <c r="J54" s="50" t="s">
        <v>1186</v>
      </c>
      <c r="K54" s="108" t="s">
        <v>2408</v>
      </c>
      <c r="L54" s="5" t="s">
        <v>2460</v>
      </c>
      <c r="M54" s="5"/>
      <c r="N54" s="5"/>
      <c r="O54" s="5"/>
      <c r="P54" s="115">
        <v>17.25</v>
      </c>
      <c r="Q54" s="115">
        <v>17</v>
      </c>
      <c r="R54" s="7">
        <f>AVERAGE(P54:Q54)</f>
        <v>17.125</v>
      </c>
      <c r="S54" s="7">
        <v>16</v>
      </c>
      <c r="T54" s="7"/>
      <c r="U54" s="7"/>
      <c r="V54" s="7"/>
      <c r="W54" s="7"/>
      <c r="X54" s="7"/>
      <c r="Y54" s="7"/>
      <c r="Z54" s="7"/>
      <c r="AA54" s="7"/>
      <c r="AB54" s="7"/>
    </row>
    <row r="55" spans="1:28" ht="18.75" hidden="1" customHeight="1" x14ac:dyDescent="0.25">
      <c r="A55" s="5" t="s">
        <v>2184</v>
      </c>
      <c r="B55" s="34" t="s">
        <v>155</v>
      </c>
      <c r="C55" s="5" t="s">
        <v>2184</v>
      </c>
      <c r="D55" s="32" t="s">
        <v>53</v>
      </c>
      <c r="E55" s="5" t="s">
        <v>191</v>
      </c>
      <c r="F55" s="5"/>
      <c r="G55" s="5"/>
      <c r="H55" s="36">
        <f>COUNTIF(Elèves!$G$2:$G$535,Projets!A55)</f>
        <v>5</v>
      </c>
      <c r="I55" s="39" t="s">
        <v>2270</v>
      </c>
      <c r="J55" s="32" t="s">
        <v>1266</v>
      </c>
      <c r="K55" s="108" t="s">
        <v>2426</v>
      </c>
      <c r="L55" t="s">
        <v>2463</v>
      </c>
      <c r="M55" s="5"/>
      <c r="N55" s="5"/>
      <c r="O55" s="5"/>
      <c r="P55" s="113">
        <v>17.25</v>
      </c>
      <c r="Q55" s="113">
        <v>17</v>
      </c>
      <c r="R55" s="7">
        <f>AVERAGE(P55:Q55)</f>
        <v>17.125</v>
      </c>
      <c r="S55" s="7">
        <v>11</v>
      </c>
      <c r="T55" s="7"/>
      <c r="U55" s="7"/>
      <c r="V55" s="7"/>
      <c r="W55" s="7"/>
      <c r="X55" s="7"/>
      <c r="Y55" s="7"/>
      <c r="Z55" s="7"/>
      <c r="AA55" s="7"/>
      <c r="AB55" s="7"/>
    </row>
    <row r="56" spans="1:28" ht="18.75" hidden="1" customHeight="1" x14ac:dyDescent="0.25">
      <c r="A56" s="5" t="s">
        <v>2185</v>
      </c>
      <c r="B56" s="34" t="s">
        <v>156</v>
      </c>
      <c r="C56" s="5" t="s">
        <v>2185</v>
      </c>
      <c r="D56" s="32" t="s">
        <v>12</v>
      </c>
      <c r="E56" s="5" t="s">
        <v>13</v>
      </c>
      <c r="F56" s="5"/>
      <c r="G56" s="5"/>
      <c r="H56" s="36">
        <f>COUNTIF(Elèves!$G$2:$G$535,Projets!A56)</f>
        <v>5</v>
      </c>
      <c r="I56" s="39" t="s">
        <v>2271</v>
      </c>
      <c r="J56" s="32" t="s">
        <v>1209</v>
      </c>
      <c r="K56" s="108" t="s">
        <v>2430</v>
      </c>
      <c r="L56" t="s">
        <v>2464</v>
      </c>
      <c r="M56" s="5"/>
      <c r="N56" s="5"/>
      <c r="O56" s="5"/>
      <c r="P56" s="113">
        <v>15</v>
      </c>
      <c r="Q56" s="113">
        <v>17</v>
      </c>
      <c r="R56" s="7">
        <f>AVERAGE(P56:Q56)</f>
        <v>16</v>
      </c>
      <c r="S56" s="7">
        <v>16</v>
      </c>
      <c r="T56" s="7"/>
      <c r="U56" s="7"/>
      <c r="V56" s="7"/>
      <c r="W56" s="7"/>
      <c r="X56" s="7"/>
      <c r="Y56" s="7"/>
      <c r="Z56" s="7"/>
      <c r="AA56" s="7"/>
      <c r="AB56" s="7"/>
    </row>
    <row r="57" spans="1:28" ht="18.75" hidden="1" customHeight="1" x14ac:dyDescent="0.25">
      <c r="A57" s="5" t="s">
        <v>2186</v>
      </c>
      <c r="B57" s="34" t="s">
        <v>157</v>
      </c>
      <c r="C57" s="5" t="s">
        <v>2186</v>
      </c>
      <c r="D57" s="32" t="s">
        <v>17</v>
      </c>
      <c r="E57" s="5" t="s">
        <v>191</v>
      </c>
      <c r="F57" s="5"/>
      <c r="G57" s="5"/>
      <c r="H57" s="36">
        <f>COUNTIF(Elèves!$G$2:$G$535,Projets!A57)</f>
        <v>5</v>
      </c>
      <c r="I57" s="39" t="s">
        <v>2272</v>
      </c>
      <c r="J57" s="32" t="s">
        <v>1173</v>
      </c>
      <c r="K57" s="108" t="s">
        <v>2526</v>
      </c>
      <c r="L57" t="s">
        <v>2446</v>
      </c>
      <c r="M57" s="5"/>
      <c r="N57" s="5"/>
      <c r="O57" s="5"/>
      <c r="P57" s="113">
        <v>15.5</v>
      </c>
      <c r="Q57" s="113">
        <v>16</v>
      </c>
      <c r="R57" s="7">
        <f>AVERAGE(P57:Q57)</f>
        <v>15.75</v>
      </c>
      <c r="S57" s="7">
        <v>15</v>
      </c>
      <c r="T57" s="7"/>
      <c r="U57" s="7"/>
      <c r="V57" s="7"/>
      <c r="W57" s="7"/>
      <c r="X57" s="7"/>
      <c r="Y57" s="7"/>
      <c r="Z57" s="7"/>
      <c r="AA57" s="7"/>
      <c r="AB57" s="7"/>
    </row>
    <row r="58" spans="1:28" ht="18.75" hidden="1" customHeight="1" x14ac:dyDescent="0.25">
      <c r="A58" s="5" t="s">
        <v>2187</v>
      </c>
      <c r="B58" s="34" t="s">
        <v>158</v>
      </c>
      <c r="C58" s="5" t="s">
        <v>2187</v>
      </c>
      <c r="D58" s="32" t="s">
        <v>12</v>
      </c>
      <c r="E58" s="5" t="s">
        <v>191</v>
      </c>
      <c r="F58" s="5"/>
      <c r="G58" s="5"/>
      <c r="H58" s="36">
        <f>COUNTIF(Elèves!$G$2:$G$535,Projets!A58)</f>
        <v>5</v>
      </c>
      <c r="I58" s="39" t="s">
        <v>2273</v>
      </c>
      <c r="J58" s="32" t="s">
        <v>1455</v>
      </c>
      <c r="K58" s="108" t="s">
        <v>2526</v>
      </c>
      <c r="L58" t="s">
        <v>2446</v>
      </c>
      <c r="M58" s="5"/>
      <c r="N58" s="5"/>
      <c r="O58" s="5"/>
      <c r="P58" s="113">
        <v>14.5</v>
      </c>
      <c r="Q58" s="113">
        <v>15.5</v>
      </c>
      <c r="R58" s="7">
        <f>AVERAGE(P58:Q58)</f>
        <v>15</v>
      </c>
      <c r="S58" s="7">
        <v>12</v>
      </c>
      <c r="T58" s="7"/>
      <c r="U58" s="7"/>
      <c r="V58" s="7"/>
      <c r="W58" s="7"/>
      <c r="X58" s="7"/>
      <c r="Y58" s="7"/>
      <c r="Z58" s="7"/>
      <c r="AA58" s="7"/>
      <c r="AB58" s="7"/>
    </row>
    <row r="59" spans="1:28" ht="18.75" hidden="1" customHeight="1" x14ac:dyDescent="0.25">
      <c r="A59" s="5" t="s">
        <v>2188</v>
      </c>
      <c r="B59" s="34" t="s">
        <v>159</v>
      </c>
      <c r="C59" s="5" t="s">
        <v>2188</v>
      </c>
      <c r="D59" s="32" t="s">
        <v>10</v>
      </c>
      <c r="E59" s="5" t="s">
        <v>191</v>
      </c>
      <c r="F59" s="5"/>
      <c r="G59" s="5"/>
      <c r="H59" s="36">
        <f>COUNTIF(Elèves!$G$2:$G$535,Projets!A59)</f>
        <v>5</v>
      </c>
      <c r="I59" s="39" t="s">
        <v>2274</v>
      </c>
      <c r="J59" s="32" t="s">
        <v>1292</v>
      </c>
      <c r="K59" s="108" t="s">
        <v>2411</v>
      </c>
      <c r="L59" s="5" t="s">
        <v>2454</v>
      </c>
      <c r="M59" s="5"/>
      <c r="N59" s="5"/>
      <c r="O59" s="5"/>
      <c r="P59" s="113">
        <v>14.5</v>
      </c>
      <c r="Q59" s="113">
        <v>15</v>
      </c>
      <c r="R59" s="7">
        <f>AVERAGE(P59:Q59)</f>
        <v>14.75</v>
      </c>
      <c r="S59" s="7">
        <v>10.5</v>
      </c>
      <c r="T59" s="7"/>
      <c r="U59" s="7"/>
      <c r="V59" s="7"/>
      <c r="W59" s="7"/>
      <c r="X59" s="7"/>
      <c r="Y59" s="7"/>
      <c r="Z59" s="7"/>
      <c r="AA59" s="7"/>
      <c r="AB59" s="7"/>
    </row>
    <row r="60" spans="1:28" ht="18.75" hidden="1" customHeight="1" x14ac:dyDescent="0.25">
      <c r="A60" s="5" t="s">
        <v>2189</v>
      </c>
      <c r="B60" s="34" t="s">
        <v>160</v>
      </c>
      <c r="C60" s="5" t="s">
        <v>2189</v>
      </c>
      <c r="D60" s="32" t="s">
        <v>12</v>
      </c>
      <c r="E60" s="5" t="s">
        <v>191</v>
      </c>
      <c r="F60" s="5"/>
      <c r="G60" s="5"/>
      <c r="H60" s="36">
        <f>COUNTIF(Elèves!$G$2:$G$535,Projets!A60)</f>
        <v>7</v>
      </c>
      <c r="I60" s="39" t="s">
        <v>2275</v>
      </c>
      <c r="J60" s="32" t="s">
        <v>197</v>
      </c>
      <c r="K60" s="108" t="s">
        <v>2410</v>
      </c>
      <c r="L60" s="5" t="s">
        <v>2466</v>
      </c>
      <c r="M60" s="5"/>
      <c r="N60" s="5"/>
      <c r="O60" s="5"/>
      <c r="P60" s="113">
        <v>20</v>
      </c>
      <c r="Q60" s="113">
        <v>19</v>
      </c>
      <c r="R60" s="7">
        <f>AVERAGE(P60:Q60)</f>
        <v>19.5</v>
      </c>
      <c r="S60" s="7">
        <v>15</v>
      </c>
      <c r="T60" s="7"/>
      <c r="U60" s="7"/>
      <c r="V60" s="7"/>
      <c r="W60" s="7"/>
      <c r="X60" s="7"/>
      <c r="Y60" s="7"/>
      <c r="Z60" s="7"/>
      <c r="AA60" s="7"/>
      <c r="AB60" s="7"/>
    </row>
    <row r="61" spans="1:28" ht="18.75" hidden="1" customHeight="1" x14ac:dyDescent="0.25">
      <c r="A61" s="5" t="s">
        <v>2190</v>
      </c>
      <c r="B61" s="34" t="s">
        <v>161</v>
      </c>
      <c r="C61" s="5" t="s">
        <v>2190</v>
      </c>
      <c r="D61" s="32" t="s">
        <v>10</v>
      </c>
      <c r="E61" s="5" t="s">
        <v>191</v>
      </c>
      <c r="F61" s="5"/>
      <c r="G61" s="5"/>
      <c r="H61" s="36">
        <f>COUNTIF(Elèves!$G$2:$G$535,Projets!A61)</f>
        <v>6</v>
      </c>
      <c r="I61" s="39" t="s">
        <v>2276</v>
      </c>
      <c r="J61" s="32" t="s">
        <v>1444</v>
      </c>
      <c r="K61" s="108" t="s">
        <v>2408</v>
      </c>
      <c r="L61" s="5" t="s">
        <v>2460</v>
      </c>
      <c r="M61" s="5"/>
      <c r="N61" s="5"/>
      <c r="O61" s="5"/>
      <c r="P61" s="115">
        <v>17.75</v>
      </c>
      <c r="Q61" s="115">
        <v>15.5</v>
      </c>
      <c r="R61" s="7">
        <f>AVERAGE(P61:Q61)</f>
        <v>16.625</v>
      </c>
      <c r="S61" s="7">
        <v>15</v>
      </c>
      <c r="T61" s="7"/>
      <c r="U61" s="7"/>
      <c r="V61" s="7"/>
      <c r="W61" s="7"/>
      <c r="X61" s="7"/>
      <c r="Y61" s="7"/>
      <c r="Z61" s="7"/>
      <c r="AA61" s="7"/>
      <c r="AB61" s="7"/>
    </row>
    <row r="62" spans="1:28" ht="18.75" hidden="1" customHeight="1" x14ac:dyDescent="0.25">
      <c r="A62" s="5" t="s">
        <v>2191</v>
      </c>
      <c r="B62" s="34" t="s">
        <v>162</v>
      </c>
      <c r="C62" s="5" t="s">
        <v>2191</v>
      </c>
      <c r="D62" s="32" t="s">
        <v>12</v>
      </c>
      <c r="E62" s="5" t="s">
        <v>191</v>
      </c>
      <c r="F62" s="5"/>
      <c r="G62" s="5"/>
      <c r="H62" s="36">
        <f>COUNTIF(Elèves!$G$2:$G$535,Projets!A62)</f>
        <v>6</v>
      </c>
      <c r="I62" s="39" t="s">
        <v>2277</v>
      </c>
      <c r="J62" s="32" t="s">
        <v>1397</v>
      </c>
      <c r="K62" s="108" t="s">
        <v>2414</v>
      </c>
      <c r="L62" s="5" t="s">
        <v>2448</v>
      </c>
      <c r="M62" s="5"/>
      <c r="N62" s="5"/>
      <c r="O62" s="5"/>
      <c r="P62" s="113">
        <v>14</v>
      </c>
      <c r="Q62" s="113">
        <v>14</v>
      </c>
      <c r="R62" s="7">
        <f>AVERAGE(P62:Q62)</f>
        <v>14</v>
      </c>
      <c r="S62" s="7">
        <v>17</v>
      </c>
      <c r="T62" s="7"/>
      <c r="U62" s="7"/>
      <c r="V62" s="7"/>
      <c r="W62" s="7"/>
      <c r="X62" s="7"/>
      <c r="Y62" s="7"/>
      <c r="Z62" s="7"/>
      <c r="AA62" s="7"/>
      <c r="AB62" s="7"/>
    </row>
    <row r="63" spans="1:28" ht="18.75" hidden="1" customHeight="1" x14ac:dyDescent="0.25">
      <c r="A63" s="5" t="s">
        <v>2192</v>
      </c>
      <c r="B63" s="34" t="s">
        <v>163</v>
      </c>
      <c r="C63" s="5" t="s">
        <v>2192</v>
      </c>
      <c r="D63" s="32" t="s">
        <v>10</v>
      </c>
      <c r="E63" s="5" t="s">
        <v>191</v>
      </c>
      <c r="F63" s="5"/>
      <c r="G63" s="5"/>
      <c r="H63" s="36">
        <f>COUNTIF(Elèves!$G$2:$G$535,Projets!A63)</f>
        <v>6</v>
      </c>
      <c r="I63" s="39" t="s">
        <v>2278</v>
      </c>
      <c r="J63" s="32" t="s">
        <v>1396</v>
      </c>
      <c r="K63" s="108" t="s">
        <v>2431</v>
      </c>
      <c r="L63" t="s">
        <v>2445</v>
      </c>
      <c r="M63" s="5"/>
      <c r="N63" s="5"/>
      <c r="O63" s="5"/>
      <c r="P63" s="113">
        <v>13</v>
      </c>
      <c r="Q63" s="113">
        <v>12</v>
      </c>
      <c r="R63" s="7">
        <f>AVERAGE(P63:Q63)</f>
        <v>12.5</v>
      </c>
      <c r="S63" s="7">
        <v>12</v>
      </c>
      <c r="T63" s="7"/>
      <c r="U63" s="7"/>
      <c r="V63" s="7"/>
      <c r="W63" s="7"/>
      <c r="X63" s="7"/>
      <c r="Y63" s="7"/>
      <c r="Z63" s="7"/>
      <c r="AA63" s="7"/>
      <c r="AB63" s="7"/>
    </row>
    <row r="64" spans="1:28" ht="18.75" hidden="1" customHeight="1" x14ac:dyDescent="0.25">
      <c r="A64" s="5" t="s">
        <v>2193</v>
      </c>
      <c r="B64" s="34" t="s">
        <v>164</v>
      </c>
      <c r="C64" s="5" t="s">
        <v>2193</v>
      </c>
      <c r="D64" s="32" t="s">
        <v>15</v>
      </c>
      <c r="E64" s="5" t="s">
        <v>191</v>
      </c>
      <c r="F64" s="5"/>
      <c r="G64" s="5"/>
      <c r="H64" s="36">
        <f>COUNTIF(Elèves!$G$2:$G$535,Projets!A64)</f>
        <v>6</v>
      </c>
      <c r="I64" s="39" t="s">
        <v>2279</v>
      </c>
      <c r="J64" s="32" t="s">
        <v>1517</v>
      </c>
      <c r="K64" s="108" t="s">
        <v>2427</v>
      </c>
      <c r="L64" s="42" t="s">
        <v>2459</v>
      </c>
      <c r="M64" s="5"/>
      <c r="N64" s="5"/>
      <c r="O64" s="5"/>
      <c r="P64" s="113">
        <v>14.5</v>
      </c>
      <c r="Q64" s="113">
        <v>15</v>
      </c>
      <c r="R64" s="7">
        <f>AVERAGE(P64:Q64)</f>
        <v>14.75</v>
      </c>
      <c r="S64" s="7">
        <v>15</v>
      </c>
      <c r="T64" s="7"/>
      <c r="U64" s="7"/>
      <c r="V64" s="7"/>
      <c r="W64" s="7"/>
      <c r="X64" s="7"/>
      <c r="Y64" s="7"/>
      <c r="Z64" s="7"/>
      <c r="AA64" s="7"/>
      <c r="AB64" s="7"/>
    </row>
    <row r="65" spans="1:28" ht="18.75" hidden="1" customHeight="1" x14ac:dyDescent="0.25">
      <c r="A65" s="5" t="s">
        <v>2194</v>
      </c>
      <c r="B65" s="34" t="s">
        <v>165</v>
      </c>
      <c r="C65" s="5" t="s">
        <v>2194</v>
      </c>
      <c r="D65" s="32" t="s">
        <v>11</v>
      </c>
      <c r="E65" s="5" t="s">
        <v>191</v>
      </c>
      <c r="F65" s="5"/>
      <c r="G65" s="5"/>
      <c r="H65" s="36">
        <f>COUNTIF(Elèves!$G$2:$G$535,Projets!A65)</f>
        <v>5</v>
      </c>
      <c r="I65" s="39" t="s">
        <v>2280</v>
      </c>
      <c r="J65" s="32" t="s">
        <v>1464</v>
      </c>
      <c r="K65" s="108" t="s">
        <v>2431</v>
      </c>
      <c r="L65" t="s">
        <v>2445</v>
      </c>
      <c r="M65" s="5"/>
      <c r="N65" s="5"/>
      <c r="O65" s="5"/>
      <c r="P65" s="113">
        <v>16.25</v>
      </c>
      <c r="Q65" s="113">
        <v>19</v>
      </c>
      <c r="R65" s="7">
        <f>AVERAGE(P65:Q65)</f>
        <v>17.625</v>
      </c>
      <c r="S65" s="7">
        <v>14</v>
      </c>
      <c r="T65" s="7"/>
      <c r="U65" s="7"/>
      <c r="V65" s="7"/>
      <c r="W65" s="7"/>
      <c r="X65" s="7"/>
      <c r="Y65" s="7"/>
      <c r="Z65" s="7"/>
      <c r="AA65" s="7"/>
      <c r="AB65" s="7"/>
    </row>
    <row r="66" spans="1:28" ht="18.75" hidden="1" customHeight="1" x14ac:dyDescent="0.25">
      <c r="A66" s="5" t="s">
        <v>2195</v>
      </c>
      <c r="B66" s="34" t="s">
        <v>166</v>
      </c>
      <c r="C66" s="5" t="s">
        <v>2195</v>
      </c>
      <c r="D66" s="32" t="s">
        <v>12</v>
      </c>
      <c r="E66" s="5" t="s">
        <v>191</v>
      </c>
      <c r="F66" s="5"/>
      <c r="G66" s="5"/>
      <c r="H66" s="36">
        <f>COUNTIF(Elèves!$G$2:$G$535,Projets!A66)</f>
        <v>7</v>
      </c>
      <c r="I66" s="39" t="s">
        <v>2281</v>
      </c>
      <c r="J66" s="32" t="s">
        <v>1536</v>
      </c>
      <c r="K66" s="108" t="s">
        <v>2424</v>
      </c>
      <c r="L66" t="s">
        <v>2458</v>
      </c>
      <c r="M66" s="5"/>
      <c r="N66" s="5"/>
      <c r="O66" s="5"/>
      <c r="P66" s="113">
        <v>15.5</v>
      </c>
      <c r="Q66" s="113">
        <v>15</v>
      </c>
      <c r="R66" s="7">
        <f>AVERAGE(P66:Q66)</f>
        <v>15.25</v>
      </c>
      <c r="S66" s="7">
        <v>14</v>
      </c>
      <c r="T66" s="7"/>
      <c r="U66" s="7"/>
      <c r="V66" s="7"/>
      <c r="W66" s="7"/>
      <c r="X66" s="7"/>
      <c r="Y66" s="7"/>
      <c r="Z66" s="7"/>
      <c r="AA66" s="7"/>
      <c r="AB66" s="7"/>
    </row>
    <row r="67" spans="1:28" ht="18.75" hidden="1" customHeight="1" x14ac:dyDescent="0.25">
      <c r="A67" s="5" t="s">
        <v>2196</v>
      </c>
      <c r="B67" s="34" t="s">
        <v>2894</v>
      </c>
      <c r="C67" s="5" t="s">
        <v>2196</v>
      </c>
      <c r="D67" s="32" t="s">
        <v>12</v>
      </c>
      <c r="E67" s="5" t="s">
        <v>191</v>
      </c>
      <c r="F67" s="5"/>
      <c r="G67" s="5"/>
      <c r="H67" s="36">
        <f>COUNTIF(Elèves!$G$2:$G$535,Projets!A67)</f>
        <v>5</v>
      </c>
      <c r="I67" s="39" t="s">
        <v>2282</v>
      </c>
      <c r="J67" s="32" t="s">
        <v>1537</v>
      </c>
      <c r="K67" s="108" t="s">
        <v>2415</v>
      </c>
      <c r="L67" t="s">
        <v>2441</v>
      </c>
      <c r="M67" s="5"/>
      <c r="N67" s="5"/>
      <c r="O67" s="5"/>
      <c r="P67" s="113">
        <v>17</v>
      </c>
      <c r="Q67" s="113">
        <v>17.5</v>
      </c>
      <c r="R67" s="7">
        <f>AVERAGE(P67:Q67)</f>
        <v>17.25</v>
      </c>
      <c r="S67" s="7">
        <v>18</v>
      </c>
      <c r="T67" s="7"/>
      <c r="U67" s="7"/>
      <c r="V67" s="7"/>
      <c r="W67" s="7"/>
      <c r="X67" s="7"/>
      <c r="Y67" s="7"/>
      <c r="Z67" s="7"/>
      <c r="AA67" s="7"/>
      <c r="AB67" s="7"/>
    </row>
    <row r="68" spans="1:28" ht="18.75" hidden="1" customHeight="1" x14ac:dyDescent="0.25">
      <c r="A68" s="5" t="s">
        <v>2197</v>
      </c>
      <c r="B68" s="34" t="s">
        <v>167</v>
      </c>
      <c r="C68" s="5" t="s">
        <v>2197</v>
      </c>
      <c r="D68" s="32" t="s">
        <v>15</v>
      </c>
      <c r="E68" s="5" t="s">
        <v>191</v>
      </c>
      <c r="F68" s="5"/>
      <c r="G68" s="5"/>
      <c r="H68" s="36">
        <f>COUNTIF(Elèves!$G$2:$G$535,Projets!A68)</f>
        <v>6</v>
      </c>
      <c r="I68" s="39" t="s">
        <v>2283</v>
      </c>
      <c r="J68" s="32" t="s">
        <v>1469</v>
      </c>
      <c r="K68" s="108" t="s">
        <v>2420</v>
      </c>
      <c r="L68" s="5" t="s">
        <v>2898</v>
      </c>
      <c r="M68" s="5"/>
      <c r="N68" s="5"/>
      <c r="O68" s="5"/>
      <c r="P68" s="113">
        <v>16</v>
      </c>
      <c r="Q68" s="113">
        <v>18</v>
      </c>
      <c r="R68" s="7">
        <f>AVERAGE(P68:Q68)</f>
        <v>17</v>
      </c>
      <c r="S68" s="7">
        <v>16</v>
      </c>
      <c r="T68" s="7"/>
      <c r="U68" s="7"/>
      <c r="V68" s="7"/>
      <c r="W68" s="7"/>
      <c r="X68" s="7"/>
      <c r="Y68" s="7"/>
      <c r="Z68" s="7"/>
      <c r="AA68" s="7"/>
      <c r="AB68" s="7"/>
    </row>
    <row r="69" spans="1:28" ht="18.75" hidden="1" customHeight="1" x14ac:dyDescent="0.25">
      <c r="A69" s="5" t="s">
        <v>2198</v>
      </c>
      <c r="B69" s="34" t="s">
        <v>168</v>
      </c>
      <c r="C69" s="5" t="s">
        <v>2198</v>
      </c>
      <c r="D69" s="32" t="s">
        <v>10</v>
      </c>
      <c r="E69" s="5" t="s">
        <v>191</v>
      </c>
      <c r="F69" s="5"/>
      <c r="G69" s="5"/>
      <c r="H69" s="36">
        <f>COUNTIF(Elèves!$G$2:$G$535,Projets!A69)</f>
        <v>6</v>
      </c>
      <c r="I69" s="39" t="s">
        <v>2284</v>
      </c>
      <c r="J69" s="32" t="s">
        <v>1211</v>
      </c>
      <c r="K69" s="108" t="s">
        <v>2423</v>
      </c>
      <c r="L69" s="46" t="s">
        <v>2511</v>
      </c>
      <c r="M69" s="5"/>
      <c r="N69" s="5"/>
      <c r="O69" s="5"/>
      <c r="P69" s="113">
        <v>16.5</v>
      </c>
      <c r="Q69" s="113">
        <v>16</v>
      </c>
      <c r="R69" s="7">
        <f>AVERAGE(P69:Q69)</f>
        <v>16.25</v>
      </c>
      <c r="S69" s="7">
        <v>15</v>
      </c>
      <c r="T69" s="7"/>
      <c r="U69" s="7"/>
      <c r="V69" s="7"/>
      <c r="W69" s="7"/>
      <c r="X69" s="7"/>
      <c r="Y69" s="7"/>
      <c r="Z69" s="7"/>
      <c r="AA69" s="7"/>
      <c r="AB69" s="7"/>
    </row>
    <row r="70" spans="1:28" ht="18.75" hidden="1" customHeight="1" x14ac:dyDescent="0.25">
      <c r="A70" s="5" t="s">
        <v>2199</v>
      </c>
      <c r="B70" s="34" t="s">
        <v>169</v>
      </c>
      <c r="C70" s="5" t="s">
        <v>2199</v>
      </c>
      <c r="D70" s="32" t="s">
        <v>16</v>
      </c>
      <c r="E70" s="5" t="s">
        <v>193</v>
      </c>
      <c r="F70" s="5"/>
      <c r="G70" s="5"/>
      <c r="H70" s="36">
        <f>COUNTIF(Elèves!$G$2:$G$535,Projets!A70)</f>
        <v>5</v>
      </c>
      <c r="I70" s="39" t="s">
        <v>2285</v>
      </c>
      <c r="J70" s="32" t="s">
        <v>1189</v>
      </c>
      <c r="K70" s="108" t="s">
        <v>2417</v>
      </c>
      <c r="L70" t="s">
        <v>2442</v>
      </c>
      <c r="M70" s="5"/>
      <c r="N70" s="5"/>
      <c r="O70" s="5"/>
      <c r="P70" s="113">
        <v>16.25</v>
      </c>
      <c r="Q70" s="113">
        <v>18</v>
      </c>
      <c r="R70" s="7">
        <f>AVERAGE(P70:Q70)</f>
        <v>17.125</v>
      </c>
      <c r="S70" s="7">
        <v>12</v>
      </c>
      <c r="T70" s="7"/>
      <c r="U70" s="7"/>
      <c r="V70" s="7"/>
      <c r="W70" s="7"/>
      <c r="X70" s="7"/>
      <c r="Y70" s="7"/>
      <c r="Z70" s="7"/>
      <c r="AA70" s="7"/>
      <c r="AB70" s="7"/>
    </row>
    <row r="71" spans="1:28" ht="18.75" hidden="1" customHeight="1" x14ac:dyDescent="0.25">
      <c r="A71" s="5" t="s">
        <v>2200</v>
      </c>
      <c r="B71" s="34" t="s">
        <v>170</v>
      </c>
      <c r="C71" s="5" t="s">
        <v>2200</v>
      </c>
      <c r="D71" s="32" t="s">
        <v>16</v>
      </c>
      <c r="E71" s="5" t="s">
        <v>191</v>
      </c>
      <c r="F71" s="5"/>
      <c r="G71" s="5"/>
      <c r="H71" s="36">
        <f>COUNTIF(Elèves!$G$2:$G$535,Projets!A71)</f>
        <v>6</v>
      </c>
      <c r="I71" s="39" t="s">
        <v>2286</v>
      </c>
      <c r="J71" s="32" t="s">
        <v>1172</v>
      </c>
      <c r="K71" s="108" t="s">
        <v>2427</v>
      </c>
      <c r="L71" s="42" t="s">
        <v>2459</v>
      </c>
      <c r="M71" s="5"/>
      <c r="N71" s="5"/>
      <c r="O71" s="5"/>
      <c r="P71" s="113">
        <v>14</v>
      </c>
      <c r="Q71" s="113">
        <v>14</v>
      </c>
      <c r="R71" s="7">
        <f>AVERAGE(P71:Q71)</f>
        <v>14</v>
      </c>
      <c r="S71" s="7">
        <v>14</v>
      </c>
      <c r="T71" s="7"/>
      <c r="U71" s="7"/>
      <c r="V71" s="7"/>
      <c r="W71" s="7"/>
      <c r="X71" s="7"/>
      <c r="Y71" s="7"/>
      <c r="Z71" s="7"/>
      <c r="AA71" s="7"/>
      <c r="AB71" s="7"/>
    </row>
    <row r="72" spans="1:28" ht="18.75" hidden="1" customHeight="1" x14ac:dyDescent="0.25">
      <c r="A72" s="5" t="s">
        <v>2201</v>
      </c>
      <c r="B72" s="34" t="s">
        <v>171</v>
      </c>
      <c r="C72" s="5" t="s">
        <v>2201</v>
      </c>
      <c r="D72" s="32" t="s">
        <v>12</v>
      </c>
      <c r="E72" s="5" t="s">
        <v>55</v>
      </c>
      <c r="F72" s="5"/>
      <c r="G72" s="5"/>
      <c r="H72" s="36">
        <f>COUNTIF(Elèves!$G$2:$G$535,Projets!A72)</f>
        <v>6</v>
      </c>
      <c r="I72" s="39" t="s">
        <v>2287</v>
      </c>
      <c r="J72" s="32" t="s">
        <v>1395</v>
      </c>
      <c r="K72" s="108" t="s">
        <v>2413</v>
      </c>
      <c r="L72" s="5" t="s">
        <v>2437</v>
      </c>
      <c r="M72" s="5"/>
      <c r="N72" s="5"/>
      <c r="O72" s="5"/>
      <c r="P72" s="115">
        <v>17</v>
      </c>
      <c r="Q72" s="115">
        <v>16</v>
      </c>
      <c r="R72" s="7">
        <f>AVERAGE(P72:Q72)</f>
        <v>16.5</v>
      </c>
      <c r="S72" s="7">
        <v>16</v>
      </c>
      <c r="T72" s="7"/>
      <c r="U72" s="7"/>
      <c r="V72" s="7"/>
      <c r="W72" s="7"/>
      <c r="X72" s="7"/>
      <c r="Y72" s="7"/>
      <c r="Z72" s="7"/>
      <c r="AA72" s="7"/>
      <c r="AB72" s="7"/>
    </row>
    <row r="73" spans="1:28" ht="18.75" hidden="1" customHeight="1" x14ac:dyDescent="0.25">
      <c r="A73" s="5" t="s">
        <v>2202</v>
      </c>
      <c r="B73" s="34" t="s">
        <v>172</v>
      </c>
      <c r="C73" s="5" t="s">
        <v>2202</v>
      </c>
      <c r="D73" s="32" t="s">
        <v>12</v>
      </c>
      <c r="E73" s="5" t="s">
        <v>55</v>
      </c>
      <c r="F73" s="5"/>
      <c r="G73" s="5"/>
      <c r="H73" s="36">
        <f>COUNTIF(Elèves!$G$2:$G$535,Projets!A73)</f>
        <v>5</v>
      </c>
      <c r="I73" s="39" t="s">
        <v>2288</v>
      </c>
      <c r="J73" s="32" t="s">
        <v>1110</v>
      </c>
      <c r="K73" s="108" t="s">
        <v>2413</v>
      </c>
      <c r="L73" s="5" t="s">
        <v>2437</v>
      </c>
      <c r="M73" s="5"/>
      <c r="N73" s="5"/>
      <c r="O73" s="5"/>
      <c r="P73" s="115">
        <v>17.5</v>
      </c>
      <c r="Q73" s="115">
        <v>17</v>
      </c>
      <c r="R73" s="7">
        <f>AVERAGE(P73:Q73)</f>
        <v>17.25</v>
      </c>
      <c r="S73" s="7">
        <v>16</v>
      </c>
      <c r="T73" s="7"/>
      <c r="U73" s="7"/>
      <c r="V73" s="7"/>
      <c r="W73" s="7"/>
      <c r="X73" s="7"/>
      <c r="Y73" s="7"/>
      <c r="Z73" s="7"/>
      <c r="AA73" s="7"/>
      <c r="AB73" s="7"/>
    </row>
    <row r="74" spans="1:28" ht="18.75" hidden="1" customHeight="1" x14ac:dyDescent="0.25">
      <c r="A74" s="5" t="s">
        <v>2203</v>
      </c>
      <c r="B74" s="34" t="s">
        <v>173</v>
      </c>
      <c r="C74" s="5" t="s">
        <v>2203</v>
      </c>
      <c r="D74" s="32" t="s">
        <v>53</v>
      </c>
      <c r="E74" s="5" t="s">
        <v>196</v>
      </c>
      <c r="F74" s="5"/>
      <c r="G74" s="5"/>
      <c r="H74" s="36">
        <f>COUNTIF(Elèves!$G$2:$G$535,Projets!A74)</f>
        <v>6</v>
      </c>
      <c r="I74" s="39" t="s">
        <v>2289</v>
      </c>
      <c r="J74" s="32" t="s">
        <v>1123</v>
      </c>
      <c r="K74" s="108" t="s">
        <v>2416</v>
      </c>
      <c r="L74" t="s">
        <v>2444</v>
      </c>
      <c r="M74" s="5"/>
      <c r="N74" s="5"/>
      <c r="O74" s="5"/>
      <c r="P74" s="115">
        <v>7</v>
      </c>
      <c r="Q74" s="115">
        <v>15</v>
      </c>
      <c r="R74" s="7">
        <f>AVERAGE(P74:Q74)</f>
        <v>11</v>
      </c>
      <c r="S74" s="7">
        <v>14.5</v>
      </c>
      <c r="T74" s="7"/>
      <c r="U74" s="7"/>
      <c r="V74" s="7"/>
      <c r="W74" s="7"/>
      <c r="X74" s="7"/>
      <c r="Y74" s="7"/>
      <c r="Z74" s="7"/>
      <c r="AA74" s="7"/>
      <c r="AB74" s="7"/>
    </row>
    <row r="75" spans="1:28" ht="18.75" hidden="1" customHeight="1" x14ac:dyDescent="0.25">
      <c r="A75" s="5" t="s">
        <v>2204</v>
      </c>
      <c r="B75" s="34" t="s">
        <v>174</v>
      </c>
      <c r="C75" s="5" t="s">
        <v>2204</v>
      </c>
      <c r="D75" s="32" t="s">
        <v>9</v>
      </c>
      <c r="E75" s="5" t="s">
        <v>196</v>
      </c>
      <c r="F75" s="5"/>
      <c r="G75" s="5"/>
      <c r="H75" s="36">
        <f>COUNTIF(Elèves!$G$2:$G$535,Projets!A75)</f>
        <v>5</v>
      </c>
      <c r="I75" s="39" t="s">
        <v>2290</v>
      </c>
      <c r="J75" s="32" t="s">
        <v>1435</v>
      </c>
      <c r="K75" s="108" t="s">
        <v>2429</v>
      </c>
      <c r="L75" t="s">
        <v>2457</v>
      </c>
      <c r="M75" s="5"/>
      <c r="N75" s="5"/>
      <c r="O75" s="5"/>
      <c r="P75" s="113">
        <v>13.5</v>
      </c>
      <c r="Q75" s="113">
        <v>12</v>
      </c>
      <c r="R75" s="7">
        <f>AVERAGE(P75:Q75)</f>
        <v>12.75</v>
      </c>
      <c r="S75" s="7">
        <v>14</v>
      </c>
      <c r="T75" s="7"/>
      <c r="U75" s="7"/>
      <c r="V75" s="7"/>
      <c r="W75" s="7"/>
      <c r="X75" s="7"/>
      <c r="Y75" s="7"/>
      <c r="Z75" s="7"/>
      <c r="AA75" s="7"/>
      <c r="AB75" s="7"/>
    </row>
    <row r="76" spans="1:28" ht="18.75" hidden="1" customHeight="1" x14ac:dyDescent="0.25">
      <c r="A76" s="5" t="s">
        <v>2205</v>
      </c>
      <c r="B76" s="34" t="s">
        <v>175</v>
      </c>
      <c r="C76" s="5" t="s">
        <v>2205</v>
      </c>
      <c r="D76" s="32" t="s">
        <v>53</v>
      </c>
      <c r="E76" s="5" t="s">
        <v>55</v>
      </c>
      <c r="F76" s="5"/>
      <c r="G76" s="5"/>
      <c r="H76" s="36">
        <f>COUNTIF(Elèves!$G$2:$G$535,Projets!A76)</f>
        <v>5</v>
      </c>
      <c r="I76" s="39" t="s">
        <v>2291</v>
      </c>
      <c r="J76" s="32" t="s">
        <v>1180</v>
      </c>
      <c r="K76" s="108" t="s">
        <v>2423</v>
      </c>
      <c r="L76" s="46" t="s">
        <v>2511</v>
      </c>
      <c r="M76" s="5"/>
      <c r="N76" s="5"/>
      <c r="O76" s="5"/>
      <c r="P76" s="113">
        <v>17.5</v>
      </c>
      <c r="Q76" s="113">
        <v>17</v>
      </c>
      <c r="R76" s="7">
        <f>AVERAGE(P76:Q76)</f>
        <v>17.25</v>
      </c>
      <c r="S76" s="7">
        <v>15</v>
      </c>
      <c r="T76" s="7"/>
      <c r="U76" s="7"/>
      <c r="V76" s="7"/>
      <c r="W76" s="7"/>
      <c r="X76" s="7"/>
      <c r="Y76" s="7"/>
      <c r="Z76" s="7"/>
      <c r="AA76" s="7"/>
      <c r="AB76" s="7"/>
    </row>
    <row r="77" spans="1:28" ht="18.75" hidden="1" customHeight="1" x14ac:dyDescent="0.25">
      <c r="A77" s="5" t="s">
        <v>2206</v>
      </c>
      <c r="B77" s="34" t="s">
        <v>176</v>
      </c>
      <c r="C77" s="5" t="s">
        <v>2206</v>
      </c>
      <c r="D77" s="32" t="s">
        <v>16</v>
      </c>
      <c r="E77" s="5" t="s">
        <v>55</v>
      </c>
      <c r="F77" s="5"/>
      <c r="G77" s="5"/>
      <c r="H77" s="36">
        <f>COUNTIF(Elèves!$G$2:$G$535,Projets!A77)</f>
        <v>6</v>
      </c>
      <c r="I77" s="39" t="s">
        <v>2292</v>
      </c>
      <c r="J77" s="32" t="s">
        <v>1484</v>
      </c>
      <c r="K77" s="108" t="s">
        <v>2426</v>
      </c>
      <c r="L77" t="s">
        <v>2463</v>
      </c>
      <c r="M77" s="5"/>
      <c r="N77" s="5"/>
      <c r="O77" s="5"/>
      <c r="P77" s="115">
        <v>15.25</v>
      </c>
      <c r="Q77" s="115">
        <v>18</v>
      </c>
      <c r="R77" s="7">
        <f>AVERAGE(P77:Q77)</f>
        <v>16.625</v>
      </c>
      <c r="S77" s="7">
        <v>11</v>
      </c>
      <c r="T77" s="7"/>
      <c r="U77" s="7"/>
      <c r="V77" s="7"/>
      <c r="W77" s="7"/>
      <c r="X77" s="7"/>
      <c r="Y77" s="7"/>
      <c r="Z77" s="7"/>
      <c r="AA77" s="7"/>
      <c r="AB77" s="7"/>
    </row>
    <row r="78" spans="1:28" ht="18.75" hidden="1" customHeight="1" x14ac:dyDescent="0.25">
      <c r="A78" s="5" t="s">
        <v>2207</v>
      </c>
      <c r="B78" s="34" t="s">
        <v>177</v>
      </c>
      <c r="C78" s="5" t="s">
        <v>2207</v>
      </c>
      <c r="D78" s="32" t="s">
        <v>15</v>
      </c>
      <c r="E78" s="5" t="s">
        <v>55</v>
      </c>
      <c r="F78" s="5"/>
      <c r="G78" s="5"/>
      <c r="H78" s="36">
        <f>COUNTIF(Elèves!$G$2:$G$535,Projets!A78)</f>
        <v>5</v>
      </c>
      <c r="I78" s="39" t="s">
        <v>2293</v>
      </c>
      <c r="J78" s="32" t="s">
        <v>1146</v>
      </c>
      <c r="K78" s="108" t="s">
        <v>2409</v>
      </c>
      <c r="L78" t="s">
        <v>2455</v>
      </c>
      <c r="M78" s="5"/>
      <c r="N78" s="5"/>
      <c r="O78" s="5"/>
      <c r="P78" s="113">
        <v>16.5</v>
      </c>
      <c r="Q78" s="113">
        <v>16</v>
      </c>
      <c r="R78" s="7">
        <f>AVERAGE(P78:Q78)</f>
        <v>16.25</v>
      </c>
      <c r="S78" s="7">
        <v>15</v>
      </c>
      <c r="T78" s="7"/>
      <c r="U78" s="7"/>
      <c r="V78" s="7"/>
      <c r="W78" s="7"/>
      <c r="X78" s="7"/>
      <c r="Y78" s="7"/>
      <c r="Z78" s="7"/>
      <c r="AA78" s="7"/>
      <c r="AB78" s="7"/>
    </row>
    <row r="79" spans="1:28" ht="18.75" hidden="1" customHeight="1" x14ac:dyDescent="0.25">
      <c r="A79" s="5" t="s">
        <v>2208</v>
      </c>
      <c r="B79" s="103" t="s">
        <v>2882</v>
      </c>
      <c r="C79" s="5" t="s">
        <v>2208</v>
      </c>
      <c r="D79" s="103" t="s">
        <v>2883</v>
      </c>
      <c r="E79" s="5" t="s">
        <v>191</v>
      </c>
      <c r="F79" s="5"/>
      <c r="G79" s="5"/>
      <c r="H79" s="36">
        <f>COUNTIF(Elèves!$G$2:$G$535,Projets!A79)</f>
        <v>5</v>
      </c>
      <c r="I79" s="39" t="s">
        <v>2294</v>
      </c>
      <c r="J79" s="32" t="s">
        <v>1111</v>
      </c>
      <c r="K79" s="108" t="s">
        <v>2432</v>
      </c>
      <c r="L79" t="s">
        <v>2462</v>
      </c>
      <c r="M79" s="103" t="s">
        <v>2884</v>
      </c>
      <c r="N79" s="5"/>
      <c r="O79" s="5"/>
      <c r="P79" s="113">
        <v>14</v>
      </c>
      <c r="Q79" s="113">
        <v>13.5</v>
      </c>
      <c r="R79" s="7">
        <f>AVERAGE(P79:Q79)</f>
        <v>13.75</v>
      </c>
      <c r="S79" s="7">
        <v>15</v>
      </c>
      <c r="T79" s="7"/>
      <c r="U79" s="7"/>
      <c r="V79" s="7"/>
      <c r="W79" s="7"/>
      <c r="X79" s="7"/>
      <c r="Y79" s="7"/>
      <c r="Z79" s="7"/>
      <c r="AA79" s="7"/>
      <c r="AB79" s="7"/>
    </row>
    <row r="80" spans="1:28" ht="18.75" hidden="1" customHeight="1" x14ac:dyDescent="0.25">
      <c r="A80" s="5" t="s">
        <v>2209</v>
      </c>
      <c r="B80" s="34" t="s">
        <v>178</v>
      </c>
      <c r="C80" s="5" t="s">
        <v>2209</v>
      </c>
      <c r="D80" s="32" t="s">
        <v>15</v>
      </c>
      <c r="E80" s="5" t="s">
        <v>193</v>
      </c>
      <c r="F80" s="5"/>
      <c r="G80" s="5"/>
      <c r="H80" s="36">
        <f>COUNTIF(Elèves!$G$2:$G$535,Projets!A80)</f>
        <v>6</v>
      </c>
      <c r="I80" s="39" t="s">
        <v>2295</v>
      </c>
      <c r="J80" s="32" t="s">
        <v>1341</v>
      </c>
      <c r="K80" s="108" t="s">
        <v>2416</v>
      </c>
      <c r="L80" t="s">
        <v>2444</v>
      </c>
      <c r="M80" s="5"/>
      <c r="N80" s="5"/>
      <c r="O80" s="5"/>
      <c r="P80" s="115">
        <v>14.5</v>
      </c>
      <c r="Q80" s="115">
        <v>14.5</v>
      </c>
      <c r="R80" s="7">
        <f>AVERAGE(P80:Q80)</f>
        <v>14.5</v>
      </c>
      <c r="S80" s="7">
        <v>8</v>
      </c>
      <c r="T80" s="7"/>
      <c r="U80" s="7"/>
      <c r="V80" s="7"/>
      <c r="W80" s="7"/>
      <c r="X80" s="7"/>
      <c r="Y80" s="7"/>
      <c r="Z80" s="7"/>
      <c r="AA80" s="7"/>
      <c r="AB80" s="7"/>
    </row>
    <row r="81" spans="1:28" ht="18.75" hidden="1" customHeight="1" x14ac:dyDescent="0.25">
      <c r="A81" s="5" t="s">
        <v>2210</v>
      </c>
      <c r="B81" s="34" t="s">
        <v>179</v>
      </c>
      <c r="C81" s="5" t="s">
        <v>2210</v>
      </c>
      <c r="D81" s="32" t="s">
        <v>14</v>
      </c>
      <c r="E81" s="5" t="s">
        <v>193</v>
      </c>
      <c r="F81" s="5"/>
      <c r="G81" s="5"/>
      <c r="H81" s="36">
        <f>COUNTIF(Elèves!$G$2:$G$535,Projets!A81)</f>
        <v>6</v>
      </c>
      <c r="I81" s="39" t="s">
        <v>2296</v>
      </c>
      <c r="J81" s="32" t="s">
        <v>1162</v>
      </c>
      <c r="K81" s="110" t="s">
        <v>2434</v>
      </c>
      <c r="L81" t="s">
        <v>2468</v>
      </c>
      <c r="M81" s="5"/>
      <c r="N81" s="5"/>
      <c r="O81" s="5"/>
      <c r="P81" s="113">
        <v>16</v>
      </c>
      <c r="Q81" s="113">
        <v>15</v>
      </c>
      <c r="R81" s="7">
        <f>AVERAGE(P81:Q81)</f>
        <v>15.5</v>
      </c>
      <c r="S81" s="7">
        <v>12</v>
      </c>
      <c r="T81" s="7"/>
      <c r="U81" s="7"/>
      <c r="V81" s="7"/>
      <c r="W81" s="7"/>
      <c r="X81" s="7"/>
      <c r="Y81" s="7"/>
      <c r="Z81" s="7"/>
      <c r="AA81" s="7"/>
      <c r="AB81" s="7"/>
    </row>
    <row r="82" spans="1:28" ht="18.75" hidden="1" customHeight="1" x14ac:dyDescent="0.25">
      <c r="A82" s="5" t="s">
        <v>2211</v>
      </c>
      <c r="B82" s="34" t="s">
        <v>180</v>
      </c>
      <c r="C82" s="5" t="s">
        <v>2211</v>
      </c>
      <c r="D82" s="32" t="s">
        <v>53</v>
      </c>
      <c r="E82" s="5" t="s">
        <v>193</v>
      </c>
      <c r="F82" s="5"/>
      <c r="G82" s="5"/>
      <c r="H82" s="36">
        <f>COUNTIF(Elèves!$G$2:$G$535,Projets!A82)</f>
        <v>6</v>
      </c>
      <c r="I82" s="39" t="s">
        <v>2297</v>
      </c>
      <c r="J82" s="32" t="s">
        <v>1555</v>
      </c>
      <c r="K82" s="108" t="s">
        <v>2433</v>
      </c>
      <c r="L82" s="44" t="s">
        <v>2469</v>
      </c>
      <c r="M82" s="5"/>
      <c r="N82" s="5"/>
      <c r="O82" s="5"/>
      <c r="P82" s="113">
        <v>17.5</v>
      </c>
      <c r="Q82" s="113">
        <v>16.5</v>
      </c>
      <c r="R82" s="7">
        <f>AVERAGE(P82:Q82)</f>
        <v>17</v>
      </c>
      <c r="S82" s="7">
        <v>15</v>
      </c>
      <c r="T82" s="7"/>
      <c r="U82" s="7"/>
      <c r="V82" s="7"/>
      <c r="W82" s="7"/>
      <c r="X82" s="7"/>
      <c r="Y82" s="7"/>
      <c r="Z82" s="7"/>
      <c r="AA82" s="7"/>
      <c r="AB82" s="7"/>
    </row>
    <row r="83" spans="1:28" ht="18.75" hidden="1" customHeight="1" x14ac:dyDescent="0.25">
      <c r="A83" s="5" t="s">
        <v>2212</v>
      </c>
      <c r="B83" s="34" t="s">
        <v>181</v>
      </c>
      <c r="C83" s="5" t="s">
        <v>2212</v>
      </c>
      <c r="D83" s="32" t="s">
        <v>14</v>
      </c>
      <c r="E83" s="5" t="s">
        <v>193</v>
      </c>
      <c r="F83" s="5"/>
      <c r="G83" s="5"/>
      <c r="H83" s="36">
        <f>COUNTIF(Elèves!$G$2:$G$535,Projets!A83)</f>
        <v>7</v>
      </c>
      <c r="I83" s="39" t="s">
        <v>2298</v>
      </c>
      <c r="J83" s="32" t="s">
        <v>1229</v>
      </c>
      <c r="K83" s="108" t="s">
        <v>2423</v>
      </c>
      <c r="L83" s="46" t="s">
        <v>2511</v>
      </c>
      <c r="M83" s="5"/>
      <c r="N83" s="5"/>
      <c r="O83" s="5"/>
      <c r="P83" s="115">
        <v>16.5</v>
      </c>
      <c r="Q83" s="115">
        <v>16</v>
      </c>
      <c r="R83" s="7">
        <f>AVERAGE(P83:Q83)</f>
        <v>16.25</v>
      </c>
      <c r="S83" s="7">
        <v>16.5</v>
      </c>
      <c r="T83" s="7"/>
      <c r="U83" s="7"/>
      <c r="V83" s="7"/>
      <c r="W83" s="7"/>
      <c r="X83" s="7"/>
      <c r="Y83" s="7"/>
      <c r="Z83" s="7"/>
      <c r="AA83" s="7"/>
      <c r="AB83" s="7"/>
    </row>
    <row r="84" spans="1:28" ht="18.75" hidden="1" customHeight="1" x14ac:dyDescent="0.25">
      <c r="A84" s="5" t="s">
        <v>2213</v>
      </c>
      <c r="B84" s="34" t="s">
        <v>182</v>
      </c>
      <c r="C84" s="5" t="s">
        <v>2213</v>
      </c>
      <c r="D84" s="32" t="s">
        <v>19</v>
      </c>
      <c r="E84" s="7" t="s">
        <v>193</v>
      </c>
      <c r="F84" s="5"/>
      <c r="G84" s="5"/>
      <c r="H84" s="36">
        <f>COUNTIF(Elèves!$G$2:$G$535,Projets!A84)</f>
        <v>7</v>
      </c>
      <c r="I84" s="39" t="s">
        <v>2299</v>
      </c>
      <c r="J84" s="32" t="s">
        <v>1284</v>
      </c>
      <c r="K84" s="108" t="s">
        <v>2431</v>
      </c>
      <c r="L84" t="s">
        <v>2445</v>
      </c>
      <c r="M84" s="5"/>
      <c r="N84" s="5"/>
      <c r="O84" s="5"/>
      <c r="P84" s="113">
        <v>15.75</v>
      </c>
      <c r="Q84" s="113">
        <v>14</v>
      </c>
      <c r="R84" s="7">
        <f>AVERAGE(P84:Q84)</f>
        <v>14.875</v>
      </c>
      <c r="S84" s="7">
        <v>14</v>
      </c>
      <c r="T84" s="7"/>
      <c r="U84" s="7"/>
      <c r="V84" s="7"/>
      <c r="W84" s="7"/>
      <c r="X84" s="7"/>
      <c r="Y84" s="7"/>
      <c r="Z84" s="7"/>
      <c r="AA84" s="7"/>
      <c r="AB84" s="7"/>
    </row>
    <row r="85" spans="1:28" ht="18.75" hidden="1" customHeight="1" x14ac:dyDescent="0.25">
      <c r="A85" s="5" t="s">
        <v>2214</v>
      </c>
      <c r="B85" s="34" t="s">
        <v>183</v>
      </c>
      <c r="C85" s="5" t="s">
        <v>2214</v>
      </c>
      <c r="D85" s="32" t="s">
        <v>15</v>
      </c>
      <c r="E85" s="5" t="s">
        <v>193</v>
      </c>
      <c r="F85" s="5"/>
      <c r="G85" s="5"/>
      <c r="H85" s="36">
        <f>COUNTIF(Elèves!$G$2:$G$535,Projets!A85)</f>
        <v>7</v>
      </c>
      <c r="I85" s="39" t="s">
        <v>2300</v>
      </c>
      <c r="J85" s="32" t="s">
        <v>1454</v>
      </c>
      <c r="K85" s="108" t="s">
        <v>2411</v>
      </c>
      <c r="L85" s="5" t="s">
        <v>2454</v>
      </c>
      <c r="M85" s="5"/>
      <c r="N85" s="5"/>
      <c r="O85" s="5"/>
      <c r="P85" s="113">
        <v>17</v>
      </c>
      <c r="Q85" s="113">
        <v>15.5</v>
      </c>
      <c r="R85" s="7">
        <f>AVERAGE(P85:Q85)</f>
        <v>16.25</v>
      </c>
      <c r="S85" s="7">
        <v>13</v>
      </c>
      <c r="T85" s="7"/>
      <c r="U85" s="7"/>
      <c r="V85" s="7"/>
      <c r="W85" s="7"/>
      <c r="X85" s="7"/>
      <c r="Y85" s="7"/>
      <c r="Z85" s="7"/>
      <c r="AA85" s="7"/>
      <c r="AB85" s="7"/>
    </row>
    <row r="86" spans="1:28" ht="18.75" hidden="1" customHeight="1" x14ac:dyDescent="0.25">
      <c r="A86" s="5" t="s">
        <v>2215</v>
      </c>
      <c r="B86" s="34" t="s">
        <v>184</v>
      </c>
      <c r="C86" s="5" t="s">
        <v>2215</v>
      </c>
      <c r="D86" s="32" t="s">
        <v>15</v>
      </c>
      <c r="E86" s="5" t="s">
        <v>193</v>
      </c>
      <c r="F86" s="5"/>
      <c r="G86" s="5"/>
      <c r="H86" s="36">
        <f>COUNTIF(Elèves!$G$2:$G$535,Projets!A86)</f>
        <v>6</v>
      </c>
      <c r="I86" s="39" t="s">
        <v>2301</v>
      </c>
      <c r="J86" s="32" t="s">
        <v>1577</v>
      </c>
      <c r="K86" s="110" t="s">
        <v>2439</v>
      </c>
      <c r="L86" t="s">
        <v>2443</v>
      </c>
      <c r="M86" s="5"/>
      <c r="N86" s="5"/>
      <c r="O86" s="5"/>
      <c r="P86" s="115">
        <v>18</v>
      </c>
      <c r="Q86" s="115">
        <v>16.5</v>
      </c>
      <c r="R86" s="7">
        <f>AVERAGE(P86:Q86)</f>
        <v>17.25</v>
      </c>
      <c r="S86" s="7">
        <v>13</v>
      </c>
      <c r="T86" s="7"/>
      <c r="U86" s="7"/>
      <c r="V86" s="7"/>
      <c r="W86" s="7"/>
      <c r="X86" s="7"/>
      <c r="Y86" s="7"/>
      <c r="Z86" s="7"/>
      <c r="AA86" s="7"/>
      <c r="AB86" s="7"/>
    </row>
    <row r="87" spans="1:28" ht="18.75" hidden="1" customHeight="1" x14ac:dyDescent="0.25">
      <c r="A87" s="5" t="s">
        <v>2216</v>
      </c>
      <c r="B87" s="34" t="s">
        <v>185</v>
      </c>
      <c r="C87" s="5" t="s">
        <v>2216</v>
      </c>
      <c r="D87" s="32" t="s">
        <v>9</v>
      </c>
      <c r="E87" s="5" t="s">
        <v>52</v>
      </c>
      <c r="F87" s="5"/>
      <c r="G87" s="5"/>
      <c r="H87" s="36">
        <f>COUNTIF(Elèves!$G$2:$G$535,Projets!A87)</f>
        <v>5</v>
      </c>
      <c r="I87" s="39" t="s">
        <v>2302</v>
      </c>
      <c r="J87" s="32" t="s">
        <v>1553</v>
      </c>
      <c r="K87" s="108" t="s">
        <v>2422</v>
      </c>
      <c r="L87" t="s">
        <v>2465</v>
      </c>
      <c r="M87" s="5"/>
      <c r="N87" s="5"/>
      <c r="O87" s="5"/>
      <c r="P87" s="114">
        <v>14.5</v>
      </c>
      <c r="Q87" s="114">
        <v>15</v>
      </c>
      <c r="R87" s="7">
        <f>AVERAGE(P87:Q87)</f>
        <v>14.75</v>
      </c>
      <c r="S87" s="7">
        <v>13</v>
      </c>
      <c r="T87" s="7"/>
      <c r="U87" s="7"/>
      <c r="V87" s="7"/>
      <c r="W87" s="7"/>
      <c r="X87" s="7"/>
      <c r="Y87" s="7"/>
      <c r="Z87" s="7"/>
      <c r="AA87" s="7"/>
      <c r="AB87" s="7"/>
    </row>
    <row r="88" spans="1:28" ht="18.75" hidden="1" customHeight="1" x14ac:dyDescent="0.25">
      <c r="A88" s="5" t="s">
        <v>2217</v>
      </c>
      <c r="B88" s="34" t="s">
        <v>186</v>
      </c>
      <c r="C88" s="5" t="s">
        <v>2217</v>
      </c>
      <c r="D88" s="32" t="s">
        <v>16</v>
      </c>
      <c r="E88" s="5" t="s">
        <v>193</v>
      </c>
      <c r="F88" s="5"/>
      <c r="G88" s="5"/>
      <c r="H88" s="36">
        <f>COUNTIF(Elèves!$G$2:$G$535,Projets!A88)</f>
        <v>5</v>
      </c>
      <c r="I88" s="39" t="s">
        <v>2303</v>
      </c>
      <c r="J88" s="32" t="s">
        <v>1366</v>
      </c>
      <c r="K88" s="110" t="s">
        <v>2434</v>
      </c>
      <c r="L88" s="5" t="s">
        <v>2468</v>
      </c>
      <c r="M88" s="5"/>
      <c r="N88" s="5"/>
      <c r="O88" s="5"/>
      <c r="P88" s="113">
        <v>10</v>
      </c>
      <c r="Q88" s="113">
        <v>12</v>
      </c>
      <c r="R88" s="7">
        <f>AVERAGE(P88:Q88)</f>
        <v>11</v>
      </c>
      <c r="S88" s="7">
        <v>11</v>
      </c>
      <c r="T88" s="5"/>
      <c r="U88" s="5"/>
      <c r="V88" s="5"/>
      <c r="W88" s="5"/>
      <c r="X88" s="5"/>
      <c r="Y88" s="5"/>
      <c r="Z88" s="5"/>
      <c r="AA88" s="5"/>
      <c r="AB88" s="5"/>
    </row>
    <row r="89" spans="1:28" ht="18.75" hidden="1" customHeight="1" x14ac:dyDescent="0.25">
      <c r="A89" s="5" t="s">
        <v>2218</v>
      </c>
      <c r="B89" s="34" t="s">
        <v>187</v>
      </c>
      <c r="C89" s="5" t="s">
        <v>2218</v>
      </c>
      <c r="D89" s="32" t="s">
        <v>9</v>
      </c>
      <c r="E89" s="5" t="s">
        <v>52</v>
      </c>
      <c r="F89" s="5"/>
      <c r="G89" s="5"/>
      <c r="H89" s="36">
        <f>COUNTIF(Elèves!$G$2:$G$535,Projets!A89)</f>
        <v>5</v>
      </c>
      <c r="I89" s="39" t="s">
        <v>2304</v>
      </c>
      <c r="J89" s="32" t="s">
        <v>1449</v>
      </c>
      <c r="K89" s="110" t="s">
        <v>2429</v>
      </c>
      <c r="L89" t="s">
        <v>2457</v>
      </c>
      <c r="M89" s="5"/>
      <c r="N89" s="5"/>
      <c r="O89" s="5"/>
      <c r="P89" s="114">
        <v>13</v>
      </c>
      <c r="Q89" s="114">
        <v>15</v>
      </c>
      <c r="R89" s="7">
        <f>AVERAGE(P89:Q89)</f>
        <v>14</v>
      </c>
      <c r="S89" s="5">
        <v>13</v>
      </c>
      <c r="T89" s="5"/>
      <c r="U89" s="5"/>
      <c r="V89" s="5"/>
      <c r="W89" s="5"/>
      <c r="X89" s="5"/>
      <c r="Y89" s="5"/>
      <c r="Z89" s="5"/>
      <c r="AA89" s="5"/>
      <c r="AB89" s="5"/>
    </row>
    <row r="90" spans="1:28" ht="18.75" hidden="1" customHeight="1" x14ac:dyDescent="0.25">
      <c r="A90" s="5" t="s">
        <v>2219</v>
      </c>
      <c r="B90" s="34" t="s">
        <v>188</v>
      </c>
      <c r="C90" s="5" t="s">
        <v>2219</v>
      </c>
      <c r="D90" s="32" t="s">
        <v>9</v>
      </c>
      <c r="E90" s="5" t="s">
        <v>52</v>
      </c>
      <c r="F90" s="5"/>
      <c r="G90" s="5"/>
      <c r="H90" s="36">
        <f>COUNTIF(Elèves!$G$2:$G$535,Projets!A90)</f>
        <v>5</v>
      </c>
      <c r="I90" s="39" t="s">
        <v>2305</v>
      </c>
      <c r="J90" s="32" t="s">
        <v>1559</v>
      </c>
      <c r="K90" s="110" t="s">
        <v>2429</v>
      </c>
      <c r="L90" t="s">
        <v>2457</v>
      </c>
      <c r="M90" s="5"/>
      <c r="N90" s="5"/>
      <c r="O90" s="5"/>
      <c r="P90" s="114">
        <v>13</v>
      </c>
      <c r="Q90" s="114">
        <v>15.5</v>
      </c>
      <c r="R90" s="7">
        <f>AVERAGE(P90:Q90)</f>
        <v>14.25</v>
      </c>
      <c r="S90" s="5">
        <v>12</v>
      </c>
      <c r="T90" s="5"/>
      <c r="U90" s="5"/>
      <c r="V90" s="5"/>
      <c r="W90" s="5"/>
      <c r="X90" s="5"/>
      <c r="Y90" s="5"/>
      <c r="Z90" s="5"/>
      <c r="AA90" s="5"/>
      <c r="AB90" s="5"/>
    </row>
    <row r="91" spans="1:28" hidden="1" x14ac:dyDescent="0.25">
      <c r="A91" s="5" t="s">
        <v>2935</v>
      </c>
      <c r="B91" s="34" t="s">
        <v>2934</v>
      </c>
      <c r="C91" s="5" t="s">
        <v>2935</v>
      </c>
      <c r="D91" s="5" t="s">
        <v>14</v>
      </c>
      <c r="F91" s="5"/>
      <c r="G91" s="5"/>
      <c r="H91" s="37"/>
      <c r="I91" s="39" t="s">
        <v>2939</v>
      </c>
      <c r="J91" s="6" t="s">
        <v>2931</v>
      </c>
      <c r="K91" s="110" t="s">
        <v>2937</v>
      </c>
      <c r="L91" s="5" t="s">
        <v>2938</v>
      </c>
      <c r="M91" s="117" t="s">
        <v>2936</v>
      </c>
      <c r="N91" s="5"/>
      <c r="O91" s="5"/>
      <c r="P91" s="113"/>
      <c r="Q91" s="113"/>
      <c r="R91" s="7"/>
      <c r="S91" s="5"/>
      <c r="T91" s="5"/>
      <c r="U91" s="5"/>
      <c r="V91" s="5"/>
      <c r="W91" s="5"/>
      <c r="X91" s="5"/>
      <c r="Y91" s="5"/>
      <c r="Z91" s="5"/>
      <c r="AA91" s="5"/>
      <c r="AB91" s="5"/>
    </row>
    <row r="92" spans="1:28" hidden="1" x14ac:dyDescent="0.25">
      <c r="A92" s="5" t="s">
        <v>2940</v>
      </c>
      <c r="B92" s="34" t="s">
        <v>2942</v>
      </c>
      <c r="C92" s="5" t="s">
        <v>2940</v>
      </c>
      <c r="D92" s="32" t="s">
        <v>2883</v>
      </c>
      <c r="E92" s="5"/>
      <c r="F92" s="5"/>
      <c r="G92" s="5"/>
      <c r="H92" s="37"/>
      <c r="I92" s="39" t="s">
        <v>2944</v>
      </c>
      <c r="J92" s="6" t="s">
        <v>2924</v>
      </c>
      <c r="K92" s="110" t="s">
        <v>2439</v>
      </c>
      <c r="L92" s="5" t="s">
        <v>2443</v>
      </c>
      <c r="M92" s="5"/>
      <c r="N92" s="5"/>
      <c r="O92" s="5"/>
      <c r="P92" s="113"/>
      <c r="Q92" s="113"/>
      <c r="R92" s="7"/>
      <c r="S92" s="5"/>
      <c r="T92" s="5"/>
      <c r="U92" s="5"/>
      <c r="V92" s="5"/>
      <c r="W92" s="5"/>
      <c r="X92" s="5"/>
      <c r="Y92" s="5"/>
      <c r="Z92" s="5"/>
      <c r="AA92" s="5"/>
      <c r="AB92" s="5"/>
    </row>
    <row r="93" spans="1:28" hidden="1" x14ac:dyDescent="0.25">
      <c r="A93" s="5" t="s">
        <v>2941</v>
      </c>
      <c r="B93" s="118" t="s">
        <v>2943</v>
      </c>
      <c r="C93" s="5" t="s">
        <v>2941</v>
      </c>
      <c r="D93" s="32" t="s">
        <v>2883</v>
      </c>
      <c r="E93" s="5"/>
      <c r="F93" s="5"/>
      <c r="G93" s="5"/>
      <c r="H93" s="37"/>
      <c r="I93" s="39" t="s">
        <v>2945</v>
      </c>
      <c r="J93" s="7" t="s">
        <v>2927</v>
      </c>
      <c r="K93" s="110" t="s">
        <v>2439</v>
      </c>
      <c r="L93" s="5" t="s">
        <v>2443</v>
      </c>
      <c r="M93" s="5"/>
      <c r="N93" s="5"/>
      <c r="O93" s="5"/>
      <c r="P93" s="113"/>
      <c r="Q93" s="113"/>
      <c r="R93" s="7"/>
      <c r="S93" s="5"/>
      <c r="T93" s="5"/>
      <c r="U93" s="5"/>
      <c r="V93" s="5"/>
      <c r="W93" s="5"/>
      <c r="X93" s="5"/>
      <c r="Y93" s="5"/>
      <c r="Z93" s="5"/>
      <c r="AA93" s="5"/>
      <c r="AB93" s="5"/>
    </row>
    <row r="94" spans="1:28" hidden="1" x14ac:dyDescent="0.25">
      <c r="C94" s="5"/>
      <c r="D94" s="32"/>
      <c r="E94" s="5"/>
      <c r="F94" s="5"/>
      <c r="G94" s="5"/>
      <c r="H94" s="37"/>
      <c r="I94" s="39"/>
      <c r="J94" s="32"/>
      <c r="K94" s="110"/>
      <c r="L94" s="5"/>
      <c r="M94" s="5"/>
      <c r="N94" s="5"/>
      <c r="O94" s="5"/>
      <c r="P94" s="113"/>
      <c r="Q94" s="113"/>
      <c r="R94" s="7"/>
      <c r="S94" s="5"/>
      <c r="T94" s="5"/>
      <c r="U94" s="5"/>
      <c r="V94" s="5"/>
      <c r="W94" s="5"/>
      <c r="X94" s="5"/>
      <c r="Y94" s="5"/>
      <c r="Z94" s="5"/>
      <c r="AA94" s="5"/>
      <c r="AB94" s="5"/>
    </row>
    <row r="95" spans="1:28" hidden="1" x14ac:dyDescent="0.25">
      <c r="C95" s="5"/>
      <c r="D95" s="32"/>
      <c r="E95" s="5"/>
      <c r="F95" s="5"/>
      <c r="G95" s="5"/>
      <c r="H95" s="37"/>
      <c r="I95" s="39"/>
      <c r="J95" s="32"/>
      <c r="K95" s="110"/>
      <c r="L95" s="5"/>
      <c r="M95" s="5"/>
      <c r="N95" s="5"/>
      <c r="O95" s="5"/>
      <c r="P95" s="113"/>
      <c r="Q95" s="113"/>
      <c r="R95" s="7"/>
      <c r="S95" s="5"/>
      <c r="T95" s="5"/>
      <c r="U95" s="5"/>
      <c r="V95" s="5"/>
      <c r="W95" s="5"/>
      <c r="X95" s="5"/>
      <c r="Y95" s="5"/>
      <c r="Z95" s="5"/>
      <c r="AA95" s="5"/>
      <c r="AB95" s="5"/>
    </row>
    <row r="96" spans="1:28" hidden="1" x14ac:dyDescent="0.25">
      <c r="C96" s="5"/>
      <c r="D96" s="32"/>
      <c r="E96" s="5"/>
      <c r="F96" s="5"/>
      <c r="G96" s="5"/>
      <c r="H96" s="37"/>
      <c r="I96" s="39"/>
      <c r="J96" s="32"/>
      <c r="K96" s="110"/>
      <c r="L96" s="5"/>
      <c r="M96" s="5"/>
      <c r="N96" s="5"/>
      <c r="O96" s="5"/>
      <c r="P96" s="113"/>
      <c r="Q96" s="113"/>
      <c r="R96" s="7"/>
      <c r="S96" s="5"/>
      <c r="T96" s="5"/>
      <c r="U96" s="5"/>
      <c r="V96" s="5"/>
      <c r="W96" s="5"/>
      <c r="X96" s="5"/>
      <c r="Y96" s="5"/>
      <c r="Z96" s="5"/>
      <c r="AA96" s="5"/>
      <c r="AB96" s="5"/>
    </row>
    <row r="97" spans="3:28" hidden="1" x14ac:dyDescent="0.25">
      <c r="C97" s="5"/>
      <c r="D97" s="32"/>
      <c r="E97" s="5"/>
      <c r="F97" s="5"/>
      <c r="G97" s="5"/>
      <c r="H97" s="37"/>
      <c r="I97" s="39"/>
      <c r="J97" s="32"/>
      <c r="K97" s="110"/>
      <c r="L97" s="5"/>
      <c r="M97" s="5"/>
      <c r="N97" s="5"/>
      <c r="O97" s="5"/>
      <c r="P97" s="113"/>
      <c r="Q97" s="113"/>
      <c r="R97" s="7"/>
      <c r="S97" s="5"/>
      <c r="T97" s="5"/>
      <c r="U97" s="5"/>
      <c r="V97" s="5"/>
      <c r="W97" s="5"/>
      <c r="X97" s="5"/>
      <c r="Y97" s="5"/>
      <c r="Z97" s="5"/>
      <c r="AA97" s="5"/>
      <c r="AB97" s="5"/>
    </row>
    <row r="98" spans="3:28" hidden="1" x14ac:dyDescent="0.25">
      <c r="C98" s="5"/>
      <c r="D98" s="32"/>
      <c r="E98" s="5"/>
      <c r="F98" s="5"/>
      <c r="G98" s="5"/>
      <c r="H98" s="37"/>
      <c r="I98" s="39"/>
      <c r="J98" s="32"/>
      <c r="K98" s="110"/>
      <c r="L98" s="5"/>
      <c r="M98" s="5"/>
      <c r="N98" s="5"/>
      <c r="O98" s="5"/>
      <c r="P98" s="113"/>
      <c r="Q98" s="113"/>
      <c r="R98" s="7"/>
      <c r="S98" s="5"/>
      <c r="T98" s="5"/>
      <c r="U98" s="5"/>
      <c r="V98" s="5"/>
      <c r="W98" s="5"/>
      <c r="X98" s="5"/>
      <c r="Y98" s="5"/>
      <c r="Z98" s="5"/>
      <c r="AA98" s="5"/>
      <c r="AB98" s="5"/>
    </row>
    <row r="99" spans="3:28" x14ac:dyDescent="0.25">
      <c r="C99" s="5"/>
      <c r="D99" s="32"/>
      <c r="E99" s="5"/>
      <c r="F99" s="5"/>
      <c r="G99" s="5"/>
      <c r="H99" s="37"/>
      <c r="I99" s="39"/>
      <c r="J99" s="32"/>
      <c r="K99" s="110"/>
      <c r="L99" s="5"/>
      <c r="M99" s="5"/>
      <c r="N99" s="5"/>
      <c r="O99" s="5"/>
      <c r="P99" s="113"/>
      <c r="Q99" s="113"/>
      <c r="R99" s="5"/>
      <c r="S99" s="5"/>
      <c r="T99" s="5"/>
      <c r="U99" s="5"/>
      <c r="V99" s="5"/>
      <c r="W99" s="5"/>
      <c r="X99" s="5"/>
      <c r="Y99" s="5"/>
      <c r="Z99" s="5"/>
      <c r="AA99" s="5"/>
      <c r="AB99" s="5"/>
    </row>
    <row r="100" spans="3:28" x14ac:dyDescent="0.25">
      <c r="C100" s="5"/>
      <c r="D100" s="32"/>
      <c r="E100" s="5"/>
      <c r="F100" s="5"/>
      <c r="G100" s="5"/>
      <c r="H100" s="37"/>
      <c r="I100" s="39"/>
      <c r="J100" s="32"/>
      <c r="K100" s="110"/>
      <c r="L100" s="5"/>
      <c r="M100" s="5"/>
      <c r="N100" s="5"/>
      <c r="O100" s="5"/>
      <c r="P100" s="113"/>
      <c r="Q100" s="113"/>
      <c r="R100" s="5"/>
      <c r="S100" s="5"/>
      <c r="T100" s="5"/>
      <c r="U100" s="5"/>
      <c r="V100" s="5"/>
      <c r="W100" s="5"/>
      <c r="X100" s="5"/>
      <c r="Y100" s="5"/>
      <c r="Z100" s="5"/>
      <c r="AA100" s="5"/>
      <c r="AB100" s="5"/>
    </row>
    <row r="101" spans="3:28" x14ac:dyDescent="0.25">
      <c r="C101" s="5"/>
      <c r="D101" s="32"/>
      <c r="E101" s="5"/>
      <c r="F101" s="5"/>
      <c r="G101" s="5"/>
      <c r="H101" s="37"/>
      <c r="I101" s="39"/>
      <c r="J101" s="32"/>
      <c r="K101" s="110"/>
      <c r="L101" s="5"/>
      <c r="M101" s="5"/>
      <c r="N101" s="5"/>
      <c r="O101" s="5"/>
      <c r="P101" s="113"/>
      <c r="Q101" s="113"/>
      <c r="R101" s="5"/>
      <c r="S101" s="5"/>
      <c r="T101" s="5"/>
      <c r="U101" s="5"/>
      <c r="V101" s="5"/>
      <c r="W101" s="5"/>
      <c r="X101" s="5"/>
      <c r="Y101" s="5"/>
      <c r="Z101" s="5"/>
      <c r="AA101" s="5"/>
      <c r="AB101" s="5"/>
    </row>
    <row r="102" spans="3:28" x14ac:dyDescent="0.25">
      <c r="C102" s="5"/>
      <c r="D102" s="32"/>
      <c r="E102" s="5"/>
      <c r="F102" s="5"/>
      <c r="G102" s="5"/>
      <c r="H102" s="37"/>
      <c r="I102" s="39"/>
      <c r="J102" s="32"/>
      <c r="K102" s="110"/>
      <c r="L102" s="5"/>
      <c r="M102" s="5"/>
      <c r="N102" s="5"/>
      <c r="O102" s="5"/>
      <c r="P102" s="113"/>
      <c r="Q102" s="113"/>
      <c r="R102" s="5"/>
      <c r="S102" s="5"/>
      <c r="T102" s="5"/>
      <c r="U102" s="5"/>
      <c r="V102" s="5"/>
      <c r="W102" s="5"/>
      <c r="X102" s="5"/>
      <c r="Y102" s="5"/>
      <c r="Z102" s="5"/>
      <c r="AA102" s="5"/>
      <c r="AB102" s="5"/>
    </row>
    <row r="103" spans="3:28" x14ac:dyDescent="0.25">
      <c r="C103" s="5"/>
      <c r="D103" s="32"/>
      <c r="E103" s="5"/>
      <c r="F103" s="5"/>
      <c r="G103" s="5"/>
      <c r="H103" s="37"/>
      <c r="I103" s="39"/>
      <c r="J103" s="32"/>
      <c r="K103" s="110"/>
      <c r="L103" s="5"/>
      <c r="M103" s="5"/>
      <c r="N103" s="5"/>
      <c r="O103" s="5"/>
      <c r="P103" s="113"/>
      <c r="Q103" s="113"/>
      <c r="R103" s="5"/>
      <c r="S103" s="5"/>
      <c r="T103" s="5"/>
      <c r="U103" s="5"/>
      <c r="V103" s="5"/>
      <c r="W103" s="5"/>
      <c r="X103" s="5"/>
      <c r="Y103" s="5"/>
      <c r="Z103" s="5"/>
      <c r="AA103" s="5"/>
      <c r="AB103" s="5"/>
    </row>
    <row r="104" spans="3:28" x14ac:dyDescent="0.25">
      <c r="C104" s="5"/>
      <c r="D104" s="32"/>
      <c r="E104" s="5"/>
      <c r="F104" s="5"/>
      <c r="G104" s="5"/>
      <c r="H104" s="37"/>
      <c r="I104" s="39"/>
      <c r="J104" s="32"/>
      <c r="K104" s="110"/>
      <c r="L104" s="5"/>
      <c r="M104" s="5"/>
      <c r="N104" s="5"/>
      <c r="O104" s="5"/>
      <c r="P104" s="113"/>
      <c r="Q104" s="113"/>
      <c r="R104" s="5"/>
      <c r="S104" s="5"/>
      <c r="T104" s="5"/>
      <c r="U104" s="5"/>
      <c r="V104" s="5"/>
      <c r="W104" s="5"/>
      <c r="X104" s="5"/>
      <c r="Y104" s="5"/>
      <c r="Z104" s="5"/>
      <c r="AA104" s="5"/>
      <c r="AB104" s="5"/>
    </row>
    <row r="105" spans="3:28" x14ac:dyDescent="0.25">
      <c r="C105" s="5"/>
      <c r="D105" s="32"/>
      <c r="E105" s="5"/>
      <c r="F105" s="5"/>
      <c r="G105" s="5"/>
      <c r="H105" s="37"/>
      <c r="I105" s="39"/>
      <c r="J105" s="32"/>
      <c r="K105" s="110"/>
      <c r="L105" s="5"/>
      <c r="M105" s="5"/>
      <c r="N105" s="5"/>
      <c r="O105" s="5"/>
      <c r="P105" s="113"/>
      <c r="Q105" s="113"/>
      <c r="R105" s="5"/>
      <c r="S105" s="5"/>
      <c r="T105" s="5"/>
      <c r="U105" s="5"/>
      <c r="V105" s="5"/>
      <c r="W105" s="5"/>
      <c r="X105" s="5"/>
      <c r="Y105" s="5"/>
      <c r="Z105" s="5"/>
      <c r="AA105" s="5"/>
      <c r="AB105" s="5"/>
    </row>
    <row r="108" spans="3:28" x14ac:dyDescent="0.25">
      <c r="C108" s="5"/>
    </row>
    <row r="109" spans="3:28" x14ac:dyDescent="0.25">
      <c r="C109" s="5"/>
    </row>
    <row r="111" spans="3:28" x14ac:dyDescent="0.25">
      <c r="C111" s="5"/>
    </row>
    <row r="112" spans="3:28" x14ac:dyDescent="0.25">
      <c r="C112" s="5"/>
    </row>
    <row r="113" spans="3:3" x14ac:dyDescent="0.25">
      <c r="C113" s="5"/>
    </row>
    <row r="118" spans="3:3" x14ac:dyDescent="0.25">
      <c r="C118" s="5"/>
    </row>
    <row r="119" spans="3:3" x14ac:dyDescent="0.25">
      <c r="C119" s="5"/>
    </row>
  </sheetData>
  <autoFilter ref="A1:AA98">
    <filterColumn colId="0">
      <filters>
        <filter val="PPE1823"/>
      </filters>
    </filterColumn>
  </autoFilter>
  <sortState ref="A1:AB119">
    <sortCondition ref="A1:A119"/>
  </sortState>
  <customSheetViews>
    <customSheetView guid="{AD0A33BB-7E9F-4570-B450-B6070F788C53}" filter="1" showAutoFilter="1" state="hidden">
      <pane xSplit="2" ySplit="1" topLeftCell="N24" activePane="bottomRight" state="frozen"/>
      <selection pane="bottomRight" activeCell="R24" sqref="R24"/>
      <pageMargins left="0.7" right="0.7" top="0.75" bottom="0.75" header="0.3" footer="0.3"/>
      <pageSetup paperSize="9" orientation="portrait" r:id="rId1"/>
      <autoFilter ref="A1:AA98">
        <filterColumn colId="0">
          <filters>
            <filter val="PPE1823"/>
          </filters>
        </filterColumn>
      </autoFilter>
    </customSheetView>
    <customSheetView guid="{E8653B48-0EE0-47BF-9B59-BFE4FEC067AF}" showAutoFilter="1" hiddenColumns="1">
      <selection activeCell="J25" sqref="J25"/>
      <pageMargins left="0.7" right="0.7" top="0.75" bottom="0.75" header="0.3" footer="0.3"/>
      <pageSetup paperSize="9" orientation="portrait" r:id="rId2"/>
      <autoFilter ref="A1:AA98"/>
    </customSheetView>
    <customSheetView guid="{A1621F03-F2BE-4A46-8091-9B675F32807C}">
      <pane xSplit="1" ySplit="1" topLeftCell="H8" activePane="bottomRight" state="frozen"/>
      <selection pane="bottomRight" activeCell="J1" sqref="J1:J1048576"/>
      <pageMargins left="0.7" right="0.7" top="0.75" bottom="0.75" header="0.3" footer="0.3"/>
      <pageSetup paperSize="9" orientation="portrait" r:id="rId3"/>
    </customSheetView>
    <customSheetView guid="{98BE7DD3-C638-4A7A-971A-7163F7A93626}" showAutoFilter="1" hiddenColumns="1" topLeftCell="B1">
      <selection activeCell="Y98" sqref="Y98"/>
      <pageMargins left="0.7" right="0.7" top="0.75" bottom="0.75" header="0.3" footer="0.3"/>
      <pageSetup paperSize="9" orientation="portrait" verticalDpi="0" r:id="rId4"/>
      <autoFilter ref="A1:Y88"/>
    </customSheetView>
    <customSheetView guid="{376EDB96-FF41-42B2-8A10-0940F7A5C414}" showAutoFilter="1">
      <pane xSplit="4" ySplit="3" topLeftCell="P61" activePane="bottomRight" state="frozen"/>
      <selection pane="bottomRight" activeCell="V85" sqref="V85"/>
      <pageMargins left="0.7" right="0.7" top="0.75" bottom="0.75" header="0.3" footer="0.3"/>
      <pageSetup paperSize="9" orientation="portrait" r:id="rId5"/>
      <autoFilter ref="A1:Y88"/>
    </customSheetView>
    <customSheetView guid="{6548D23D-B38A-4D39-97B8-057AA6D8A570}" showAutoFilter="1">
      <pane xSplit="2" ySplit="2" topLeftCell="L27" activePane="bottomRight" state="frozen"/>
      <selection pane="bottomRight" activeCell="M46" sqref="M46"/>
      <pageMargins left="0.7" right="0.7" top="0.75" bottom="0.75" header="0.3" footer="0.3"/>
      <pageSetup paperSize="9" orientation="portrait" r:id="rId6"/>
      <autoFilter ref="A1:O88"/>
    </customSheetView>
    <customSheetView guid="{0E497C03-65D5-4BDF-A6D3-057A81FBDA4D}" showAutoFilter="1">
      <pane xSplit="2" ySplit="15" topLeftCell="C16" activePane="bottomRight" state="frozen"/>
      <selection pane="bottomRight" activeCell="A2" sqref="A2:XFD2"/>
      <pageMargins left="0.7" right="0.7" top="0.75" bottom="0.75" header="0.3" footer="0.3"/>
      <pageSetup paperSize="9" orientation="portrait" r:id="rId7"/>
      <autoFilter ref="A1:Q88"/>
    </customSheetView>
    <customSheetView guid="{0C9272A9-9646-4714-B406-0609E5970550}" showAutoFilter="1" hiddenColumns="1">
      <pane ySplit="1" topLeftCell="A38" activePane="bottomLeft" state="frozen"/>
      <selection pane="bottomLeft" activeCell="A50" sqref="A50"/>
      <pageMargins left="0.7" right="0.7" top="0.75" bottom="0.75" header="0.3" footer="0.3"/>
      <pageSetup paperSize="9" orientation="portrait" r:id="rId8"/>
      <autoFilter ref="A1:Z98"/>
    </customSheetView>
  </customSheetViews>
  <hyperlinks>
    <hyperlink ref="J27" r:id="rId9"/>
    <hyperlink ref="J54" r:id="rId10"/>
  </hyperlinks>
  <pageMargins left="0.7" right="0.7" top="0.75" bottom="0.75" header="0.3" footer="0.3"/>
  <pageSetup paperSize="9" orientation="portrait" r:id="rId11"/>
  <legacyDrawing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8"/>
  <sheetViews>
    <sheetView workbookViewId="0"/>
  </sheetViews>
  <sheetFormatPr baseColWidth="10" defaultColWidth="11.42578125" defaultRowHeight="15" x14ac:dyDescent="0.25"/>
  <cols>
    <col min="1" max="1" width="20.42578125" style="24" bestFit="1" customWidth="1"/>
    <col min="2" max="2" width="13" style="24" bestFit="1" customWidth="1"/>
    <col min="3" max="16384" width="11.42578125" style="24"/>
  </cols>
  <sheetData>
    <row r="1" spans="1:16" ht="30" x14ac:dyDescent="0.25">
      <c r="A1" s="25" t="s">
        <v>21</v>
      </c>
      <c r="B1" s="25" t="s">
        <v>22</v>
      </c>
      <c r="C1" s="25" t="s">
        <v>56</v>
      </c>
      <c r="D1" s="25" t="s">
        <v>2575</v>
      </c>
      <c r="E1" s="25" t="s">
        <v>2576</v>
      </c>
      <c r="G1" s="25"/>
      <c r="H1" s="25"/>
      <c r="I1" s="25"/>
      <c r="J1" s="25"/>
    </row>
    <row r="2" spans="1:16" x14ac:dyDescent="0.25">
      <c r="A2" s="24" t="s">
        <v>2578</v>
      </c>
      <c r="B2" s="24" t="s">
        <v>2577</v>
      </c>
      <c r="C2" s="24" t="s">
        <v>2852</v>
      </c>
      <c r="N2" s="5"/>
      <c r="O2" s="5"/>
      <c r="P2" s="5"/>
    </row>
    <row r="3" spans="1:16" x14ac:dyDescent="0.25">
      <c r="A3" s="24" t="s">
        <v>2626</v>
      </c>
      <c r="B3" s="24" t="s">
        <v>2363</v>
      </c>
      <c r="C3" s="24" t="s">
        <v>2858</v>
      </c>
      <c r="N3" s="5"/>
      <c r="O3" s="5"/>
      <c r="P3" s="5"/>
    </row>
    <row r="4" spans="1:16" x14ac:dyDescent="0.25">
      <c r="A4" s="24" t="s">
        <v>2627</v>
      </c>
      <c r="B4" t="s">
        <v>2579</v>
      </c>
      <c r="C4" s="24" t="s">
        <v>2675</v>
      </c>
      <c r="N4" s="5"/>
      <c r="O4" s="5"/>
      <c r="P4" s="5"/>
    </row>
    <row r="5" spans="1:16" x14ac:dyDescent="0.25">
      <c r="A5" s="24" t="s">
        <v>2628</v>
      </c>
      <c r="B5" t="s">
        <v>2656</v>
      </c>
      <c r="C5" s="24" t="s">
        <v>2860</v>
      </c>
      <c r="N5" s="5"/>
      <c r="O5" s="5"/>
      <c r="P5" s="5"/>
    </row>
    <row r="6" spans="1:16" x14ac:dyDescent="0.25">
      <c r="A6" s="24" t="s">
        <v>2629</v>
      </c>
      <c r="B6" s="24" t="s">
        <v>2657</v>
      </c>
      <c r="C6" s="24" t="s">
        <v>2853</v>
      </c>
      <c r="N6" s="5"/>
      <c r="O6" s="5"/>
      <c r="P6" s="5"/>
    </row>
    <row r="7" spans="1:16" x14ac:dyDescent="0.25">
      <c r="A7" s="24" t="s">
        <v>2630</v>
      </c>
      <c r="B7" s="24" t="s">
        <v>2580</v>
      </c>
      <c r="C7" s="24" t="s">
        <v>2449</v>
      </c>
      <c r="N7" s="10"/>
      <c r="O7" s="10"/>
      <c r="P7" s="5"/>
    </row>
    <row r="8" spans="1:16" x14ac:dyDescent="0.25">
      <c r="A8" s="24" t="s">
        <v>2631</v>
      </c>
      <c r="B8" s="24" t="s">
        <v>2581</v>
      </c>
      <c r="C8" s="24" t="s">
        <v>2864</v>
      </c>
      <c r="N8" s="5"/>
      <c r="O8" s="5"/>
      <c r="P8" s="5"/>
    </row>
    <row r="9" spans="1:16" x14ac:dyDescent="0.25">
      <c r="A9" s="24" t="s">
        <v>2583</v>
      </c>
      <c r="B9" s="24" t="s">
        <v>2582</v>
      </c>
      <c r="C9" s="24" t="s">
        <v>2451</v>
      </c>
      <c r="N9" s="5"/>
      <c r="O9" s="5"/>
      <c r="P9" s="5"/>
    </row>
    <row r="10" spans="1:16" x14ac:dyDescent="0.25">
      <c r="A10" s="24" t="s">
        <v>2632</v>
      </c>
      <c r="B10" t="s">
        <v>2584</v>
      </c>
      <c r="C10" s="24" t="s">
        <v>2440</v>
      </c>
      <c r="N10" s="5"/>
      <c r="O10" s="5"/>
      <c r="P10" s="5"/>
    </row>
    <row r="11" spans="1:16" x14ac:dyDescent="0.25">
      <c r="A11" s="24" t="s">
        <v>2633</v>
      </c>
      <c r="B11" s="24" t="s">
        <v>2618</v>
      </c>
      <c r="C11" s="24" t="s">
        <v>2854</v>
      </c>
      <c r="N11" s="5"/>
      <c r="O11" s="5"/>
      <c r="P11" s="5"/>
    </row>
    <row r="12" spans="1:16" x14ac:dyDescent="0.25">
      <c r="A12" s="24" t="s">
        <v>2634</v>
      </c>
      <c r="B12" t="s">
        <v>2586</v>
      </c>
      <c r="C12" s="24" t="s">
        <v>2456</v>
      </c>
      <c r="N12" s="5"/>
      <c r="O12" s="5"/>
      <c r="P12" s="5"/>
    </row>
    <row r="13" spans="1:16" x14ac:dyDescent="0.25">
      <c r="A13" s="24" t="s">
        <v>2588</v>
      </c>
      <c r="B13" s="24" t="s">
        <v>2587</v>
      </c>
      <c r="C13" s="24" t="s">
        <v>2681</v>
      </c>
      <c r="N13" s="5"/>
      <c r="O13" s="5"/>
      <c r="P13" s="5"/>
    </row>
    <row r="14" spans="1:16" x14ac:dyDescent="0.25">
      <c r="A14" s="24" t="s">
        <v>2590</v>
      </c>
      <c r="B14" s="24" t="s">
        <v>2589</v>
      </c>
      <c r="C14" s="24" t="s">
        <v>2441</v>
      </c>
      <c r="N14" s="5"/>
      <c r="O14" s="5"/>
      <c r="P14" s="5"/>
    </row>
    <row r="15" spans="1:16" x14ac:dyDescent="0.25">
      <c r="A15" s="24" t="s">
        <v>2635</v>
      </c>
      <c r="B15" s="24" t="s">
        <v>2591</v>
      </c>
      <c r="C15" s="24" t="s">
        <v>2442</v>
      </c>
      <c r="N15" s="5"/>
      <c r="O15" s="5"/>
      <c r="P15" s="5"/>
    </row>
    <row r="16" spans="1:16" x14ac:dyDescent="0.25">
      <c r="A16" s="24" t="s">
        <v>2636</v>
      </c>
      <c r="B16" s="24" t="s">
        <v>2592</v>
      </c>
      <c r="C16" s="24" t="s">
        <v>2458</v>
      </c>
      <c r="N16" s="5"/>
      <c r="O16" s="5"/>
      <c r="P16" s="5"/>
    </row>
    <row r="17" spans="1:16" x14ac:dyDescent="0.25">
      <c r="A17" s="24" t="s">
        <v>2594</v>
      </c>
      <c r="B17" s="24" t="s">
        <v>2593</v>
      </c>
      <c r="C17" s="24" t="s">
        <v>2464</v>
      </c>
      <c r="N17" s="5"/>
      <c r="O17" s="5"/>
      <c r="P17" s="5"/>
    </row>
    <row r="18" spans="1:16" x14ac:dyDescent="0.25">
      <c r="A18" s="24" t="s">
        <v>2637</v>
      </c>
      <c r="B18" s="24" t="s">
        <v>2595</v>
      </c>
      <c r="C18" s="52" t="s">
        <v>2859</v>
      </c>
      <c r="N18" s="5"/>
      <c r="O18" s="5"/>
      <c r="P18" s="5"/>
    </row>
    <row r="19" spans="1:16" x14ac:dyDescent="0.25">
      <c r="A19" s="24" t="s">
        <v>2638</v>
      </c>
      <c r="B19" t="s">
        <v>2596</v>
      </c>
      <c r="C19" s="24" t="s">
        <v>2856</v>
      </c>
      <c r="N19" s="5"/>
      <c r="O19" s="5"/>
      <c r="P19" s="5"/>
    </row>
    <row r="20" spans="1:16" x14ac:dyDescent="0.25">
      <c r="A20" s="24" t="s">
        <v>2598</v>
      </c>
      <c r="B20" s="24" t="s">
        <v>2597</v>
      </c>
      <c r="C20" s="24" t="s">
        <v>2658</v>
      </c>
      <c r="N20" s="51"/>
      <c r="O20" s="51"/>
      <c r="P20" s="51"/>
    </row>
    <row r="21" spans="1:16" x14ac:dyDescent="0.25">
      <c r="A21" s="24" t="s">
        <v>2639</v>
      </c>
      <c r="B21" s="24" t="s">
        <v>2599</v>
      </c>
      <c r="C21" s="24" t="s">
        <v>2444</v>
      </c>
      <c r="N21" s="5"/>
      <c r="O21" s="5"/>
      <c r="P21" s="5"/>
    </row>
    <row r="22" spans="1:16" x14ac:dyDescent="0.25">
      <c r="A22" s="24" t="s">
        <v>2619</v>
      </c>
      <c r="B22" s="24" t="s">
        <v>2620</v>
      </c>
      <c r="C22" s="24" t="s">
        <v>2465</v>
      </c>
      <c r="N22" s="5"/>
      <c r="O22" s="5"/>
      <c r="P22" s="5"/>
    </row>
    <row r="23" spans="1:16" x14ac:dyDescent="0.25">
      <c r="A23" s="24" t="s">
        <v>2640</v>
      </c>
      <c r="B23" s="24" t="s">
        <v>2600</v>
      </c>
      <c r="C23" s="52" t="s">
        <v>2689</v>
      </c>
      <c r="N23" s="5"/>
      <c r="O23" s="5"/>
      <c r="P23" s="5"/>
    </row>
    <row r="24" spans="1:16" x14ac:dyDescent="0.25">
      <c r="A24" s="24" t="s">
        <v>2602</v>
      </c>
      <c r="B24" s="24" t="s">
        <v>2601</v>
      </c>
      <c r="C24" s="24" t="s">
        <v>2861</v>
      </c>
      <c r="N24" s="5"/>
      <c r="O24" s="5"/>
      <c r="P24" s="5"/>
    </row>
    <row r="25" spans="1:16" x14ac:dyDescent="0.25">
      <c r="A25" s="24" t="s">
        <v>2641</v>
      </c>
      <c r="B25" s="24" t="s">
        <v>2621</v>
      </c>
      <c r="C25" s="24" t="s">
        <v>2664</v>
      </c>
      <c r="N25" s="5"/>
      <c r="O25" s="5"/>
      <c r="P25" s="5"/>
    </row>
    <row r="26" spans="1:16" x14ac:dyDescent="0.25">
      <c r="A26" s="24" t="s">
        <v>2642</v>
      </c>
      <c r="B26" s="24" t="s">
        <v>2603</v>
      </c>
      <c r="C26" s="24" t="s">
        <v>2462</v>
      </c>
      <c r="N26" s="5"/>
      <c r="O26" s="5"/>
      <c r="P26" s="5"/>
    </row>
    <row r="27" spans="1:16" x14ac:dyDescent="0.25">
      <c r="A27" s="24" t="s">
        <v>2643</v>
      </c>
      <c r="B27" t="s">
        <v>2604</v>
      </c>
      <c r="C27" s="24" t="e">
        <v>#N/A</v>
      </c>
      <c r="N27" s="5"/>
      <c r="O27" s="5"/>
      <c r="P27" s="5"/>
    </row>
    <row r="28" spans="1:16" x14ac:dyDescent="0.25">
      <c r="A28" s="24" t="s">
        <v>2644</v>
      </c>
      <c r="B28" s="24" t="s">
        <v>2605</v>
      </c>
      <c r="C28" s="24" t="s">
        <v>2455</v>
      </c>
      <c r="N28" s="5"/>
      <c r="O28" s="5"/>
      <c r="P28" s="5"/>
    </row>
    <row r="29" spans="1:16" x14ac:dyDescent="0.25">
      <c r="A29" s="24" t="s">
        <v>2645</v>
      </c>
      <c r="B29" s="24" t="s">
        <v>2606</v>
      </c>
      <c r="C29" s="24" t="s">
        <v>2845</v>
      </c>
      <c r="N29" s="5"/>
      <c r="O29" s="5"/>
      <c r="P29" s="5"/>
    </row>
    <row r="30" spans="1:16" x14ac:dyDescent="0.25">
      <c r="A30" s="24" t="s">
        <v>2646</v>
      </c>
      <c r="B30" s="24" t="s">
        <v>2607</v>
      </c>
      <c r="C30" s="24" t="s">
        <v>2855</v>
      </c>
      <c r="N30" s="5"/>
      <c r="O30" s="5"/>
      <c r="P30" s="5"/>
    </row>
    <row r="31" spans="1:16" x14ac:dyDescent="0.25">
      <c r="A31" s="24" t="s">
        <v>2647</v>
      </c>
      <c r="B31" s="24" t="s">
        <v>2608</v>
      </c>
      <c r="C31" s="52" t="s">
        <v>2468</v>
      </c>
      <c r="N31" s="5"/>
      <c r="O31" s="5"/>
      <c r="P31" s="5"/>
    </row>
    <row r="32" spans="1:16" x14ac:dyDescent="0.25">
      <c r="A32" s="24" t="s">
        <v>2622</v>
      </c>
      <c r="B32" s="24" t="s">
        <v>2623</v>
      </c>
      <c r="C32" s="24" t="s">
        <v>2677</v>
      </c>
      <c r="N32" s="5"/>
      <c r="O32" s="5"/>
      <c r="P32" s="5"/>
    </row>
    <row r="33" spans="1:16" x14ac:dyDescent="0.25">
      <c r="A33" s="24" t="s">
        <v>2609</v>
      </c>
      <c r="B33" s="24" t="s">
        <v>2585</v>
      </c>
      <c r="C33" s="24" t="s">
        <v>2863</v>
      </c>
      <c r="N33" s="5"/>
      <c r="O33" s="5"/>
      <c r="P33" s="5"/>
    </row>
    <row r="34" spans="1:16" x14ac:dyDescent="0.25">
      <c r="A34" s="24" t="s">
        <v>2610</v>
      </c>
      <c r="B34" s="24" t="s">
        <v>2624</v>
      </c>
      <c r="C34" s="24" t="s">
        <v>2452</v>
      </c>
      <c r="N34" s="5"/>
      <c r="O34" s="5"/>
      <c r="P34" s="5"/>
    </row>
    <row r="35" spans="1:16" x14ac:dyDescent="0.25">
      <c r="A35" s="24" t="s">
        <v>2648</v>
      </c>
      <c r="B35" t="s">
        <v>2611</v>
      </c>
      <c r="C35" s="24" t="s">
        <v>2857</v>
      </c>
      <c r="N35" s="5"/>
      <c r="O35" s="5"/>
      <c r="P35" s="5"/>
    </row>
    <row r="36" spans="1:16" x14ac:dyDescent="0.25">
      <c r="A36" s="24" t="s">
        <v>2649</v>
      </c>
      <c r="B36" s="24" t="s">
        <v>2625</v>
      </c>
      <c r="C36" s="24" t="s">
        <v>2754</v>
      </c>
      <c r="N36" s="5"/>
      <c r="O36" s="5"/>
      <c r="P36" s="5"/>
    </row>
    <row r="37" spans="1:16" x14ac:dyDescent="0.25">
      <c r="A37" s="24" t="s">
        <v>2650</v>
      </c>
      <c r="B37" s="24" t="s">
        <v>2612</v>
      </c>
      <c r="C37" s="24" t="s">
        <v>2463</v>
      </c>
      <c r="N37" s="5"/>
      <c r="O37" s="5"/>
      <c r="P37" s="5"/>
    </row>
    <row r="38" spans="1:16" x14ac:dyDescent="0.25">
      <c r="A38" s="24" t="s">
        <v>2651</v>
      </c>
      <c r="B38" s="24" t="s">
        <v>2613</v>
      </c>
      <c r="C38" s="24" t="s">
        <v>2445</v>
      </c>
      <c r="N38" s="5"/>
      <c r="O38" s="5"/>
      <c r="P38" s="5"/>
    </row>
    <row r="39" spans="1:16" x14ac:dyDescent="0.25">
      <c r="A39" s="24" t="s">
        <v>2652</v>
      </c>
      <c r="B39" s="24" t="s">
        <v>2614</v>
      </c>
      <c r="C39" s="24" t="s">
        <v>2443</v>
      </c>
      <c r="N39" s="5"/>
      <c r="O39" s="5"/>
      <c r="P39" s="5"/>
    </row>
    <row r="40" spans="1:16" x14ac:dyDescent="0.25">
      <c r="A40" s="24" t="s">
        <v>2653</v>
      </c>
      <c r="B40" s="24" t="s">
        <v>2614</v>
      </c>
      <c r="C40" s="24" t="s">
        <v>2688</v>
      </c>
      <c r="N40" s="5"/>
      <c r="O40" s="5"/>
      <c r="P40" s="5"/>
    </row>
    <row r="41" spans="1:16" x14ac:dyDescent="0.25">
      <c r="A41" s="24" t="s">
        <v>2654</v>
      </c>
      <c r="B41" s="24" t="s">
        <v>2331</v>
      </c>
      <c r="C41" s="24" t="s">
        <v>2680</v>
      </c>
      <c r="N41" s="5"/>
      <c r="O41" s="5"/>
      <c r="P41" s="5"/>
    </row>
    <row r="42" spans="1:16" x14ac:dyDescent="0.25">
      <c r="A42" s="24" t="s">
        <v>2655</v>
      </c>
      <c r="B42" s="24" t="s">
        <v>2615</v>
      </c>
      <c r="C42" s="24" t="s">
        <v>2862</v>
      </c>
      <c r="N42" s="5"/>
      <c r="O42" s="5"/>
      <c r="P42" s="5"/>
    </row>
    <row r="43" spans="1:16" x14ac:dyDescent="0.25">
      <c r="A43" s="24" t="s">
        <v>2617</v>
      </c>
      <c r="B43" s="24" t="s">
        <v>2616</v>
      </c>
      <c r="C43" s="24" t="s">
        <v>2457</v>
      </c>
      <c r="N43" s="5"/>
      <c r="O43" s="5"/>
      <c r="P43" s="5"/>
    </row>
    <row r="44" spans="1:16" x14ac:dyDescent="0.25">
      <c r="A44" s="24" t="s">
        <v>2885</v>
      </c>
      <c r="B44" s="24" t="s">
        <v>2886</v>
      </c>
      <c r="C44" t="s">
        <v>2887</v>
      </c>
      <c r="N44" s="5"/>
      <c r="O44" s="5"/>
      <c r="P44" s="5"/>
    </row>
    <row r="45" spans="1:16" x14ac:dyDescent="0.25">
      <c r="N45" s="5"/>
      <c r="O45" s="5"/>
      <c r="P45" s="5"/>
    </row>
    <row r="46" spans="1:16" x14ac:dyDescent="0.25">
      <c r="N46" s="5"/>
      <c r="O46" s="5"/>
      <c r="P46" s="5"/>
    </row>
    <row r="47" spans="1:16" x14ac:dyDescent="0.25">
      <c r="N47" s="5"/>
      <c r="O47" s="5"/>
      <c r="P47" s="5"/>
    </row>
    <row r="48" spans="1:16" x14ac:dyDescent="0.25">
      <c r="N48" s="5"/>
      <c r="O48" s="5"/>
      <c r="P48" s="5"/>
    </row>
    <row r="49" spans="14:16" x14ac:dyDescent="0.25">
      <c r="N49" s="5"/>
      <c r="O49" s="5"/>
      <c r="P49" s="5"/>
    </row>
    <row r="50" spans="14:16" x14ac:dyDescent="0.25">
      <c r="N50" s="5"/>
      <c r="O50" s="5"/>
      <c r="P50" s="5"/>
    </row>
    <row r="51" spans="14:16" x14ac:dyDescent="0.25">
      <c r="N51" s="5"/>
      <c r="O51" s="5"/>
      <c r="P51" s="5"/>
    </row>
    <row r="52" spans="14:16" x14ac:dyDescent="0.25">
      <c r="N52" s="5"/>
      <c r="O52" s="5"/>
      <c r="P52" s="5"/>
    </row>
    <row r="53" spans="14:16" x14ac:dyDescent="0.25">
      <c r="N53" s="5"/>
      <c r="O53" s="5"/>
      <c r="P53" s="5"/>
    </row>
    <row r="54" spans="14:16" x14ac:dyDescent="0.25">
      <c r="N54" s="5"/>
      <c r="O54" s="5"/>
      <c r="P54" s="5"/>
    </row>
    <row r="55" spans="14:16" x14ac:dyDescent="0.25">
      <c r="N55" s="5"/>
      <c r="O55" s="5"/>
      <c r="P55" s="5"/>
    </row>
    <row r="56" spans="14:16" x14ac:dyDescent="0.25">
      <c r="N56" s="5"/>
      <c r="O56" s="5"/>
      <c r="P56" s="5"/>
    </row>
    <row r="57" spans="14:16" x14ac:dyDescent="0.25">
      <c r="N57" s="5"/>
      <c r="O57" s="5"/>
      <c r="P57" s="5"/>
    </row>
    <row r="58" spans="14:16" x14ac:dyDescent="0.25">
      <c r="N58" s="5"/>
      <c r="O58" s="5"/>
      <c r="P58" s="5"/>
    </row>
    <row r="59" spans="14:16" x14ac:dyDescent="0.25">
      <c r="N59" s="5"/>
      <c r="O59" s="5"/>
      <c r="P59" s="5"/>
    </row>
    <row r="60" spans="14:16" x14ac:dyDescent="0.25">
      <c r="N60" s="5"/>
      <c r="O60" s="5"/>
      <c r="P60" s="5"/>
    </row>
    <row r="61" spans="14:16" x14ac:dyDescent="0.25">
      <c r="N61" s="5"/>
      <c r="O61" s="5"/>
      <c r="P61" s="5"/>
    </row>
    <row r="62" spans="14:16" x14ac:dyDescent="0.25">
      <c r="N62" s="5"/>
      <c r="O62" s="5"/>
      <c r="P62" s="5"/>
    </row>
    <row r="63" spans="14:16" x14ac:dyDescent="0.25">
      <c r="N63" s="5"/>
      <c r="O63" s="5"/>
      <c r="P63" s="5"/>
    </row>
    <row r="64" spans="14:16" x14ac:dyDescent="0.25">
      <c r="N64" s="5"/>
      <c r="O64" s="5"/>
      <c r="P64" s="5"/>
    </row>
    <row r="65" spans="14:16" x14ac:dyDescent="0.25">
      <c r="N65" s="5"/>
      <c r="O65" s="5"/>
      <c r="P65" s="5"/>
    </row>
    <row r="66" spans="14:16" x14ac:dyDescent="0.25">
      <c r="N66" s="5"/>
      <c r="O66" s="5"/>
      <c r="P66" s="5"/>
    </row>
    <row r="67" spans="14:16" x14ac:dyDescent="0.25">
      <c r="N67" s="5"/>
      <c r="O67" s="5"/>
      <c r="P67" s="5"/>
    </row>
    <row r="68" spans="14:16" x14ac:dyDescent="0.25">
      <c r="N68" s="5"/>
      <c r="O68" s="5"/>
      <c r="P68" s="5"/>
    </row>
    <row r="69" spans="14:16" x14ac:dyDescent="0.25">
      <c r="N69" s="5"/>
      <c r="O69" s="5"/>
      <c r="P69" s="5"/>
    </row>
    <row r="70" spans="14:16" x14ac:dyDescent="0.25">
      <c r="N70" s="5"/>
      <c r="O70" s="5"/>
      <c r="P70" s="5"/>
    </row>
    <row r="71" spans="14:16" x14ac:dyDescent="0.25">
      <c r="N71" s="5"/>
      <c r="O71" s="5"/>
      <c r="P71" s="5"/>
    </row>
    <row r="72" spans="14:16" x14ac:dyDescent="0.25">
      <c r="N72" s="5"/>
      <c r="O72" s="5"/>
      <c r="P72" s="5"/>
    </row>
    <row r="73" spans="14:16" x14ac:dyDescent="0.25">
      <c r="N73" s="5"/>
      <c r="O73" s="5"/>
      <c r="P73" s="5"/>
    </row>
    <row r="74" spans="14:16" x14ac:dyDescent="0.25">
      <c r="N74" s="10"/>
      <c r="O74" s="10"/>
      <c r="P74" s="5"/>
    </row>
    <row r="75" spans="14:16" x14ac:dyDescent="0.25">
      <c r="N75" s="10"/>
      <c r="O75" s="10"/>
      <c r="P75" s="5"/>
    </row>
    <row r="76" spans="14:16" x14ac:dyDescent="0.25">
      <c r="N76" s="5"/>
      <c r="O76" s="5"/>
      <c r="P76" s="5"/>
    </row>
    <row r="77" spans="14:16" x14ac:dyDescent="0.25">
      <c r="N77" s="5"/>
      <c r="O77" s="5"/>
      <c r="P77"/>
    </row>
    <row r="78" spans="14:16" x14ac:dyDescent="0.25">
      <c r="N78" s="5"/>
      <c r="O78" s="5"/>
      <c r="P78" s="5"/>
    </row>
    <row r="79" spans="14:16" x14ac:dyDescent="0.25">
      <c r="N79" s="5"/>
      <c r="O79" s="5"/>
      <c r="P79" s="5"/>
    </row>
    <row r="80" spans="14:16" x14ac:dyDescent="0.25">
      <c r="N80" s="5"/>
      <c r="O80" s="5"/>
      <c r="P80" s="5"/>
    </row>
    <row r="81" spans="14:16" x14ac:dyDescent="0.25">
      <c r="N81" s="5"/>
      <c r="O81" s="5"/>
      <c r="P81" s="5"/>
    </row>
    <row r="82" spans="14:16" x14ac:dyDescent="0.25">
      <c r="N82" s="5"/>
      <c r="O82" s="5"/>
      <c r="P82" s="5"/>
    </row>
    <row r="83" spans="14:16" x14ac:dyDescent="0.25">
      <c r="N83" s="5"/>
      <c r="O83" s="5"/>
      <c r="P83" s="5"/>
    </row>
    <row r="84" spans="14:16" x14ac:dyDescent="0.25">
      <c r="N84" s="5"/>
      <c r="O84" s="5"/>
      <c r="P84" s="5"/>
    </row>
    <row r="85" spans="14:16" x14ac:dyDescent="0.25">
      <c r="N85" s="5"/>
      <c r="O85" s="5"/>
      <c r="P85" s="5"/>
    </row>
    <row r="86" spans="14:16" x14ac:dyDescent="0.25">
      <c r="N86" s="5"/>
      <c r="O86" s="5"/>
      <c r="P86" s="5"/>
    </row>
    <row r="87" spans="14:16" x14ac:dyDescent="0.25">
      <c r="N87" s="5"/>
      <c r="O87" s="5"/>
      <c r="P87" s="5"/>
    </row>
    <row r="88" spans="14:16" x14ac:dyDescent="0.25">
      <c r="N88" s="5"/>
      <c r="O88" s="5"/>
      <c r="P88" s="5"/>
    </row>
  </sheetData>
  <autoFilter ref="B1:J44"/>
  <sortState ref="N2:P88">
    <sortCondition ref="N2"/>
  </sortState>
  <dataConsolidate/>
  <customSheetViews>
    <customSheetView guid="{AD0A33BB-7E9F-4570-B450-B6070F788C53}" showAutoFilter="1" state="hidden">
      <pageMargins left="0.7" right="0.7" top="0.75" bottom="0.75" header="0.3" footer="0.3"/>
      <pageSetup paperSize="9" orientation="portrait" r:id="rId1"/>
      <autoFilter ref="B1:J44"/>
    </customSheetView>
    <customSheetView guid="{E8653B48-0EE0-47BF-9B59-BFE4FEC067AF}" showAutoFilter="1">
      <selection activeCell="N2" sqref="N2:P88"/>
      <pageMargins left="0.7" right="0.7" top="0.75" bottom="0.75" header="0.3" footer="0.3"/>
      <pageSetup paperSize="9" orientation="portrait" r:id="rId2"/>
      <autoFilter ref="B1:J44"/>
    </customSheetView>
    <customSheetView guid="{A1621F03-F2BE-4A46-8091-9B675F32807C}">
      <selection activeCell="G17" sqref="G17"/>
      <pageMargins left="0.7" right="0.7" top="0.75" bottom="0.75" header="0.3" footer="0.3"/>
    </customSheetView>
    <customSheetView guid="{98BE7DD3-C638-4A7A-971A-7163F7A93626}" state="hidden">
      <selection activeCell="P96" sqref="P96"/>
      <pageMargins left="0.7" right="0.7" top="0.75" bottom="0.75" header="0.3" footer="0.3"/>
    </customSheetView>
    <customSheetView guid="{376EDB96-FF41-42B2-8A10-0940F7A5C414}">
      <selection activeCell="I1" sqref="I1:I1048576"/>
      <pageMargins left="0.7" right="0.7" top="0.75" bottom="0.75" header="0.3" footer="0.3"/>
    </customSheetView>
    <customSheetView guid="{6548D23D-B38A-4D39-97B8-057AA6D8A570}">
      <selection activeCell="I1" sqref="I1:I1048576"/>
      <pageMargins left="0.7" right="0.7" top="0.75" bottom="0.75" header="0.3" footer="0.3"/>
    </customSheetView>
    <customSheetView guid="{0E497C03-65D5-4BDF-A6D3-057A81FBDA4D}">
      <selection activeCell="I1" sqref="I1:I1048576"/>
      <pageMargins left="0.7" right="0.7" top="0.75" bottom="0.75" header="0.3" footer="0.3"/>
    </customSheetView>
    <customSheetView guid="{0C9272A9-9646-4714-B406-0609E5970550}" showAutoFilter="1">
      <selection activeCell="N2" sqref="N2:P88"/>
      <pageMargins left="0.7" right="0.7" top="0.75" bottom="0.75" header="0.3" footer="0.3"/>
      <pageSetup paperSize="9" orientation="portrait" r:id="rId3"/>
      <autoFilter ref="B1:J44"/>
    </customSheetView>
  </customSheetViews>
  <hyperlinks>
    <hyperlink ref="C23" r:id="rId4"/>
    <hyperlink ref="C18" r:id="rId5"/>
    <hyperlink ref="C31" r:id="rId6"/>
  </hyperlinks>
  <pageMargins left="0.7" right="0.7" top="0.75" bottom="0.75" header="0.3" footer="0.3"/>
  <pageSetup paperSize="9" orientation="portrait"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
  <sheetViews>
    <sheetView topLeftCell="A14" workbookViewId="0"/>
  </sheetViews>
  <sheetFormatPr baseColWidth="10" defaultRowHeight="15" x14ac:dyDescent="0.25"/>
  <sheetData>
    <row r="1" spans="1:15" ht="15.75" thickBot="1" x14ac:dyDescent="0.3">
      <c r="A1" s="53" t="s">
        <v>2690</v>
      </c>
      <c r="B1" s="59" t="s">
        <v>22</v>
      </c>
      <c r="C1" s="59" t="s">
        <v>2691</v>
      </c>
      <c r="D1" s="59" t="s">
        <v>2692</v>
      </c>
      <c r="E1" s="59"/>
      <c r="F1" s="59"/>
      <c r="G1" s="71" t="s">
        <v>2693</v>
      </c>
      <c r="H1" s="71" t="s">
        <v>2694</v>
      </c>
      <c r="I1" s="82" t="s">
        <v>2695</v>
      </c>
      <c r="J1" s="82" t="s">
        <v>2696</v>
      </c>
      <c r="K1" s="90" t="s">
        <v>2697</v>
      </c>
      <c r="L1" s="91" t="s">
        <v>2698</v>
      </c>
      <c r="M1" s="91" t="s">
        <v>2699</v>
      </c>
      <c r="N1" s="93" t="s">
        <v>2698</v>
      </c>
      <c r="O1" s="95" t="s">
        <v>2699</v>
      </c>
    </row>
    <row r="2" spans="1:15" x14ac:dyDescent="0.25">
      <c r="A2" s="54" t="s">
        <v>2630</v>
      </c>
      <c r="B2" s="54" t="s">
        <v>2580</v>
      </c>
      <c r="C2" s="60" t="s">
        <v>2700</v>
      </c>
      <c r="D2" s="63" t="s">
        <v>2701</v>
      </c>
      <c r="E2" s="63" t="s">
        <v>2702</v>
      </c>
      <c r="F2" s="63"/>
      <c r="G2" s="72" t="s">
        <v>2674</v>
      </c>
      <c r="H2" s="78"/>
      <c r="I2" s="83"/>
      <c r="J2" s="89">
        <v>3</v>
      </c>
      <c r="K2" s="89">
        <v>3</v>
      </c>
      <c r="L2" s="89"/>
      <c r="M2" s="89">
        <v>3</v>
      </c>
      <c r="N2" s="94"/>
      <c r="O2" s="96" t="s">
        <v>2703</v>
      </c>
    </row>
    <row r="3" spans="1:15" x14ac:dyDescent="0.25">
      <c r="A3" s="55" t="s">
        <v>2704</v>
      </c>
      <c r="B3" s="55" t="s">
        <v>2705</v>
      </c>
      <c r="C3" s="61" t="s">
        <v>2706</v>
      </c>
      <c r="D3" s="64" t="s">
        <v>2707</v>
      </c>
      <c r="E3" s="64" t="s">
        <v>2708</v>
      </c>
      <c r="F3" s="69"/>
      <c r="G3" s="73" t="s">
        <v>2709</v>
      </c>
      <c r="H3" s="79"/>
      <c r="I3" s="84">
        <v>2</v>
      </c>
      <c r="J3" s="85"/>
      <c r="K3" s="84">
        <v>4</v>
      </c>
      <c r="L3" s="84">
        <v>3</v>
      </c>
      <c r="M3" s="84">
        <v>1</v>
      </c>
      <c r="N3" s="94" t="s">
        <v>2710</v>
      </c>
      <c r="O3" s="96">
        <v>250</v>
      </c>
    </row>
    <row r="4" spans="1:15" x14ac:dyDescent="0.25">
      <c r="A4" s="55" t="s">
        <v>2711</v>
      </c>
      <c r="B4" s="55" t="s">
        <v>2712</v>
      </c>
      <c r="C4" s="61" t="s">
        <v>2713</v>
      </c>
      <c r="D4" s="64" t="s">
        <v>2701</v>
      </c>
      <c r="E4" s="64" t="s">
        <v>2714</v>
      </c>
      <c r="F4" s="64"/>
      <c r="G4" s="74" t="s">
        <v>2715</v>
      </c>
      <c r="H4" s="73" t="s">
        <v>2716</v>
      </c>
      <c r="I4" s="85"/>
      <c r="J4" s="85"/>
      <c r="K4" s="84">
        <v>6</v>
      </c>
      <c r="L4" s="84">
        <v>6</v>
      </c>
      <c r="M4" s="84"/>
      <c r="N4" s="94" t="s">
        <v>2717</v>
      </c>
      <c r="O4" s="94"/>
    </row>
    <row r="5" spans="1:15" x14ac:dyDescent="0.25">
      <c r="A5" s="55" t="s">
        <v>2583</v>
      </c>
      <c r="B5" s="55" t="s">
        <v>2582</v>
      </c>
      <c r="C5" s="61" t="s">
        <v>2718</v>
      </c>
      <c r="D5" s="64" t="s">
        <v>2719</v>
      </c>
      <c r="E5" s="64"/>
      <c r="F5" s="64"/>
      <c r="G5" s="73" t="s">
        <v>2720</v>
      </c>
      <c r="H5" s="73" t="s">
        <v>2721</v>
      </c>
      <c r="I5" s="84">
        <v>1</v>
      </c>
      <c r="J5" s="84">
        <v>1</v>
      </c>
      <c r="K5" s="84">
        <v>5</v>
      </c>
      <c r="L5" s="84">
        <v>4</v>
      </c>
      <c r="M5" s="84">
        <v>1</v>
      </c>
      <c r="N5" s="94" t="s">
        <v>2722</v>
      </c>
      <c r="O5" s="96">
        <v>257</v>
      </c>
    </row>
    <row r="6" spans="1:15" x14ac:dyDescent="0.25">
      <c r="A6" s="55" t="s">
        <v>2635</v>
      </c>
      <c r="B6" s="55" t="s">
        <v>2591</v>
      </c>
      <c r="C6" s="61" t="s">
        <v>2723</v>
      </c>
      <c r="D6" s="64" t="s">
        <v>2724</v>
      </c>
      <c r="E6" s="64" t="s">
        <v>2708</v>
      </c>
      <c r="F6" s="64"/>
      <c r="G6" s="73" t="s">
        <v>2442</v>
      </c>
      <c r="H6" s="79"/>
      <c r="I6" s="84">
        <v>1</v>
      </c>
      <c r="J6" s="84">
        <v>2</v>
      </c>
      <c r="K6" s="84">
        <v>5</v>
      </c>
      <c r="L6" s="84"/>
      <c r="M6" s="84">
        <v>5</v>
      </c>
      <c r="N6" s="94"/>
      <c r="O6" s="96" t="s">
        <v>2725</v>
      </c>
    </row>
    <row r="7" spans="1:15" x14ac:dyDescent="0.25">
      <c r="A7" s="55" t="s">
        <v>2651</v>
      </c>
      <c r="B7" s="55" t="s">
        <v>2613</v>
      </c>
      <c r="C7" s="61" t="s">
        <v>2726</v>
      </c>
      <c r="D7" s="64" t="s">
        <v>2724</v>
      </c>
      <c r="E7" s="64" t="s">
        <v>2708</v>
      </c>
      <c r="F7" s="64"/>
      <c r="G7" s="73" t="s">
        <v>2727</v>
      </c>
      <c r="H7" s="75" t="s">
        <v>2728</v>
      </c>
      <c r="I7" s="85"/>
      <c r="J7" s="84">
        <v>2</v>
      </c>
      <c r="K7" s="84">
        <v>6</v>
      </c>
      <c r="L7" s="84"/>
      <c r="M7" s="84">
        <v>6</v>
      </c>
      <c r="N7" s="94"/>
      <c r="O7" s="96" t="s">
        <v>2729</v>
      </c>
    </row>
    <row r="8" spans="1:15" x14ac:dyDescent="0.25">
      <c r="A8" s="55" t="s">
        <v>2652</v>
      </c>
      <c r="B8" s="55" t="s">
        <v>2614</v>
      </c>
      <c r="C8" s="61" t="s">
        <v>2730</v>
      </c>
      <c r="D8" s="64" t="s">
        <v>2707</v>
      </c>
      <c r="E8" s="64" t="s">
        <v>2708</v>
      </c>
      <c r="F8" s="64"/>
      <c r="G8" s="73" t="s">
        <v>2443</v>
      </c>
      <c r="H8" s="80"/>
      <c r="I8" s="85"/>
      <c r="J8" s="84">
        <v>4</v>
      </c>
      <c r="K8" s="84">
        <v>2</v>
      </c>
      <c r="L8" s="84">
        <v>2</v>
      </c>
      <c r="M8" s="84"/>
      <c r="N8" s="94" t="s">
        <v>2731</v>
      </c>
      <c r="O8" s="94"/>
    </row>
    <row r="9" spans="1:15" x14ac:dyDescent="0.25">
      <c r="A9" s="55" t="s">
        <v>2732</v>
      </c>
      <c r="B9" s="55" t="s">
        <v>2733</v>
      </c>
      <c r="C9" s="61" t="s">
        <v>2734</v>
      </c>
      <c r="D9" s="64" t="s">
        <v>2735</v>
      </c>
      <c r="E9" s="64" t="s">
        <v>2736</v>
      </c>
      <c r="F9" s="64"/>
      <c r="G9" s="73" t="s">
        <v>2737</v>
      </c>
      <c r="H9" s="80"/>
      <c r="I9" s="84">
        <v>0</v>
      </c>
      <c r="J9" s="84">
        <v>0</v>
      </c>
      <c r="K9" s="84">
        <v>6</v>
      </c>
      <c r="L9" s="84">
        <v>6</v>
      </c>
      <c r="M9" s="84"/>
      <c r="N9" s="94" t="s">
        <v>2738</v>
      </c>
      <c r="O9" s="94"/>
    </row>
    <row r="10" spans="1:15" x14ac:dyDescent="0.25">
      <c r="A10" s="55" t="s">
        <v>2644</v>
      </c>
      <c r="B10" s="55" t="s">
        <v>2605</v>
      </c>
      <c r="C10" s="61" t="s">
        <v>2739</v>
      </c>
      <c r="D10" s="64" t="s">
        <v>2724</v>
      </c>
      <c r="E10" s="64" t="s">
        <v>2708</v>
      </c>
      <c r="F10" s="64"/>
      <c r="G10" s="73" t="s">
        <v>2455</v>
      </c>
      <c r="H10" s="79"/>
      <c r="I10" s="85"/>
      <c r="J10" s="84">
        <v>3</v>
      </c>
      <c r="K10" s="84">
        <v>5</v>
      </c>
      <c r="L10" s="84">
        <v>3</v>
      </c>
      <c r="M10" s="84">
        <v>2</v>
      </c>
      <c r="N10" s="94" t="s">
        <v>2740</v>
      </c>
      <c r="O10" s="96" t="s">
        <v>2741</v>
      </c>
    </row>
    <row r="11" spans="1:15" x14ac:dyDescent="0.25">
      <c r="A11" s="55" t="s">
        <v>2742</v>
      </c>
      <c r="B11" s="55" t="s">
        <v>2743</v>
      </c>
      <c r="C11" s="61" t="s">
        <v>2744</v>
      </c>
      <c r="D11" s="64" t="s">
        <v>2701</v>
      </c>
      <c r="E11" s="64" t="s">
        <v>2708</v>
      </c>
      <c r="F11" s="64"/>
      <c r="G11" s="75" t="s">
        <v>2745</v>
      </c>
      <c r="H11" s="79"/>
      <c r="I11" s="84">
        <v>2</v>
      </c>
      <c r="J11" s="84">
        <v>4</v>
      </c>
      <c r="K11" s="84">
        <v>1</v>
      </c>
      <c r="L11" s="84"/>
      <c r="M11" s="84">
        <v>1</v>
      </c>
      <c r="N11" s="94"/>
      <c r="O11" s="94">
        <v>222</v>
      </c>
    </row>
    <row r="12" spans="1:15" x14ac:dyDescent="0.25">
      <c r="A12" s="55" t="s">
        <v>2746</v>
      </c>
      <c r="B12" s="55" t="s">
        <v>2747</v>
      </c>
      <c r="C12" s="61" t="s">
        <v>2748</v>
      </c>
      <c r="D12" s="64" t="s">
        <v>2749</v>
      </c>
      <c r="E12" s="64" t="s">
        <v>2708</v>
      </c>
      <c r="F12" s="64"/>
      <c r="G12" s="73" t="s">
        <v>2750</v>
      </c>
      <c r="H12" s="79"/>
      <c r="I12" s="85"/>
      <c r="J12" s="85"/>
      <c r="K12" s="84">
        <v>6</v>
      </c>
      <c r="L12" s="84">
        <v>5</v>
      </c>
      <c r="M12" s="84">
        <v>1</v>
      </c>
      <c r="N12" s="94" t="s">
        <v>2751</v>
      </c>
      <c r="O12" s="96">
        <v>246</v>
      </c>
    </row>
    <row r="13" spans="1:15" x14ac:dyDescent="0.25">
      <c r="A13" s="55" t="s">
        <v>2752</v>
      </c>
      <c r="B13" s="55" t="s">
        <v>2625</v>
      </c>
      <c r="C13" s="61" t="s">
        <v>2753</v>
      </c>
      <c r="D13" s="64" t="s">
        <v>2701</v>
      </c>
      <c r="E13" s="64"/>
      <c r="F13" s="64"/>
      <c r="G13" s="73" t="s">
        <v>2754</v>
      </c>
      <c r="H13" s="80"/>
      <c r="I13" s="84"/>
      <c r="J13" s="84"/>
      <c r="K13" s="84">
        <v>6</v>
      </c>
      <c r="L13" s="84">
        <v>5</v>
      </c>
      <c r="M13" s="84">
        <v>1</v>
      </c>
      <c r="N13" s="94" t="s">
        <v>2755</v>
      </c>
      <c r="O13" s="94">
        <v>254</v>
      </c>
    </row>
    <row r="14" spans="1:15" x14ac:dyDescent="0.25">
      <c r="A14" s="55" t="s">
        <v>2756</v>
      </c>
      <c r="B14" s="55" t="s">
        <v>2757</v>
      </c>
      <c r="C14" s="61" t="s">
        <v>2758</v>
      </c>
      <c r="D14" s="64" t="s">
        <v>2701</v>
      </c>
      <c r="E14" s="64" t="s">
        <v>2708</v>
      </c>
      <c r="F14" s="64"/>
      <c r="G14" s="73" t="s">
        <v>2759</v>
      </c>
      <c r="H14" s="79"/>
      <c r="I14" s="84">
        <v>3</v>
      </c>
      <c r="J14" s="84">
        <v>2</v>
      </c>
      <c r="K14" s="84">
        <v>2</v>
      </c>
      <c r="L14" s="84"/>
      <c r="M14" s="84">
        <v>2</v>
      </c>
      <c r="N14" s="94"/>
      <c r="O14" s="94" t="s">
        <v>2760</v>
      </c>
    </row>
    <row r="15" spans="1:15" x14ac:dyDescent="0.25">
      <c r="A15" s="55" t="s">
        <v>2761</v>
      </c>
      <c r="B15" s="55" t="s">
        <v>2762</v>
      </c>
      <c r="C15" s="61" t="s">
        <v>2763</v>
      </c>
      <c r="D15" s="64" t="s">
        <v>2764</v>
      </c>
      <c r="E15" s="64" t="s">
        <v>2765</v>
      </c>
      <c r="F15" s="64"/>
      <c r="G15" s="73" t="s">
        <v>2766</v>
      </c>
      <c r="H15" s="79"/>
      <c r="I15" s="85"/>
      <c r="J15" s="84">
        <v>2</v>
      </c>
      <c r="K15" s="84">
        <v>2</v>
      </c>
      <c r="L15" s="84">
        <v>2</v>
      </c>
      <c r="M15" s="84"/>
      <c r="N15" s="94" t="s">
        <v>2767</v>
      </c>
      <c r="O15" s="94"/>
    </row>
    <row r="16" spans="1:15" x14ac:dyDescent="0.25">
      <c r="A16" s="55" t="s">
        <v>2590</v>
      </c>
      <c r="B16" s="55" t="s">
        <v>2589</v>
      </c>
      <c r="C16" s="61" t="s">
        <v>2768</v>
      </c>
      <c r="D16" s="64" t="s">
        <v>2769</v>
      </c>
      <c r="E16" s="64" t="s">
        <v>2708</v>
      </c>
      <c r="F16" s="64"/>
      <c r="G16" s="73" t="s">
        <v>2441</v>
      </c>
      <c r="H16" s="79"/>
      <c r="I16" s="85"/>
      <c r="J16" s="84">
        <v>2</v>
      </c>
      <c r="K16" s="84">
        <v>6</v>
      </c>
      <c r="L16" s="84">
        <v>2</v>
      </c>
      <c r="M16" s="84">
        <v>4</v>
      </c>
      <c r="N16" s="94" t="s">
        <v>2770</v>
      </c>
      <c r="O16" s="96" t="s">
        <v>2771</v>
      </c>
    </row>
    <row r="17" spans="1:15" x14ac:dyDescent="0.25">
      <c r="A17" s="55" t="s">
        <v>2650</v>
      </c>
      <c r="B17" s="55" t="s">
        <v>2612</v>
      </c>
      <c r="C17" s="61" t="s">
        <v>2772</v>
      </c>
      <c r="D17" s="64" t="s">
        <v>2724</v>
      </c>
      <c r="E17" s="68" t="s">
        <v>2708</v>
      </c>
      <c r="F17" s="68"/>
      <c r="G17" s="73" t="s">
        <v>2463</v>
      </c>
      <c r="H17" s="80"/>
      <c r="I17" s="84">
        <v>2</v>
      </c>
      <c r="J17" s="84">
        <v>4</v>
      </c>
      <c r="K17" s="84">
        <v>2</v>
      </c>
      <c r="L17" s="84">
        <v>2</v>
      </c>
      <c r="M17" s="84"/>
      <c r="N17" s="94" t="s">
        <v>2773</v>
      </c>
      <c r="O17" s="94"/>
    </row>
    <row r="18" spans="1:15" x14ac:dyDescent="0.25">
      <c r="A18" s="55" t="s">
        <v>2774</v>
      </c>
      <c r="B18" s="55" t="s">
        <v>2592</v>
      </c>
      <c r="C18" s="61" t="s">
        <v>2775</v>
      </c>
      <c r="D18" s="64" t="s">
        <v>2764</v>
      </c>
      <c r="E18" s="64" t="s">
        <v>2765</v>
      </c>
      <c r="F18" s="64"/>
      <c r="G18" s="73" t="s">
        <v>2458</v>
      </c>
      <c r="H18" s="79"/>
      <c r="I18" s="85"/>
      <c r="J18" s="84">
        <v>3</v>
      </c>
      <c r="K18" s="84">
        <v>1</v>
      </c>
      <c r="L18" s="84"/>
      <c r="M18" s="84">
        <v>1</v>
      </c>
      <c r="N18" s="94"/>
      <c r="O18" s="96">
        <v>203</v>
      </c>
    </row>
    <row r="19" spans="1:15" x14ac:dyDescent="0.25">
      <c r="A19" s="55" t="s">
        <v>2622</v>
      </c>
      <c r="B19" s="55" t="s">
        <v>2623</v>
      </c>
      <c r="C19" s="61" t="s">
        <v>2776</v>
      </c>
      <c r="D19" s="64" t="s">
        <v>2764</v>
      </c>
      <c r="E19" s="64" t="s">
        <v>2765</v>
      </c>
      <c r="F19" s="64"/>
      <c r="G19" s="73" t="s">
        <v>2777</v>
      </c>
      <c r="H19" s="79"/>
      <c r="I19" s="85"/>
      <c r="J19" s="84">
        <v>2</v>
      </c>
      <c r="K19" s="84">
        <v>2</v>
      </c>
      <c r="L19" s="84">
        <v>1</v>
      </c>
      <c r="M19" s="84">
        <v>1</v>
      </c>
      <c r="N19" s="94">
        <v>146</v>
      </c>
      <c r="O19" s="96">
        <v>256</v>
      </c>
    </row>
    <row r="20" spans="1:15" x14ac:dyDescent="0.25">
      <c r="A20" s="55" t="s">
        <v>2778</v>
      </c>
      <c r="B20" s="55" t="s">
        <v>2607</v>
      </c>
      <c r="C20" s="61" t="s">
        <v>2779</v>
      </c>
      <c r="D20" s="64" t="s">
        <v>2719</v>
      </c>
      <c r="E20" s="64"/>
      <c r="F20" s="64"/>
      <c r="G20" s="74" t="s">
        <v>2780</v>
      </c>
      <c r="H20" s="79"/>
      <c r="I20" s="86"/>
      <c r="J20" s="86"/>
      <c r="K20" s="84">
        <v>3</v>
      </c>
      <c r="L20" s="84">
        <v>1</v>
      </c>
      <c r="M20" s="84">
        <v>2</v>
      </c>
      <c r="N20" s="94">
        <v>150</v>
      </c>
      <c r="O20" s="96" t="s">
        <v>2781</v>
      </c>
    </row>
    <row r="21" spans="1:15" x14ac:dyDescent="0.25">
      <c r="A21" s="55" t="s">
        <v>2588</v>
      </c>
      <c r="B21" s="55" t="s">
        <v>2587</v>
      </c>
      <c r="C21" s="61" t="s">
        <v>2782</v>
      </c>
      <c r="D21" s="64" t="s">
        <v>2701</v>
      </c>
      <c r="E21" s="64" t="s">
        <v>2714</v>
      </c>
      <c r="F21" s="64"/>
      <c r="G21" s="73" t="s">
        <v>2681</v>
      </c>
      <c r="H21" s="79"/>
      <c r="I21" s="85"/>
      <c r="J21" s="84">
        <v>2</v>
      </c>
      <c r="K21" s="84">
        <v>6</v>
      </c>
      <c r="L21" s="84">
        <v>5</v>
      </c>
      <c r="M21" s="84">
        <v>1</v>
      </c>
      <c r="N21" s="94" t="s">
        <v>2783</v>
      </c>
      <c r="O21" s="96">
        <v>260</v>
      </c>
    </row>
    <row r="22" spans="1:15" x14ac:dyDescent="0.25">
      <c r="A22" s="55" t="s">
        <v>2784</v>
      </c>
      <c r="B22" s="55" t="s">
        <v>2785</v>
      </c>
      <c r="C22" s="61" t="s">
        <v>2786</v>
      </c>
      <c r="D22" s="64" t="s">
        <v>2701</v>
      </c>
      <c r="E22" s="64" t="s">
        <v>2736</v>
      </c>
      <c r="F22" s="64"/>
      <c r="G22" s="75" t="s">
        <v>2787</v>
      </c>
      <c r="H22" s="79"/>
      <c r="I22" s="85"/>
      <c r="J22" s="85"/>
      <c r="K22" s="84">
        <v>5</v>
      </c>
      <c r="L22" s="84">
        <v>1</v>
      </c>
      <c r="M22" s="84">
        <v>4</v>
      </c>
      <c r="N22" s="94">
        <v>127</v>
      </c>
      <c r="O22" s="96" t="s">
        <v>2788</v>
      </c>
    </row>
    <row r="23" spans="1:15" x14ac:dyDescent="0.25">
      <c r="A23" s="55" t="s">
        <v>2789</v>
      </c>
      <c r="B23" s="55" t="s">
        <v>2790</v>
      </c>
      <c r="C23" s="61" t="s">
        <v>2791</v>
      </c>
      <c r="D23" s="64" t="s">
        <v>2735</v>
      </c>
      <c r="E23" s="64" t="s">
        <v>2708</v>
      </c>
      <c r="F23" s="64"/>
      <c r="G23" s="73" t="s">
        <v>2792</v>
      </c>
      <c r="H23" s="80"/>
      <c r="I23" s="84">
        <v>2</v>
      </c>
      <c r="J23" s="85"/>
      <c r="K23" s="84">
        <v>6</v>
      </c>
      <c r="L23" s="84">
        <v>2</v>
      </c>
      <c r="M23" s="84">
        <v>4</v>
      </c>
      <c r="N23" s="94" t="s">
        <v>2793</v>
      </c>
      <c r="O23" s="96" t="s">
        <v>2794</v>
      </c>
    </row>
    <row r="24" spans="1:15" x14ac:dyDescent="0.25">
      <c r="A24" s="55" t="s">
        <v>2795</v>
      </c>
      <c r="B24" s="55" t="s">
        <v>2685</v>
      </c>
      <c r="C24" s="61" t="s">
        <v>2796</v>
      </c>
      <c r="D24" s="64" t="s">
        <v>2735</v>
      </c>
      <c r="E24" s="64" t="s">
        <v>2708</v>
      </c>
      <c r="F24" s="64"/>
      <c r="G24" s="73" t="s">
        <v>2686</v>
      </c>
      <c r="H24" s="79"/>
      <c r="I24" s="84">
        <v>1</v>
      </c>
      <c r="J24" s="84">
        <v>1</v>
      </c>
      <c r="K24" s="84">
        <v>6</v>
      </c>
      <c r="L24" s="84">
        <v>5</v>
      </c>
      <c r="M24" s="84">
        <v>1</v>
      </c>
      <c r="N24" s="94" t="s">
        <v>2797</v>
      </c>
      <c r="O24" s="96">
        <v>258</v>
      </c>
    </row>
    <row r="25" spans="1:15" x14ac:dyDescent="0.25">
      <c r="A25" s="55" t="s">
        <v>2798</v>
      </c>
      <c r="B25" s="55" t="s">
        <v>2799</v>
      </c>
      <c r="C25" s="61" t="s">
        <v>2800</v>
      </c>
      <c r="D25" s="64" t="s">
        <v>2801</v>
      </c>
      <c r="E25" s="64" t="s">
        <v>2765</v>
      </c>
      <c r="F25" s="64"/>
      <c r="G25" s="73" t="s">
        <v>2802</v>
      </c>
      <c r="H25" s="80" t="s">
        <v>2803</v>
      </c>
      <c r="I25" s="84">
        <v>1</v>
      </c>
      <c r="J25" s="85"/>
      <c r="K25" s="84">
        <v>3</v>
      </c>
      <c r="L25" s="84">
        <v>1</v>
      </c>
      <c r="M25" s="84">
        <v>2</v>
      </c>
      <c r="N25" s="94">
        <v>112</v>
      </c>
      <c r="O25" s="96" t="s">
        <v>2804</v>
      </c>
    </row>
    <row r="26" spans="1:15" x14ac:dyDescent="0.25">
      <c r="A26" s="56"/>
      <c r="B26" s="56"/>
      <c r="C26" s="56"/>
      <c r="D26" s="56"/>
      <c r="E26" s="56"/>
      <c r="F26" s="56"/>
      <c r="G26" s="52"/>
      <c r="H26" s="81"/>
      <c r="I26" s="87"/>
      <c r="J26" s="87"/>
      <c r="K26" s="87"/>
      <c r="L26" s="87"/>
      <c r="M26" s="87"/>
      <c r="N26" s="45"/>
      <c r="O26" s="45"/>
    </row>
    <row r="27" spans="1:15" x14ac:dyDescent="0.25">
      <c r="A27" s="57" t="s">
        <v>2690</v>
      </c>
      <c r="B27" s="57" t="s">
        <v>22</v>
      </c>
      <c r="C27" s="62" t="s">
        <v>2691</v>
      </c>
      <c r="D27" s="57" t="s">
        <v>2692</v>
      </c>
      <c r="E27" s="57"/>
      <c r="F27" s="57"/>
      <c r="G27" s="76" t="s">
        <v>2693</v>
      </c>
      <c r="H27" s="76" t="s">
        <v>2694</v>
      </c>
      <c r="I27" s="88" t="s">
        <v>2695</v>
      </c>
      <c r="J27" s="88" t="s">
        <v>2696</v>
      </c>
      <c r="K27" s="88" t="s">
        <v>2805</v>
      </c>
      <c r="L27" s="92"/>
      <c r="M27" s="92"/>
      <c r="N27" s="45"/>
      <c r="O27" s="45"/>
    </row>
    <row r="28" spans="1:15" x14ac:dyDescent="0.25">
      <c r="A28" s="58" t="s">
        <v>2806</v>
      </c>
      <c r="B28" s="58" t="s">
        <v>2807</v>
      </c>
      <c r="C28" s="61" t="s">
        <v>2808</v>
      </c>
      <c r="D28" s="65" t="s">
        <v>2809</v>
      </c>
      <c r="E28" s="67"/>
      <c r="F28" s="67"/>
      <c r="G28" s="73" t="s">
        <v>2810</v>
      </c>
      <c r="H28" s="79"/>
      <c r="I28" s="85"/>
      <c r="J28" s="85"/>
      <c r="K28" s="86">
        <v>3</v>
      </c>
      <c r="L28" s="86">
        <v>1</v>
      </c>
      <c r="M28" s="86">
        <v>2</v>
      </c>
      <c r="N28" s="94">
        <v>134</v>
      </c>
      <c r="O28" s="96" t="s">
        <v>2811</v>
      </c>
    </row>
    <row r="29" spans="1:15" x14ac:dyDescent="0.25">
      <c r="A29" s="58" t="s">
        <v>2812</v>
      </c>
      <c r="B29" s="58" t="s">
        <v>2608</v>
      </c>
      <c r="C29" s="61" t="s">
        <v>2813</v>
      </c>
      <c r="D29" s="66" t="s">
        <v>2814</v>
      </c>
      <c r="E29" s="19"/>
      <c r="F29" s="19"/>
      <c r="G29" s="74" t="s">
        <v>2678</v>
      </c>
      <c r="H29" s="19"/>
      <c r="I29" s="85"/>
      <c r="J29" s="84">
        <v>1</v>
      </c>
      <c r="K29" s="86">
        <v>2</v>
      </c>
      <c r="L29" s="86"/>
      <c r="M29" s="86">
        <v>2</v>
      </c>
      <c r="N29" s="94"/>
      <c r="O29" s="96" t="s">
        <v>2815</v>
      </c>
    </row>
    <row r="30" spans="1:15" x14ac:dyDescent="0.25">
      <c r="A30" s="58" t="s">
        <v>2816</v>
      </c>
      <c r="B30" s="58" t="s">
        <v>2817</v>
      </c>
      <c r="C30" s="56" t="s">
        <v>2818</v>
      </c>
      <c r="D30" s="66" t="s">
        <v>2819</v>
      </c>
      <c r="E30" s="19"/>
      <c r="F30" s="70"/>
      <c r="G30" s="77" t="s">
        <v>2820</v>
      </c>
      <c r="H30" s="19"/>
      <c r="I30" s="85"/>
      <c r="J30" s="84"/>
      <c r="K30" s="86">
        <v>1</v>
      </c>
      <c r="L30" s="86">
        <v>1</v>
      </c>
      <c r="M30" s="86"/>
      <c r="N30" s="94">
        <v>166</v>
      </c>
      <c r="O30" s="94"/>
    </row>
    <row r="31" spans="1:15" x14ac:dyDescent="0.25">
      <c r="A31" s="58" t="s">
        <v>2821</v>
      </c>
      <c r="B31" s="58" t="s">
        <v>2822</v>
      </c>
      <c r="C31" s="61" t="s">
        <v>2823</v>
      </c>
      <c r="D31" s="64" t="s">
        <v>2824</v>
      </c>
      <c r="E31" s="64"/>
      <c r="F31" s="64"/>
      <c r="G31" s="73" t="s">
        <v>2682</v>
      </c>
      <c r="H31" s="79"/>
      <c r="I31" s="85"/>
      <c r="J31" s="84">
        <v>3</v>
      </c>
      <c r="K31" s="86">
        <v>1</v>
      </c>
      <c r="L31" s="86"/>
      <c r="M31" s="86">
        <v>1</v>
      </c>
      <c r="N31" s="94"/>
      <c r="O31" s="96">
        <v>220</v>
      </c>
    </row>
    <row r="32" spans="1:15" x14ac:dyDescent="0.25">
      <c r="A32" s="58" t="s">
        <v>2642</v>
      </c>
      <c r="B32" s="58" t="s">
        <v>2825</v>
      </c>
      <c r="C32" s="61" t="s">
        <v>2826</v>
      </c>
      <c r="D32" s="66" t="s">
        <v>2827</v>
      </c>
      <c r="E32" s="19"/>
      <c r="F32" s="19"/>
      <c r="G32" s="74" t="s">
        <v>2828</v>
      </c>
      <c r="H32" s="19"/>
      <c r="I32" s="84">
        <v>0</v>
      </c>
      <c r="J32" s="84">
        <v>1</v>
      </c>
      <c r="K32" s="86">
        <v>3</v>
      </c>
      <c r="L32" s="86">
        <v>1</v>
      </c>
      <c r="M32" s="86">
        <v>2</v>
      </c>
      <c r="N32" s="94">
        <v>160</v>
      </c>
      <c r="O32" s="96" t="s">
        <v>2829</v>
      </c>
    </row>
    <row r="33" spans="1:15" x14ac:dyDescent="0.25">
      <c r="A33" s="58" t="s">
        <v>2830</v>
      </c>
      <c r="B33" s="58" t="s">
        <v>2608</v>
      </c>
      <c r="C33" s="61" t="s">
        <v>2831</v>
      </c>
      <c r="D33" s="67" t="s">
        <v>2832</v>
      </c>
      <c r="E33" s="67"/>
      <c r="F33" s="67"/>
      <c r="G33" s="73" t="s">
        <v>2468</v>
      </c>
      <c r="H33" s="79"/>
      <c r="I33" s="85"/>
      <c r="J33" s="85"/>
      <c r="K33" s="86">
        <v>4</v>
      </c>
      <c r="L33" s="86">
        <v>3</v>
      </c>
      <c r="M33" s="86">
        <v>1</v>
      </c>
      <c r="N33" s="94" t="s">
        <v>2833</v>
      </c>
      <c r="O33" s="96">
        <v>210</v>
      </c>
    </row>
    <row r="34" spans="1:15" x14ac:dyDescent="0.25">
      <c r="A34" s="58" t="s">
        <v>2834</v>
      </c>
      <c r="B34" s="58" t="s">
        <v>2600</v>
      </c>
      <c r="C34" s="61" t="s">
        <v>2835</v>
      </c>
      <c r="D34" s="66" t="s">
        <v>2827</v>
      </c>
      <c r="E34" s="67"/>
      <c r="F34" s="67"/>
      <c r="G34" s="73" t="s">
        <v>2836</v>
      </c>
      <c r="H34" s="80"/>
      <c r="I34" s="85"/>
      <c r="J34" s="85"/>
      <c r="K34" s="86">
        <v>1</v>
      </c>
      <c r="L34" s="86"/>
      <c r="M34" s="86">
        <v>1</v>
      </c>
      <c r="N34" s="94"/>
      <c r="O34" s="96">
        <v>231</v>
      </c>
    </row>
    <row r="35" spans="1:15" x14ac:dyDescent="0.25">
      <c r="A35" s="58" t="s">
        <v>2837</v>
      </c>
      <c r="B35" s="58" t="s">
        <v>2614</v>
      </c>
      <c r="C35" s="61" t="s">
        <v>2838</v>
      </c>
      <c r="D35" s="66" t="s">
        <v>2814</v>
      </c>
      <c r="E35" s="19"/>
      <c r="F35" s="19"/>
      <c r="G35" s="74" t="s">
        <v>2667</v>
      </c>
      <c r="H35" s="19"/>
      <c r="I35" s="85"/>
      <c r="J35" s="84">
        <v>1</v>
      </c>
      <c r="K35" s="86">
        <v>3</v>
      </c>
      <c r="L35" s="86">
        <v>1</v>
      </c>
      <c r="M35" s="86">
        <v>2</v>
      </c>
      <c r="N35" s="94">
        <v>143</v>
      </c>
      <c r="O35" s="96" t="s">
        <v>2839</v>
      </c>
    </row>
    <row r="36" spans="1:15" x14ac:dyDescent="0.25">
      <c r="A36" s="58" t="s">
        <v>2840</v>
      </c>
      <c r="B36" s="58" t="s">
        <v>2841</v>
      </c>
      <c r="C36" s="61" t="s">
        <v>2842</v>
      </c>
      <c r="D36" s="66" t="s">
        <v>2827</v>
      </c>
      <c r="E36" s="67"/>
      <c r="F36" s="67"/>
      <c r="G36" s="73" t="s">
        <v>2843</v>
      </c>
      <c r="H36" s="80"/>
      <c r="I36" s="85"/>
      <c r="J36" s="85"/>
      <c r="K36" s="86">
        <v>1</v>
      </c>
      <c r="L36" s="86">
        <v>1</v>
      </c>
      <c r="M36" s="86"/>
      <c r="N36" s="94">
        <v>126</v>
      </c>
      <c r="O36" s="94"/>
    </row>
    <row r="37" spans="1:15" x14ac:dyDescent="0.25">
      <c r="A37" s="58" t="s">
        <v>2645</v>
      </c>
      <c r="B37" s="58" t="s">
        <v>2606</v>
      </c>
      <c r="C37" s="61" t="s">
        <v>2844</v>
      </c>
      <c r="D37" s="65" t="s">
        <v>2809</v>
      </c>
      <c r="E37" s="67"/>
      <c r="F37" s="67"/>
      <c r="G37" s="73" t="s">
        <v>2845</v>
      </c>
      <c r="H37" s="75" t="s">
        <v>2846</v>
      </c>
      <c r="I37" s="85"/>
      <c r="J37" s="85"/>
      <c r="K37" s="86">
        <v>7</v>
      </c>
      <c r="L37" s="86">
        <v>1</v>
      </c>
      <c r="M37" s="86">
        <v>6</v>
      </c>
      <c r="N37" s="94">
        <v>152</v>
      </c>
      <c r="O37" s="96" t="s">
        <v>2847</v>
      </c>
    </row>
    <row r="38" spans="1:15" x14ac:dyDescent="0.25">
      <c r="A38" s="58" t="s">
        <v>2848</v>
      </c>
      <c r="B38" s="58" t="s">
        <v>2849</v>
      </c>
      <c r="C38" s="61" t="s">
        <v>2850</v>
      </c>
      <c r="D38" s="66" t="s">
        <v>2814</v>
      </c>
      <c r="E38" s="19"/>
      <c r="F38" s="19"/>
      <c r="G38" s="74" t="s">
        <v>2665</v>
      </c>
      <c r="H38" s="19"/>
      <c r="I38" s="85"/>
      <c r="J38" s="84">
        <v>1</v>
      </c>
      <c r="K38" s="86">
        <v>4</v>
      </c>
      <c r="L38" s="86">
        <v>1</v>
      </c>
      <c r="M38" s="86">
        <v>3</v>
      </c>
      <c r="N38" s="94">
        <v>109</v>
      </c>
      <c r="O38" s="96" t="s">
        <v>2851</v>
      </c>
    </row>
  </sheetData>
  <customSheetViews>
    <customSheetView guid="{AD0A33BB-7E9F-4570-B450-B6070F788C53}" state="hidden" topLeftCell="A14">
      <pageMargins left="0.7" right="0.7" top="0.75" bottom="0.75" header="0.3" footer="0.3"/>
    </customSheetView>
    <customSheetView guid="{E8653B48-0EE0-47BF-9B59-BFE4FEC067AF}" topLeftCell="A14">
      <selection sqref="A1:O38"/>
      <pageMargins left="0.7" right="0.7" top="0.75" bottom="0.75" header="0.3" footer="0.3"/>
    </customSheetView>
    <customSheetView guid="{0C9272A9-9646-4714-B406-0609E5970550}" topLeftCell="A14">
      <selection sqref="A1:O38"/>
      <pageMargins left="0.7" right="0.7" top="0.75" bottom="0.75" header="0.3" footer="0.3"/>
    </customSheetView>
  </customSheetViews>
  <hyperlinks>
    <hyperlink ref="G2" r:id="rId1"/>
    <hyperlink ref="G5" r:id="rId2"/>
    <hyperlink ref="H5" r:id="rId3"/>
    <hyperlink ref="G10" r:id="rId4"/>
    <hyperlink ref="G11" r:id="rId5"/>
    <hyperlink ref="G14" r:id="rId6"/>
    <hyperlink ref="G15" r:id="rId7"/>
    <hyperlink ref="G19" r:id="rId8"/>
    <hyperlink ref="G22" r:id="rId9"/>
    <hyperlink ref="G6" r:id="rId10"/>
    <hyperlink ref="G12" r:id="rId11"/>
    <hyperlink ref="G31" r:id="rId12"/>
    <hyperlink ref="G18" r:id="rId13"/>
    <hyperlink ref="G8" r:id="rId14"/>
    <hyperlink ref="G25" r:id="rId15"/>
    <hyperlink ref="G36" r:id="rId16"/>
    <hyperlink ref="H37" r:id="rId17"/>
    <hyperlink ref="G37" r:id="rId18"/>
    <hyperlink ref="G28" r:id="rId19"/>
    <hyperlink ref="G32" r:id="rId20" display="kevin.frydman@edu.ece.fr"/>
    <hyperlink ref="G13" r:id="rId21"/>
    <hyperlink ref="G20" r:id="rId22"/>
    <hyperlink ref="G9" r:id="rId23"/>
    <hyperlink ref="G33" r:id="rId24"/>
    <hyperlink ref="G30" r:id="rId25"/>
    <hyperlink ref="G38" r:id="rId26"/>
    <hyperlink ref="G3" r:id="rId27"/>
    <hyperlink ref="G35" r:id="rId28"/>
    <hyperlink ref="G17" r:id="rId29"/>
    <hyperlink ref="G21" r:id="rId30"/>
    <hyperlink ref="G16" r:id="rId31"/>
    <hyperlink ref="G4" r:id="rId32"/>
    <hyperlink ref="H4" r:id="rId33"/>
    <hyperlink ref="G7" r:id="rId34"/>
    <hyperlink ref="G23" r:id="rId35"/>
    <hyperlink ref="G24" r:id="rId36"/>
    <hyperlink ref="G29" r:id="rId37"/>
    <hyperlink ref="G34" r:id="rId3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2"/>
  <sheetViews>
    <sheetView tabSelected="1" workbookViewId="0">
      <pane xSplit="2" ySplit="4" topLeftCell="H5" activePane="bottomRight" state="frozen"/>
      <selection pane="topRight" activeCell="C1" sqref="C1"/>
      <selection pane="bottomLeft" activeCell="A5" sqref="A5"/>
      <selection pane="bottomRight" activeCell="J287" sqref="J287"/>
    </sheetView>
  </sheetViews>
  <sheetFormatPr baseColWidth="10" defaultRowHeight="15" x14ac:dyDescent="0.25"/>
  <cols>
    <col min="1" max="1" width="12.28515625" customWidth="1"/>
    <col min="2" max="2" width="53.28515625" customWidth="1"/>
    <col min="3" max="3" width="32.5703125" bestFit="1" customWidth="1"/>
    <col min="4" max="4" width="18.42578125" bestFit="1" customWidth="1"/>
    <col min="5" max="5" width="20.5703125" customWidth="1"/>
    <col min="6" max="6" width="12.28515625" customWidth="1"/>
    <col min="7" max="7" width="11.42578125" customWidth="1"/>
    <col min="8" max="10" width="28.5703125" customWidth="1"/>
    <col min="11" max="11" width="27.42578125" customWidth="1"/>
    <col min="12" max="12" width="14.7109375" customWidth="1"/>
    <col min="13" max="13" width="21.42578125" customWidth="1"/>
    <col min="14" max="14" width="40.85546875" customWidth="1"/>
    <col min="15" max="15" width="31.85546875" customWidth="1"/>
    <col min="16" max="16" width="65.7109375" bestFit="1" customWidth="1"/>
  </cols>
  <sheetData>
    <row r="1" spans="1:19" ht="18.75" customHeight="1" x14ac:dyDescent="0.25">
      <c r="A1" s="15" t="s">
        <v>25</v>
      </c>
      <c r="B1" s="3" t="s">
        <v>6</v>
      </c>
      <c r="C1" s="3" t="s">
        <v>0</v>
      </c>
      <c r="D1" s="3" t="s">
        <v>1</v>
      </c>
      <c r="E1" s="3" t="s">
        <v>2</v>
      </c>
      <c r="F1" s="3" t="s">
        <v>4</v>
      </c>
      <c r="G1" s="3" t="s">
        <v>56</v>
      </c>
      <c r="H1" s="16" t="s">
        <v>82</v>
      </c>
      <c r="I1" s="17" t="s">
        <v>83</v>
      </c>
      <c r="J1" s="17" t="s">
        <v>84</v>
      </c>
      <c r="K1" s="17" t="s">
        <v>85</v>
      </c>
      <c r="L1" s="17" t="s">
        <v>86</v>
      </c>
      <c r="M1" s="17" t="s">
        <v>87</v>
      </c>
      <c r="N1" s="18" t="s">
        <v>88</v>
      </c>
      <c r="O1" s="120" t="s">
        <v>2969</v>
      </c>
      <c r="P1" s="120" t="s">
        <v>2970</v>
      </c>
      <c r="Q1" s="18" t="s">
        <v>3121</v>
      </c>
      <c r="R1" s="18" t="s">
        <v>3145</v>
      </c>
    </row>
    <row r="2" spans="1:19" x14ac:dyDescent="0.25">
      <c r="A2" s="5" t="s">
        <v>2131</v>
      </c>
      <c r="B2" s="5" t="s">
        <v>3144</v>
      </c>
      <c r="C2" s="5" t="s">
        <v>12</v>
      </c>
      <c r="D2" s="5" t="s">
        <v>189</v>
      </c>
      <c r="E2" s="5">
        <v>0</v>
      </c>
      <c r="F2" s="5" t="s">
        <v>2220</v>
      </c>
      <c r="G2" s="5"/>
      <c r="H2" s="5" t="s">
        <v>3131</v>
      </c>
      <c r="I2" s="5" t="s">
        <v>2416</v>
      </c>
      <c r="J2" t="s">
        <v>2992</v>
      </c>
      <c r="K2" s="5" t="s">
        <v>2973</v>
      </c>
      <c r="L2" s="5" t="s">
        <v>92</v>
      </c>
      <c r="M2" s="5" t="s">
        <v>2976</v>
      </c>
      <c r="N2" s="5" t="str">
        <f>CONCATENATE(H2," ",I2," ",J2)</f>
        <v>M CORNUEJOLS Jacques Rossard D Buruian</v>
      </c>
      <c r="O2" t="s">
        <v>2984</v>
      </c>
      <c r="P2" t="s">
        <v>2956</v>
      </c>
      <c r="R2">
        <v>16</v>
      </c>
      <c r="S2" t="s">
        <v>3146</v>
      </c>
    </row>
    <row r="3" spans="1:19" x14ac:dyDescent="0.25">
      <c r="A3" s="5" t="s">
        <v>2132</v>
      </c>
      <c r="B3" s="5" t="s">
        <v>112</v>
      </c>
      <c r="C3" s="5" t="s">
        <v>15</v>
      </c>
      <c r="D3" s="5" t="s">
        <v>189</v>
      </c>
      <c r="E3" s="5">
        <v>0</v>
      </c>
      <c r="F3" s="5" t="s">
        <v>2221</v>
      </c>
      <c r="G3" s="5"/>
      <c r="H3" s="5" t="s">
        <v>3131</v>
      </c>
      <c r="I3" s="5" t="s">
        <v>2406</v>
      </c>
      <c r="J3" t="s">
        <v>2992</v>
      </c>
      <c r="K3" s="5" t="s">
        <v>2973</v>
      </c>
      <c r="L3" s="5" t="s">
        <v>91</v>
      </c>
      <c r="M3" s="5" t="s">
        <v>2976</v>
      </c>
      <c r="N3" s="5" t="str">
        <f>CONCATENATE(H3," ",I3," ",J3)</f>
        <v>M CORNUEJOLS Christine CRAMBES D Buruian</v>
      </c>
      <c r="O3" t="s">
        <v>2948</v>
      </c>
      <c r="P3" t="s">
        <v>2958</v>
      </c>
      <c r="R3">
        <v>15</v>
      </c>
      <c r="S3" t="s">
        <v>3147</v>
      </c>
    </row>
    <row r="4" spans="1:19" x14ac:dyDescent="0.25">
      <c r="A4" s="5" t="s">
        <v>2133</v>
      </c>
      <c r="B4" s="5" t="s">
        <v>3149</v>
      </c>
      <c r="C4" s="5" t="s">
        <v>14</v>
      </c>
      <c r="D4" s="5" t="s">
        <v>189</v>
      </c>
      <c r="E4" s="5">
        <v>0</v>
      </c>
      <c r="F4" s="5" t="s">
        <v>2222</v>
      </c>
      <c r="G4" s="5"/>
      <c r="H4" s="5" t="s">
        <v>2566</v>
      </c>
      <c r="I4" s="5" t="s">
        <v>2407</v>
      </c>
      <c r="J4" t="s">
        <v>2991</v>
      </c>
      <c r="K4" t="s">
        <v>3008</v>
      </c>
      <c r="L4" s="5" t="s">
        <v>92</v>
      </c>
      <c r="M4" s="5" t="s">
        <v>2982</v>
      </c>
      <c r="N4" s="5" t="str">
        <f>CONCATENATE(H4," ",I4," ",J4)</f>
        <v>O Chesnais P. HAÏK S Nahle</v>
      </c>
      <c r="O4" t="s">
        <v>2947</v>
      </c>
      <c r="P4" t="s">
        <v>2956</v>
      </c>
      <c r="Q4" t="s">
        <v>3122</v>
      </c>
      <c r="R4">
        <v>11</v>
      </c>
      <c r="S4" t="s">
        <v>3148</v>
      </c>
    </row>
    <row r="5" spans="1:19" x14ac:dyDescent="0.25">
      <c r="A5" s="5" t="s">
        <v>2134</v>
      </c>
      <c r="B5" s="42" t="s">
        <v>3005</v>
      </c>
      <c r="C5" s="5" t="s">
        <v>12</v>
      </c>
      <c r="D5" s="5" t="s">
        <v>190</v>
      </c>
      <c r="E5" s="5">
        <v>0</v>
      </c>
      <c r="F5" s="5" t="s">
        <v>2223</v>
      </c>
      <c r="G5" s="5"/>
      <c r="H5" s="5" t="s">
        <v>2995</v>
      </c>
      <c r="I5" s="5" t="s">
        <v>2408</v>
      </c>
      <c r="J5" t="s">
        <v>2992</v>
      </c>
      <c r="K5" t="s">
        <v>3008</v>
      </c>
      <c r="L5" t="s">
        <v>3118</v>
      </c>
      <c r="M5" t="s">
        <v>3120</v>
      </c>
      <c r="N5" s="5" t="str">
        <f>CONCATENATE(H5," ",I5," ",J5)</f>
        <v>J Rossard Maxime Schneider D Buruian</v>
      </c>
      <c r="O5" t="s">
        <v>3002</v>
      </c>
      <c r="P5" t="s">
        <v>2956</v>
      </c>
      <c r="Q5" t="s">
        <v>3122</v>
      </c>
    </row>
    <row r="6" spans="1:19" x14ac:dyDescent="0.25">
      <c r="A6" s="5" t="s">
        <v>2135</v>
      </c>
      <c r="B6" s="5" t="s">
        <v>2998</v>
      </c>
      <c r="C6" s="5" t="s">
        <v>15</v>
      </c>
      <c r="D6" s="5" t="s">
        <v>191</v>
      </c>
      <c r="E6" s="5">
        <v>0</v>
      </c>
      <c r="F6" s="5" t="s">
        <v>2224</v>
      </c>
      <c r="G6" s="5"/>
      <c r="H6" s="5" t="s">
        <v>2994</v>
      </c>
      <c r="I6" s="5" t="s">
        <v>2426</v>
      </c>
      <c r="J6" t="s">
        <v>2564</v>
      </c>
      <c r="K6" s="5" t="s">
        <v>2973</v>
      </c>
      <c r="L6" s="5" t="s">
        <v>93</v>
      </c>
      <c r="M6" s="5" t="s">
        <v>2977</v>
      </c>
      <c r="N6" s="5" t="str">
        <f>CONCATENATE(H6," ",I6," ",J6)</f>
        <v>H Bouchaib Sebti Mouelhi DO Bouchez</v>
      </c>
      <c r="O6" t="s">
        <v>2947</v>
      </c>
      <c r="P6" t="s">
        <v>2962</v>
      </c>
    </row>
    <row r="7" spans="1:19" x14ac:dyDescent="0.25">
      <c r="A7" s="5" t="s">
        <v>2136</v>
      </c>
      <c r="B7" s="5" t="s">
        <v>115</v>
      </c>
      <c r="C7" s="5" t="s">
        <v>14</v>
      </c>
      <c r="D7" s="5" t="s">
        <v>191</v>
      </c>
      <c r="E7" s="5">
        <v>0</v>
      </c>
      <c r="F7" s="5" t="s">
        <v>2225</v>
      </c>
      <c r="G7" s="5"/>
      <c r="H7" t="s">
        <v>2993</v>
      </c>
      <c r="I7" s="5" t="s">
        <v>2410</v>
      </c>
      <c r="J7" s="5" t="s">
        <v>3165</v>
      </c>
      <c r="K7" s="5" t="s">
        <v>2973</v>
      </c>
      <c r="L7" s="5" t="s">
        <v>97</v>
      </c>
      <c r="M7" s="5" t="s">
        <v>2979</v>
      </c>
      <c r="N7" s="5" t="str">
        <f>CONCATENATE(H7," ",I7," ",J7)</f>
        <v>G Delache N.NACER KHEZAZ Abderraouf</v>
      </c>
      <c r="O7" t="s">
        <v>2947</v>
      </c>
      <c r="P7" t="s">
        <v>2956</v>
      </c>
    </row>
    <row r="8" spans="1:19" x14ac:dyDescent="0.25">
      <c r="A8" s="5" t="s">
        <v>2137</v>
      </c>
      <c r="B8" s="5" t="s">
        <v>116</v>
      </c>
      <c r="C8" s="5" t="s">
        <v>10</v>
      </c>
      <c r="D8" s="5" t="s">
        <v>191</v>
      </c>
      <c r="E8" s="5">
        <v>0</v>
      </c>
      <c r="F8" s="5" t="s">
        <v>2226</v>
      </c>
      <c r="G8" s="5"/>
      <c r="H8" s="5" t="s">
        <v>2995</v>
      </c>
      <c r="I8" s="5" t="s">
        <v>2411</v>
      </c>
      <c r="J8" t="s">
        <v>2564</v>
      </c>
      <c r="K8" t="s">
        <v>3008</v>
      </c>
      <c r="L8" s="5" t="s">
        <v>91</v>
      </c>
      <c r="M8" s="5" t="s">
        <v>2982</v>
      </c>
      <c r="N8" s="5" t="str">
        <f>CONCATENATE(H8," ",I8," ",J8)</f>
        <v>J Rossard Valentin Lecomte DO Bouchez</v>
      </c>
      <c r="O8" t="s">
        <v>2989</v>
      </c>
      <c r="P8" t="s">
        <v>2956</v>
      </c>
      <c r="Q8" t="s">
        <v>3122</v>
      </c>
    </row>
    <row r="9" spans="1:19" x14ac:dyDescent="0.25">
      <c r="A9" s="5" t="s">
        <v>2138</v>
      </c>
      <c r="B9" s="5" t="s">
        <v>117</v>
      </c>
      <c r="C9" s="5" t="s">
        <v>10</v>
      </c>
      <c r="D9" s="5" t="s">
        <v>191</v>
      </c>
      <c r="E9" s="5">
        <v>0</v>
      </c>
      <c r="F9" s="5" t="s">
        <v>2227</v>
      </c>
      <c r="G9" s="5"/>
      <c r="H9" s="5" t="s">
        <v>2564</v>
      </c>
      <c r="I9" s="5" t="s">
        <v>2412</v>
      </c>
      <c r="J9" t="s">
        <v>3130</v>
      </c>
      <c r="K9" s="5" t="s">
        <v>2972</v>
      </c>
      <c r="L9" s="5" t="s">
        <v>90</v>
      </c>
      <c r="M9" s="5" t="s">
        <v>2979</v>
      </c>
      <c r="N9" s="5" t="str">
        <f>CONCATENATE(H9," ",I9," ",J9)</f>
        <v>DO Bouchez Aliaume BRETEAU L Courtillat</v>
      </c>
      <c r="O9" t="s">
        <v>2947</v>
      </c>
      <c r="P9" t="s">
        <v>2988</v>
      </c>
    </row>
    <row r="10" spans="1:19" x14ac:dyDescent="0.25">
      <c r="A10" s="5" t="s">
        <v>2139</v>
      </c>
      <c r="B10" s="5" t="s">
        <v>118</v>
      </c>
      <c r="C10" s="5" t="s">
        <v>12</v>
      </c>
      <c r="D10" s="5" t="s">
        <v>191</v>
      </c>
      <c r="E10" s="5">
        <v>0</v>
      </c>
      <c r="F10" s="5" t="s">
        <v>2228</v>
      </c>
      <c r="G10" s="5"/>
      <c r="H10" s="5" t="s">
        <v>2993</v>
      </c>
      <c r="I10" s="5" t="s">
        <v>2413</v>
      </c>
      <c r="J10" t="s">
        <v>2994</v>
      </c>
      <c r="K10" s="5" t="s">
        <v>2973</v>
      </c>
      <c r="L10" s="5" t="s">
        <v>91</v>
      </c>
      <c r="M10" s="5" t="s">
        <v>2977</v>
      </c>
      <c r="N10" s="5" t="str">
        <f>CONCATENATE(H10," ",I10," ",J10)</f>
        <v>G Delache Thomas Couanon H Bouchaib</v>
      </c>
      <c r="O10" t="s">
        <v>2967</v>
      </c>
      <c r="P10" t="s">
        <v>2997</v>
      </c>
    </row>
    <row r="11" spans="1:19" x14ac:dyDescent="0.25">
      <c r="A11" s="5" t="s">
        <v>2140</v>
      </c>
      <c r="B11" s="5" t="s">
        <v>119</v>
      </c>
      <c r="C11" s="5" t="s">
        <v>53</v>
      </c>
      <c r="D11" s="5" t="s">
        <v>191</v>
      </c>
      <c r="E11" s="5">
        <v>0</v>
      </c>
      <c r="F11" s="5" t="s">
        <v>2229</v>
      </c>
      <c r="G11" s="5"/>
      <c r="H11" s="5" t="s">
        <v>2994</v>
      </c>
      <c r="I11" s="5" t="s">
        <v>2416</v>
      </c>
      <c r="J11" s="5" t="s">
        <v>3137</v>
      </c>
      <c r="K11" s="5" t="s">
        <v>2972</v>
      </c>
      <c r="L11" s="5" t="s">
        <v>90</v>
      </c>
      <c r="M11" s="5" t="s">
        <v>2975</v>
      </c>
      <c r="N11" s="5" t="str">
        <f>CONCATENATE(H11," ",I11," ",J11)</f>
        <v>H Bouchaib Jacques Rossard F Turzi</v>
      </c>
      <c r="O11" t="s">
        <v>2984</v>
      </c>
      <c r="P11" t="s">
        <v>2956</v>
      </c>
    </row>
    <row r="12" spans="1:19" x14ac:dyDescent="0.25">
      <c r="A12" s="5" t="s">
        <v>2141</v>
      </c>
      <c r="B12" s="5" t="s">
        <v>120</v>
      </c>
      <c r="C12" s="5" t="s">
        <v>14</v>
      </c>
      <c r="D12" s="5" t="s">
        <v>191</v>
      </c>
      <c r="E12" s="5">
        <v>0</v>
      </c>
      <c r="F12" s="5" t="s">
        <v>2230</v>
      </c>
      <c r="G12" s="5"/>
      <c r="H12" s="5" t="s">
        <v>2991</v>
      </c>
      <c r="I12" s="5" t="s">
        <v>2414</v>
      </c>
      <c r="J12" t="s">
        <v>2992</v>
      </c>
      <c r="K12" s="5" t="s">
        <v>2972</v>
      </c>
      <c r="L12" s="5" t="s">
        <v>91</v>
      </c>
      <c r="M12" s="5" t="s">
        <v>2979</v>
      </c>
      <c r="N12" s="5" t="str">
        <f>CONCATENATE(H12," ",I12," ",J12)</f>
        <v>S Nahle Jean-Baptiste de Chaisemartin D Buruian</v>
      </c>
      <c r="O12" t="s">
        <v>2967</v>
      </c>
      <c r="P12" t="s">
        <v>2968</v>
      </c>
    </row>
    <row r="13" spans="1:19" x14ac:dyDescent="0.25">
      <c r="A13" s="5" t="s">
        <v>2142</v>
      </c>
      <c r="B13" s="5" t="s">
        <v>2892</v>
      </c>
      <c r="C13" s="5" t="s">
        <v>12</v>
      </c>
      <c r="D13" s="5" t="s">
        <v>191</v>
      </c>
      <c r="E13" s="5">
        <v>0</v>
      </c>
      <c r="F13" s="5" t="s">
        <v>2231</v>
      </c>
      <c r="G13" s="5"/>
      <c r="H13" s="5" t="s">
        <v>2995</v>
      </c>
      <c r="I13" s="5" t="s">
        <v>2567</v>
      </c>
      <c r="J13" s="5" t="s">
        <v>2569</v>
      </c>
      <c r="K13" s="5" t="s">
        <v>2973</v>
      </c>
      <c r="L13" s="5" t="s">
        <v>95</v>
      </c>
      <c r="M13" s="5" t="s">
        <v>2983</v>
      </c>
      <c r="N13" s="5" t="str">
        <f>CONCATENATE(H13," ",I13," ",J13)</f>
        <v>J Rossard N Lopes S Le Marec</v>
      </c>
      <c r="O13" t="s">
        <v>2949</v>
      </c>
      <c r="P13" t="s">
        <v>2959</v>
      </c>
    </row>
    <row r="14" spans="1:19" s="5" customFormat="1" x14ac:dyDescent="0.25">
      <c r="A14" s="5" t="s">
        <v>2143</v>
      </c>
      <c r="B14" s="5" t="s">
        <v>121</v>
      </c>
      <c r="C14" s="5" t="s">
        <v>10</v>
      </c>
      <c r="D14" s="5" t="s">
        <v>191</v>
      </c>
      <c r="E14" s="5">
        <v>0</v>
      </c>
      <c r="F14" s="5" t="s">
        <v>2232</v>
      </c>
      <c r="H14" s="5" t="s">
        <v>2569</v>
      </c>
      <c r="I14" s="5" t="s">
        <v>2439</v>
      </c>
      <c r="J14" t="s">
        <v>2994</v>
      </c>
      <c r="K14" s="5" t="s">
        <v>2972</v>
      </c>
      <c r="L14" s="5" t="s">
        <v>98</v>
      </c>
      <c r="M14" s="5" t="s">
        <v>2979</v>
      </c>
      <c r="N14" s="5" t="str">
        <f>CONCATENATE(H14," ",I14," ",J14)</f>
        <v>S Le Marec T Guillemot H Bouchaib</v>
      </c>
      <c r="O14" s="5" t="s">
        <v>2954</v>
      </c>
      <c r="P14" s="5" t="s">
        <v>2965</v>
      </c>
      <c r="Q14" s="5" t="s">
        <v>3122</v>
      </c>
    </row>
    <row r="15" spans="1:19" x14ac:dyDescent="0.25">
      <c r="A15" s="5" t="s">
        <v>2144</v>
      </c>
      <c r="B15" s="5" t="s">
        <v>2888</v>
      </c>
      <c r="C15" s="5" t="s">
        <v>12</v>
      </c>
      <c r="D15" s="5" t="s">
        <v>55</v>
      </c>
      <c r="E15" s="5">
        <v>0</v>
      </c>
      <c r="F15" s="5" t="s">
        <v>2233</v>
      </c>
      <c r="G15" s="5"/>
      <c r="H15" s="5" t="s">
        <v>2987</v>
      </c>
      <c r="I15" s="5" t="s">
        <v>2412</v>
      </c>
      <c r="J15" t="s">
        <v>2937</v>
      </c>
      <c r="K15" s="5" t="s">
        <v>2972</v>
      </c>
      <c r="L15" s="5" t="s">
        <v>91</v>
      </c>
      <c r="M15" s="5" t="s">
        <v>2977</v>
      </c>
      <c r="N15" s="5" t="str">
        <f>CONCATENATE(H15," ",I15," ",J15)</f>
        <v>P Paradinas Aliaume BRETEAU Q Cabanes</v>
      </c>
      <c r="O15" t="s">
        <v>2947</v>
      </c>
      <c r="P15" t="s">
        <v>2988</v>
      </c>
    </row>
    <row r="16" spans="1:19" x14ac:dyDescent="0.25">
      <c r="A16" s="5" t="s">
        <v>2145</v>
      </c>
      <c r="B16" s="5" t="s">
        <v>2893</v>
      </c>
      <c r="C16" s="5" t="s">
        <v>12</v>
      </c>
      <c r="D16" s="5" t="s">
        <v>191</v>
      </c>
      <c r="E16" s="5">
        <v>0</v>
      </c>
      <c r="F16" s="5" t="s">
        <v>2234</v>
      </c>
      <c r="G16" s="5"/>
      <c r="H16" s="5" t="s">
        <v>2995</v>
      </c>
      <c r="I16" s="5" t="s">
        <v>2567</v>
      </c>
      <c r="J16" t="s">
        <v>3132</v>
      </c>
      <c r="K16" s="5" t="s">
        <v>2973</v>
      </c>
      <c r="L16" s="5" t="s">
        <v>96</v>
      </c>
      <c r="M16" s="5" t="s">
        <v>2983</v>
      </c>
      <c r="N16" s="5" t="str">
        <f>CONCATENATE(H16," ",I16," ",J16)</f>
        <v>J Rossard N Lopes M. Marchadier</v>
      </c>
      <c r="O16" t="s">
        <v>2949</v>
      </c>
      <c r="P16" t="s">
        <v>2959</v>
      </c>
    </row>
    <row r="17" spans="1:17" x14ac:dyDescent="0.25">
      <c r="A17" s="5" t="s">
        <v>2146</v>
      </c>
      <c r="B17" s="5" t="s">
        <v>122</v>
      </c>
      <c r="C17" s="5" t="s">
        <v>12</v>
      </c>
      <c r="D17" s="5" t="s">
        <v>191</v>
      </c>
      <c r="E17" s="5">
        <v>0</v>
      </c>
      <c r="F17" s="5" t="s">
        <v>2235</v>
      </c>
      <c r="G17" s="5"/>
      <c r="H17" s="5" t="s">
        <v>2993</v>
      </c>
      <c r="I17" s="5" t="s">
        <v>2413</v>
      </c>
      <c r="J17" s="5" t="s">
        <v>2569</v>
      </c>
      <c r="K17" s="5" t="s">
        <v>2973</v>
      </c>
      <c r="L17" s="5" t="s">
        <v>92</v>
      </c>
      <c r="M17" s="5" t="s">
        <v>2977</v>
      </c>
      <c r="N17" s="5" t="str">
        <f>CONCATENATE(H17," ",I17," ",J17)</f>
        <v>G Delache Thomas Couanon S Le Marec</v>
      </c>
      <c r="O17" t="s">
        <v>2967</v>
      </c>
      <c r="P17" t="s">
        <v>2997</v>
      </c>
    </row>
    <row r="18" spans="1:17" x14ac:dyDescent="0.25">
      <c r="A18" s="5" t="s">
        <v>2147</v>
      </c>
      <c r="B18" s="5" t="s">
        <v>123</v>
      </c>
      <c r="C18" s="5" t="s">
        <v>53</v>
      </c>
      <c r="D18" s="5" t="s">
        <v>191</v>
      </c>
      <c r="E18" s="5">
        <v>0</v>
      </c>
      <c r="F18" s="5" t="s">
        <v>2236</v>
      </c>
      <c r="G18" s="5"/>
      <c r="H18" s="5" t="s">
        <v>2994</v>
      </c>
      <c r="I18" s="5" t="s">
        <v>2416</v>
      </c>
      <c r="J18" t="s">
        <v>2996</v>
      </c>
      <c r="K18" s="5" t="s">
        <v>2972</v>
      </c>
      <c r="L18" s="5" t="s">
        <v>91</v>
      </c>
      <c r="M18" s="5" t="s">
        <v>2975</v>
      </c>
      <c r="N18" s="5" t="str">
        <f>CONCATENATE(H18," ",I18," ",J18)</f>
        <v>H Bouchaib Jacques Rossard P Haik</v>
      </c>
      <c r="O18" t="s">
        <v>2984</v>
      </c>
      <c r="P18" t="s">
        <v>2956</v>
      </c>
    </row>
    <row r="19" spans="1:17" x14ac:dyDescent="0.25">
      <c r="A19" s="5" t="s">
        <v>2148</v>
      </c>
      <c r="B19" s="5" t="s">
        <v>124</v>
      </c>
      <c r="C19" s="5" t="s">
        <v>11</v>
      </c>
      <c r="D19" s="5" t="s">
        <v>191</v>
      </c>
      <c r="E19" s="5">
        <v>0</v>
      </c>
      <c r="F19" s="5" t="s">
        <v>2237</v>
      </c>
      <c r="G19" s="5"/>
      <c r="H19" s="5" t="s">
        <v>2996</v>
      </c>
      <c r="I19" s="5" t="s">
        <v>2417</v>
      </c>
      <c r="J19" t="s">
        <v>2994</v>
      </c>
      <c r="K19" s="5" t="s">
        <v>2972</v>
      </c>
      <c r="L19" s="5" t="s">
        <v>99</v>
      </c>
      <c r="M19" s="5" t="s">
        <v>2979</v>
      </c>
      <c r="N19" s="5" t="str">
        <f>CONCATENATE(H19," ",I19," ",J19)</f>
        <v>P Haik Filippo Ferdeghini H Bouchaib</v>
      </c>
      <c r="O19" t="s">
        <v>2948</v>
      </c>
      <c r="P19" t="s">
        <v>2960</v>
      </c>
    </row>
    <row r="20" spans="1:17" x14ac:dyDescent="0.25">
      <c r="A20" s="5" t="s">
        <v>2149</v>
      </c>
      <c r="B20" s="5" t="s">
        <v>125</v>
      </c>
      <c r="C20" s="5" t="s">
        <v>53</v>
      </c>
      <c r="D20" s="5" t="s">
        <v>191</v>
      </c>
      <c r="E20" s="5">
        <v>0</v>
      </c>
      <c r="F20" s="5" t="s">
        <v>2238</v>
      </c>
      <c r="G20" s="5"/>
      <c r="H20" t="s">
        <v>2994</v>
      </c>
      <c r="I20" s="5" t="s">
        <v>2418</v>
      </c>
      <c r="J20" s="5" t="s">
        <v>3164</v>
      </c>
      <c r="K20" s="5" t="s">
        <v>2973</v>
      </c>
      <c r="L20" s="5" t="s">
        <v>90</v>
      </c>
      <c r="M20" s="5" t="s">
        <v>2979</v>
      </c>
      <c r="N20" s="5" t="str">
        <f t="shared" ref="N20:N21" si="0">CONCATENATE(H20," ",I20," ",J20)</f>
        <v>H Bouchaib Antoine Marck G Collignon</v>
      </c>
      <c r="O20" t="s">
        <v>2989</v>
      </c>
      <c r="P20" t="s">
        <v>2990</v>
      </c>
    </row>
    <row r="21" spans="1:17" s="5" customFormat="1" x14ac:dyDescent="0.25">
      <c r="A21" s="5" t="s">
        <v>2150</v>
      </c>
      <c r="B21" s="5" t="s">
        <v>126</v>
      </c>
      <c r="C21" s="5" t="s">
        <v>15</v>
      </c>
      <c r="D21" s="5" t="s">
        <v>192</v>
      </c>
      <c r="E21" s="5">
        <v>0</v>
      </c>
      <c r="F21" s="5" t="s">
        <v>2239</v>
      </c>
      <c r="H21" t="s">
        <v>2937</v>
      </c>
      <c r="I21" s="5" t="s">
        <v>2439</v>
      </c>
      <c r="J21" s="5" t="s">
        <v>3164</v>
      </c>
      <c r="K21" s="5" t="s">
        <v>2973</v>
      </c>
      <c r="L21" s="5" t="s">
        <v>92</v>
      </c>
      <c r="M21" s="5" t="s">
        <v>2979</v>
      </c>
      <c r="N21" s="5" t="str">
        <f t="shared" si="0"/>
        <v>Q Cabanes T Guillemot G Collignon</v>
      </c>
      <c r="O21" s="5" t="s">
        <v>2954</v>
      </c>
      <c r="P21" s="5" t="s">
        <v>2965</v>
      </c>
    </row>
    <row r="22" spans="1:17" x14ac:dyDescent="0.25">
      <c r="A22" s="5" t="s">
        <v>2151</v>
      </c>
      <c r="B22" s="5" t="s">
        <v>127</v>
      </c>
      <c r="C22" s="5" t="s">
        <v>53</v>
      </c>
      <c r="D22" s="5" t="s">
        <v>192</v>
      </c>
      <c r="E22" s="5">
        <v>0</v>
      </c>
      <c r="F22" s="5" t="s">
        <v>2240</v>
      </c>
      <c r="G22" s="5"/>
      <c r="H22" s="5" t="s">
        <v>2991</v>
      </c>
      <c r="I22" s="5" t="s">
        <v>2409</v>
      </c>
      <c r="J22" t="s">
        <v>2995</v>
      </c>
      <c r="K22" s="5" t="s">
        <v>2972</v>
      </c>
      <c r="L22" s="5" t="s">
        <v>93</v>
      </c>
      <c r="M22" s="5" t="s">
        <v>2979</v>
      </c>
      <c r="N22" s="5" t="str">
        <f>CONCATENATE(H22," ",I22," ",J22)</f>
        <v>S Nahle Manolo Hina J Rossard</v>
      </c>
      <c r="O22" t="s">
        <v>2952</v>
      </c>
      <c r="P22" t="s">
        <v>2964</v>
      </c>
    </row>
    <row r="23" spans="1:17" x14ac:dyDescent="0.25">
      <c r="A23" s="5" t="s">
        <v>2152</v>
      </c>
      <c r="B23" s="5" t="s">
        <v>128</v>
      </c>
      <c r="C23" s="5" t="s">
        <v>12</v>
      </c>
      <c r="D23" s="5" t="s">
        <v>55</v>
      </c>
      <c r="E23" s="5">
        <v>0</v>
      </c>
      <c r="F23" s="5" t="s">
        <v>2241</v>
      </c>
      <c r="G23" s="5"/>
      <c r="H23" s="5" t="s">
        <v>2987</v>
      </c>
      <c r="I23" s="5" t="s">
        <v>2412</v>
      </c>
      <c r="J23" t="s">
        <v>3137</v>
      </c>
      <c r="K23" s="5" t="s">
        <v>2972</v>
      </c>
      <c r="L23" s="5" t="s">
        <v>92</v>
      </c>
      <c r="M23" s="5" t="s">
        <v>2977</v>
      </c>
      <c r="N23" s="5" t="str">
        <f>CONCATENATE(H23," ",I23," ",J23)</f>
        <v>P Paradinas Aliaume BRETEAU F Turzi</v>
      </c>
      <c r="O23" t="s">
        <v>2947</v>
      </c>
      <c r="P23" t="s">
        <v>2988</v>
      </c>
    </row>
    <row r="24" spans="1:17" x14ac:dyDescent="0.25">
      <c r="A24" s="5" t="s">
        <v>2153</v>
      </c>
      <c r="B24" s="5" t="s">
        <v>129</v>
      </c>
      <c r="C24" s="5" t="s">
        <v>53</v>
      </c>
      <c r="D24" s="5" t="s">
        <v>193</v>
      </c>
      <c r="E24" s="5">
        <v>0</v>
      </c>
      <c r="F24" s="5" t="s">
        <v>2242</v>
      </c>
      <c r="G24" s="5"/>
      <c r="H24" s="5" t="s">
        <v>2564</v>
      </c>
      <c r="I24" s="5" t="s">
        <v>2416</v>
      </c>
      <c r="J24" s="5" t="s">
        <v>3158</v>
      </c>
      <c r="K24" t="s">
        <v>3134</v>
      </c>
      <c r="L24" t="s">
        <v>3157</v>
      </c>
      <c r="M24" s="5" t="s">
        <v>3128</v>
      </c>
      <c r="N24" s="5" t="str">
        <f>CONCATENATE(H24," ",I24," ",J24)</f>
        <v>DO Bouchez Jacques Rossard Yaël Mordehai</v>
      </c>
      <c r="O24" t="s">
        <v>2984</v>
      </c>
      <c r="P24" t="s">
        <v>2956</v>
      </c>
      <c r="Q24" t="s">
        <v>3122</v>
      </c>
    </row>
    <row r="25" spans="1:17" x14ac:dyDescent="0.25">
      <c r="A25" s="5" t="s">
        <v>2154</v>
      </c>
      <c r="B25" s="5" t="s">
        <v>130</v>
      </c>
      <c r="C25" s="5" t="s">
        <v>12</v>
      </c>
      <c r="D25" s="5" t="s">
        <v>193</v>
      </c>
      <c r="E25" s="5">
        <v>0</v>
      </c>
      <c r="F25" s="5" t="s">
        <v>2243</v>
      </c>
      <c r="G25" s="5"/>
      <c r="H25" s="5" t="s">
        <v>2562</v>
      </c>
      <c r="I25" s="5" t="s">
        <v>2419</v>
      </c>
      <c r="J25" t="s">
        <v>2996</v>
      </c>
      <c r="K25" s="5" t="s">
        <v>2973</v>
      </c>
      <c r="L25" s="5" t="s">
        <v>96</v>
      </c>
      <c r="M25" s="5" t="s">
        <v>2978</v>
      </c>
      <c r="N25" s="5" t="str">
        <f>CONCATENATE(H25," ",I25," ",J25)</f>
        <v>B Lapraye JJ Wanègue P Haik</v>
      </c>
      <c r="O25" t="s">
        <v>2951</v>
      </c>
      <c r="P25" t="s">
        <v>2963</v>
      </c>
    </row>
    <row r="26" spans="1:17" x14ac:dyDescent="0.25">
      <c r="A26" s="5" t="s">
        <v>2155</v>
      </c>
      <c r="B26" s="5" t="s">
        <v>131</v>
      </c>
      <c r="C26" s="5" t="s">
        <v>14</v>
      </c>
      <c r="D26" s="5" t="s">
        <v>55</v>
      </c>
      <c r="E26" s="5">
        <v>0</v>
      </c>
      <c r="F26" s="5" t="s">
        <v>2244</v>
      </c>
      <c r="G26" s="5"/>
      <c r="H26" s="5" t="s">
        <v>2987</v>
      </c>
      <c r="I26" s="5" t="s">
        <v>2420</v>
      </c>
      <c r="J26" s="24" t="s">
        <v>3164</v>
      </c>
      <c r="K26" s="5" t="s">
        <v>2973</v>
      </c>
      <c r="L26" s="5" t="s">
        <v>91</v>
      </c>
      <c r="M26" s="5" t="s">
        <v>2975</v>
      </c>
      <c r="N26" s="5" t="str">
        <f>CONCATENATE(H26," ",I26," ",J26)</f>
        <v>P Paradinas Jean-Michel BUSCA G Collignon</v>
      </c>
      <c r="O26" t="s">
        <v>2947</v>
      </c>
      <c r="P26" t="s">
        <v>2962</v>
      </c>
    </row>
    <row r="27" spans="1:17" x14ac:dyDescent="0.25">
      <c r="A27" s="5" t="s">
        <v>2156</v>
      </c>
      <c r="B27" s="42" t="s">
        <v>3006</v>
      </c>
      <c r="C27" s="5" t="s">
        <v>53</v>
      </c>
      <c r="D27" s="5" t="s">
        <v>191</v>
      </c>
      <c r="E27" s="5">
        <v>0</v>
      </c>
      <c r="F27" s="5" t="s">
        <v>2660</v>
      </c>
      <c r="G27" s="5"/>
      <c r="H27" s="5" t="s">
        <v>2995</v>
      </c>
      <c r="I27" s="5" t="s">
        <v>2408</v>
      </c>
      <c r="J27" t="s">
        <v>2528</v>
      </c>
      <c r="K27" t="s">
        <v>3008</v>
      </c>
      <c r="L27" t="s">
        <v>3119</v>
      </c>
      <c r="M27" t="s">
        <v>3120</v>
      </c>
      <c r="N27" s="5" t="str">
        <f>CONCATENATE(H27," ",I27," ",J27)</f>
        <v>J Rossard Maxime Schneider F Ravaut</v>
      </c>
      <c r="O27" t="s">
        <v>3002</v>
      </c>
      <c r="P27" t="s">
        <v>2956</v>
      </c>
      <c r="Q27" t="s">
        <v>3122</v>
      </c>
    </row>
    <row r="28" spans="1:17" x14ac:dyDescent="0.25">
      <c r="A28" s="5" t="s">
        <v>2157</v>
      </c>
      <c r="B28" s="5" t="s">
        <v>132</v>
      </c>
      <c r="C28" s="5" t="s">
        <v>15</v>
      </c>
      <c r="D28" s="5" t="s">
        <v>13</v>
      </c>
      <c r="E28" s="5">
        <v>0</v>
      </c>
      <c r="F28" s="5" t="s">
        <v>2245</v>
      </c>
      <c r="G28" s="5"/>
      <c r="H28" s="5" t="s">
        <v>2985</v>
      </c>
      <c r="I28" s="5" t="s">
        <v>2421</v>
      </c>
      <c r="J28" t="s">
        <v>3163</v>
      </c>
      <c r="K28" s="5" t="s">
        <v>2972</v>
      </c>
      <c r="L28" s="5" t="s">
        <v>90</v>
      </c>
      <c r="M28" s="5" t="s">
        <v>2981</v>
      </c>
      <c r="N28" s="5" t="str">
        <f>CONCATENATE(H28," ",I28," ",J28)</f>
        <v>A Soukane Rafik ZITOUNI M Cotsaftis / Aghiles DJOUDI</v>
      </c>
      <c r="O28" t="s">
        <v>2947</v>
      </c>
      <c r="P28" t="s">
        <v>2956</v>
      </c>
    </row>
    <row r="29" spans="1:17" x14ac:dyDescent="0.25">
      <c r="A29" s="5" t="s">
        <v>2158</v>
      </c>
      <c r="B29" s="5" t="s">
        <v>133</v>
      </c>
      <c r="C29" s="5" t="s">
        <v>14</v>
      </c>
      <c r="D29" s="5" t="s">
        <v>193</v>
      </c>
      <c r="E29" s="5">
        <v>0</v>
      </c>
      <c r="F29" s="5" t="s">
        <v>2246</v>
      </c>
      <c r="G29" s="5"/>
      <c r="H29" s="5" t="s">
        <v>2562</v>
      </c>
      <c r="I29" s="5" t="s">
        <v>2422</v>
      </c>
      <c r="J29" t="s">
        <v>3161</v>
      </c>
      <c r="K29" s="5" t="s">
        <v>2973</v>
      </c>
      <c r="L29" s="5" t="s">
        <v>99</v>
      </c>
      <c r="M29" s="5" t="s">
        <v>2978</v>
      </c>
      <c r="N29" s="5" t="str">
        <f>CONCATENATE(H29," ",I29," ",J29)</f>
        <v>B Lapraye Jae Yun JUN KIM Pauline Clavelloux  (IBM)</v>
      </c>
      <c r="O29" t="s">
        <v>2947</v>
      </c>
      <c r="P29" t="s">
        <v>2956</v>
      </c>
    </row>
    <row r="30" spans="1:17" x14ac:dyDescent="0.25">
      <c r="A30" s="5" t="s">
        <v>2159</v>
      </c>
      <c r="B30" s="5" t="s">
        <v>134</v>
      </c>
      <c r="C30" s="5" t="s">
        <v>14</v>
      </c>
      <c r="D30" s="5" t="s">
        <v>193</v>
      </c>
      <c r="E30" s="5">
        <v>0</v>
      </c>
      <c r="F30" s="5" t="s">
        <v>2247</v>
      </c>
      <c r="G30" s="5"/>
      <c r="H30" s="5" t="s">
        <v>2562</v>
      </c>
      <c r="I30" s="5" t="s">
        <v>2423</v>
      </c>
      <c r="J30" t="s">
        <v>3138</v>
      </c>
      <c r="K30" s="5" t="s">
        <v>2972</v>
      </c>
      <c r="L30" s="5" t="s">
        <v>91</v>
      </c>
      <c r="M30" s="5" t="s">
        <v>2978</v>
      </c>
      <c r="N30" s="5" t="str">
        <f>CONCATENATE(H30," ",I30," ",J30)</f>
        <v xml:space="preserve">B Lapraye Elisabeth RENDLER A GADJANOVA </v>
      </c>
      <c r="O30" t="s">
        <v>2947</v>
      </c>
      <c r="P30" t="s">
        <v>2959</v>
      </c>
    </row>
    <row r="31" spans="1:17" x14ac:dyDescent="0.25">
      <c r="A31" s="5" t="s">
        <v>2160</v>
      </c>
      <c r="B31" s="5" t="s">
        <v>135</v>
      </c>
      <c r="C31" s="5" t="s">
        <v>14</v>
      </c>
      <c r="D31" s="5" t="s">
        <v>193</v>
      </c>
      <c r="E31" s="5">
        <v>0</v>
      </c>
      <c r="F31" s="5" t="s">
        <v>2248</v>
      </c>
      <c r="G31" s="5"/>
      <c r="H31" s="5" t="s">
        <v>2562</v>
      </c>
      <c r="I31" s="5" t="s">
        <v>2410</v>
      </c>
      <c r="J31" s="24" t="s">
        <v>2564</v>
      </c>
      <c r="K31" s="5" t="s">
        <v>2973</v>
      </c>
      <c r="L31" s="5" t="s">
        <v>92</v>
      </c>
      <c r="M31" s="5" t="s">
        <v>2978</v>
      </c>
      <c r="N31" s="5" t="str">
        <f>CONCATENATE(H31," ",I31," ",J31)</f>
        <v>B Lapraye N.NACER DO Bouchez</v>
      </c>
      <c r="O31" t="s">
        <v>2947</v>
      </c>
      <c r="P31" t="s">
        <v>2956</v>
      </c>
      <c r="Q31" t="s">
        <v>3122</v>
      </c>
    </row>
    <row r="32" spans="1:17" x14ac:dyDescent="0.25">
      <c r="A32" s="5" t="s">
        <v>2161</v>
      </c>
      <c r="B32" s="5" t="s">
        <v>136</v>
      </c>
      <c r="C32" s="5" t="s">
        <v>15</v>
      </c>
      <c r="D32" s="5" t="s">
        <v>193</v>
      </c>
      <c r="E32" s="5">
        <v>0</v>
      </c>
      <c r="F32" s="5" t="s">
        <v>2249</v>
      </c>
      <c r="G32" s="5"/>
      <c r="H32" s="24" t="s">
        <v>2562</v>
      </c>
      <c r="I32" s="5" t="s">
        <v>2424</v>
      </c>
      <c r="J32" t="s">
        <v>3138</v>
      </c>
      <c r="K32" s="5" t="s">
        <v>2973</v>
      </c>
      <c r="L32" s="5" t="s">
        <v>91</v>
      </c>
      <c r="M32" s="5" t="s">
        <v>2978</v>
      </c>
      <c r="N32" s="5" t="str">
        <f>CONCATENATE(H32," ",I32," ",J32)</f>
        <v xml:space="preserve">B Lapraye François Muller A GADJANOVA </v>
      </c>
      <c r="O32" t="s">
        <v>2948</v>
      </c>
      <c r="P32" t="s">
        <v>2961</v>
      </c>
    </row>
    <row r="33" spans="1:19" x14ac:dyDescent="0.25">
      <c r="A33" s="5" t="s">
        <v>2162</v>
      </c>
      <c r="B33" s="5" t="s">
        <v>137</v>
      </c>
      <c r="C33" s="5" t="s">
        <v>15</v>
      </c>
      <c r="D33" s="5" t="s">
        <v>193</v>
      </c>
      <c r="E33" s="5">
        <v>0</v>
      </c>
      <c r="F33" s="5" t="s">
        <v>2250</v>
      </c>
      <c r="G33" s="5"/>
      <c r="H33" s="5" t="s">
        <v>2562</v>
      </c>
      <c r="I33" s="5" t="s">
        <v>2411</v>
      </c>
      <c r="J33" s="5" t="s">
        <v>2569</v>
      </c>
      <c r="K33" s="5" t="s">
        <v>2973</v>
      </c>
      <c r="L33" s="5" t="s">
        <v>98</v>
      </c>
      <c r="M33" s="5" t="s">
        <v>2978</v>
      </c>
      <c r="N33" s="5" t="str">
        <f>CONCATENATE(H33," ",I33," ",J33)</f>
        <v>B Lapraye Valentin Lecomte S Le Marec</v>
      </c>
      <c r="O33" t="s">
        <v>2989</v>
      </c>
      <c r="P33" t="s">
        <v>2956</v>
      </c>
    </row>
    <row r="34" spans="1:19" x14ac:dyDescent="0.25">
      <c r="A34" s="5" t="s">
        <v>2163</v>
      </c>
      <c r="B34" s="5" t="s">
        <v>138</v>
      </c>
      <c r="C34" s="5" t="s">
        <v>10</v>
      </c>
      <c r="D34" s="5" t="s">
        <v>193</v>
      </c>
      <c r="E34" s="5">
        <v>0</v>
      </c>
      <c r="F34" s="5" t="s">
        <v>2251</v>
      </c>
      <c r="G34" s="5"/>
      <c r="H34" s="5" t="s">
        <v>2562</v>
      </c>
      <c r="I34" s="5" t="s">
        <v>2424</v>
      </c>
      <c r="J34" t="s">
        <v>3138</v>
      </c>
      <c r="K34" s="5" t="s">
        <v>2973</v>
      </c>
      <c r="L34" s="5" t="s">
        <v>90</v>
      </c>
      <c r="M34" s="5" t="s">
        <v>2978</v>
      </c>
      <c r="N34" s="5" t="str">
        <f>CONCATENATE(H34," ",I34," ",J34)</f>
        <v xml:space="preserve">B Lapraye François Muller A GADJANOVA </v>
      </c>
      <c r="O34" t="s">
        <v>2948</v>
      </c>
      <c r="P34" t="s">
        <v>2961</v>
      </c>
    </row>
    <row r="35" spans="1:19" x14ac:dyDescent="0.25">
      <c r="A35" s="5" t="s">
        <v>2164</v>
      </c>
      <c r="B35" s="5" t="s">
        <v>139</v>
      </c>
      <c r="C35" s="5" t="s">
        <v>17</v>
      </c>
      <c r="D35" s="5" t="s">
        <v>193</v>
      </c>
      <c r="E35" s="5">
        <v>0</v>
      </c>
      <c r="F35" s="5" t="s">
        <v>2252</v>
      </c>
      <c r="G35" s="5"/>
      <c r="H35" s="5" t="s">
        <v>3130</v>
      </c>
      <c r="I35" s="5" t="s">
        <v>2439</v>
      </c>
      <c r="J35" t="s">
        <v>3137</v>
      </c>
      <c r="K35" s="5" t="s">
        <v>2972</v>
      </c>
      <c r="L35" s="5" t="s">
        <v>91</v>
      </c>
      <c r="M35" s="5" t="s">
        <v>2976</v>
      </c>
      <c r="N35" s="5" t="str">
        <f>CONCATENATE(H35," ",I35," ",J35)</f>
        <v>L Courtillat T Guillemot F Turzi</v>
      </c>
      <c r="O35" t="s">
        <v>2954</v>
      </c>
      <c r="P35" t="s">
        <v>2965</v>
      </c>
    </row>
    <row r="36" spans="1:19" s="5" customFormat="1" x14ac:dyDescent="0.25">
      <c r="A36" s="5" t="s">
        <v>2165</v>
      </c>
      <c r="B36" s="5" t="s">
        <v>3123</v>
      </c>
      <c r="C36" s="5" t="s">
        <v>194</v>
      </c>
      <c r="D36" s="5" t="s">
        <v>193</v>
      </c>
      <c r="E36" s="5">
        <v>0</v>
      </c>
      <c r="F36" s="5" t="s">
        <v>2253</v>
      </c>
      <c r="H36" s="5" t="s">
        <v>2564</v>
      </c>
      <c r="I36" s="5" t="s">
        <v>2425</v>
      </c>
      <c r="J36" t="s">
        <v>3125</v>
      </c>
      <c r="K36" t="s">
        <v>3124</v>
      </c>
      <c r="L36" s="5" t="s">
        <v>93</v>
      </c>
      <c r="M36" s="5" t="s">
        <v>3128</v>
      </c>
      <c r="N36" s="5" t="str">
        <f>CONCATENATE(H36," ",I36," ",J36)</f>
        <v>DO Bouchez Céline Barth M Loubar</v>
      </c>
      <c r="O36" s="5" t="s">
        <v>2947</v>
      </c>
      <c r="P36" s="5" t="s">
        <v>2957</v>
      </c>
      <c r="Q36" s="5" t="s">
        <v>3122</v>
      </c>
    </row>
    <row r="37" spans="1:19" x14ac:dyDescent="0.25">
      <c r="A37" s="5" t="s">
        <v>2166</v>
      </c>
      <c r="B37" s="5" t="s">
        <v>141</v>
      </c>
      <c r="C37" s="5" t="s">
        <v>14</v>
      </c>
      <c r="D37" s="5" t="s">
        <v>13</v>
      </c>
      <c r="E37" s="5">
        <v>0</v>
      </c>
      <c r="F37" s="5" t="s">
        <v>2254</v>
      </c>
      <c r="G37" s="5"/>
      <c r="H37" s="5" t="s">
        <v>2985</v>
      </c>
      <c r="I37" s="5" t="s">
        <v>2409</v>
      </c>
      <c r="J37" t="s">
        <v>2986</v>
      </c>
      <c r="K37" s="5" t="s">
        <v>2972</v>
      </c>
      <c r="L37" s="5" t="s">
        <v>91</v>
      </c>
      <c r="M37" s="5" t="s">
        <v>2981</v>
      </c>
      <c r="N37" s="5" t="str">
        <f>CONCATENATE(H37," ",I37," ",J37)</f>
        <v>A Soukane Manolo Hina M Cotsaftis</v>
      </c>
      <c r="O37" t="s">
        <v>2952</v>
      </c>
      <c r="P37" t="s">
        <v>2964</v>
      </c>
    </row>
    <row r="38" spans="1:19" x14ac:dyDescent="0.25">
      <c r="A38" s="5" t="s">
        <v>2167</v>
      </c>
      <c r="B38" s="5" t="s">
        <v>142</v>
      </c>
      <c r="C38" s="5" t="s">
        <v>15</v>
      </c>
      <c r="D38" s="5" t="s">
        <v>193</v>
      </c>
      <c r="E38" s="5">
        <v>0</v>
      </c>
      <c r="F38" s="5" t="s">
        <v>2255</v>
      </c>
      <c r="G38" s="5"/>
      <c r="H38" s="5" t="s">
        <v>3130</v>
      </c>
      <c r="I38" s="5" t="s">
        <v>2426</v>
      </c>
      <c r="J38" t="s">
        <v>3138</v>
      </c>
      <c r="K38" s="5" t="s">
        <v>2972</v>
      </c>
      <c r="L38" s="5" t="s">
        <v>97</v>
      </c>
      <c r="M38" s="5" t="s">
        <v>2976</v>
      </c>
      <c r="N38" s="5" t="str">
        <f>CONCATENATE(H38," ",I38," ",J38)</f>
        <v xml:space="preserve">L Courtillat Sebti Mouelhi A GADJANOVA </v>
      </c>
      <c r="O38" t="s">
        <v>2947</v>
      </c>
      <c r="P38" t="s">
        <v>2962</v>
      </c>
    </row>
    <row r="39" spans="1:19" x14ac:dyDescent="0.25">
      <c r="A39" s="5" t="s">
        <v>2168</v>
      </c>
      <c r="B39" s="5" t="s">
        <v>143</v>
      </c>
      <c r="C39" s="5" t="s">
        <v>11</v>
      </c>
      <c r="D39" s="5" t="s">
        <v>193</v>
      </c>
      <c r="E39" s="5">
        <v>0</v>
      </c>
      <c r="F39" s="5" t="s">
        <v>2470</v>
      </c>
      <c r="G39" s="5"/>
      <c r="H39" s="24" t="s">
        <v>2562</v>
      </c>
      <c r="I39" s="5" t="s">
        <v>2416</v>
      </c>
      <c r="J39" t="s">
        <v>2996</v>
      </c>
      <c r="K39" s="5" t="s">
        <v>2972</v>
      </c>
      <c r="L39" s="5" t="s">
        <v>97</v>
      </c>
      <c r="M39" s="5" t="s">
        <v>2978</v>
      </c>
      <c r="N39" s="5" t="str">
        <f>CONCATENATE(H39," ",I39," ",J39)</f>
        <v>B Lapraye Jacques Rossard P Haik</v>
      </c>
      <c r="O39" t="s">
        <v>2984</v>
      </c>
      <c r="P39" t="s">
        <v>2956</v>
      </c>
    </row>
    <row r="40" spans="1:19" x14ac:dyDescent="0.25">
      <c r="A40" s="5" t="s">
        <v>2169</v>
      </c>
      <c r="B40" s="5" t="s">
        <v>144</v>
      </c>
      <c r="C40" s="5" t="s">
        <v>11</v>
      </c>
      <c r="D40" s="5" t="s">
        <v>193</v>
      </c>
      <c r="E40" s="5">
        <v>0</v>
      </c>
      <c r="F40" s="5" t="s">
        <v>2256</v>
      </c>
      <c r="G40" s="5"/>
      <c r="H40" s="24" t="s">
        <v>3130</v>
      </c>
      <c r="I40" s="5" t="s">
        <v>2407</v>
      </c>
      <c r="J40" t="s">
        <v>3138</v>
      </c>
      <c r="K40" s="5" t="s">
        <v>2972</v>
      </c>
      <c r="L40" s="5" t="s">
        <v>96</v>
      </c>
      <c r="M40" s="5" t="s">
        <v>2976</v>
      </c>
      <c r="N40" s="5" t="str">
        <f>CONCATENATE(H40," ",I40," ",J40)</f>
        <v xml:space="preserve">L Courtillat P. HAÏK A GADJANOVA </v>
      </c>
      <c r="O40" t="s">
        <v>2947</v>
      </c>
      <c r="P40" t="s">
        <v>2956</v>
      </c>
    </row>
    <row r="41" spans="1:19" x14ac:dyDescent="0.25">
      <c r="A41" s="5" t="s">
        <v>2170</v>
      </c>
      <c r="B41" s="5" t="s">
        <v>145</v>
      </c>
      <c r="C41" s="5" t="s">
        <v>9</v>
      </c>
      <c r="D41" s="5" t="s">
        <v>52</v>
      </c>
      <c r="E41" s="5">
        <v>0</v>
      </c>
      <c r="F41" s="5" t="s">
        <v>2257</v>
      </c>
      <c r="G41" s="5"/>
      <c r="H41" s="5" t="s">
        <v>2429</v>
      </c>
      <c r="I41" s="5" t="s">
        <v>2428</v>
      </c>
      <c r="J41" s="5" t="s">
        <v>3140</v>
      </c>
      <c r="K41" s="5" t="s">
        <v>2972</v>
      </c>
      <c r="L41" s="5" t="s">
        <v>91</v>
      </c>
      <c r="M41" s="5" t="s">
        <v>2980</v>
      </c>
      <c r="N41" s="5" t="str">
        <f>CONCATENATE(H41," ",I41," ",J41)</f>
        <v>Yves RAKOTONDRATSIMBA Duc Pham-Hi H Mechkour</v>
      </c>
      <c r="O41" t="s">
        <v>2947</v>
      </c>
      <c r="P41" t="s">
        <v>2956</v>
      </c>
    </row>
    <row r="42" spans="1:19" x14ac:dyDescent="0.25">
      <c r="A42" s="5" t="s">
        <v>2171</v>
      </c>
      <c r="B42" s="5" t="s">
        <v>146</v>
      </c>
      <c r="C42" s="5" t="s">
        <v>9</v>
      </c>
      <c r="D42" s="5" t="s">
        <v>52</v>
      </c>
      <c r="E42" s="5">
        <v>0</v>
      </c>
      <c r="F42" s="5" t="s">
        <v>2258</v>
      </c>
      <c r="G42" s="5"/>
      <c r="H42" s="5" t="s">
        <v>2429</v>
      </c>
      <c r="I42" s="5" t="s">
        <v>2428</v>
      </c>
      <c r="J42" s="5" t="s">
        <v>3140</v>
      </c>
      <c r="K42" s="5" t="s">
        <v>2972</v>
      </c>
      <c r="L42" s="5" t="s">
        <v>92</v>
      </c>
      <c r="M42" s="5" t="s">
        <v>2980</v>
      </c>
      <c r="N42" s="5" t="str">
        <f>CONCATENATE(H42," ",I42," ",J42)</f>
        <v>Yves RAKOTONDRATSIMBA Duc Pham-Hi H Mechkour</v>
      </c>
      <c r="O42" t="s">
        <v>2947</v>
      </c>
      <c r="P42" t="s">
        <v>2956</v>
      </c>
    </row>
    <row r="43" spans="1:19" x14ac:dyDescent="0.25">
      <c r="A43" s="5" t="s">
        <v>2172</v>
      </c>
      <c r="B43" s="5" t="s">
        <v>2521</v>
      </c>
      <c r="C43" s="5" t="s">
        <v>53</v>
      </c>
      <c r="D43" s="5" t="s">
        <v>191</v>
      </c>
      <c r="E43" s="5">
        <v>0</v>
      </c>
      <c r="F43" s="5" t="s">
        <v>2259</v>
      </c>
      <c r="G43" s="5"/>
      <c r="H43" s="5" t="s">
        <v>2996</v>
      </c>
      <c r="I43" s="5" t="s">
        <v>2519</v>
      </c>
      <c r="J43" t="s">
        <v>2994</v>
      </c>
      <c r="K43" s="5" t="s">
        <v>2973</v>
      </c>
      <c r="L43" s="5" t="s">
        <v>93</v>
      </c>
      <c r="M43" s="5" t="s">
        <v>2979</v>
      </c>
      <c r="N43" s="5" t="str">
        <f>CONCATENATE(H43," ",I43," ",J43)</f>
        <v>P Haik Gautier Delache H Bouchaib</v>
      </c>
      <c r="O43" t="s">
        <v>3001</v>
      </c>
      <c r="P43" t="s">
        <v>3000</v>
      </c>
    </row>
    <row r="44" spans="1:19" x14ac:dyDescent="0.25">
      <c r="A44" s="5" t="s">
        <v>2173</v>
      </c>
      <c r="B44" s="5" t="s">
        <v>147</v>
      </c>
      <c r="C44" s="5" t="s">
        <v>12</v>
      </c>
      <c r="D44" s="5" t="s">
        <v>13</v>
      </c>
      <c r="E44" s="5">
        <v>0</v>
      </c>
      <c r="F44" s="5" t="s">
        <v>2260</v>
      </c>
      <c r="G44" s="5"/>
      <c r="H44" s="5" t="s">
        <v>2985</v>
      </c>
      <c r="I44" s="5" t="s">
        <v>2419</v>
      </c>
      <c r="J44" t="s">
        <v>2986</v>
      </c>
      <c r="K44" s="5" t="s">
        <v>2972</v>
      </c>
      <c r="L44" s="5" t="s">
        <v>92</v>
      </c>
      <c r="M44" s="5" t="s">
        <v>2981</v>
      </c>
      <c r="N44" s="5" t="str">
        <f>CONCATENATE(H44," ",I44," ",J44)</f>
        <v>A Soukane JJ Wanègue M Cotsaftis</v>
      </c>
      <c r="O44" t="s">
        <v>2951</v>
      </c>
      <c r="P44" t="s">
        <v>2963</v>
      </c>
    </row>
    <row r="45" spans="1:19" s="5" customFormat="1" x14ac:dyDescent="0.25">
      <c r="A45" s="5" t="s">
        <v>2174</v>
      </c>
      <c r="B45" s="5" t="s">
        <v>2438</v>
      </c>
      <c r="C45" s="5" t="s">
        <v>195</v>
      </c>
      <c r="D45" s="5" t="s">
        <v>55</v>
      </c>
      <c r="E45" s="5">
        <v>0</v>
      </c>
      <c r="F45" s="5" t="s">
        <v>2261</v>
      </c>
      <c r="H45" s="5" t="s">
        <v>2987</v>
      </c>
      <c r="I45" s="5" t="s">
        <v>2439</v>
      </c>
      <c r="J45" t="s">
        <v>3139</v>
      </c>
      <c r="K45" s="5" t="s">
        <v>2972</v>
      </c>
      <c r="L45" s="5" t="s">
        <v>96</v>
      </c>
      <c r="M45" s="5" t="s">
        <v>2975</v>
      </c>
      <c r="N45" s="5" t="str">
        <f>CONCATENATE(H45," ",I45," ",J45)</f>
        <v>P Paradinas T Guillemot F Saidi</v>
      </c>
      <c r="O45" s="5" t="s">
        <v>2954</v>
      </c>
      <c r="P45" s="5" t="s">
        <v>2965</v>
      </c>
    </row>
    <row r="46" spans="1:19" x14ac:dyDescent="0.25">
      <c r="A46" s="5" t="s">
        <v>2175</v>
      </c>
      <c r="B46" s="5" t="s">
        <v>148</v>
      </c>
      <c r="C46" s="5" t="s">
        <v>15</v>
      </c>
      <c r="D46" s="5" t="s">
        <v>191</v>
      </c>
      <c r="E46" s="5">
        <v>0</v>
      </c>
      <c r="F46" s="5" t="s">
        <v>2262</v>
      </c>
      <c r="G46" s="5"/>
      <c r="H46" s="5" t="s">
        <v>2566</v>
      </c>
      <c r="I46" s="5" t="s">
        <v>2435</v>
      </c>
      <c r="J46" t="s">
        <v>2996</v>
      </c>
      <c r="K46" s="5" t="s">
        <v>2973</v>
      </c>
      <c r="L46" s="5" t="s">
        <v>91</v>
      </c>
      <c r="M46" s="5" t="s">
        <v>2979</v>
      </c>
      <c r="N46" s="5" t="str">
        <f>CONCATENATE(H46," ",I46," ",J46)</f>
        <v>O Chesnais Chiraz Hammami P Haik</v>
      </c>
      <c r="O46" t="s">
        <v>2967</v>
      </c>
      <c r="P46" t="s">
        <v>2968</v>
      </c>
    </row>
    <row r="47" spans="1:19" x14ac:dyDescent="0.25">
      <c r="A47" s="5" t="s">
        <v>2176</v>
      </c>
      <c r="B47" s="5" t="s">
        <v>149</v>
      </c>
      <c r="C47" s="5" t="s">
        <v>15</v>
      </c>
      <c r="D47" s="5" t="s">
        <v>191</v>
      </c>
      <c r="E47" s="5">
        <v>0</v>
      </c>
      <c r="F47" s="5" t="s">
        <v>2263</v>
      </c>
      <c r="G47" s="5"/>
      <c r="H47" s="24" t="s">
        <v>2566</v>
      </c>
      <c r="I47" s="5" t="s">
        <v>2439</v>
      </c>
      <c r="J47" t="s">
        <v>2995</v>
      </c>
      <c r="K47" s="5" t="s">
        <v>2972</v>
      </c>
      <c r="L47" s="5" t="s">
        <v>99</v>
      </c>
      <c r="M47" s="5" t="s">
        <v>2981</v>
      </c>
      <c r="N47" s="5" t="str">
        <f>CONCATENATE(H47," ",I47," ",J47)</f>
        <v>O Chesnais T Guillemot J Rossard</v>
      </c>
      <c r="O47" t="s">
        <v>2954</v>
      </c>
      <c r="P47" t="s">
        <v>2965</v>
      </c>
    </row>
    <row r="48" spans="1:19" x14ac:dyDescent="0.25">
      <c r="A48" s="5" t="s">
        <v>2177</v>
      </c>
      <c r="B48" s="5" t="s">
        <v>3150</v>
      </c>
      <c r="C48" s="5" t="s">
        <v>15</v>
      </c>
      <c r="D48" s="5" t="s">
        <v>189</v>
      </c>
      <c r="E48" s="5">
        <v>0</v>
      </c>
      <c r="F48" s="5" t="s">
        <v>2264</v>
      </c>
      <c r="G48" s="5"/>
      <c r="H48" s="5" t="s">
        <v>3131</v>
      </c>
      <c r="I48" s="5" t="s">
        <v>2421</v>
      </c>
      <c r="J48" t="s">
        <v>3162</v>
      </c>
      <c r="K48" s="5" t="s">
        <v>2973</v>
      </c>
      <c r="L48" s="5" t="s">
        <v>97</v>
      </c>
      <c r="M48" s="5" t="s">
        <v>2976</v>
      </c>
      <c r="N48" s="5" t="str">
        <f>CONCATENATE(H48," ",I48," ",J48)</f>
        <v>M CORNUEJOLS Rafik ZITOUNI Aghiles DJOUDI</v>
      </c>
      <c r="O48" t="s">
        <v>2947</v>
      </c>
      <c r="P48" t="s">
        <v>2956</v>
      </c>
      <c r="R48">
        <v>14</v>
      </c>
      <c r="S48" t="s">
        <v>3152</v>
      </c>
    </row>
    <row r="49" spans="1:19" x14ac:dyDescent="0.25">
      <c r="A49" s="5" t="s">
        <v>2178</v>
      </c>
      <c r="B49" s="5" t="s">
        <v>2661</v>
      </c>
      <c r="C49" s="5" t="s">
        <v>12</v>
      </c>
      <c r="D49" s="5" t="s">
        <v>191</v>
      </c>
      <c r="E49" s="5">
        <v>0</v>
      </c>
      <c r="F49" s="5" t="s">
        <v>2265</v>
      </c>
      <c r="G49" s="5"/>
      <c r="H49" s="5" t="s">
        <v>2999</v>
      </c>
      <c r="I49" s="5" t="s">
        <v>2408</v>
      </c>
      <c r="J49" t="s">
        <v>2993</v>
      </c>
      <c r="K49" s="5" t="s">
        <v>2973</v>
      </c>
      <c r="L49" s="5" t="s">
        <v>99</v>
      </c>
      <c r="M49" s="5" t="s">
        <v>2979</v>
      </c>
      <c r="N49" s="5" t="str">
        <f>CONCATENATE(H49," ",I49," ",J49)</f>
        <v>T Couanon Maxime Schneider G Delache</v>
      </c>
      <c r="O49" t="s">
        <v>3002</v>
      </c>
      <c r="P49" t="s">
        <v>2956</v>
      </c>
      <c r="Q49" t="s">
        <v>3122</v>
      </c>
    </row>
    <row r="50" spans="1:19" x14ac:dyDescent="0.25">
      <c r="A50" s="5" t="s">
        <v>2179</v>
      </c>
      <c r="B50" s="5" t="s">
        <v>3151</v>
      </c>
      <c r="C50" s="5" t="s">
        <v>11</v>
      </c>
      <c r="D50" s="5" t="s">
        <v>189</v>
      </c>
      <c r="E50" s="5">
        <v>0</v>
      </c>
      <c r="F50" s="5" t="s">
        <v>2266</v>
      </c>
      <c r="G50" s="5"/>
      <c r="H50" s="5" t="s">
        <v>3131</v>
      </c>
      <c r="I50" s="5" t="s">
        <v>2417</v>
      </c>
      <c r="J50" t="s">
        <v>2992</v>
      </c>
      <c r="K50" s="5" t="s">
        <v>2973</v>
      </c>
      <c r="L50" s="5" t="s">
        <v>96</v>
      </c>
      <c r="M50" s="5" t="s">
        <v>2976</v>
      </c>
      <c r="N50" s="5" t="str">
        <f>CONCATENATE(H50," ",I50," ",J50)</f>
        <v>M CORNUEJOLS Filippo Ferdeghini D Buruian</v>
      </c>
      <c r="O50" t="s">
        <v>2948</v>
      </c>
      <c r="P50" t="s">
        <v>2960</v>
      </c>
      <c r="R50">
        <v>11</v>
      </c>
      <c r="S50" t="s">
        <v>3153</v>
      </c>
    </row>
    <row r="51" spans="1:19" x14ac:dyDescent="0.25">
      <c r="A51" s="5" t="s">
        <v>2180</v>
      </c>
      <c r="B51" s="5" t="s">
        <v>3154</v>
      </c>
      <c r="C51" s="5" t="s">
        <v>16</v>
      </c>
      <c r="D51" s="5" t="s">
        <v>189</v>
      </c>
      <c r="E51" s="5">
        <v>0</v>
      </c>
      <c r="F51" s="5" t="s">
        <v>2267</v>
      </c>
      <c r="G51" s="5"/>
      <c r="H51" s="5" t="s">
        <v>3131</v>
      </c>
      <c r="I51" s="5" t="s">
        <v>2406</v>
      </c>
      <c r="J51" s="24" t="s">
        <v>3165</v>
      </c>
      <c r="K51" s="5" t="s">
        <v>2973</v>
      </c>
      <c r="L51" s="5" t="s">
        <v>98</v>
      </c>
      <c r="M51" s="5" t="s">
        <v>2976</v>
      </c>
      <c r="N51" s="5" t="str">
        <f>CONCATENATE(H51," ",I51," ",J51)</f>
        <v>M CORNUEJOLS Christine CRAMBES KHEZAZ Abderraouf</v>
      </c>
      <c r="O51" t="s">
        <v>2948</v>
      </c>
      <c r="P51" t="s">
        <v>2958</v>
      </c>
      <c r="R51">
        <v>13</v>
      </c>
      <c r="S51" t="s">
        <v>3155</v>
      </c>
    </row>
    <row r="52" spans="1:19" x14ac:dyDescent="0.25">
      <c r="A52" s="5" t="s">
        <v>2181</v>
      </c>
      <c r="B52" s="5" t="s">
        <v>153</v>
      </c>
      <c r="C52" s="5" t="s">
        <v>12</v>
      </c>
      <c r="D52" s="128" t="s">
        <v>193</v>
      </c>
      <c r="E52" s="5">
        <v>0</v>
      </c>
      <c r="F52" s="5" t="s">
        <v>2268</v>
      </c>
      <c r="G52" s="5"/>
      <c r="H52" s="5" t="s">
        <v>2562</v>
      </c>
      <c r="I52" s="5" t="s">
        <v>2413</v>
      </c>
      <c r="J52" t="s">
        <v>3138</v>
      </c>
      <c r="K52" s="5" t="s">
        <v>2973</v>
      </c>
      <c r="L52" s="5" t="s">
        <v>93</v>
      </c>
      <c r="M52" s="5" t="s">
        <v>2978</v>
      </c>
      <c r="N52" s="5" t="str">
        <f>CONCATENATE(H52," ",I52," ",J52)</f>
        <v xml:space="preserve">B Lapraye Thomas Couanon A GADJANOVA </v>
      </c>
      <c r="O52" t="s">
        <v>2967</v>
      </c>
      <c r="P52" t="s">
        <v>2997</v>
      </c>
    </row>
    <row r="53" spans="1:19" s="5" customFormat="1" x14ac:dyDescent="0.25">
      <c r="A53" s="5" t="s">
        <v>2182</v>
      </c>
      <c r="B53" s="5" t="s">
        <v>154</v>
      </c>
      <c r="C53" s="5" t="s">
        <v>12</v>
      </c>
      <c r="D53" s="5" t="s">
        <v>191</v>
      </c>
      <c r="E53" s="5">
        <v>0</v>
      </c>
      <c r="F53" s="5" t="s">
        <v>2269</v>
      </c>
      <c r="H53" s="5" t="s">
        <v>2995</v>
      </c>
      <c r="I53" s="5" t="s">
        <v>2425</v>
      </c>
      <c r="J53" t="s">
        <v>2994</v>
      </c>
      <c r="K53" s="5" t="s">
        <v>2973</v>
      </c>
      <c r="L53" s="5" t="s">
        <v>97</v>
      </c>
      <c r="M53" s="5" t="s">
        <v>3003</v>
      </c>
      <c r="N53" s="5" t="str">
        <f>CONCATENATE(H53," ",I53," ",J53)</f>
        <v>J Rossard Céline Barth H Bouchaib</v>
      </c>
      <c r="O53" s="5" t="s">
        <v>2947</v>
      </c>
      <c r="P53" s="5" t="s">
        <v>2957</v>
      </c>
    </row>
    <row r="54" spans="1:19" x14ac:dyDescent="0.25">
      <c r="A54" s="5" t="s">
        <v>2183</v>
      </c>
      <c r="B54" s="5" t="s">
        <v>2662</v>
      </c>
      <c r="C54" s="5" t="s">
        <v>11</v>
      </c>
      <c r="D54" s="5" t="s">
        <v>191</v>
      </c>
      <c r="E54" s="5">
        <v>0</v>
      </c>
      <c r="F54" s="5" t="s">
        <v>2663</v>
      </c>
      <c r="G54" s="5"/>
      <c r="H54" s="5" t="s">
        <v>2996</v>
      </c>
      <c r="I54" s="5" t="s">
        <v>2408</v>
      </c>
      <c r="J54" s="24" t="s">
        <v>3165</v>
      </c>
      <c r="K54" s="5" t="s">
        <v>2973</v>
      </c>
      <c r="L54" s="5" t="s">
        <v>92</v>
      </c>
      <c r="M54" s="5" t="s">
        <v>2982</v>
      </c>
      <c r="N54" s="5" t="str">
        <f>CONCATENATE(H54," ",I54," ",J54)</f>
        <v>P Haik Maxime Schneider KHEZAZ Abderraouf</v>
      </c>
      <c r="O54" t="s">
        <v>3002</v>
      </c>
      <c r="P54" t="s">
        <v>2956</v>
      </c>
    </row>
    <row r="55" spans="1:19" x14ac:dyDescent="0.25">
      <c r="A55" s="5" t="s">
        <v>2184</v>
      </c>
      <c r="B55" s="5" t="s">
        <v>155</v>
      </c>
      <c r="C55" s="5" t="s">
        <v>53</v>
      </c>
      <c r="D55" s="5" t="s">
        <v>191</v>
      </c>
      <c r="E55" s="5">
        <v>0</v>
      </c>
      <c r="F55" s="5" t="s">
        <v>2270</v>
      </c>
      <c r="G55" s="5"/>
      <c r="H55" s="5" t="s">
        <v>2428</v>
      </c>
      <c r="I55" s="5" t="s">
        <v>2426</v>
      </c>
      <c r="J55" s="5" t="s">
        <v>3156</v>
      </c>
      <c r="K55" t="s">
        <v>3008</v>
      </c>
      <c r="L55" t="s">
        <v>3118</v>
      </c>
      <c r="M55" s="5" t="s">
        <v>3128</v>
      </c>
      <c r="N55" s="5" t="str">
        <f>CONCATENATE(H55," ",I55," ",J55)</f>
        <v>Duc Pham-Hi Sebti Mouelhi Y Rakoto</v>
      </c>
      <c r="O55" t="s">
        <v>2947</v>
      </c>
      <c r="P55" t="s">
        <v>2962</v>
      </c>
      <c r="Q55" t="s">
        <v>3122</v>
      </c>
    </row>
    <row r="56" spans="1:19" x14ac:dyDescent="0.25">
      <c r="A56" s="5" t="s">
        <v>2185</v>
      </c>
      <c r="B56" s="5" t="s">
        <v>156</v>
      </c>
      <c r="C56" s="5" t="s">
        <v>12</v>
      </c>
      <c r="D56" s="5" t="s">
        <v>191</v>
      </c>
      <c r="E56" s="5">
        <v>0</v>
      </c>
      <c r="F56" s="5" t="s">
        <v>2271</v>
      </c>
      <c r="G56" s="5"/>
      <c r="H56" s="24" t="s">
        <v>2528</v>
      </c>
      <c r="I56" s="5" t="s">
        <v>3143</v>
      </c>
      <c r="J56" s="5" t="s">
        <v>2992</v>
      </c>
      <c r="K56" t="s">
        <v>3141</v>
      </c>
      <c r="L56" t="s">
        <v>3142</v>
      </c>
      <c r="M56" s="5" t="s">
        <v>3128</v>
      </c>
      <c r="N56" s="5" t="str">
        <f>CONCATENATE(H56," ",I56," ",J56)</f>
        <v>F Ravaut C Barth D Buruian</v>
      </c>
      <c r="O56" t="s">
        <v>2947</v>
      </c>
      <c r="P56" t="s">
        <v>2956</v>
      </c>
      <c r="Q56" t="s">
        <v>3122</v>
      </c>
    </row>
    <row r="57" spans="1:19" x14ac:dyDescent="0.25">
      <c r="A57" s="5" t="s">
        <v>2186</v>
      </c>
      <c r="B57" s="5" t="s">
        <v>157</v>
      </c>
      <c r="C57" s="5" t="s">
        <v>17</v>
      </c>
      <c r="D57" s="5" t="s">
        <v>191</v>
      </c>
      <c r="E57" s="5">
        <v>0</v>
      </c>
      <c r="F57" s="5" t="s">
        <v>2272</v>
      </c>
      <c r="G57" s="5"/>
      <c r="H57" s="24" t="s">
        <v>2995</v>
      </c>
      <c r="I57" s="5" t="s">
        <v>2526</v>
      </c>
      <c r="J57" t="s">
        <v>2993</v>
      </c>
      <c r="K57" s="5" t="s">
        <v>2973</v>
      </c>
      <c r="L57" s="5" t="s">
        <v>90</v>
      </c>
      <c r="M57" s="5" t="s">
        <v>3003</v>
      </c>
      <c r="N57" s="5" t="str">
        <f>CONCATENATE(H57," ",I57," ",J57)</f>
        <v>J Rossard B Senouci G Delache</v>
      </c>
      <c r="O57" t="s">
        <v>2947</v>
      </c>
      <c r="P57" t="s">
        <v>2956</v>
      </c>
    </row>
    <row r="58" spans="1:19" x14ac:dyDescent="0.25">
      <c r="A58" s="5" t="s">
        <v>2187</v>
      </c>
      <c r="B58" s="5" t="s">
        <v>158</v>
      </c>
      <c r="C58" s="5" t="s">
        <v>12</v>
      </c>
      <c r="D58" s="5" t="s">
        <v>191</v>
      </c>
      <c r="E58" s="5">
        <v>0</v>
      </c>
      <c r="F58" s="5" t="s">
        <v>2273</v>
      </c>
      <c r="G58" s="5"/>
      <c r="H58" s="24" t="s">
        <v>2995</v>
      </c>
      <c r="I58" s="5" t="s">
        <v>2526</v>
      </c>
      <c r="J58" t="s">
        <v>2937</v>
      </c>
      <c r="K58" s="5" t="s">
        <v>2973</v>
      </c>
      <c r="L58" s="5" t="s">
        <v>91</v>
      </c>
      <c r="M58" s="5" t="s">
        <v>3003</v>
      </c>
      <c r="N58" s="5" t="str">
        <f>CONCATENATE(H58," ",I58," ",J58)</f>
        <v>J Rossard B Senouci Q Cabanes</v>
      </c>
      <c r="O58" t="s">
        <v>2947</v>
      </c>
      <c r="P58" t="s">
        <v>2956</v>
      </c>
    </row>
    <row r="59" spans="1:19" x14ac:dyDescent="0.25">
      <c r="A59" s="5" t="s">
        <v>2188</v>
      </c>
      <c r="B59" s="5" t="s">
        <v>159</v>
      </c>
      <c r="C59" s="5" t="s">
        <v>10</v>
      </c>
      <c r="D59" s="5" t="s">
        <v>191</v>
      </c>
      <c r="E59" s="5">
        <v>0</v>
      </c>
      <c r="F59" s="5" t="s">
        <v>2274</v>
      </c>
      <c r="G59" s="5"/>
      <c r="H59" s="24" t="s">
        <v>2569</v>
      </c>
      <c r="I59" s="5" t="s">
        <v>2411</v>
      </c>
      <c r="J59" t="s">
        <v>2993</v>
      </c>
      <c r="K59" s="5" t="s">
        <v>2973</v>
      </c>
      <c r="L59" s="5" t="s">
        <v>96</v>
      </c>
      <c r="M59" s="5" t="s">
        <v>2979</v>
      </c>
      <c r="N59" s="5" t="str">
        <f>CONCATENATE(H59," ",I59," ",J59)</f>
        <v>S Le Marec Valentin Lecomte G Delache</v>
      </c>
      <c r="O59" t="s">
        <v>2989</v>
      </c>
      <c r="P59" t="s">
        <v>2956</v>
      </c>
    </row>
    <row r="60" spans="1:19" x14ac:dyDescent="0.25">
      <c r="A60" s="5" t="s">
        <v>2189</v>
      </c>
      <c r="B60" s="5" t="s">
        <v>160</v>
      </c>
      <c r="C60" s="5" t="s">
        <v>12</v>
      </c>
      <c r="D60" s="5" t="s">
        <v>191</v>
      </c>
      <c r="E60" s="5">
        <v>0</v>
      </c>
      <c r="F60" s="5" t="s">
        <v>2275</v>
      </c>
      <c r="G60" s="5"/>
      <c r="H60" s="5" t="s">
        <v>2999</v>
      </c>
      <c r="I60" s="5" t="s">
        <v>2410</v>
      </c>
      <c r="J60" t="s">
        <v>2993</v>
      </c>
      <c r="K60" s="5" t="s">
        <v>2973</v>
      </c>
      <c r="L60" s="5" t="s">
        <v>98</v>
      </c>
      <c r="M60" s="5" t="s">
        <v>2979</v>
      </c>
      <c r="N60" s="5" t="str">
        <f>CONCATENATE(H60," ",I60," ",J60)</f>
        <v>T Couanon N.NACER G Delache</v>
      </c>
      <c r="O60" t="s">
        <v>2947</v>
      </c>
      <c r="P60" t="s">
        <v>2956</v>
      </c>
    </row>
    <row r="61" spans="1:19" x14ac:dyDescent="0.25">
      <c r="A61" s="5" t="s">
        <v>2190</v>
      </c>
      <c r="B61" s="5" t="s">
        <v>161</v>
      </c>
      <c r="C61" s="5" t="s">
        <v>10</v>
      </c>
      <c r="D61" s="5" t="s">
        <v>191</v>
      </c>
      <c r="E61" s="5">
        <v>0</v>
      </c>
      <c r="F61" s="5" t="s">
        <v>2276</v>
      </c>
      <c r="G61" s="5"/>
      <c r="H61" s="24" t="s">
        <v>2992</v>
      </c>
      <c r="I61" s="5" t="s">
        <v>2408</v>
      </c>
      <c r="J61" s="5" t="s">
        <v>2569</v>
      </c>
      <c r="K61" s="5" t="s">
        <v>2973</v>
      </c>
      <c r="L61" s="5" t="s">
        <v>93</v>
      </c>
      <c r="M61" s="5" t="s">
        <v>2982</v>
      </c>
      <c r="N61" s="5" t="str">
        <f>CONCATENATE(H61," ",I61," ",J61)</f>
        <v>D Buruian Maxime Schneider S Le Marec</v>
      </c>
      <c r="O61" t="s">
        <v>3002</v>
      </c>
      <c r="P61" t="s">
        <v>2956</v>
      </c>
    </row>
    <row r="62" spans="1:19" x14ac:dyDescent="0.25">
      <c r="A62" s="5" t="s">
        <v>2191</v>
      </c>
      <c r="B62" s="5" t="s">
        <v>162</v>
      </c>
      <c r="C62" s="5" t="s">
        <v>12</v>
      </c>
      <c r="D62" s="5" t="s">
        <v>191</v>
      </c>
      <c r="E62" s="5">
        <v>0</v>
      </c>
      <c r="F62" s="5" t="s">
        <v>2277</v>
      </c>
      <c r="G62" s="5"/>
      <c r="H62" s="5" t="s">
        <v>2528</v>
      </c>
      <c r="I62" s="5" t="s">
        <v>2414</v>
      </c>
      <c r="J62" t="s">
        <v>2995</v>
      </c>
      <c r="K62" s="5" t="s">
        <v>2972</v>
      </c>
      <c r="L62" s="5" t="s">
        <v>92</v>
      </c>
      <c r="M62" s="5" t="s">
        <v>2979</v>
      </c>
      <c r="N62" s="5" t="str">
        <f>CONCATENATE(H62," ",I62," ",J62)</f>
        <v>F Ravaut Jean-Baptiste de Chaisemartin J Rossard</v>
      </c>
      <c r="O62" t="s">
        <v>2967</v>
      </c>
      <c r="P62" t="s">
        <v>2968</v>
      </c>
    </row>
    <row r="63" spans="1:19" x14ac:dyDescent="0.25">
      <c r="A63" s="5" t="s">
        <v>2192</v>
      </c>
      <c r="B63" s="5" t="s">
        <v>163</v>
      </c>
      <c r="C63" s="5" t="s">
        <v>10</v>
      </c>
      <c r="D63" s="5" t="s">
        <v>191</v>
      </c>
      <c r="E63" s="5">
        <v>0</v>
      </c>
      <c r="F63" s="5" t="s">
        <v>2278</v>
      </c>
      <c r="G63" s="5"/>
      <c r="H63" s="5" t="s">
        <v>2569</v>
      </c>
      <c r="I63" s="5" t="s">
        <v>2431</v>
      </c>
      <c r="J63" t="s">
        <v>2994</v>
      </c>
      <c r="K63" s="5" t="s">
        <v>2972</v>
      </c>
      <c r="L63" s="5" t="s">
        <v>96</v>
      </c>
      <c r="M63" s="5" t="s">
        <v>2977</v>
      </c>
      <c r="N63" s="5" t="str">
        <f>CONCATENATE(H63," ",I63," ",J63)</f>
        <v>S Le Marec Serena Gallanti H Bouchaib</v>
      </c>
      <c r="O63" t="s">
        <v>2947</v>
      </c>
      <c r="P63" t="s">
        <v>2956</v>
      </c>
    </row>
    <row r="64" spans="1:19" x14ac:dyDescent="0.25">
      <c r="A64" s="5" t="s">
        <v>2193</v>
      </c>
      <c r="B64" s="5" t="s">
        <v>164</v>
      </c>
      <c r="C64" s="5" t="s">
        <v>15</v>
      </c>
      <c r="D64" s="5" t="s">
        <v>191</v>
      </c>
      <c r="E64" s="5">
        <v>0</v>
      </c>
      <c r="F64" s="5" t="s">
        <v>2279</v>
      </c>
      <c r="G64" s="5"/>
      <c r="H64" s="24" t="s">
        <v>2995</v>
      </c>
      <c r="I64" s="5" t="s">
        <v>2427</v>
      </c>
      <c r="J64" t="s">
        <v>2994</v>
      </c>
      <c r="K64" s="5" t="s">
        <v>2973</v>
      </c>
      <c r="L64" s="5" t="s">
        <v>98</v>
      </c>
      <c r="M64" s="5" t="s">
        <v>3003</v>
      </c>
      <c r="N64" s="5" t="str">
        <f>CONCATENATE(H64," ",I64," ",J64)</f>
        <v>J Rossard Olivier CHESNAIS H Bouchaib</v>
      </c>
      <c r="O64" t="s">
        <v>2953</v>
      </c>
      <c r="P64" t="s">
        <v>2956</v>
      </c>
    </row>
    <row r="65" spans="1:17" x14ac:dyDescent="0.25">
      <c r="A65" s="5" t="s">
        <v>2194</v>
      </c>
      <c r="B65" s="5" t="s">
        <v>3004</v>
      </c>
      <c r="C65" s="5" t="s">
        <v>11</v>
      </c>
      <c r="D65" s="5" t="s">
        <v>191</v>
      </c>
      <c r="E65" s="5">
        <v>0</v>
      </c>
      <c r="F65" s="5" t="s">
        <v>2280</v>
      </c>
      <c r="G65" s="5"/>
      <c r="H65" s="24" t="s">
        <v>2991</v>
      </c>
      <c r="I65" s="24" t="s">
        <v>2431</v>
      </c>
      <c r="J65" s="24" t="s">
        <v>2994</v>
      </c>
      <c r="K65" s="24" t="s">
        <v>2972</v>
      </c>
      <c r="L65" s="24" t="s">
        <v>97</v>
      </c>
      <c r="M65" s="5" t="s">
        <v>2977</v>
      </c>
      <c r="N65" s="5" t="str">
        <f>CONCATENATE(H65," ",I65," ",J65)</f>
        <v>S Nahle Serena Gallanti H Bouchaib</v>
      </c>
      <c r="O65" t="s">
        <v>2947</v>
      </c>
      <c r="P65" t="s">
        <v>2956</v>
      </c>
    </row>
    <row r="66" spans="1:17" x14ac:dyDescent="0.25">
      <c r="A66" s="5" t="s">
        <v>2195</v>
      </c>
      <c r="B66" s="5" t="s">
        <v>166</v>
      </c>
      <c r="C66" s="5" t="s">
        <v>12</v>
      </c>
      <c r="D66" s="5" t="s">
        <v>191</v>
      </c>
      <c r="E66" s="5">
        <v>0</v>
      </c>
      <c r="F66" s="5" t="s">
        <v>2281</v>
      </c>
      <c r="G66" s="5"/>
      <c r="H66" s="24" t="s">
        <v>2528</v>
      </c>
      <c r="I66" s="24" t="s">
        <v>2424</v>
      </c>
      <c r="J66" s="24" t="s">
        <v>2995</v>
      </c>
      <c r="K66" s="24" t="s">
        <v>2972</v>
      </c>
      <c r="L66" s="24" t="s">
        <v>96</v>
      </c>
      <c r="M66" s="5" t="s">
        <v>2979</v>
      </c>
      <c r="N66" s="5" t="str">
        <f>CONCATENATE(H66," ",I66," ",J66)</f>
        <v>F Ravaut François Muller J Rossard</v>
      </c>
      <c r="O66" t="s">
        <v>2948</v>
      </c>
      <c r="P66" t="s">
        <v>2961</v>
      </c>
    </row>
    <row r="67" spans="1:17" x14ac:dyDescent="0.25">
      <c r="A67" s="5" t="s">
        <v>2196</v>
      </c>
      <c r="B67" s="5" t="s">
        <v>2894</v>
      </c>
      <c r="C67" s="5" t="s">
        <v>12</v>
      </c>
      <c r="D67" s="5" t="s">
        <v>191</v>
      </c>
      <c r="E67" s="5">
        <v>0</v>
      </c>
      <c r="F67" s="5" t="s">
        <v>2282</v>
      </c>
      <c r="G67" s="5"/>
      <c r="H67" s="24" t="s">
        <v>2995</v>
      </c>
      <c r="I67" s="24" t="s">
        <v>2567</v>
      </c>
      <c r="J67" s="24" t="s">
        <v>3166</v>
      </c>
      <c r="K67" s="24" t="s">
        <v>2972</v>
      </c>
      <c r="L67" s="24" t="s">
        <v>97</v>
      </c>
      <c r="M67" s="5" t="s">
        <v>2979</v>
      </c>
      <c r="N67" s="5" t="str">
        <f>CONCATENATE(H67," ",I67," ",J67)</f>
        <v>J Rossard N Lopes Berger Levrault</v>
      </c>
      <c r="O67" t="s">
        <v>2949</v>
      </c>
      <c r="P67" t="s">
        <v>2959</v>
      </c>
    </row>
    <row r="68" spans="1:17" x14ac:dyDescent="0.25">
      <c r="A68" s="5" t="s">
        <v>2197</v>
      </c>
      <c r="B68" s="5" t="s">
        <v>167</v>
      </c>
      <c r="C68" s="5" t="s">
        <v>15</v>
      </c>
      <c r="D68" s="5" t="s">
        <v>191</v>
      </c>
      <c r="E68" s="5">
        <v>0</v>
      </c>
      <c r="F68" s="5" t="s">
        <v>2283</v>
      </c>
      <c r="G68" s="5"/>
      <c r="H68" s="24" t="s">
        <v>2995</v>
      </c>
      <c r="I68" s="24" t="s">
        <v>2420</v>
      </c>
      <c r="J68" s="24" t="s">
        <v>2566</v>
      </c>
      <c r="K68" s="24" t="s">
        <v>3007</v>
      </c>
      <c r="L68" s="24" t="s">
        <v>91</v>
      </c>
      <c r="M68" t="s">
        <v>3120</v>
      </c>
      <c r="N68" s="5" t="str">
        <f>CONCATENATE(H68," ",I68," ",J68)</f>
        <v>J Rossard Jean-Michel BUSCA O Chesnais</v>
      </c>
      <c r="O68" t="s">
        <v>2947</v>
      </c>
      <c r="P68" t="s">
        <v>2962</v>
      </c>
    </row>
    <row r="69" spans="1:17" x14ac:dyDescent="0.25">
      <c r="A69" s="5" t="s">
        <v>2198</v>
      </c>
      <c r="B69" s="5" t="s">
        <v>168</v>
      </c>
      <c r="C69" s="5" t="s">
        <v>10</v>
      </c>
      <c r="D69" s="5" t="s">
        <v>191</v>
      </c>
      <c r="E69" s="5">
        <v>0</v>
      </c>
      <c r="F69" s="5" t="s">
        <v>2284</v>
      </c>
      <c r="G69" s="5"/>
      <c r="H69" s="24" t="s">
        <v>2994</v>
      </c>
      <c r="I69" s="24" t="s">
        <v>2423</v>
      </c>
      <c r="J69" s="24" t="s">
        <v>2564</v>
      </c>
      <c r="K69" s="24" t="s">
        <v>2973</v>
      </c>
      <c r="L69" s="24" t="s">
        <v>92</v>
      </c>
      <c r="M69" s="5" t="s">
        <v>3003</v>
      </c>
      <c r="N69" s="5" t="str">
        <f>CONCATENATE(H69," ",I69," ",J69)</f>
        <v>H Bouchaib Elisabeth RENDLER DO Bouchez</v>
      </c>
      <c r="O69" t="s">
        <v>2947</v>
      </c>
      <c r="P69" t="s">
        <v>2959</v>
      </c>
    </row>
    <row r="70" spans="1:17" x14ac:dyDescent="0.25">
      <c r="A70" s="5" t="s">
        <v>2199</v>
      </c>
      <c r="B70" s="5" t="s">
        <v>169</v>
      </c>
      <c r="C70" s="5" t="s">
        <v>16</v>
      </c>
      <c r="D70" s="5" t="s">
        <v>193</v>
      </c>
      <c r="E70" s="5">
        <v>0</v>
      </c>
      <c r="F70" s="5" t="s">
        <v>2285</v>
      </c>
      <c r="G70" s="5"/>
      <c r="H70" s="24" t="s">
        <v>2564</v>
      </c>
      <c r="I70" s="5" t="s">
        <v>2417</v>
      </c>
      <c r="J70" t="s">
        <v>3133</v>
      </c>
      <c r="K70" t="s">
        <v>3134</v>
      </c>
      <c r="L70" t="s">
        <v>3135</v>
      </c>
      <c r="M70" t="s">
        <v>3136</v>
      </c>
      <c r="N70" s="5" t="str">
        <f>CONCATENATE(H70," ",I70," ",J70)</f>
        <v>DO Bouchez Filippo Ferdeghini K Frydman</v>
      </c>
      <c r="O70" t="s">
        <v>2948</v>
      </c>
      <c r="P70" t="s">
        <v>2960</v>
      </c>
      <c r="Q70" t="s">
        <v>3122</v>
      </c>
    </row>
    <row r="71" spans="1:17" x14ac:dyDescent="0.25">
      <c r="A71" s="5" t="s">
        <v>2200</v>
      </c>
      <c r="B71" s="5" t="s">
        <v>170</v>
      </c>
      <c r="C71" s="5" t="s">
        <v>16</v>
      </c>
      <c r="D71" s="5" t="s">
        <v>191</v>
      </c>
      <c r="E71" s="5">
        <v>0</v>
      </c>
      <c r="F71" s="5" t="s">
        <v>2286</v>
      </c>
      <c r="G71" s="5"/>
      <c r="H71" s="5" t="s">
        <v>2995</v>
      </c>
      <c r="I71" s="5" t="s">
        <v>2427</v>
      </c>
      <c r="J71" t="s">
        <v>2528</v>
      </c>
      <c r="K71" t="s">
        <v>3008</v>
      </c>
      <c r="L71" t="s">
        <v>3117</v>
      </c>
      <c r="M71" t="s">
        <v>3120</v>
      </c>
      <c r="N71" s="5" t="str">
        <f>CONCATENATE(H71," ",I71," ",J71)</f>
        <v>J Rossard Olivier CHESNAIS F Ravaut</v>
      </c>
      <c r="O71" t="s">
        <v>2953</v>
      </c>
      <c r="P71" t="s">
        <v>2956</v>
      </c>
      <c r="Q71" t="s">
        <v>3122</v>
      </c>
    </row>
    <row r="72" spans="1:17" x14ac:dyDescent="0.25">
      <c r="A72" s="5" t="s">
        <v>2201</v>
      </c>
      <c r="B72" s="5" t="s">
        <v>171</v>
      </c>
      <c r="C72" s="5" t="s">
        <v>12</v>
      </c>
      <c r="D72" s="5" t="s">
        <v>55</v>
      </c>
      <c r="E72" s="5">
        <v>0</v>
      </c>
      <c r="F72" s="5" t="s">
        <v>2287</v>
      </c>
      <c r="G72" s="5"/>
      <c r="H72" s="5" t="s">
        <v>2987</v>
      </c>
      <c r="I72" s="5" t="s">
        <v>2413</v>
      </c>
      <c r="J72" t="s">
        <v>2992</v>
      </c>
      <c r="K72" s="5" t="s">
        <v>2973</v>
      </c>
      <c r="L72" s="5" t="s">
        <v>97</v>
      </c>
      <c r="M72" s="5" t="s">
        <v>2975</v>
      </c>
      <c r="N72" s="5" t="str">
        <f>CONCATENATE(H72," ",I72," ",J72)</f>
        <v>P Paradinas Thomas Couanon D Buruian</v>
      </c>
      <c r="O72" t="s">
        <v>2967</v>
      </c>
      <c r="P72" t="s">
        <v>2997</v>
      </c>
    </row>
    <row r="73" spans="1:17" x14ac:dyDescent="0.25">
      <c r="A73" s="5" t="s">
        <v>2202</v>
      </c>
      <c r="B73" s="5" t="s">
        <v>172</v>
      </c>
      <c r="C73" s="5" t="s">
        <v>12</v>
      </c>
      <c r="D73" s="5" t="s">
        <v>55</v>
      </c>
      <c r="E73" s="5">
        <v>0</v>
      </c>
      <c r="F73" s="5" t="s">
        <v>2288</v>
      </c>
      <c r="G73" s="5"/>
      <c r="H73" s="5" t="s">
        <v>2987</v>
      </c>
      <c r="I73" s="5" t="s">
        <v>2413</v>
      </c>
      <c r="J73" s="24" t="s">
        <v>3165</v>
      </c>
      <c r="K73" s="5" t="s">
        <v>2973</v>
      </c>
      <c r="L73" s="5" t="s">
        <v>96</v>
      </c>
      <c r="M73" s="5" t="s">
        <v>2975</v>
      </c>
      <c r="N73" s="5" t="str">
        <f>CONCATENATE(H73," ",I73," ",J73)</f>
        <v>P Paradinas Thomas Couanon KHEZAZ Abderraouf</v>
      </c>
      <c r="O73" t="s">
        <v>2967</v>
      </c>
      <c r="P73" t="s">
        <v>2997</v>
      </c>
    </row>
    <row r="74" spans="1:17" s="5" customFormat="1" x14ac:dyDescent="0.25">
      <c r="A74" s="5" t="s">
        <v>2203</v>
      </c>
      <c r="B74" s="5" t="s">
        <v>173</v>
      </c>
      <c r="C74" s="5" t="s">
        <v>53</v>
      </c>
      <c r="D74" s="5" t="s">
        <v>196</v>
      </c>
      <c r="E74" s="5">
        <v>0</v>
      </c>
      <c r="F74" s="5" t="s">
        <v>2289</v>
      </c>
      <c r="H74" s="5" t="s">
        <v>2987</v>
      </c>
      <c r="I74" s="5" t="s">
        <v>2416</v>
      </c>
      <c r="J74" s="5" t="s">
        <v>3164</v>
      </c>
      <c r="K74" s="5" t="s">
        <v>2973</v>
      </c>
      <c r="L74" s="5" t="s">
        <v>93</v>
      </c>
      <c r="M74" s="5" t="s">
        <v>2975</v>
      </c>
      <c r="N74" s="5" t="str">
        <f>CONCATENATE(H74," ",I74," ",J74)</f>
        <v>P Paradinas Jacques Rossard G Collignon</v>
      </c>
      <c r="O74" s="5" t="s">
        <v>2984</v>
      </c>
      <c r="P74" s="5" t="s">
        <v>2956</v>
      </c>
    </row>
    <row r="75" spans="1:17" x14ac:dyDescent="0.25">
      <c r="A75" s="5" t="s">
        <v>2204</v>
      </c>
      <c r="B75" s="5" t="s">
        <v>174</v>
      </c>
      <c r="C75" s="5" t="s">
        <v>9</v>
      </c>
      <c r="D75" s="5" t="s">
        <v>196</v>
      </c>
      <c r="E75" s="5">
        <v>0</v>
      </c>
      <c r="F75" s="5" t="s">
        <v>2290</v>
      </c>
      <c r="G75" s="5"/>
      <c r="H75" s="5" t="s">
        <v>2987</v>
      </c>
      <c r="I75" s="5" t="s">
        <v>2429</v>
      </c>
      <c r="J75" t="s">
        <v>3137</v>
      </c>
      <c r="K75" s="5" t="s">
        <v>2972</v>
      </c>
      <c r="L75" s="5" t="s">
        <v>93</v>
      </c>
      <c r="M75" s="5" t="s">
        <v>2977</v>
      </c>
      <c r="N75" s="5" t="str">
        <f>CONCATENATE(H75," ",I75," ",J75)</f>
        <v>P Paradinas Yves RAKOTONDRATSIMBA F Turzi</v>
      </c>
      <c r="O75" t="s">
        <v>2947</v>
      </c>
      <c r="P75" t="s">
        <v>2966</v>
      </c>
    </row>
    <row r="76" spans="1:17" s="14" customFormat="1" x14ac:dyDescent="0.25">
      <c r="A76" s="10" t="s">
        <v>2205</v>
      </c>
      <c r="B76" s="10" t="s">
        <v>175</v>
      </c>
      <c r="C76" s="10" t="s">
        <v>53</v>
      </c>
      <c r="D76" s="10" t="s">
        <v>55</v>
      </c>
      <c r="E76" s="5">
        <v>0</v>
      </c>
      <c r="F76" s="5" t="s">
        <v>2291</v>
      </c>
      <c r="G76" s="5"/>
      <c r="H76" s="5" t="s">
        <v>2987</v>
      </c>
      <c r="I76" s="5" t="s">
        <v>2423</v>
      </c>
      <c r="J76" t="s">
        <v>2937</v>
      </c>
      <c r="K76" s="5" t="s">
        <v>2972</v>
      </c>
      <c r="L76" s="5" t="s">
        <v>97</v>
      </c>
      <c r="M76" s="5" t="s">
        <v>2975</v>
      </c>
      <c r="N76" s="5" t="str">
        <f>CONCATENATE(H76," ",I76," ",J76)</f>
        <v>P Paradinas Elisabeth RENDLER Q Cabanes</v>
      </c>
      <c r="O76" t="s">
        <v>2947</v>
      </c>
      <c r="P76" t="s">
        <v>2959</v>
      </c>
    </row>
    <row r="77" spans="1:17" x14ac:dyDescent="0.25">
      <c r="A77" s="5" t="s">
        <v>2206</v>
      </c>
      <c r="B77" s="5" t="s">
        <v>176</v>
      </c>
      <c r="C77" s="5" t="s">
        <v>16</v>
      </c>
      <c r="D77" s="5" t="s">
        <v>55</v>
      </c>
      <c r="E77" s="5">
        <v>0</v>
      </c>
      <c r="F77" s="5" t="s">
        <v>2292</v>
      </c>
      <c r="G77" s="5"/>
      <c r="H77" s="5" t="s">
        <v>2987</v>
      </c>
      <c r="I77" s="5" t="s">
        <v>2426</v>
      </c>
      <c r="J77" t="s">
        <v>3139</v>
      </c>
      <c r="K77" s="5" t="s">
        <v>2973</v>
      </c>
      <c r="L77" s="5" t="s">
        <v>92</v>
      </c>
      <c r="M77" s="5" t="s">
        <v>2975</v>
      </c>
      <c r="N77" s="5" t="str">
        <f>CONCATENATE(H77," ",I77," ",J77)</f>
        <v>P Paradinas Sebti Mouelhi F Saidi</v>
      </c>
      <c r="O77" t="s">
        <v>2947</v>
      </c>
      <c r="P77" t="s">
        <v>2962</v>
      </c>
    </row>
    <row r="78" spans="1:17" s="5" customFormat="1" x14ac:dyDescent="0.25">
      <c r="A78" s="5" t="s">
        <v>2207</v>
      </c>
      <c r="B78" s="5" t="s">
        <v>177</v>
      </c>
      <c r="C78" s="5" t="s">
        <v>15</v>
      </c>
      <c r="D78" s="5" t="s">
        <v>55</v>
      </c>
      <c r="E78" s="5">
        <v>0</v>
      </c>
      <c r="F78" s="5" t="s">
        <v>2293</v>
      </c>
      <c r="H78" s="5" t="s">
        <v>2987</v>
      </c>
      <c r="I78" s="5" t="s">
        <v>2409</v>
      </c>
      <c r="J78" t="s">
        <v>3130</v>
      </c>
      <c r="K78" s="5" t="s">
        <v>2972</v>
      </c>
      <c r="L78" s="5" t="s">
        <v>98</v>
      </c>
      <c r="M78" s="5" t="s">
        <v>2977</v>
      </c>
      <c r="N78" s="5" t="str">
        <f>CONCATENATE(H78," ",I78," ",J78)</f>
        <v>P Paradinas Manolo Hina L Courtillat</v>
      </c>
      <c r="O78" s="5" t="s">
        <v>2952</v>
      </c>
      <c r="P78" s="5" t="s">
        <v>2964</v>
      </c>
    </row>
    <row r="79" spans="1:17" s="5" customFormat="1" x14ac:dyDescent="0.25">
      <c r="A79" s="5" t="s">
        <v>2208</v>
      </c>
      <c r="B79" s="5" t="s">
        <v>2882</v>
      </c>
      <c r="C79" s="5" t="s">
        <v>2883</v>
      </c>
      <c r="D79" s="5" t="s">
        <v>191</v>
      </c>
      <c r="E79" s="5">
        <v>0</v>
      </c>
      <c r="F79" s="5" t="s">
        <v>2294</v>
      </c>
      <c r="H79" s="24" t="s">
        <v>2995</v>
      </c>
      <c r="I79" s="5" t="s">
        <v>2432</v>
      </c>
      <c r="J79" t="s">
        <v>2937</v>
      </c>
      <c r="K79" s="5" t="s">
        <v>2973</v>
      </c>
      <c r="L79" s="5" t="s">
        <v>94</v>
      </c>
      <c r="M79" s="5" t="s">
        <v>3003</v>
      </c>
      <c r="N79" s="5" t="str">
        <f>CONCATENATE(H79," ",I79," ",J79)</f>
        <v>J Rossard Kevin Frydman Q Cabanes</v>
      </c>
      <c r="O79" s="5" t="s">
        <v>2947</v>
      </c>
      <c r="P79" s="5" t="s">
        <v>2956</v>
      </c>
      <c r="Q79" s="5" t="s">
        <v>3122</v>
      </c>
    </row>
    <row r="80" spans="1:17" x14ac:dyDescent="0.25">
      <c r="A80" s="5" t="s">
        <v>2209</v>
      </c>
      <c r="B80" s="5" t="s">
        <v>178</v>
      </c>
      <c r="C80" s="5" t="s">
        <v>15</v>
      </c>
      <c r="D80" s="5" t="s">
        <v>193</v>
      </c>
      <c r="E80" s="5">
        <v>0</v>
      </c>
      <c r="F80" s="5" t="s">
        <v>2295</v>
      </c>
      <c r="G80" s="5"/>
      <c r="H80" s="5" t="s">
        <v>2562</v>
      </c>
      <c r="I80" s="5" t="s">
        <v>2416</v>
      </c>
      <c r="J80" t="s">
        <v>2566</v>
      </c>
      <c r="K80" s="5" t="s">
        <v>2972</v>
      </c>
      <c r="L80" s="5" t="s">
        <v>98</v>
      </c>
      <c r="M80" s="5" t="s">
        <v>2978</v>
      </c>
      <c r="N80" s="5" t="str">
        <f>CONCATENATE(H80," ",I80," ",J80)</f>
        <v>B Lapraye Jacques Rossard O Chesnais</v>
      </c>
      <c r="O80" t="s">
        <v>2984</v>
      </c>
      <c r="P80" t="s">
        <v>2956</v>
      </c>
    </row>
    <row r="81" spans="1:25" x14ac:dyDescent="0.25">
      <c r="A81" s="5" t="s">
        <v>2210</v>
      </c>
      <c r="B81" s="5" t="s">
        <v>179</v>
      </c>
      <c r="C81" s="5" t="s">
        <v>14</v>
      </c>
      <c r="D81" s="5" t="s">
        <v>193</v>
      </c>
      <c r="E81" s="5">
        <v>0</v>
      </c>
      <c r="F81" s="5" t="s">
        <v>2296</v>
      </c>
      <c r="G81" s="5"/>
      <c r="H81" s="5" t="s">
        <v>2562</v>
      </c>
      <c r="I81" s="5" t="s">
        <v>2434</v>
      </c>
      <c r="J81" t="s">
        <v>2992</v>
      </c>
      <c r="K81" s="5" t="s">
        <v>2972</v>
      </c>
      <c r="L81" s="5" t="s">
        <v>94</v>
      </c>
      <c r="M81" s="5" t="s">
        <v>2978</v>
      </c>
      <c r="N81" s="5" t="str">
        <f>CONCATENATE(H81," ",I81," ",J81)</f>
        <v>B Lapraye Nicolas Lopes D Buruian</v>
      </c>
      <c r="O81" t="s">
        <v>2947</v>
      </c>
      <c r="P81" t="s">
        <v>2956</v>
      </c>
      <c r="Q81" t="s">
        <v>3122</v>
      </c>
    </row>
    <row r="82" spans="1:25" x14ac:dyDescent="0.25">
      <c r="A82" s="5" t="s">
        <v>2211</v>
      </c>
      <c r="B82" s="5" t="s">
        <v>180</v>
      </c>
      <c r="C82" s="5" t="s">
        <v>53</v>
      </c>
      <c r="D82" s="5" t="s">
        <v>193</v>
      </c>
      <c r="E82" s="5">
        <v>0</v>
      </c>
      <c r="F82" s="5" t="s">
        <v>2297</v>
      </c>
      <c r="G82" s="5"/>
      <c r="H82" s="5" t="s">
        <v>2562</v>
      </c>
      <c r="I82" s="5" t="s">
        <v>2433</v>
      </c>
      <c r="J82" s="24" t="s">
        <v>3130</v>
      </c>
      <c r="K82" s="5" t="s">
        <v>2972</v>
      </c>
      <c r="L82" s="5" t="s">
        <v>99</v>
      </c>
      <c r="M82" s="5" t="s">
        <v>2978</v>
      </c>
      <c r="N82" s="5" t="str">
        <f>CONCATENATE(H82," ",I82," ",J82)</f>
        <v>B Lapraye Victoria Mandefield L Courtillat</v>
      </c>
      <c r="O82" t="s">
        <v>2967</v>
      </c>
      <c r="P82" t="s">
        <v>2968</v>
      </c>
    </row>
    <row r="83" spans="1:25" x14ac:dyDescent="0.25">
      <c r="A83" s="5" t="s">
        <v>2212</v>
      </c>
      <c r="B83" s="5" t="s">
        <v>181</v>
      </c>
      <c r="C83" s="5" t="s">
        <v>14</v>
      </c>
      <c r="D83" s="5" t="s">
        <v>193</v>
      </c>
      <c r="E83" s="5">
        <v>0</v>
      </c>
      <c r="F83" s="5" t="s">
        <v>2298</v>
      </c>
      <c r="G83" s="5"/>
      <c r="H83" s="5" t="s">
        <v>2562</v>
      </c>
      <c r="I83" s="5" t="s">
        <v>2423</v>
      </c>
      <c r="J83" t="s">
        <v>2991</v>
      </c>
      <c r="K83" s="5" t="s">
        <v>2972</v>
      </c>
      <c r="L83" s="5" t="s">
        <v>92</v>
      </c>
      <c r="M83" s="5" t="s">
        <v>2978</v>
      </c>
      <c r="N83" s="5" t="str">
        <f>CONCATENATE(H83," ",I83," ",J83)</f>
        <v>B Lapraye Elisabeth RENDLER S Nahle</v>
      </c>
      <c r="O83" t="s">
        <v>2947</v>
      </c>
      <c r="P83" t="s">
        <v>2959</v>
      </c>
    </row>
    <row r="84" spans="1:25" x14ac:dyDescent="0.25">
      <c r="A84" s="5" t="s">
        <v>2213</v>
      </c>
      <c r="B84" s="5" t="s">
        <v>182</v>
      </c>
      <c r="C84" s="5" t="s">
        <v>19</v>
      </c>
      <c r="D84" s="5" t="s">
        <v>193</v>
      </c>
      <c r="E84" s="5">
        <v>0</v>
      </c>
      <c r="F84" s="5" t="s">
        <v>2299</v>
      </c>
      <c r="G84" s="5"/>
      <c r="H84" s="5" t="s">
        <v>3130</v>
      </c>
      <c r="I84" s="5" t="s">
        <v>2431</v>
      </c>
      <c r="J84" s="5" t="s">
        <v>3138</v>
      </c>
      <c r="K84" s="5" t="s">
        <v>2972</v>
      </c>
      <c r="L84" s="5" t="s">
        <v>93</v>
      </c>
      <c r="M84" s="5" t="s">
        <v>2976</v>
      </c>
      <c r="N84" s="5" t="str">
        <f>CONCATENATE(H84," ",I84," ",J84)</f>
        <v xml:space="preserve">L Courtillat Serena Gallanti A GADJANOVA </v>
      </c>
      <c r="O84" t="s">
        <v>2947</v>
      </c>
      <c r="P84" t="s">
        <v>2956</v>
      </c>
    </row>
    <row r="85" spans="1:25" x14ac:dyDescent="0.25">
      <c r="A85" s="5" t="s">
        <v>2214</v>
      </c>
      <c r="B85" s="5" t="s">
        <v>183</v>
      </c>
      <c r="C85" s="5" t="s">
        <v>15</v>
      </c>
      <c r="D85" s="5" t="s">
        <v>193</v>
      </c>
      <c r="E85" s="5">
        <v>0</v>
      </c>
      <c r="F85" s="5" t="s">
        <v>2300</v>
      </c>
      <c r="G85" s="5"/>
      <c r="H85" s="5" t="s">
        <v>2562</v>
      </c>
      <c r="I85" s="5" t="s">
        <v>2411</v>
      </c>
      <c r="J85" s="24" t="s">
        <v>3138</v>
      </c>
      <c r="K85" s="5" t="s">
        <v>2973</v>
      </c>
      <c r="L85" s="5" t="s">
        <v>97</v>
      </c>
      <c r="M85" s="5" t="s">
        <v>2978</v>
      </c>
      <c r="N85" s="5" t="str">
        <f>CONCATENATE(H85," ",I85," ",J85)</f>
        <v xml:space="preserve">B Lapraye Valentin Lecomte A GADJANOVA </v>
      </c>
      <c r="O85" t="s">
        <v>2989</v>
      </c>
      <c r="P85" t="s">
        <v>2956</v>
      </c>
      <c r="Q85" t="s">
        <v>3122</v>
      </c>
    </row>
    <row r="86" spans="1:25" x14ac:dyDescent="0.25">
      <c r="A86" s="5" t="s">
        <v>2215</v>
      </c>
      <c r="B86" s="5" t="s">
        <v>184</v>
      </c>
      <c r="C86" s="5" t="s">
        <v>15</v>
      </c>
      <c r="D86" s="5" t="s">
        <v>193</v>
      </c>
      <c r="E86" s="5">
        <v>0</v>
      </c>
      <c r="F86" s="5" t="s">
        <v>2301</v>
      </c>
      <c r="G86" s="5"/>
      <c r="H86" s="5" t="s">
        <v>3130</v>
      </c>
      <c r="I86" s="5" t="s">
        <v>2439</v>
      </c>
      <c r="J86" t="s">
        <v>2566</v>
      </c>
      <c r="K86" s="5" t="s">
        <v>2972</v>
      </c>
      <c r="L86" s="5" t="s">
        <v>92</v>
      </c>
      <c r="M86" s="5" t="s">
        <v>2976</v>
      </c>
      <c r="N86" s="5" t="str">
        <f>CONCATENATE(H86," ",I86," ",J86)</f>
        <v>L Courtillat T Guillemot O Chesnais</v>
      </c>
      <c r="O86" t="s">
        <v>2954</v>
      </c>
      <c r="P86" t="s">
        <v>2965</v>
      </c>
    </row>
    <row r="87" spans="1:25" x14ac:dyDescent="0.25">
      <c r="A87" s="5" t="s">
        <v>2216</v>
      </c>
      <c r="B87" s="5" t="s">
        <v>185</v>
      </c>
      <c r="C87" s="5" t="s">
        <v>9</v>
      </c>
      <c r="D87" s="5" t="s">
        <v>52</v>
      </c>
      <c r="E87" s="5">
        <v>0</v>
      </c>
      <c r="F87" s="5" t="s">
        <v>2302</v>
      </c>
      <c r="G87" s="5"/>
      <c r="H87" s="5" t="s">
        <v>2428</v>
      </c>
      <c r="I87" s="5" t="s">
        <v>2422</v>
      </c>
      <c r="J87" s="5" t="s">
        <v>3140</v>
      </c>
      <c r="K87" s="5" t="s">
        <v>2972</v>
      </c>
      <c r="L87" s="5" t="s">
        <v>93</v>
      </c>
      <c r="M87" s="5" t="s">
        <v>2980</v>
      </c>
      <c r="N87" s="5" t="str">
        <f>CONCATENATE(H87," ",I87," ",J87)</f>
        <v>Duc Pham-Hi Jae Yun JUN KIM H Mechkour</v>
      </c>
      <c r="O87" t="s">
        <v>2947</v>
      </c>
      <c r="P87" t="s">
        <v>2956</v>
      </c>
    </row>
    <row r="88" spans="1:25" x14ac:dyDescent="0.25">
      <c r="A88" s="5" t="s">
        <v>2217</v>
      </c>
      <c r="B88" s="5" t="s">
        <v>186</v>
      </c>
      <c r="C88" s="5" t="s">
        <v>16</v>
      </c>
      <c r="D88" s="5" t="s">
        <v>193</v>
      </c>
      <c r="E88" s="5">
        <v>0</v>
      </c>
      <c r="F88" s="5" t="s">
        <v>2303</v>
      </c>
      <c r="G88" s="5"/>
      <c r="H88" s="5" t="s">
        <v>2562</v>
      </c>
      <c r="I88" s="5" t="s">
        <v>2434</v>
      </c>
      <c r="J88" s="5" t="s">
        <v>3139</v>
      </c>
      <c r="K88" s="5" t="s">
        <v>2972</v>
      </c>
      <c r="L88" s="5" t="s">
        <v>93</v>
      </c>
      <c r="M88" s="5" t="s">
        <v>2978</v>
      </c>
      <c r="N88" s="5" t="str">
        <f>CONCATENATE(H88," ",I88," ",J88)</f>
        <v>B Lapraye Nicolas Lopes F Saidi</v>
      </c>
      <c r="O88" t="s">
        <v>2947</v>
      </c>
      <c r="P88" t="s">
        <v>2956</v>
      </c>
    </row>
    <row r="89" spans="1:25" x14ac:dyDescent="0.25">
      <c r="A89" t="s">
        <v>2218</v>
      </c>
      <c r="B89" t="s">
        <v>187</v>
      </c>
      <c r="C89" t="s">
        <v>9</v>
      </c>
      <c r="D89" t="s">
        <v>52</v>
      </c>
      <c r="E89" s="5">
        <v>0</v>
      </c>
      <c r="F89" s="5" t="s">
        <v>2304</v>
      </c>
      <c r="G89" s="5"/>
      <c r="H89" s="5" t="s">
        <v>2428</v>
      </c>
      <c r="I89" s="5" t="s">
        <v>2429</v>
      </c>
      <c r="J89" s="5" t="s">
        <v>3140</v>
      </c>
      <c r="K89" s="5" t="s">
        <v>2972</v>
      </c>
      <c r="L89" s="5" t="s">
        <v>96</v>
      </c>
      <c r="M89" s="5" t="s">
        <v>2980</v>
      </c>
      <c r="N89" s="5" t="str">
        <f>CONCATENATE(H89," ",I89," ",J89)</f>
        <v>Duc Pham-Hi Yves RAKOTONDRATSIMBA H Mechkour</v>
      </c>
      <c r="O89" t="s">
        <v>2947</v>
      </c>
      <c r="P89" t="s">
        <v>2966</v>
      </c>
    </row>
    <row r="90" spans="1:25" x14ac:dyDescent="0.25">
      <c r="A90" t="s">
        <v>2219</v>
      </c>
      <c r="B90" t="s">
        <v>188</v>
      </c>
      <c r="C90" t="s">
        <v>9</v>
      </c>
      <c r="D90" t="s">
        <v>52</v>
      </c>
      <c r="E90" s="5">
        <v>0</v>
      </c>
      <c r="F90" s="5" t="s">
        <v>2305</v>
      </c>
      <c r="G90" s="5"/>
      <c r="H90" s="5" t="s">
        <v>2428</v>
      </c>
      <c r="I90" s="5" t="s">
        <v>2429</v>
      </c>
      <c r="J90" s="5" t="s">
        <v>3140</v>
      </c>
      <c r="K90" s="5" t="s">
        <v>2972</v>
      </c>
      <c r="L90" s="5" t="s">
        <v>97</v>
      </c>
      <c r="M90" s="5" t="s">
        <v>2980</v>
      </c>
      <c r="N90" s="5" t="str">
        <f>CONCATENATE(H90," ",I90," ",J90)</f>
        <v>Duc Pham-Hi Yves RAKOTONDRATSIMBA H Mechkour</v>
      </c>
      <c r="O90" t="s">
        <v>2947</v>
      </c>
      <c r="P90" t="s">
        <v>2966</v>
      </c>
    </row>
    <row r="91" spans="1:25" x14ac:dyDescent="0.25">
      <c r="A91" t="s">
        <v>2935</v>
      </c>
      <c r="B91" t="s">
        <v>2934</v>
      </c>
      <c r="C91" t="s">
        <v>14</v>
      </c>
      <c r="D91" t="s">
        <v>2946</v>
      </c>
      <c r="E91" s="5">
        <v>0</v>
      </c>
      <c r="F91" s="5" t="s">
        <v>2939</v>
      </c>
      <c r="G91" s="5"/>
      <c r="H91" s="5" t="s">
        <v>2991</v>
      </c>
      <c r="I91" s="5" t="s">
        <v>2937</v>
      </c>
      <c r="J91" s="5" t="s">
        <v>3160</v>
      </c>
      <c r="K91" s="5" t="s">
        <v>2972</v>
      </c>
      <c r="L91" s="5" t="s">
        <v>99</v>
      </c>
      <c r="M91" s="5" t="s">
        <v>2977</v>
      </c>
      <c r="N91" s="5" t="str">
        <f>CONCATENATE(H91," ",I91," ",J91)</f>
        <v>S Nahle Q Cabanes S Gallanti</v>
      </c>
      <c r="O91" t="s">
        <v>2947</v>
      </c>
      <c r="P91" t="s">
        <v>2956</v>
      </c>
    </row>
    <row r="92" spans="1:25" s="5" customFormat="1" x14ac:dyDescent="0.25">
      <c r="A92" s="5" t="s">
        <v>2940</v>
      </c>
      <c r="B92" s="5" t="s">
        <v>2942</v>
      </c>
      <c r="C92" s="5" t="s">
        <v>2883</v>
      </c>
      <c r="D92" s="5" t="s">
        <v>2946</v>
      </c>
      <c r="E92" s="5">
        <v>0</v>
      </c>
      <c r="F92" s="5" t="s">
        <v>2944</v>
      </c>
      <c r="H92" s="24" t="s">
        <v>3159</v>
      </c>
      <c r="I92" s="5" t="s">
        <v>2439</v>
      </c>
      <c r="J92" t="s">
        <v>2937</v>
      </c>
      <c r="K92" s="5" t="s">
        <v>2973</v>
      </c>
      <c r="L92" s="5" t="s">
        <v>93</v>
      </c>
      <c r="M92" s="5" t="s">
        <v>3003</v>
      </c>
      <c r="N92" s="5" t="str">
        <f>CONCATENATE(H92," ",I92," ",J92)</f>
        <v>F Saïdi T Guillemot Q Cabanes</v>
      </c>
      <c r="O92" s="5" t="s">
        <v>2954</v>
      </c>
      <c r="P92" s="5" t="s">
        <v>2965</v>
      </c>
    </row>
    <row r="93" spans="1:25" x14ac:dyDescent="0.25">
      <c r="A93" t="s">
        <v>2941</v>
      </c>
      <c r="B93" t="s">
        <v>2943</v>
      </c>
      <c r="C93" t="s">
        <v>2883</v>
      </c>
      <c r="D93" t="s">
        <v>2946</v>
      </c>
      <c r="E93" s="5">
        <v>0</v>
      </c>
      <c r="F93" s="5" t="s">
        <v>2945</v>
      </c>
      <c r="G93" s="5"/>
      <c r="H93" s="5" t="s">
        <v>2566</v>
      </c>
      <c r="I93" s="5" t="s">
        <v>2439</v>
      </c>
      <c r="J93" t="s">
        <v>2992</v>
      </c>
      <c r="K93" s="5" t="s">
        <v>2972</v>
      </c>
      <c r="L93" s="5" t="s">
        <v>97</v>
      </c>
      <c r="M93" s="5" t="s">
        <v>2981</v>
      </c>
      <c r="N93" s="5" t="str">
        <f>CONCATENATE(H93," ",I93," ",J93)</f>
        <v>O Chesnais T Guillemot D Buruian</v>
      </c>
      <c r="O93" t="s">
        <v>2954</v>
      </c>
      <c r="P93" t="s">
        <v>2965</v>
      </c>
    </row>
    <row r="94" spans="1:25" x14ac:dyDescent="0.25">
      <c r="E94" s="5"/>
      <c r="F94" s="5"/>
      <c r="G94" s="5"/>
      <c r="H94" s="5"/>
      <c r="I94" s="5"/>
      <c r="N94" t="str">
        <f>CONCATENATE(H94," ",I94," ",J94)</f>
        <v xml:space="preserve">  </v>
      </c>
      <c r="O94" s="24"/>
      <c r="P94" s="24"/>
      <c r="Q94" s="24"/>
      <c r="R94" s="24"/>
      <c r="S94" s="24"/>
      <c r="T94" s="24"/>
      <c r="U94" s="24"/>
      <c r="V94" s="24"/>
      <c r="W94" s="24"/>
      <c r="X94" s="24"/>
      <c r="Y94" s="24"/>
    </row>
    <row r="95" spans="1:25" x14ac:dyDescent="0.25">
      <c r="E95" s="5"/>
      <c r="F95" s="5"/>
      <c r="G95" s="5"/>
      <c r="H95" s="5"/>
      <c r="I95" s="5"/>
      <c r="N95" t="str">
        <f>CONCATENATE(H95," ",I95," ",J95)</f>
        <v xml:space="preserve">  </v>
      </c>
      <c r="O95" s="24"/>
      <c r="P95" s="24"/>
      <c r="Q95" s="24"/>
      <c r="R95" s="24"/>
      <c r="S95" s="24"/>
      <c r="T95" s="24"/>
      <c r="U95" s="24"/>
      <c r="V95" s="24"/>
      <c r="W95" s="24"/>
      <c r="X95" s="24"/>
      <c r="Y95" s="24"/>
    </row>
    <row r="96" spans="1:25" x14ac:dyDescent="0.25">
      <c r="E96" s="5"/>
      <c r="F96" s="5"/>
      <c r="G96" s="5"/>
      <c r="H96" s="5"/>
      <c r="I96" s="5"/>
      <c r="N96" t="str">
        <f>CONCATENATE(H96," ",I96," ",J96)</f>
        <v xml:space="preserve">  </v>
      </c>
    </row>
    <row r="97" spans="1:14" x14ac:dyDescent="0.25">
      <c r="A97" t="s">
        <v>89</v>
      </c>
      <c r="B97" t="s">
        <v>2971</v>
      </c>
      <c r="C97" t="s">
        <v>2974</v>
      </c>
      <c r="E97" s="5"/>
      <c r="F97" s="5"/>
      <c r="G97" s="5"/>
      <c r="H97" s="5"/>
      <c r="I97" s="5"/>
      <c r="N97" t="str">
        <f>CONCATENATE(H97," ",I97," ",J97)</f>
        <v xml:space="preserve">  </v>
      </c>
    </row>
    <row r="98" spans="1:14" x14ac:dyDescent="0.25">
      <c r="A98" t="s">
        <v>90</v>
      </c>
      <c r="B98" t="s">
        <v>2972</v>
      </c>
      <c r="C98" t="s">
        <v>2975</v>
      </c>
      <c r="F98" s="5"/>
      <c r="G98" s="5"/>
      <c r="H98" s="5"/>
      <c r="I98" s="5"/>
      <c r="N98" t="str">
        <f>CONCATENATE(H98," ",I98," ",J98)</f>
        <v xml:space="preserve">  </v>
      </c>
    </row>
    <row r="99" spans="1:14" x14ac:dyDescent="0.25">
      <c r="A99" t="s">
        <v>91</v>
      </c>
      <c r="B99" t="s">
        <v>2973</v>
      </c>
      <c r="C99" t="s">
        <v>2976</v>
      </c>
      <c r="F99" s="5"/>
      <c r="G99" s="5"/>
      <c r="H99" s="5"/>
      <c r="I99" s="5"/>
      <c r="N99" t="str">
        <f>CONCATENATE(H99," ",I99," ",J99)</f>
        <v xml:space="preserve">  </v>
      </c>
    </row>
    <row r="100" spans="1:14" x14ac:dyDescent="0.25">
      <c r="A100" t="s">
        <v>92</v>
      </c>
      <c r="B100" t="s">
        <v>3007</v>
      </c>
      <c r="C100" t="s">
        <v>2977</v>
      </c>
      <c r="F100" s="5"/>
      <c r="G100" s="5"/>
      <c r="H100" s="5"/>
      <c r="I100" s="5"/>
      <c r="N100" t="str">
        <f>CONCATENATE(H100," ",I100," ",J100)</f>
        <v xml:space="preserve">  </v>
      </c>
    </row>
    <row r="101" spans="1:14" x14ac:dyDescent="0.25">
      <c r="A101" t="s">
        <v>93</v>
      </c>
      <c r="C101" t="s">
        <v>2978</v>
      </c>
      <c r="F101" s="5"/>
      <c r="G101" s="5"/>
      <c r="H101" s="5"/>
      <c r="I101" s="5"/>
      <c r="N101" t="str">
        <f>CONCATENATE(H101," ",I101," ",J101)</f>
        <v xml:space="preserve">  </v>
      </c>
    </row>
    <row r="102" spans="1:14" x14ac:dyDescent="0.25">
      <c r="A102" t="s">
        <v>94</v>
      </c>
      <c r="C102" t="s">
        <v>2979</v>
      </c>
      <c r="F102" s="5"/>
      <c r="G102" s="5"/>
      <c r="H102" s="5"/>
      <c r="I102" s="5"/>
      <c r="N102" t="str">
        <f>CONCATENATE(H102," ",I102," ",J102)</f>
        <v xml:space="preserve">  </v>
      </c>
    </row>
    <row r="103" spans="1:14" x14ac:dyDescent="0.25">
      <c r="A103" t="s">
        <v>95</v>
      </c>
      <c r="C103" t="s">
        <v>3126</v>
      </c>
      <c r="D103" t="s">
        <v>2980</v>
      </c>
      <c r="E103" s="5"/>
      <c r="F103" s="5"/>
      <c r="G103" s="5"/>
      <c r="H103" s="5"/>
      <c r="I103" s="5"/>
      <c r="N103" t="str">
        <f>CONCATENATE(H103," ",I103," ",J103)</f>
        <v xml:space="preserve">  </v>
      </c>
    </row>
    <row r="104" spans="1:14" x14ac:dyDescent="0.25">
      <c r="A104" t="s">
        <v>96</v>
      </c>
      <c r="C104" t="s">
        <v>3127</v>
      </c>
      <c r="D104" t="s">
        <v>2981</v>
      </c>
      <c r="E104" s="5"/>
      <c r="F104" s="5"/>
      <c r="G104" s="5"/>
      <c r="H104" s="5"/>
      <c r="I104" s="5"/>
      <c r="N104" t="str">
        <f>CONCATENATE(H104," ",I104," ",J104)</f>
        <v xml:space="preserve">  </v>
      </c>
    </row>
    <row r="105" spans="1:14" x14ac:dyDescent="0.25">
      <c r="A105" t="s">
        <v>97</v>
      </c>
      <c r="C105" t="s">
        <v>3128</v>
      </c>
      <c r="D105" t="s">
        <v>2982</v>
      </c>
      <c r="E105" s="5"/>
      <c r="F105" s="5"/>
      <c r="G105" s="5"/>
      <c r="H105" s="5"/>
      <c r="I105" s="5"/>
      <c r="N105" t="str">
        <f>CONCATENATE(H105," ",I105," ",J105)</f>
        <v xml:space="preserve">  </v>
      </c>
    </row>
    <row r="106" spans="1:14" x14ac:dyDescent="0.25">
      <c r="A106" t="s">
        <v>98</v>
      </c>
      <c r="C106" t="s">
        <v>3129</v>
      </c>
      <c r="D106" t="s">
        <v>3003</v>
      </c>
      <c r="E106" s="5"/>
      <c r="F106" s="5"/>
      <c r="G106" s="5"/>
      <c r="H106" s="5"/>
      <c r="I106" s="5"/>
      <c r="N106" t="str">
        <f>CONCATENATE(H106," ",I106," ",J106)</f>
        <v xml:space="preserve">  </v>
      </c>
    </row>
    <row r="107" spans="1:14" x14ac:dyDescent="0.25">
      <c r="A107" t="s">
        <v>99</v>
      </c>
      <c r="E107" s="5"/>
      <c r="F107" s="5"/>
      <c r="G107" s="5"/>
      <c r="H107" s="5"/>
      <c r="I107" s="5"/>
      <c r="N107" t="str">
        <f>CONCATENATE(H107," ",I107," ",J107)</f>
        <v xml:space="preserve">  </v>
      </c>
    </row>
    <row r="108" spans="1:14" x14ac:dyDescent="0.25">
      <c r="E108" s="5"/>
      <c r="F108" s="5"/>
      <c r="G108" s="5"/>
      <c r="H108" s="5"/>
      <c r="I108" s="5"/>
      <c r="N108" t="str">
        <f>CONCATENATE(H108," ",I108," ",J108)</f>
        <v xml:space="preserve">  </v>
      </c>
    </row>
    <row r="109" spans="1:14" x14ac:dyDescent="0.25">
      <c r="E109" s="5"/>
      <c r="F109" s="5"/>
      <c r="G109" s="5"/>
      <c r="H109" s="5"/>
      <c r="I109" s="5"/>
      <c r="N109" t="str">
        <f>CONCATENATE(H109," ",I109," ",J109)</f>
        <v xml:space="preserve">  </v>
      </c>
    </row>
    <row r="110" spans="1:14" x14ac:dyDescent="0.25">
      <c r="N110" t="str">
        <f>CONCATENATE(H110," ",I110," ",J110)</f>
        <v xml:space="preserve">  </v>
      </c>
    </row>
    <row r="111" spans="1:14" x14ac:dyDescent="0.25">
      <c r="N111" t="str">
        <f>CONCATENATE(H111," ",I111," ",J111)</f>
        <v xml:space="preserve">  </v>
      </c>
    </row>
    <row r="112" spans="1:14" x14ac:dyDescent="0.25">
      <c r="N112" t="str">
        <f>CONCATENATE(H112," ",I112," ",J112)</f>
        <v xml:space="preserve">  </v>
      </c>
    </row>
    <row r="113" spans="1:14" x14ac:dyDescent="0.25">
      <c r="N113" t="str">
        <f>CONCATENATE(H113," ",I113," ",J113)</f>
        <v xml:space="preserve">  </v>
      </c>
    </row>
    <row r="114" spans="1:14" x14ac:dyDescent="0.25">
      <c r="N114" t="str">
        <f>CONCATENATE(H114," ",I114," ",J114)</f>
        <v xml:space="preserve">  </v>
      </c>
    </row>
    <row r="115" spans="1:14" x14ac:dyDescent="0.25">
      <c r="A115" t="s">
        <v>66</v>
      </c>
      <c r="B115" t="s">
        <v>100</v>
      </c>
      <c r="E115" s="5"/>
      <c r="F115" s="5"/>
      <c r="G115" s="5"/>
      <c r="H115" s="5"/>
      <c r="I115" s="5"/>
      <c r="N115" t="str">
        <f>CONCATENATE(H115," ",I115," ",J115)</f>
        <v xml:space="preserve">  </v>
      </c>
    </row>
    <row r="116" spans="1:14" x14ac:dyDescent="0.25">
      <c r="A116" t="s">
        <v>67</v>
      </c>
      <c r="B116" t="s">
        <v>73</v>
      </c>
      <c r="E116" s="5"/>
      <c r="F116" s="5"/>
      <c r="G116" s="5"/>
      <c r="H116" s="5"/>
      <c r="I116" s="5"/>
      <c r="N116" t="str">
        <f>CONCATENATE(H116," ",I116," ",J116)</f>
        <v xml:space="preserve">  </v>
      </c>
    </row>
    <row r="117" spans="1:14" x14ac:dyDescent="0.25">
      <c r="A117" t="s">
        <v>68</v>
      </c>
      <c r="B117" t="s">
        <v>74</v>
      </c>
      <c r="E117" s="5"/>
      <c r="F117" s="5"/>
      <c r="G117" s="5"/>
      <c r="H117" s="5"/>
      <c r="I117" s="5"/>
      <c r="N117" t="str">
        <f>CONCATENATE(H117," ",I117," ",J117)</f>
        <v xml:space="preserve">  </v>
      </c>
    </row>
    <row r="118" spans="1:14" x14ac:dyDescent="0.25">
      <c r="A118" t="s">
        <v>69</v>
      </c>
      <c r="B118" t="s">
        <v>81</v>
      </c>
      <c r="E118" s="5"/>
      <c r="F118" s="5"/>
      <c r="G118" s="5"/>
      <c r="H118" s="5"/>
      <c r="I118" s="5"/>
      <c r="N118" t="str">
        <f>CONCATENATE(H118," ",I118," ",J118)</f>
        <v xml:space="preserve">  </v>
      </c>
    </row>
    <row r="119" spans="1:14" x14ac:dyDescent="0.25">
      <c r="A119" t="s">
        <v>15</v>
      </c>
      <c r="B119" t="s">
        <v>79</v>
      </c>
      <c r="E119" s="5"/>
      <c r="F119" s="5"/>
      <c r="G119" s="5"/>
      <c r="H119" s="5"/>
      <c r="I119" s="5"/>
      <c r="N119" t="str">
        <f>CONCATENATE(H119," ",I119," ",J119)</f>
        <v xml:space="preserve">  </v>
      </c>
    </row>
    <row r="120" spans="1:14" x14ac:dyDescent="0.25">
      <c r="A120" t="s">
        <v>17</v>
      </c>
      <c r="B120" t="s">
        <v>75</v>
      </c>
      <c r="E120" s="5"/>
      <c r="F120" s="5"/>
      <c r="G120" s="5"/>
      <c r="H120" s="5"/>
      <c r="I120" s="5"/>
      <c r="N120" t="str">
        <f>CONCATENATE(H120," ",I120," ",J120)</f>
        <v xml:space="preserve">  </v>
      </c>
    </row>
    <row r="121" spans="1:14" x14ac:dyDescent="0.25">
      <c r="A121" t="s">
        <v>70</v>
      </c>
      <c r="B121" t="s">
        <v>78</v>
      </c>
      <c r="E121" s="5"/>
      <c r="F121" s="5"/>
      <c r="G121" s="5"/>
      <c r="H121" s="5"/>
      <c r="I121" s="5"/>
      <c r="N121" t="str">
        <f>CONCATENATE(H121," ",I121," ",J121)</f>
        <v xml:space="preserve">  </v>
      </c>
    </row>
    <row r="122" spans="1:14" x14ac:dyDescent="0.25">
      <c r="A122" t="s">
        <v>10</v>
      </c>
      <c r="B122" t="s">
        <v>76</v>
      </c>
      <c r="E122" s="5"/>
      <c r="F122" s="5"/>
      <c r="G122" s="5"/>
      <c r="H122" s="5"/>
      <c r="I122" s="5"/>
      <c r="N122" t="str">
        <f>CONCATENATE(H122," ",I122," ",J122)</f>
        <v xml:space="preserve">  </v>
      </c>
    </row>
    <row r="123" spans="1:14" x14ac:dyDescent="0.25">
      <c r="A123" t="s">
        <v>71</v>
      </c>
      <c r="B123" t="s">
        <v>77</v>
      </c>
      <c r="E123" s="5"/>
      <c r="F123" s="5"/>
      <c r="G123" s="5"/>
      <c r="H123" s="5"/>
      <c r="I123" s="5"/>
      <c r="N123" t="str">
        <f>CONCATENATE(H123," ",I123," ",J123)</f>
        <v xml:space="preserve">  </v>
      </c>
    </row>
    <row r="124" spans="1:14" x14ac:dyDescent="0.25">
      <c r="A124" t="s">
        <v>72</v>
      </c>
      <c r="B124" t="s">
        <v>80</v>
      </c>
      <c r="E124" s="5"/>
      <c r="F124" s="5"/>
      <c r="G124" s="5"/>
      <c r="H124" s="5"/>
      <c r="I124" s="5"/>
      <c r="N124" t="str">
        <f>CONCATENATE(H124," ",I124," ",J124)</f>
        <v xml:space="preserve">  </v>
      </c>
    </row>
    <row r="125" spans="1:14" hidden="1" x14ac:dyDescent="0.25"/>
    <row r="126" spans="1:14" hidden="1" x14ac:dyDescent="0.25"/>
    <row r="127" spans="1:14" hidden="1" x14ac:dyDescent="0.25"/>
    <row r="128" spans="1:14"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sheetData>
  <autoFilter ref="A1:N124"/>
  <sortState ref="A2:S88">
    <sortCondition ref="I2:I88"/>
  </sortState>
  <customSheetViews>
    <customSheetView guid="{AD0A33BB-7E9F-4570-B450-B6070F788C53}" showAutoFilter="1" hiddenRows="1">
      <pane xSplit="2" ySplit="4" topLeftCell="H5" activePane="bottomRight" state="frozen"/>
      <selection pane="bottomRight" activeCell="J287" sqref="J287"/>
      <pageMargins left="0.7" right="0.7" top="0.75" bottom="0.75" header="0.3" footer="0.3"/>
      <pageSetup paperSize="9" orientation="portrait" r:id="rId1"/>
      <autoFilter ref="A1:N124"/>
    </customSheetView>
    <customSheetView guid="{E8653B48-0EE0-47BF-9B59-BFE4FEC067AF}" showAutoFilter="1">
      <pane xSplit="2" ySplit="1" topLeftCell="H2" activePane="bottomRight" state="frozen"/>
      <selection pane="bottomRight" activeCell="M13" sqref="M13"/>
      <pageMargins left="0.7" right="0.7" top="0.75" bottom="0.75" header="0.3" footer="0.3"/>
      <pageSetup paperSize="9" orientation="portrait" r:id="rId2"/>
      <autoFilter ref="A1:O124"/>
    </customSheetView>
    <customSheetView guid="{A1621F03-F2BE-4A46-8091-9B675F32807C}" showAutoFilter="1">
      <pane xSplit="2" ySplit="1" topLeftCell="N53" activePane="bottomRight" state="frozen"/>
      <selection pane="bottomRight" activeCell="A2" sqref="A2:X88"/>
      <pageMargins left="0.7" right="0.7" top="0.75" bottom="0.75" header="0.3" footer="0.3"/>
      <pageSetup paperSize="9" orientation="portrait" r:id="rId3"/>
      <autoFilter ref="A1:X120"/>
    </customSheetView>
    <customSheetView guid="{98BE7DD3-C638-4A7A-971A-7163F7A93626}" showAutoFilter="1" hiddenColumns="1">
      <pane xSplit="2" ySplit="9" topLeftCell="C10" activePane="bottomRight" state="frozen"/>
      <selection pane="bottomRight" activeCell="Q129" sqref="Q129"/>
      <pageMargins left="0.7" right="0.7" top="0.75" bottom="0.75" header="0.3" footer="0.3"/>
      <pageSetup paperSize="9" orientation="portrait" verticalDpi="0" r:id="rId4"/>
      <autoFilter ref="A1:X120"/>
    </customSheetView>
    <customSheetView guid="{376EDB96-FF41-42B2-8A10-0940F7A5C414}" showAutoFilter="1">
      <pane xSplit="2" ySplit="1" topLeftCell="K52" activePane="bottomRight" state="frozen"/>
      <selection pane="bottomRight" activeCell="Q19" sqref="Q19"/>
      <pageMargins left="0.7" right="0.7" top="0.75" bottom="0.75" header="0.3" footer="0.3"/>
      <pageSetup paperSize="9" orientation="portrait" r:id="rId5"/>
      <autoFilter ref="A1:X120"/>
    </customSheetView>
    <customSheetView guid="{0C9272A9-9646-4714-B406-0609E5970550}" showAutoFilter="1">
      <pane xSplit="2" ySplit="1" topLeftCell="N2" activePane="bottomRight" state="frozen"/>
      <selection pane="bottomRight" activeCell="S64" sqref="S64"/>
      <pageMargins left="0.7" right="0.7" top="0.75" bottom="0.75" header="0.3" footer="0.3"/>
      <pageSetup paperSize="9" orientation="portrait" r:id="rId6"/>
      <autoFilter ref="A1:X120"/>
    </customSheetView>
  </customSheetViews>
  <dataValidations count="3">
    <dataValidation type="list" allowBlank="1" showInputMessage="1" showErrorMessage="1" sqref="K2:K93">
      <formula1>$B$98:$B$103</formula1>
    </dataValidation>
    <dataValidation type="list" allowBlank="1" showInputMessage="1" showErrorMessage="1" sqref="L2:L93">
      <formula1>$A$98:$A$116</formula1>
    </dataValidation>
    <dataValidation type="list" allowBlank="1" showInputMessage="1" showErrorMessage="1" sqref="M2:M93">
      <formula1>$C$98:$C$110</formula1>
    </dataValidation>
  </dataValidation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
  <sheetViews>
    <sheetView workbookViewId="0"/>
  </sheetViews>
  <sheetFormatPr baseColWidth="10" defaultRowHeight="15" x14ac:dyDescent="0.25"/>
  <sheetData>
    <row r="1" spans="1:7" x14ac:dyDescent="0.25">
      <c r="A1" t="s">
        <v>20</v>
      </c>
      <c r="B1" t="s">
        <v>21</v>
      </c>
      <c r="C1" t="s">
        <v>3009</v>
      </c>
      <c r="D1" t="s">
        <v>3010</v>
      </c>
      <c r="E1" t="s">
        <v>3011</v>
      </c>
      <c r="F1" t="s">
        <v>3012</v>
      </c>
      <c r="G1" t="s">
        <v>3013</v>
      </c>
    </row>
    <row r="2" spans="1:7" x14ac:dyDescent="0.25">
      <c r="A2">
        <v>106334</v>
      </c>
      <c r="B2" t="s">
        <v>3014</v>
      </c>
      <c r="C2" t="s">
        <v>3015</v>
      </c>
      <c r="D2" t="s">
        <v>3016</v>
      </c>
      <c r="E2" s="121">
        <v>43344</v>
      </c>
      <c r="F2" s="121">
        <v>43830</v>
      </c>
      <c r="G2" t="s">
        <v>3017</v>
      </c>
    </row>
    <row r="3" spans="1:7" x14ac:dyDescent="0.25">
      <c r="A3">
        <v>106336</v>
      </c>
      <c r="B3" t="s">
        <v>3018</v>
      </c>
      <c r="C3" t="s">
        <v>3015</v>
      </c>
      <c r="D3" t="s">
        <v>3016</v>
      </c>
      <c r="E3" s="121">
        <v>43344</v>
      </c>
      <c r="F3" s="121">
        <v>43830</v>
      </c>
      <c r="G3" t="s">
        <v>3017</v>
      </c>
    </row>
    <row r="4" spans="1:7" x14ac:dyDescent="0.25">
      <c r="A4">
        <v>108125</v>
      </c>
      <c r="B4" t="s">
        <v>3019</v>
      </c>
      <c r="C4" t="s">
        <v>3015</v>
      </c>
      <c r="D4" t="s">
        <v>3016</v>
      </c>
      <c r="E4" s="121">
        <v>43344</v>
      </c>
      <c r="F4" s="121">
        <v>43830</v>
      </c>
      <c r="G4" t="s">
        <v>3020</v>
      </c>
    </row>
    <row r="5" spans="1:7" x14ac:dyDescent="0.25">
      <c r="A5">
        <v>108412</v>
      </c>
      <c r="B5" t="s">
        <v>3021</v>
      </c>
      <c r="C5" t="s">
        <v>3015</v>
      </c>
      <c r="D5" t="s">
        <v>3016</v>
      </c>
      <c r="E5" s="121">
        <v>43344</v>
      </c>
      <c r="F5" s="121">
        <v>43830</v>
      </c>
      <c r="G5" t="s">
        <v>3020</v>
      </c>
    </row>
    <row r="6" spans="1:7" x14ac:dyDescent="0.25">
      <c r="A6">
        <v>106611</v>
      </c>
      <c r="B6" t="s">
        <v>3022</v>
      </c>
      <c r="C6" t="s">
        <v>3015</v>
      </c>
      <c r="D6" t="s">
        <v>3016</v>
      </c>
      <c r="E6" s="121">
        <v>43344</v>
      </c>
      <c r="F6" s="121">
        <v>43830</v>
      </c>
      <c r="G6" t="s">
        <v>3020</v>
      </c>
    </row>
    <row r="7" spans="1:7" x14ac:dyDescent="0.25">
      <c r="A7">
        <v>108537</v>
      </c>
      <c r="B7" t="s">
        <v>3023</v>
      </c>
      <c r="C7" t="s">
        <v>3015</v>
      </c>
      <c r="D7" t="s">
        <v>3016</v>
      </c>
      <c r="E7" s="121">
        <v>43344</v>
      </c>
      <c r="F7" s="121">
        <v>43830</v>
      </c>
      <c r="G7" t="s">
        <v>3017</v>
      </c>
    </row>
    <row r="8" spans="1:7" x14ac:dyDescent="0.25">
      <c r="A8">
        <v>108426</v>
      </c>
      <c r="B8" t="s">
        <v>3024</v>
      </c>
      <c r="C8" t="s">
        <v>3015</v>
      </c>
      <c r="D8" t="s">
        <v>3016</v>
      </c>
      <c r="E8" s="121">
        <v>43344</v>
      </c>
      <c r="F8" s="121">
        <v>43830</v>
      </c>
      <c r="G8" t="s">
        <v>3020</v>
      </c>
    </row>
    <row r="9" spans="1:7" x14ac:dyDescent="0.25">
      <c r="A9">
        <v>109471</v>
      </c>
      <c r="B9" t="s">
        <v>3025</v>
      </c>
      <c r="C9" t="s">
        <v>3015</v>
      </c>
      <c r="D9" t="s">
        <v>3016</v>
      </c>
      <c r="E9" s="121">
        <v>43344</v>
      </c>
      <c r="F9" s="121">
        <v>43830</v>
      </c>
      <c r="G9" t="s">
        <v>3020</v>
      </c>
    </row>
    <row r="10" spans="1:7" x14ac:dyDescent="0.25">
      <c r="A10">
        <v>108401</v>
      </c>
      <c r="B10" t="s">
        <v>3026</v>
      </c>
      <c r="C10" t="s">
        <v>3015</v>
      </c>
      <c r="D10" t="s">
        <v>3016</v>
      </c>
      <c r="E10" s="121">
        <v>43344</v>
      </c>
      <c r="F10" s="121">
        <v>43830</v>
      </c>
      <c r="G10" t="s">
        <v>3017</v>
      </c>
    </row>
    <row r="11" spans="1:7" x14ac:dyDescent="0.25">
      <c r="A11">
        <v>108206</v>
      </c>
      <c r="B11" t="s">
        <v>3027</v>
      </c>
      <c r="C11" t="s">
        <v>3015</v>
      </c>
      <c r="D11" t="s">
        <v>3016</v>
      </c>
      <c r="E11" s="121">
        <v>43344</v>
      </c>
      <c r="F11" s="121">
        <v>43830</v>
      </c>
      <c r="G11" t="s">
        <v>3017</v>
      </c>
    </row>
    <row r="12" spans="1:7" x14ac:dyDescent="0.25">
      <c r="A12">
        <v>106718</v>
      </c>
      <c r="B12" t="s">
        <v>3028</v>
      </c>
      <c r="C12" t="s">
        <v>3015</v>
      </c>
      <c r="D12" t="s">
        <v>3016</v>
      </c>
      <c r="E12" s="121">
        <v>43344</v>
      </c>
      <c r="F12" s="121">
        <v>43830</v>
      </c>
      <c r="G12" t="s">
        <v>3020</v>
      </c>
    </row>
    <row r="13" spans="1:7" x14ac:dyDescent="0.25">
      <c r="A13">
        <v>106178</v>
      </c>
      <c r="B13" t="s">
        <v>3029</v>
      </c>
      <c r="C13" t="s">
        <v>3015</v>
      </c>
      <c r="D13" t="s">
        <v>3016</v>
      </c>
      <c r="E13" s="121">
        <v>43344</v>
      </c>
      <c r="F13" s="121">
        <v>43830</v>
      </c>
      <c r="G13" t="s">
        <v>3017</v>
      </c>
    </row>
    <row r="14" spans="1:7" x14ac:dyDescent="0.25">
      <c r="A14">
        <v>109540</v>
      </c>
      <c r="B14" t="s">
        <v>3030</v>
      </c>
      <c r="C14" t="s">
        <v>3015</v>
      </c>
      <c r="D14" t="s">
        <v>3016</v>
      </c>
      <c r="E14" s="121">
        <v>43344</v>
      </c>
      <c r="F14" s="121">
        <v>43830</v>
      </c>
      <c r="G14" t="s">
        <v>3017</v>
      </c>
    </row>
    <row r="15" spans="1:7" x14ac:dyDescent="0.25">
      <c r="A15">
        <v>106969</v>
      </c>
      <c r="B15" t="s">
        <v>3031</v>
      </c>
      <c r="C15" t="s">
        <v>3015</v>
      </c>
      <c r="D15" t="s">
        <v>3016</v>
      </c>
      <c r="E15" s="121">
        <v>43344</v>
      </c>
      <c r="F15" s="121">
        <v>43830</v>
      </c>
      <c r="G15" t="s">
        <v>3020</v>
      </c>
    </row>
    <row r="16" spans="1:7" x14ac:dyDescent="0.25">
      <c r="A16">
        <v>106427</v>
      </c>
      <c r="B16" t="s">
        <v>3032</v>
      </c>
      <c r="C16" t="s">
        <v>3015</v>
      </c>
      <c r="D16" t="s">
        <v>3016</v>
      </c>
      <c r="E16" s="121">
        <v>43344</v>
      </c>
      <c r="F16" s="121">
        <v>43830</v>
      </c>
      <c r="G16" t="s">
        <v>3020</v>
      </c>
    </row>
    <row r="17" spans="1:7" x14ac:dyDescent="0.25">
      <c r="A17">
        <v>108469</v>
      </c>
      <c r="B17" t="s">
        <v>3033</v>
      </c>
      <c r="C17" t="s">
        <v>3015</v>
      </c>
      <c r="D17" t="s">
        <v>3016</v>
      </c>
      <c r="E17" s="121">
        <v>43344</v>
      </c>
      <c r="F17" s="121">
        <v>43830</v>
      </c>
      <c r="G17" t="s">
        <v>3020</v>
      </c>
    </row>
    <row r="18" spans="1:7" x14ac:dyDescent="0.25">
      <c r="A18">
        <v>106484</v>
      </c>
      <c r="B18" t="s">
        <v>3034</v>
      </c>
      <c r="C18" t="s">
        <v>3015</v>
      </c>
      <c r="D18" t="s">
        <v>3016</v>
      </c>
      <c r="E18" s="121">
        <v>43344</v>
      </c>
      <c r="F18" s="121">
        <v>43830</v>
      </c>
      <c r="G18" t="s">
        <v>3017</v>
      </c>
    </row>
    <row r="19" spans="1:7" x14ac:dyDescent="0.25">
      <c r="A19">
        <v>108475</v>
      </c>
      <c r="B19" t="s">
        <v>3035</v>
      </c>
      <c r="C19" t="s">
        <v>3015</v>
      </c>
      <c r="D19" t="s">
        <v>3016</v>
      </c>
      <c r="E19" s="121">
        <v>43344</v>
      </c>
      <c r="F19" s="121">
        <v>43830</v>
      </c>
      <c r="G19" t="s">
        <v>3020</v>
      </c>
    </row>
    <row r="20" spans="1:7" x14ac:dyDescent="0.25">
      <c r="A20">
        <v>106590</v>
      </c>
      <c r="B20" t="s">
        <v>3036</v>
      </c>
      <c r="C20" t="s">
        <v>3015</v>
      </c>
      <c r="D20" t="s">
        <v>3016</v>
      </c>
      <c r="E20" s="121">
        <v>43344</v>
      </c>
      <c r="F20" s="121">
        <v>43830</v>
      </c>
      <c r="G20" t="s">
        <v>3020</v>
      </c>
    </row>
    <row r="21" spans="1:7" x14ac:dyDescent="0.25">
      <c r="A21">
        <v>108480</v>
      </c>
      <c r="B21" t="s">
        <v>3037</v>
      </c>
      <c r="C21" t="s">
        <v>3015</v>
      </c>
      <c r="D21" t="s">
        <v>3016</v>
      </c>
      <c r="E21" s="121">
        <v>43344</v>
      </c>
      <c r="F21" s="121">
        <v>43830</v>
      </c>
      <c r="G21" t="s">
        <v>3020</v>
      </c>
    </row>
    <row r="22" spans="1:7" x14ac:dyDescent="0.25">
      <c r="A22">
        <v>106421</v>
      </c>
      <c r="B22" t="s">
        <v>3038</v>
      </c>
      <c r="C22" t="s">
        <v>3015</v>
      </c>
      <c r="D22" t="s">
        <v>3016</v>
      </c>
      <c r="E22" s="121">
        <v>43344</v>
      </c>
      <c r="F22" s="121">
        <v>43830</v>
      </c>
      <c r="G22" t="s">
        <v>3017</v>
      </c>
    </row>
    <row r="23" spans="1:7" x14ac:dyDescent="0.25">
      <c r="A23">
        <v>108227</v>
      </c>
      <c r="B23" t="s">
        <v>3039</v>
      </c>
      <c r="C23" t="s">
        <v>3015</v>
      </c>
      <c r="D23" t="s">
        <v>3016</v>
      </c>
      <c r="E23" s="121">
        <v>43344</v>
      </c>
      <c r="F23" s="121">
        <v>43830</v>
      </c>
      <c r="G23" t="s">
        <v>3017</v>
      </c>
    </row>
    <row r="24" spans="1:7" x14ac:dyDescent="0.25">
      <c r="A24">
        <v>106722</v>
      </c>
      <c r="B24" t="s">
        <v>3040</v>
      </c>
      <c r="C24" t="s">
        <v>3015</v>
      </c>
      <c r="D24" t="s">
        <v>3016</v>
      </c>
      <c r="E24" s="121">
        <v>43344</v>
      </c>
      <c r="F24" s="121">
        <v>43830</v>
      </c>
      <c r="G24" t="s">
        <v>3020</v>
      </c>
    </row>
    <row r="25" spans="1:7" x14ac:dyDescent="0.25">
      <c r="A25">
        <v>108530</v>
      </c>
      <c r="B25" t="s">
        <v>3041</v>
      </c>
      <c r="C25" t="s">
        <v>3015</v>
      </c>
      <c r="D25" t="s">
        <v>3016</v>
      </c>
      <c r="E25" s="121">
        <v>43344</v>
      </c>
      <c r="F25" s="121">
        <v>43830</v>
      </c>
      <c r="G25" t="s">
        <v>3017</v>
      </c>
    </row>
    <row r="26" spans="1:7" x14ac:dyDescent="0.25">
      <c r="A26">
        <v>106992</v>
      </c>
      <c r="B26" t="s">
        <v>3042</v>
      </c>
      <c r="C26" t="s">
        <v>3015</v>
      </c>
      <c r="D26" t="s">
        <v>3016</v>
      </c>
      <c r="E26" s="121">
        <v>43344</v>
      </c>
      <c r="F26" s="121">
        <v>43830</v>
      </c>
      <c r="G26" t="s">
        <v>3020</v>
      </c>
    </row>
    <row r="27" spans="1:7" x14ac:dyDescent="0.25">
      <c r="A27">
        <v>105927</v>
      </c>
      <c r="B27" t="s">
        <v>3043</v>
      </c>
      <c r="C27" t="s">
        <v>3015</v>
      </c>
      <c r="D27" t="s">
        <v>3016</v>
      </c>
      <c r="E27" s="121">
        <v>43344</v>
      </c>
      <c r="F27" s="121">
        <v>43830</v>
      </c>
      <c r="G27" t="s">
        <v>3020</v>
      </c>
    </row>
    <row r="28" spans="1:7" x14ac:dyDescent="0.25">
      <c r="A28">
        <v>108538</v>
      </c>
      <c r="B28" t="s">
        <v>3044</v>
      </c>
      <c r="C28" t="s">
        <v>3015</v>
      </c>
      <c r="D28" t="s">
        <v>3016</v>
      </c>
      <c r="E28" s="121">
        <v>43344</v>
      </c>
      <c r="F28" s="121">
        <v>43830</v>
      </c>
      <c r="G28" t="s">
        <v>3020</v>
      </c>
    </row>
    <row r="29" spans="1:7" x14ac:dyDescent="0.25">
      <c r="A29">
        <v>106604</v>
      </c>
      <c r="B29" t="s">
        <v>3045</v>
      </c>
      <c r="C29" t="s">
        <v>3015</v>
      </c>
      <c r="D29" t="s">
        <v>3016</v>
      </c>
      <c r="E29" s="121">
        <v>43344</v>
      </c>
      <c r="F29" s="121">
        <v>43830</v>
      </c>
      <c r="G29" t="s">
        <v>3020</v>
      </c>
    </row>
    <row r="30" spans="1:7" x14ac:dyDescent="0.25">
      <c r="A30">
        <v>108421</v>
      </c>
      <c r="B30" t="s">
        <v>3046</v>
      </c>
      <c r="C30" t="s">
        <v>3015</v>
      </c>
      <c r="D30" t="s">
        <v>3016</v>
      </c>
      <c r="E30" s="121">
        <v>43344</v>
      </c>
      <c r="F30" s="121">
        <v>43830</v>
      </c>
      <c r="G30" t="s">
        <v>3020</v>
      </c>
    </row>
    <row r="31" spans="1:7" x14ac:dyDescent="0.25">
      <c r="A31">
        <v>108510</v>
      </c>
      <c r="B31" t="s">
        <v>3047</v>
      </c>
      <c r="C31" t="s">
        <v>3015</v>
      </c>
      <c r="D31" t="s">
        <v>3016</v>
      </c>
      <c r="E31" s="121">
        <v>43344</v>
      </c>
      <c r="F31" s="121">
        <v>43830</v>
      </c>
      <c r="G31" t="s">
        <v>3017</v>
      </c>
    </row>
    <row r="32" spans="1:7" x14ac:dyDescent="0.25">
      <c r="A32">
        <v>108511</v>
      </c>
      <c r="B32" t="s">
        <v>3048</v>
      </c>
      <c r="C32" t="s">
        <v>3015</v>
      </c>
      <c r="D32" t="s">
        <v>3016</v>
      </c>
      <c r="E32" s="121">
        <v>43344</v>
      </c>
      <c r="F32" s="121">
        <v>43830</v>
      </c>
      <c r="G32" t="s">
        <v>3017</v>
      </c>
    </row>
    <row r="33" spans="1:7" x14ac:dyDescent="0.25">
      <c r="A33">
        <v>106609</v>
      </c>
      <c r="B33" t="s">
        <v>3049</v>
      </c>
      <c r="C33" t="s">
        <v>3015</v>
      </c>
      <c r="D33" t="s">
        <v>3016</v>
      </c>
      <c r="E33" s="121">
        <v>43344</v>
      </c>
      <c r="F33" s="121">
        <v>43830</v>
      </c>
      <c r="G33" t="s">
        <v>3020</v>
      </c>
    </row>
    <row r="34" spans="1:7" x14ac:dyDescent="0.25">
      <c r="A34">
        <v>108483</v>
      </c>
      <c r="B34" t="s">
        <v>3050</v>
      </c>
      <c r="C34" t="s">
        <v>3015</v>
      </c>
      <c r="D34" t="s">
        <v>3016</v>
      </c>
      <c r="E34" s="121">
        <v>43344</v>
      </c>
      <c r="F34" s="121">
        <v>43830</v>
      </c>
      <c r="G34" t="s">
        <v>3020</v>
      </c>
    </row>
    <row r="35" spans="1:7" x14ac:dyDescent="0.25">
      <c r="A35">
        <v>107153</v>
      </c>
      <c r="B35" t="s">
        <v>3051</v>
      </c>
      <c r="C35" t="s">
        <v>3015</v>
      </c>
      <c r="D35" t="s">
        <v>3016</v>
      </c>
      <c r="E35" s="121">
        <v>43344</v>
      </c>
      <c r="F35" s="121">
        <v>43830</v>
      </c>
      <c r="G35" t="s">
        <v>3017</v>
      </c>
    </row>
    <row r="36" spans="1:7" x14ac:dyDescent="0.25">
      <c r="A36">
        <v>106602</v>
      </c>
      <c r="B36" t="s">
        <v>3052</v>
      </c>
      <c r="C36" t="s">
        <v>3015</v>
      </c>
      <c r="D36" t="s">
        <v>3016</v>
      </c>
      <c r="E36" s="121">
        <v>43344</v>
      </c>
      <c r="F36" s="121">
        <v>43830</v>
      </c>
      <c r="G36" t="s">
        <v>3020</v>
      </c>
    </row>
    <row r="37" spans="1:7" x14ac:dyDescent="0.25">
      <c r="A37">
        <v>106211</v>
      </c>
      <c r="B37" t="s">
        <v>3053</v>
      </c>
      <c r="C37" t="s">
        <v>3015</v>
      </c>
      <c r="D37" t="s">
        <v>3016</v>
      </c>
      <c r="E37" s="121">
        <v>43344</v>
      </c>
      <c r="F37" s="121">
        <v>43830</v>
      </c>
      <c r="G37" t="s">
        <v>3020</v>
      </c>
    </row>
    <row r="38" spans="1:7" x14ac:dyDescent="0.25">
      <c r="A38">
        <v>108451</v>
      </c>
      <c r="B38" t="s">
        <v>3054</v>
      </c>
      <c r="C38" t="s">
        <v>3015</v>
      </c>
      <c r="D38" t="s">
        <v>3016</v>
      </c>
      <c r="E38" s="121">
        <v>43344</v>
      </c>
      <c r="F38" s="121">
        <v>43830</v>
      </c>
      <c r="G38" t="s">
        <v>3017</v>
      </c>
    </row>
    <row r="39" spans="1:7" x14ac:dyDescent="0.25">
      <c r="A39">
        <v>106974</v>
      </c>
      <c r="B39" t="s">
        <v>3055</v>
      </c>
      <c r="C39" t="s">
        <v>3015</v>
      </c>
      <c r="D39" t="s">
        <v>3016</v>
      </c>
      <c r="E39" s="121">
        <v>43344</v>
      </c>
      <c r="F39" s="121">
        <v>43830</v>
      </c>
      <c r="G39" t="s">
        <v>3020</v>
      </c>
    </row>
    <row r="40" spans="1:7" x14ac:dyDescent="0.25">
      <c r="A40">
        <v>107007</v>
      </c>
      <c r="B40" t="s">
        <v>3056</v>
      </c>
      <c r="C40" t="s">
        <v>3015</v>
      </c>
      <c r="D40" t="s">
        <v>3016</v>
      </c>
      <c r="E40" s="121">
        <v>43344</v>
      </c>
      <c r="F40" s="121">
        <v>43830</v>
      </c>
      <c r="G40" t="s">
        <v>3020</v>
      </c>
    </row>
    <row r="41" spans="1:7" x14ac:dyDescent="0.25">
      <c r="A41">
        <v>106650</v>
      </c>
      <c r="B41" t="s">
        <v>3057</v>
      </c>
      <c r="C41" t="s">
        <v>3015</v>
      </c>
      <c r="D41" t="s">
        <v>3016</v>
      </c>
      <c r="E41" s="121">
        <v>43344</v>
      </c>
      <c r="F41" s="121">
        <v>43830</v>
      </c>
      <c r="G41" t="s">
        <v>3017</v>
      </c>
    </row>
    <row r="42" spans="1:7" x14ac:dyDescent="0.25">
      <c r="A42">
        <v>108550</v>
      </c>
      <c r="B42" t="s">
        <v>3058</v>
      </c>
      <c r="C42" t="s">
        <v>3015</v>
      </c>
      <c r="D42" t="s">
        <v>3016</v>
      </c>
      <c r="E42" s="121">
        <v>43344</v>
      </c>
      <c r="F42" s="121">
        <v>43830</v>
      </c>
      <c r="G42" t="s">
        <v>3020</v>
      </c>
    </row>
    <row r="43" spans="1:7" x14ac:dyDescent="0.25">
      <c r="A43">
        <v>106533</v>
      </c>
      <c r="B43" t="s">
        <v>3059</v>
      </c>
      <c r="C43" t="s">
        <v>3015</v>
      </c>
      <c r="D43" t="s">
        <v>3016</v>
      </c>
      <c r="E43" s="121">
        <v>43344</v>
      </c>
      <c r="F43" s="121">
        <v>43830</v>
      </c>
      <c r="G43" t="s">
        <v>3020</v>
      </c>
    </row>
    <row r="44" spans="1:7" x14ac:dyDescent="0.25">
      <c r="A44">
        <v>108442</v>
      </c>
      <c r="B44" t="s">
        <v>3060</v>
      </c>
      <c r="C44" t="s">
        <v>3015</v>
      </c>
      <c r="D44" t="s">
        <v>3016</v>
      </c>
      <c r="E44" s="121">
        <v>43344</v>
      </c>
      <c r="F44" s="121">
        <v>43830</v>
      </c>
      <c r="G44" t="s">
        <v>3017</v>
      </c>
    </row>
    <row r="45" spans="1:7" x14ac:dyDescent="0.25">
      <c r="A45">
        <v>106293</v>
      </c>
      <c r="B45" t="s">
        <v>3061</v>
      </c>
      <c r="C45" t="s">
        <v>3015</v>
      </c>
      <c r="D45" t="s">
        <v>3016</v>
      </c>
      <c r="E45" s="121">
        <v>43344</v>
      </c>
      <c r="F45" s="121">
        <v>43830</v>
      </c>
      <c r="G45" t="s">
        <v>3020</v>
      </c>
    </row>
    <row r="46" spans="1:7" x14ac:dyDescent="0.25">
      <c r="A46">
        <v>106485</v>
      </c>
      <c r="B46" t="s">
        <v>3062</v>
      </c>
      <c r="C46" t="s">
        <v>3015</v>
      </c>
      <c r="D46" t="s">
        <v>3016</v>
      </c>
      <c r="E46" s="121">
        <v>43344</v>
      </c>
      <c r="F46" s="121">
        <v>43830</v>
      </c>
      <c r="G46" t="s">
        <v>3020</v>
      </c>
    </row>
    <row r="47" spans="1:7" x14ac:dyDescent="0.25">
      <c r="A47">
        <v>106350</v>
      </c>
      <c r="B47" t="s">
        <v>3063</v>
      </c>
      <c r="C47" t="s">
        <v>3015</v>
      </c>
      <c r="D47" t="s">
        <v>3016</v>
      </c>
      <c r="E47" s="121">
        <v>43344</v>
      </c>
      <c r="F47" s="121">
        <v>43830</v>
      </c>
      <c r="G47" t="s">
        <v>3017</v>
      </c>
    </row>
    <row r="48" spans="1:7" x14ac:dyDescent="0.25">
      <c r="A48">
        <v>108546</v>
      </c>
      <c r="B48" t="s">
        <v>3064</v>
      </c>
      <c r="C48" t="s">
        <v>3015</v>
      </c>
      <c r="D48" t="s">
        <v>3016</v>
      </c>
      <c r="E48" s="121">
        <v>43344</v>
      </c>
      <c r="F48" s="121">
        <v>43830</v>
      </c>
      <c r="G48" t="s">
        <v>3017</v>
      </c>
    </row>
    <row r="49" spans="1:7" x14ac:dyDescent="0.25">
      <c r="A49">
        <v>108117</v>
      </c>
      <c r="B49" t="s">
        <v>3065</v>
      </c>
      <c r="C49" t="s">
        <v>3015</v>
      </c>
      <c r="D49" t="s">
        <v>3016</v>
      </c>
      <c r="E49" s="121">
        <v>43344</v>
      </c>
      <c r="F49" s="121">
        <v>43830</v>
      </c>
      <c r="G49" t="s">
        <v>3017</v>
      </c>
    </row>
    <row r="50" spans="1:7" x14ac:dyDescent="0.25">
      <c r="A50">
        <v>106298</v>
      </c>
      <c r="B50" t="s">
        <v>3066</v>
      </c>
      <c r="C50" t="s">
        <v>3015</v>
      </c>
      <c r="D50" t="s">
        <v>3016</v>
      </c>
      <c r="E50" s="121">
        <v>43344</v>
      </c>
      <c r="F50" s="121">
        <v>43830</v>
      </c>
      <c r="G50" t="s">
        <v>3017</v>
      </c>
    </row>
    <row r="51" spans="1:7" x14ac:dyDescent="0.25">
      <c r="A51">
        <v>108482</v>
      </c>
      <c r="B51" t="s">
        <v>3067</v>
      </c>
      <c r="C51" t="s">
        <v>3015</v>
      </c>
      <c r="D51" t="s">
        <v>3016</v>
      </c>
      <c r="E51" s="121">
        <v>43344</v>
      </c>
      <c r="F51" s="121">
        <v>43830</v>
      </c>
      <c r="G51" t="s">
        <v>3017</v>
      </c>
    </row>
    <row r="52" spans="1:7" x14ac:dyDescent="0.25">
      <c r="A52">
        <v>106716</v>
      </c>
      <c r="B52" t="s">
        <v>3068</v>
      </c>
      <c r="C52" t="s">
        <v>3015</v>
      </c>
      <c r="D52" t="s">
        <v>3016</v>
      </c>
      <c r="E52" s="121">
        <v>43344</v>
      </c>
      <c r="F52" s="121">
        <v>43830</v>
      </c>
      <c r="G52" t="s">
        <v>3017</v>
      </c>
    </row>
    <row r="53" spans="1:7" x14ac:dyDescent="0.25">
      <c r="A53">
        <v>106384</v>
      </c>
      <c r="B53" t="s">
        <v>3069</v>
      </c>
      <c r="C53" t="s">
        <v>3015</v>
      </c>
      <c r="D53" t="s">
        <v>3016</v>
      </c>
      <c r="E53" s="121">
        <v>43344</v>
      </c>
      <c r="F53" s="121">
        <v>43830</v>
      </c>
      <c r="G53" t="s">
        <v>3017</v>
      </c>
    </row>
    <row r="54" spans="1:7" x14ac:dyDescent="0.25">
      <c r="A54">
        <v>106678</v>
      </c>
      <c r="B54" t="s">
        <v>3070</v>
      </c>
      <c r="C54" t="s">
        <v>3015</v>
      </c>
      <c r="D54" t="s">
        <v>3016</v>
      </c>
      <c r="E54" s="121">
        <v>43344</v>
      </c>
      <c r="F54" s="121">
        <v>43830</v>
      </c>
      <c r="G54" t="s">
        <v>3020</v>
      </c>
    </row>
    <row r="55" spans="1:7" x14ac:dyDescent="0.25">
      <c r="A55">
        <v>106371</v>
      </c>
      <c r="B55" t="s">
        <v>3071</v>
      </c>
      <c r="C55" t="s">
        <v>3015</v>
      </c>
      <c r="D55" t="s">
        <v>3016</v>
      </c>
      <c r="E55" s="121">
        <v>43344</v>
      </c>
      <c r="F55" s="121">
        <v>43830</v>
      </c>
      <c r="G55" t="s">
        <v>3020</v>
      </c>
    </row>
    <row r="56" spans="1:7" x14ac:dyDescent="0.25">
      <c r="A56">
        <v>106477</v>
      </c>
      <c r="B56" t="s">
        <v>3072</v>
      </c>
      <c r="C56" t="s">
        <v>3015</v>
      </c>
      <c r="D56" t="s">
        <v>3016</v>
      </c>
      <c r="E56" s="121">
        <v>43344</v>
      </c>
      <c r="F56" s="121">
        <v>43830</v>
      </c>
      <c r="G56" t="s">
        <v>3017</v>
      </c>
    </row>
    <row r="57" spans="1:7" x14ac:dyDescent="0.25">
      <c r="A57">
        <v>108406</v>
      </c>
      <c r="B57" t="s">
        <v>3073</v>
      </c>
      <c r="C57" t="s">
        <v>3015</v>
      </c>
      <c r="D57" t="s">
        <v>3016</v>
      </c>
      <c r="E57" s="121">
        <v>43344</v>
      </c>
      <c r="F57" s="121">
        <v>43830</v>
      </c>
      <c r="G57" t="s">
        <v>3020</v>
      </c>
    </row>
    <row r="58" spans="1:7" x14ac:dyDescent="0.25">
      <c r="A58">
        <v>106689</v>
      </c>
      <c r="B58" t="s">
        <v>3074</v>
      </c>
      <c r="C58" t="s">
        <v>3015</v>
      </c>
      <c r="D58" t="s">
        <v>3016</v>
      </c>
      <c r="E58" s="121">
        <v>43344</v>
      </c>
      <c r="F58" s="121">
        <v>43830</v>
      </c>
      <c r="G58" t="s">
        <v>3020</v>
      </c>
    </row>
    <row r="59" spans="1:7" x14ac:dyDescent="0.25">
      <c r="A59">
        <v>108410</v>
      </c>
      <c r="B59" t="s">
        <v>3075</v>
      </c>
      <c r="C59" t="s">
        <v>3015</v>
      </c>
      <c r="D59" t="s">
        <v>3016</v>
      </c>
      <c r="E59" s="121">
        <v>43344</v>
      </c>
      <c r="F59" s="121">
        <v>43830</v>
      </c>
      <c r="G59" t="s">
        <v>3020</v>
      </c>
    </row>
    <row r="60" spans="1:7" x14ac:dyDescent="0.25">
      <c r="A60">
        <v>108476</v>
      </c>
      <c r="B60" t="s">
        <v>3076</v>
      </c>
      <c r="C60" t="s">
        <v>3015</v>
      </c>
      <c r="D60" t="s">
        <v>3016</v>
      </c>
      <c r="E60" s="121">
        <v>43344</v>
      </c>
      <c r="F60" s="121">
        <v>43830</v>
      </c>
      <c r="G60" t="s">
        <v>3020</v>
      </c>
    </row>
    <row r="61" spans="1:7" x14ac:dyDescent="0.25">
      <c r="A61">
        <v>106275</v>
      </c>
      <c r="B61" t="s">
        <v>3077</v>
      </c>
      <c r="C61" t="s">
        <v>3015</v>
      </c>
      <c r="D61" t="s">
        <v>3016</v>
      </c>
      <c r="E61" s="121">
        <v>43344</v>
      </c>
      <c r="F61" s="121">
        <v>43830</v>
      </c>
      <c r="G61" t="s">
        <v>3017</v>
      </c>
    </row>
    <row r="62" spans="1:7" x14ac:dyDescent="0.25">
      <c r="A62">
        <v>108395</v>
      </c>
      <c r="B62" t="s">
        <v>3078</v>
      </c>
      <c r="C62" t="s">
        <v>3015</v>
      </c>
      <c r="D62" t="s">
        <v>3016</v>
      </c>
      <c r="E62" s="121">
        <v>43344</v>
      </c>
      <c r="F62" s="121">
        <v>43830</v>
      </c>
      <c r="G62" t="s">
        <v>3020</v>
      </c>
    </row>
    <row r="63" spans="1:7" x14ac:dyDescent="0.25">
      <c r="A63">
        <v>108411</v>
      </c>
      <c r="B63" t="s">
        <v>3079</v>
      </c>
      <c r="C63" t="s">
        <v>3015</v>
      </c>
      <c r="D63" t="s">
        <v>3016</v>
      </c>
      <c r="E63" s="121">
        <v>43344</v>
      </c>
      <c r="F63" s="121">
        <v>43830</v>
      </c>
      <c r="G63" t="s">
        <v>3020</v>
      </c>
    </row>
    <row r="64" spans="1:7" x14ac:dyDescent="0.25">
      <c r="A64">
        <v>108072</v>
      </c>
      <c r="B64" t="s">
        <v>3080</v>
      </c>
      <c r="C64" t="s">
        <v>3015</v>
      </c>
      <c r="D64" t="s">
        <v>3016</v>
      </c>
      <c r="E64" s="121">
        <v>43344</v>
      </c>
      <c r="F64" s="121">
        <v>43830</v>
      </c>
      <c r="G64" t="s">
        <v>3017</v>
      </c>
    </row>
    <row r="65" spans="1:7" x14ac:dyDescent="0.25">
      <c r="A65">
        <v>108432</v>
      </c>
      <c r="B65" t="s">
        <v>3081</v>
      </c>
      <c r="C65" t="s">
        <v>3015</v>
      </c>
      <c r="D65" t="s">
        <v>3016</v>
      </c>
      <c r="E65" s="121">
        <v>43344</v>
      </c>
      <c r="F65" s="121">
        <v>43830</v>
      </c>
      <c r="G65" t="s">
        <v>3017</v>
      </c>
    </row>
    <row r="66" spans="1:7" x14ac:dyDescent="0.25">
      <c r="A66">
        <v>108453</v>
      </c>
      <c r="B66" t="s">
        <v>3082</v>
      </c>
      <c r="C66" t="s">
        <v>3015</v>
      </c>
      <c r="D66" t="s">
        <v>3016</v>
      </c>
      <c r="E66" s="121">
        <v>43344</v>
      </c>
      <c r="F66" s="121">
        <v>43830</v>
      </c>
      <c r="G66" t="s">
        <v>3017</v>
      </c>
    </row>
    <row r="67" spans="1:7" x14ac:dyDescent="0.25">
      <c r="A67">
        <v>108398</v>
      </c>
      <c r="B67" t="s">
        <v>3083</v>
      </c>
      <c r="C67" t="s">
        <v>3015</v>
      </c>
      <c r="D67" t="s">
        <v>3016</v>
      </c>
      <c r="E67" s="121">
        <v>43344</v>
      </c>
      <c r="F67" s="121">
        <v>43830</v>
      </c>
      <c r="G67" t="s">
        <v>3017</v>
      </c>
    </row>
    <row r="68" spans="1:7" x14ac:dyDescent="0.25">
      <c r="A68">
        <v>108588</v>
      </c>
      <c r="B68" t="s">
        <v>3084</v>
      </c>
      <c r="C68" t="s">
        <v>3015</v>
      </c>
      <c r="D68" t="s">
        <v>3016</v>
      </c>
      <c r="E68" s="121">
        <v>43344</v>
      </c>
      <c r="F68" s="121">
        <v>43830</v>
      </c>
      <c r="G68" t="s">
        <v>3017</v>
      </c>
    </row>
    <row r="69" spans="1:7" x14ac:dyDescent="0.25">
      <c r="A69">
        <v>107182</v>
      </c>
      <c r="B69" t="s">
        <v>3085</v>
      </c>
      <c r="C69" t="s">
        <v>3015</v>
      </c>
      <c r="D69" t="s">
        <v>3016</v>
      </c>
      <c r="E69" s="121">
        <v>43344</v>
      </c>
      <c r="F69" s="121">
        <v>43830</v>
      </c>
      <c r="G69" t="s">
        <v>3017</v>
      </c>
    </row>
    <row r="70" spans="1:7" x14ac:dyDescent="0.25">
      <c r="A70">
        <v>108374</v>
      </c>
      <c r="B70" t="s">
        <v>3086</v>
      </c>
      <c r="C70" t="s">
        <v>3015</v>
      </c>
      <c r="D70" t="s">
        <v>3016</v>
      </c>
      <c r="E70" s="121">
        <v>43344</v>
      </c>
      <c r="F70" s="121">
        <v>43830</v>
      </c>
      <c r="G70" t="s">
        <v>3020</v>
      </c>
    </row>
    <row r="71" spans="1:7" x14ac:dyDescent="0.25">
      <c r="A71">
        <v>108540</v>
      </c>
      <c r="B71" t="s">
        <v>3087</v>
      </c>
      <c r="C71" t="s">
        <v>3015</v>
      </c>
      <c r="D71" t="s">
        <v>3016</v>
      </c>
      <c r="E71" s="121">
        <v>43344</v>
      </c>
      <c r="F71" s="121">
        <v>43830</v>
      </c>
      <c r="G71" t="s">
        <v>3017</v>
      </c>
    </row>
    <row r="72" spans="1:7" x14ac:dyDescent="0.25">
      <c r="A72">
        <v>108440</v>
      </c>
      <c r="B72" t="s">
        <v>3088</v>
      </c>
      <c r="C72" t="s">
        <v>3015</v>
      </c>
      <c r="D72" t="s">
        <v>3016</v>
      </c>
      <c r="E72" s="121">
        <v>43344</v>
      </c>
      <c r="F72" s="121">
        <v>43830</v>
      </c>
      <c r="G72" t="s">
        <v>3017</v>
      </c>
    </row>
    <row r="73" spans="1:7" x14ac:dyDescent="0.25">
      <c r="A73">
        <v>108519</v>
      </c>
      <c r="B73" t="s">
        <v>3089</v>
      </c>
      <c r="C73" t="s">
        <v>3015</v>
      </c>
      <c r="D73" t="s">
        <v>3016</v>
      </c>
      <c r="E73" s="121">
        <v>43344</v>
      </c>
      <c r="F73" s="121">
        <v>43830</v>
      </c>
      <c r="G73" t="s">
        <v>3017</v>
      </c>
    </row>
    <row r="74" spans="1:7" x14ac:dyDescent="0.25">
      <c r="A74">
        <v>106478</v>
      </c>
      <c r="B74" t="s">
        <v>3090</v>
      </c>
      <c r="C74" t="s">
        <v>3015</v>
      </c>
      <c r="D74" t="s">
        <v>3016</v>
      </c>
      <c r="E74" s="121">
        <v>43344</v>
      </c>
      <c r="F74" s="121">
        <v>43830</v>
      </c>
      <c r="G74" t="s">
        <v>3017</v>
      </c>
    </row>
    <row r="75" spans="1:7" x14ac:dyDescent="0.25">
      <c r="A75">
        <v>106351</v>
      </c>
      <c r="B75" t="s">
        <v>3091</v>
      </c>
      <c r="C75" t="s">
        <v>3015</v>
      </c>
      <c r="D75" t="s">
        <v>3016</v>
      </c>
      <c r="E75" s="121">
        <v>43344</v>
      </c>
      <c r="F75" s="121">
        <v>43830</v>
      </c>
      <c r="G75" t="s">
        <v>3017</v>
      </c>
    </row>
    <row r="76" spans="1:7" x14ac:dyDescent="0.25">
      <c r="A76">
        <v>106538</v>
      </c>
      <c r="B76" t="s">
        <v>3092</v>
      </c>
      <c r="C76" t="s">
        <v>3015</v>
      </c>
      <c r="D76" t="s">
        <v>3016</v>
      </c>
      <c r="E76" s="121">
        <v>43344</v>
      </c>
      <c r="F76" s="121">
        <v>43830</v>
      </c>
      <c r="G76" t="s">
        <v>3017</v>
      </c>
    </row>
    <row r="77" spans="1:7" x14ac:dyDescent="0.25">
      <c r="A77">
        <v>106342</v>
      </c>
      <c r="B77" t="s">
        <v>3093</v>
      </c>
      <c r="C77" t="s">
        <v>3015</v>
      </c>
      <c r="D77" t="s">
        <v>3016</v>
      </c>
      <c r="E77" s="121">
        <v>43344</v>
      </c>
      <c r="F77" s="121">
        <v>43830</v>
      </c>
      <c r="G77" t="s">
        <v>3020</v>
      </c>
    </row>
    <row r="78" spans="1:7" x14ac:dyDescent="0.25">
      <c r="A78">
        <v>108433</v>
      </c>
      <c r="B78" t="s">
        <v>3094</v>
      </c>
      <c r="C78" t="s">
        <v>3015</v>
      </c>
      <c r="D78" t="s">
        <v>3016</v>
      </c>
      <c r="E78" s="121">
        <v>43344</v>
      </c>
      <c r="F78" s="121">
        <v>43830</v>
      </c>
      <c r="G78" t="s">
        <v>3020</v>
      </c>
    </row>
    <row r="79" spans="1:7" x14ac:dyDescent="0.25">
      <c r="A79">
        <v>108423</v>
      </c>
      <c r="B79" t="s">
        <v>3095</v>
      </c>
      <c r="C79" t="s">
        <v>3015</v>
      </c>
      <c r="D79" t="s">
        <v>3016</v>
      </c>
      <c r="E79" s="121">
        <v>43344</v>
      </c>
      <c r="F79" s="121">
        <v>43830</v>
      </c>
      <c r="G79" t="s">
        <v>3020</v>
      </c>
    </row>
    <row r="80" spans="1:7" x14ac:dyDescent="0.25">
      <c r="A80">
        <v>108435</v>
      </c>
      <c r="B80" t="s">
        <v>3096</v>
      </c>
      <c r="C80" t="s">
        <v>3015</v>
      </c>
      <c r="D80" t="s">
        <v>3016</v>
      </c>
      <c r="E80" s="121">
        <v>43344</v>
      </c>
      <c r="F80" s="121">
        <v>43830</v>
      </c>
      <c r="G80" t="s">
        <v>3017</v>
      </c>
    </row>
    <row r="81" spans="1:7" x14ac:dyDescent="0.25">
      <c r="A81">
        <v>108456</v>
      </c>
      <c r="B81" t="s">
        <v>3097</v>
      </c>
      <c r="C81" t="s">
        <v>3015</v>
      </c>
      <c r="D81" t="s">
        <v>3016</v>
      </c>
      <c r="E81" s="121">
        <v>43344</v>
      </c>
      <c r="F81" s="121">
        <v>43830</v>
      </c>
      <c r="G81" t="s">
        <v>3017</v>
      </c>
    </row>
    <row r="82" spans="1:7" x14ac:dyDescent="0.25">
      <c r="A82">
        <v>108098</v>
      </c>
      <c r="B82" t="s">
        <v>3098</v>
      </c>
      <c r="C82" t="s">
        <v>3015</v>
      </c>
      <c r="D82" t="s">
        <v>3016</v>
      </c>
      <c r="E82" s="121">
        <v>43344</v>
      </c>
      <c r="F82" s="121">
        <v>43830</v>
      </c>
      <c r="G82" t="s">
        <v>3017</v>
      </c>
    </row>
    <row r="83" spans="1:7" x14ac:dyDescent="0.25">
      <c r="A83">
        <v>108544</v>
      </c>
      <c r="B83" t="s">
        <v>3099</v>
      </c>
      <c r="C83" t="s">
        <v>3015</v>
      </c>
      <c r="D83" t="s">
        <v>3016</v>
      </c>
      <c r="E83" s="121">
        <v>43344</v>
      </c>
      <c r="F83" s="121">
        <v>43830</v>
      </c>
      <c r="G83" t="s">
        <v>3020</v>
      </c>
    </row>
    <row r="84" spans="1:7" x14ac:dyDescent="0.25">
      <c r="A84">
        <v>108132</v>
      </c>
      <c r="B84" t="s">
        <v>3100</v>
      </c>
      <c r="C84" t="s">
        <v>3015</v>
      </c>
      <c r="D84" t="s">
        <v>3016</v>
      </c>
      <c r="E84" s="121">
        <v>43344</v>
      </c>
      <c r="F84" s="121">
        <v>43830</v>
      </c>
      <c r="G84" t="s">
        <v>3017</v>
      </c>
    </row>
    <row r="85" spans="1:7" x14ac:dyDescent="0.25">
      <c r="A85">
        <v>108501</v>
      </c>
      <c r="B85" t="s">
        <v>3101</v>
      </c>
      <c r="C85" t="s">
        <v>3015</v>
      </c>
      <c r="D85" t="s">
        <v>3016</v>
      </c>
      <c r="E85" s="121">
        <v>43344</v>
      </c>
      <c r="F85" s="121">
        <v>43830</v>
      </c>
      <c r="G85" t="s">
        <v>3017</v>
      </c>
    </row>
    <row r="86" spans="1:7" x14ac:dyDescent="0.25">
      <c r="A86">
        <v>108436</v>
      </c>
      <c r="B86" t="s">
        <v>3102</v>
      </c>
      <c r="C86" t="s">
        <v>3015</v>
      </c>
      <c r="D86" t="s">
        <v>3016</v>
      </c>
      <c r="E86" s="121">
        <v>43344</v>
      </c>
      <c r="F86" s="121">
        <v>43830</v>
      </c>
      <c r="G86" t="s">
        <v>3017</v>
      </c>
    </row>
    <row r="87" spans="1:7" x14ac:dyDescent="0.25">
      <c r="A87">
        <v>105808</v>
      </c>
      <c r="B87" t="s">
        <v>3103</v>
      </c>
      <c r="C87" t="s">
        <v>3015</v>
      </c>
      <c r="D87" t="s">
        <v>3016</v>
      </c>
      <c r="E87" s="121">
        <v>43344</v>
      </c>
      <c r="F87" s="121">
        <v>43830</v>
      </c>
      <c r="G87" t="s">
        <v>3020</v>
      </c>
    </row>
    <row r="88" spans="1:7" x14ac:dyDescent="0.25">
      <c r="A88">
        <v>108414</v>
      </c>
      <c r="B88" t="s">
        <v>3104</v>
      </c>
      <c r="C88" t="s">
        <v>3015</v>
      </c>
      <c r="D88" t="s">
        <v>3016</v>
      </c>
      <c r="E88" s="121">
        <v>43344</v>
      </c>
      <c r="F88" s="121">
        <v>43830</v>
      </c>
      <c r="G88" t="s">
        <v>3017</v>
      </c>
    </row>
    <row r="89" spans="1:7" x14ac:dyDescent="0.25">
      <c r="A89">
        <v>107731</v>
      </c>
      <c r="B89" t="s">
        <v>3105</v>
      </c>
      <c r="C89" t="s">
        <v>3015</v>
      </c>
      <c r="D89" t="s">
        <v>3016</v>
      </c>
      <c r="E89" s="121">
        <v>43344</v>
      </c>
      <c r="F89" s="121">
        <v>43830</v>
      </c>
      <c r="G89" t="s">
        <v>3020</v>
      </c>
    </row>
    <row r="90" spans="1:7" x14ac:dyDescent="0.25">
      <c r="A90">
        <v>106598</v>
      </c>
      <c r="B90" t="s">
        <v>3106</v>
      </c>
      <c r="C90" t="s">
        <v>3015</v>
      </c>
      <c r="D90" t="s">
        <v>3016</v>
      </c>
      <c r="E90" s="121">
        <v>43344</v>
      </c>
      <c r="F90" s="121">
        <v>43830</v>
      </c>
      <c r="G90" t="s">
        <v>3020</v>
      </c>
    </row>
    <row r="91" spans="1:7" x14ac:dyDescent="0.25">
      <c r="A91">
        <v>106374</v>
      </c>
      <c r="B91" t="s">
        <v>3107</v>
      </c>
      <c r="C91" t="s">
        <v>3015</v>
      </c>
      <c r="D91" t="s">
        <v>3016</v>
      </c>
      <c r="E91" s="121">
        <v>43344</v>
      </c>
      <c r="F91" s="121">
        <v>43830</v>
      </c>
      <c r="G91" t="s">
        <v>3020</v>
      </c>
    </row>
    <row r="92" spans="1:7" x14ac:dyDescent="0.25">
      <c r="A92">
        <v>108376</v>
      </c>
      <c r="B92" t="s">
        <v>3108</v>
      </c>
      <c r="C92" t="s">
        <v>3015</v>
      </c>
      <c r="D92" t="s">
        <v>3016</v>
      </c>
      <c r="E92" s="121">
        <v>43344</v>
      </c>
      <c r="F92" s="121">
        <v>43830</v>
      </c>
      <c r="G92" t="s">
        <v>3020</v>
      </c>
    </row>
    <row r="93" spans="1:7" x14ac:dyDescent="0.25">
      <c r="A93">
        <v>108526</v>
      </c>
      <c r="B93" t="s">
        <v>3109</v>
      </c>
      <c r="C93" t="s">
        <v>3015</v>
      </c>
      <c r="D93" t="s">
        <v>3016</v>
      </c>
      <c r="E93" s="121">
        <v>43344</v>
      </c>
      <c r="F93" s="121">
        <v>43830</v>
      </c>
      <c r="G93" t="s">
        <v>3017</v>
      </c>
    </row>
    <row r="94" spans="1:7" x14ac:dyDescent="0.25">
      <c r="A94">
        <v>108379</v>
      </c>
      <c r="B94" t="s">
        <v>3110</v>
      </c>
      <c r="C94" t="s">
        <v>3015</v>
      </c>
      <c r="D94" t="s">
        <v>3016</v>
      </c>
      <c r="E94" s="121">
        <v>43344</v>
      </c>
      <c r="F94" s="121">
        <v>43830</v>
      </c>
      <c r="G94" t="s">
        <v>3017</v>
      </c>
    </row>
    <row r="95" spans="1:7" x14ac:dyDescent="0.25">
      <c r="A95">
        <v>106369</v>
      </c>
      <c r="B95" t="s">
        <v>3111</v>
      </c>
      <c r="C95" t="s">
        <v>3015</v>
      </c>
      <c r="D95" t="s">
        <v>3016</v>
      </c>
      <c r="E95" s="121">
        <v>43344</v>
      </c>
      <c r="F95" s="121">
        <v>43830</v>
      </c>
      <c r="G95" t="s">
        <v>3017</v>
      </c>
    </row>
    <row r="96" spans="1:7" x14ac:dyDescent="0.25">
      <c r="A96">
        <v>107332</v>
      </c>
      <c r="B96" t="s">
        <v>3112</v>
      </c>
      <c r="C96" t="s">
        <v>3015</v>
      </c>
      <c r="D96" t="s">
        <v>3016</v>
      </c>
      <c r="E96" s="121">
        <v>43344</v>
      </c>
      <c r="F96" s="121">
        <v>43830</v>
      </c>
      <c r="G96" t="s">
        <v>3017</v>
      </c>
    </row>
    <row r="97" spans="1:7" x14ac:dyDescent="0.25">
      <c r="A97">
        <v>108201</v>
      </c>
      <c r="B97" t="s">
        <v>3113</v>
      </c>
      <c r="C97" t="s">
        <v>3015</v>
      </c>
      <c r="D97" t="s">
        <v>3016</v>
      </c>
      <c r="E97" s="121">
        <v>43344</v>
      </c>
      <c r="F97" s="121">
        <v>43830</v>
      </c>
      <c r="G97" t="s">
        <v>3020</v>
      </c>
    </row>
    <row r="98" spans="1:7" x14ac:dyDescent="0.25">
      <c r="A98">
        <v>106326</v>
      </c>
      <c r="B98" t="s">
        <v>3114</v>
      </c>
      <c r="C98" t="s">
        <v>3015</v>
      </c>
      <c r="D98" t="s">
        <v>3016</v>
      </c>
      <c r="E98" s="121">
        <v>43344</v>
      </c>
      <c r="F98" s="121">
        <v>43830</v>
      </c>
      <c r="G98" t="s">
        <v>3020</v>
      </c>
    </row>
    <row r="99" spans="1:7" x14ac:dyDescent="0.25">
      <c r="A99">
        <v>106297</v>
      </c>
      <c r="B99" t="s">
        <v>3115</v>
      </c>
      <c r="C99" t="s">
        <v>3015</v>
      </c>
      <c r="D99" t="s">
        <v>3016</v>
      </c>
      <c r="E99" s="121">
        <v>43344</v>
      </c>
      <c r="F99" s="121">
        <v>43830</v>
      </c>
      <c r="G99" t="s">
        <v>3020</v>
      </c>
    </row>
    <row r="100" spans="1:7" x14ac:dyDescent="0.25">
      <c r="A100">
        <v>108468</v>
      </c>
      <c r="B100" t="s">
        <v>3116</v>
      </c>
      <c r="C100" t="s">
        <v>3015</v>
      </c>
      <c r="D100" t="s">
        <v>3016</v>
      </c>
      <c r="E100" s="121">
        <v>43344</v>
      </c>
      <c r="F100" s="121">
        <v>43830</v>
      </c>
      <c r="G100" t="s">
        <v>3017</v>
      </c>
    </row>
  </sheetData>
  <customSheetViews>
    <customSheetView guid="{AD0A33BB-7E9F-4570-B450-B6070F788C53}" state="hidden">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
  <sheetViews>
    <sheetView topLeftCell="A9" workbookViewId="0"/>
  </sheetViews>
  <sheetFormatPr baseColWidth="10" defaultRowHeight="15" x14ac:dyDescent="0.25"/>
  <cols>
    <col min="1" max="1" width="50.85546875" style="111" customWidth="1"/>
    <col min="2" max="2" width="39" customWidth="1"/>
    <col min="3" max="3" width="33.85546875" customWidth="1"/>
  </cols>
  <sheetData>
    <row r="1" spans="1:3" x14ac:dyDescent="0.25">
      <c r="A1" s="20" t="s">
        <v>26</v>
      </c>
      <c r="B1" s="20" t="s">
        <v>2955</v>
      </c>
      <c r="C1" s="20" t="s">
        <v>2955</v>
      </c>
    </row>
    <row r="2" spans="1:3" x14ac:dyDescent="0.25">
      <c r="A2" s="108" t="s">
        <v>2412</v>
      </c>
      <c r="B2" t="s">
        <v>2967</v>
      </c>
      <c r="C2" t="s">
        <v>2968</v>
      </c>
    </row>
    <row r="3" spans="1:3" x14ac:dyDescent="0.25">
      <c r="A3" s="108" t="s">
        <v>2418</v>
      </c>
      <c r="B3" t="s">
        <v>2967</v>
      </c>
      <c r="C3" t="s">
        <v>2968</v>
      </c>
    </row>
    <row r="4" spans="1:3" x14ac:dyDescent="0.25">
      <c r="A4" s="108" t="s">
        <v>2526</v>
      </c>
      <c r="B4" t="s">
        <v>2947</v>
      </c>
      <c r="C4" t="s">
        <v>2956</v>
      </c>
    </row>
    <row r="5" spans="1:3" x14ac:dyDescent="0.25">
      <c r="A5" s="108" t="s">
        <v>2425</v>
      </c>
      <c r="B5" t="s">
        <v>2947</v>
      </c>
      <c r="C5" t="s">
        <v>2957</v>
      </c>
    </row>
    <row r="6" spans="1:3" x14ac:dyDescent="0.25">
      <c r="A6" s="108" t="s">
        <v>2435</v>
      </c>
      <c r="B6" t="s">
        <v>2967</v>
      </c>
      <c r="C6" t="s">
        <v>2968</v>
      </c>
    </row>
    <row r="7" spans="1:3" x14ac:dyDescent="0.25">
      <c r="A7" s="108" t="s">
        <v>2406</v>
      </c>
      <c r="B7" t="s">
        <v>2948</v>
      </c>
      <c r="C7" t="s">
        <v>2958</v>
      </c>
    </row>
    <row r="8" spans="1:3" x14ac:dyDescent="0.25">
      <c r="A8" s="108" t="s">
        <v>2428</v>
      </c>
      <c r="B8" t="s">
        <v>2947</v>
      </c>
      <c r="C8" t="s">
        <v>2956</v>
      </c>
    </row>
    <row r="9" spans="1:3" x14ac:dyDescent="0.25">
      <c r="A9" s="108" t="s">
        <v>2423</v>
      </c>
      <c r="B9" t="s">
        <v>2947</v>
      </c>
      <c r="C9" t="s">
        <v>2959</v>
      </c>
    </row>
    <row r="10" spans="1:3" x14ac:dyDescent="0.25">
      <c r="A10" s="108" t="s">
        <v>2415</v>
      </c>
      <c r="B10" t="s">
        <v>2949</v>
      </c>
      <c r="C10" t="s">
        <v>2959</v>
      </c>
    </row>
    <row r="11" spans="1:3" x14ac:dyDescent="0.25">
      <c r="A11" s="108" t="s">
        <v>2417</v>
      </c>
      <c r="B11" t="s">
        <v>2948</v>
      </c>
      <c r="C11" t="s">
        <v>2960</v>
      </c>
    </row>
    <row r="12" spans="1:3" x14ac:dyDescent="0.25">
      <c r="A12" s="108" t="s">
        <v>2424</v>
      </c>
      <c r="B12" t="s">
        <v>2948</v>
      </c>
      <c r="C12" t="s">
        <v>2961</v>
      </c>
    </row>
    <row r="13" spans="1:3" x14ac:dyDescent="0.25">
      <c r="A13" s="108" t="s">
        <v>2430</v>
      </c>
      <c r="B13" t="s">
        <v>2947</v>
      </c>
      <c r="C13" t="s">
        <v>2956</v>
      </c>
    </row>
    <row r="14" spans="1:3" x14ac:dyDescent="0.25">
      <c r="A14" s="108" t="s">
        <v>2519</v>
      </c>
      <c r="B14" t="s">
        <v>2967</v>
      </c>
      <c r="C14" t="s">
        <v>2968</v>
      </c>
    </row>
    <row r="15" spans="1:3" x14ac:dyDescent="0.25">
      <c r="A15" s="108" t="s">
        <v>2416</v>
      </c>
      <c r="B15" t="s">
        <v>2950</v>
      </c>
      <c r="C15" t="s">
        <v>2956</v>
      </c>
    </row>
    <row r="16" spans="1:3" x14ac:dyDescent="0.25">
      <c r="A16" s="108" t="s">
        <v>2422</v>
      </c>
      <c r="B16" t="s">
        <v>2947</v>
      </c>
      <c r="C16" t="s">
        <v>2956</v>
      </c>
    </row>
    <row r="17" spans="1:3" x14ac:dyDescent="0.25">
      <c r="A17" s="108" t="s">
        <v>2414</v>
      </c>
      <c r="B17" t="s">
        <v>2967</v>
      </c>
      <c r="C17" t="s">
        <v>2968</v>
      </c>
    </row>
    <row r="18" spans="1:3" x14ac:dyDescent="0.25">
      <c r="A18" s="108" t="s">
        <v>2420</v>
      </c>
      <c r="B18" t="s">
        <v>2947</v>
      </c>
      <c r="C18" t="s">
        <v>2962</v>
      </c>
    </row>
    <row r="19" spans="1:3" x14ac:dyDescent="0.25">
      <c r="A19" s="108" t="s">
        <v>2419</v>
      </c>
      <c r="B19" t="s">
        <v>2951</v>
      </c>
      <c r="C19" t="s">
        <v>2963</v>
      </c>
    </row>
    <row r="20" spans="1:3" x14ac:dyDescent="0.25">
      <c r="A20" s="108" t="s">
        <v>2432</v>
      </c>
      <c r="B20" t="s">
        <v>2967</v>
      </c>
      <c r="C20" t="s">
        <v>2968</v>
      </c>
    </row>
    <row r="21" spans="1:3" x14ac:dyDescent="0.25">
      <c r="A21" s="108" t="s">
        <v>2409</v>
      </c>
      <c r="B21" t="s">
        <v>2952</v>
      </c>
      <c r="C21" t="s">
        <v>2964</v>
      </c>
    </row>
    <row r="22" spans="1:3" x14ac:dyDescent="0.25">
      <c r="A22" s="108" t="s">
        <v>2408</v>
      </c>
      <c r="B22" t="s">
        <v>2947</v>
      </c>
      <c r="C22" t="s">
        <v>2956</v>
      </c>
    </row>
    <row r="23" spans="1:3" x14ac:dyDescent="0.25">
      <c r="A23" s="108" t="s">
        <v>2410</v>
      </c>
      <c r="B23" t="s">
        <v>2947</v>
      </c>
      <c r="C23" t="s">
        <v>2956</v>
      </c>
    </row>
    <row r="24" spans="1:3" x14ac:dyDescent="0.25">
      <c r="A24" s="110" t="s">
        <v>2434</v>
      </c>
      <c r="B24" t="s">
        <v>2947</v>
      </c>
      <c r="C24" t="s">
        <v>2956</v>
      </c>
    </row>
    <row r="25" spans="1:3" x14ac:dyDescent="0.25">
      <c r="A25" s="108" t="s">
        <v>2427</v>
      </c>
      <c r="B25" t="s">
        <v>2953</v>
      </c>
      <c r="C25" t="s">
        <v>2956</v>
      </c>
    </row>
    <row r="26" spans="1:3" x14ac:dyDescent="0.25">
      <c r="A26" s="108" t="s">
        <v>2407</v>
      </c>
      <c r="B26" t="s">
        <v>2947</v>
      </c>
      <c r="C26" t="s">
        <v>2956</v>
      </c>
    </row>
    <row r="27" spans="1:3" ht="15.75" customHeight="1" x14ac:dyDescent="0.25">
      <c r="A27" s="110" t="s">
        <v>2937</v>
      </c>
      <c r="B27" t="s">
        <v>2947</v>
      </c>
      <c r="C27" t="s">
        <v>2956</v>
      </c>
    </row>
    <row r="28" spans="1:3" x14ac:dyDescent="0.25">
      <c r="A28" s="108" t="s">
        <v>2421</v>
      </c>
      <c r="B28" t="s">
        <v>2947</v>
      </c>
      <c r="C28" t="s">
        <v>2956</v>
      </c>
    </row>
    <row r="29" spans="1:3" x14ac:dyDescent="0.25">
      <c r="A29" s="108" t="s">
        <v>2426</v>
      </c>
      <c r="B29" t="s">
        <v>2947</v>
      </c>
      <c r="C29" t="s">
        <v>2962</v>
      </c>
    </row>
    <row r="30" spans="1:3" x14ac:dyDescent="0.25">
      <c r="A30" s="108" t="s">
        <v>2431</v>
      </c>
      <c r="B30" t="s">
        <v>2947</v>
      </c>
      <c r="C30" t="s">
        <v>2956</v>
      </c>
    </row>
    <row r="31" spans="1:3" x14ac:dyDescent="0.25">
      <c r="A31" s="110" t="s">
        <v>2439</v>
      </c>
      <c r="B31" t="s">
        <v>2954</v>
      </c>
      <c r="C31" t="s">
        <v>2965</v>
      </c>
    </row>
    <row r="32" spans="1:3" x14ac:dyDescent="0.25">
      <c r="A32" s="108" t="s">
        <v>2413</v>
      </c>
      <c r="B32" t="s">
        <v>2967</v>
      </c>
      <c r="C32" t="s">
        <v>2968</v>
      </c>
    </row>
    <row r="33" spans="1:3" x14ac:dyDescent="0.25">
      <c r="A33" s="108" t="s">
        <v>2411</v>
      </c>
      <c r="B33" t="s">
        <v>2967</v>
      </c>
      <c r="C33" t="s">
        <v>2968</v>
      </c>
    </row>
    <row r="34" spans="1:3" x14ac:dyDescent="0.25">
      <c r="A34" s="108" t="s">
        <v>2433</v>
      </c>
      <c r="B34" t="s">
        <v>2967</v>
      </c>
      <c r="C34" t="s">
        <v>2968</v>
      </c>
    </row>
    <row r="35" spans="1:3" x14ac:dyDescent="0.25">
      <c r="A35" s="110" t="s">
        <v>2429</v>
      </c>
      <c r="B35" t="s">
        <v>2947</v>
      </c>
      <c r="C35" t="s">
        <v>2966</v>
      </c>
    </row>
    <row r="36" spans="1:3" x14ac:dyDescent="0.25">
      <c r="A36" s="110"/>
    </row>
    <row r="37" spans="1:3" x14ac:dyDescent="0.25">
      <c r="A37" s="110"/>
    </row>
    <row r="38" spans="1:3" x14ac:dyDescent="0.25">
      <c r="A38" s="110"/>
    </row>
    <row r="39" spans="1:3" x14ac:dyDescent="0.25">
      <c r="A39" s="110"/>
    </row>
    <row r="40" spans="1:3" x14ac:dyDescent="0.25">
      <c r="A40" s="110"/>
    </row>
    <row r="41" spans="1:3" x14ac:dyDescent="0.25">
      <c r="A41" s="110"/>
    </row>
    <row r="42" spans="1:3" x14ac:dyDescent="0.25">
      <c r="A42" s="110"/>
    </row>
    <row r="43" spans="1:3" x14ac:dyDescent="0.25">
      <c r="A43" s="110"/>
    </row>
    <row r="44" spans="1:3" x14ac:dyDescent="0.25">
      <c r="A44" s="110"/>
    </row>
    <row r="45" spans="1:3" x14ac:dyDescent="0.25">
      <c r="A45" s="110"/>
    </row>
    <row r="46" spans="1:3" x14ac:dyDescent="0.25">
      <c r="A46" s="110"/>
    </row>
    <row r="47" spans="1:3" x14ac:dyDescent="0.25">
      <c r="A47" s="110"/>
    </row>
  </sheetData>
  <autoFilter ref="A1:C47"/>
  <sortState ref="A2:C119">
    <sortCondition ref="A2:A119"/>
  </sortState>
  <customSheetViews>
    <customSheetView guid="{AD0A33BB-7E9F-4570-B450-B6070F788C53}" showAutoFilter="1" state="hidden" topLeftCell="A9">
      <pageMargins left="0.7" right="0.7" top="0.75" bottom="0.75" header="0.3" footer="0.3"/>
      <autoFilter ref="A1:C47"/>
    </customSheetView>
    <customSheetView guid="{E8653B48-0EE0-47BF-9B59-BFE4FEC067AF}" showAutoFilter="1" topLeftCell="A9">
      <selection activeCell="F29" sqref="F29"/>
      <pageMargins left="0.7" right="0.7" top="0.75" bottom="0.75" header="0.3" footer="0.3"/>
      <autoFilter ref="A1:C47"/>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6"/>
  <sheetViews>
    <sheetView workbookViewId="0">
      <pane xSplit="2" ySplit="3" topLeftCell="G22" activePane="bottomRight" state="frozen"/>
      <selection pane="topRight"/>
      <selection pane="bottomLeft"/>
      <selection pane="bottomRight"/>
    </sheetView>
  </sheetViews>
  <sheetFormatPr baseColWidth="10" defaultRowHeight="15" x14ac:dyDescent="0.25"/>
  <cols>
    <col min="1" max="1" width="13.7109375" bestFit="1" customWidth="1"/>
    <col min="2" max="2" width="34" customWidth="1"/>
    <col min="3" max="3" width="25.42578125" customWidth="1"/>
    <col min="4" max="4" width="19.7109375" customWidth="1"/>
    <col min="5" max="5" width="37.5703125" customWidth="1"/>
    <col min="6" max="6" width="9.7109375" customWidth="1"/>
    <col min="7" max="7" width="27.140625" customWidth="1"/>
    <col min="8" max="8" width="42" customWidth="1"/>
    <col min="9" max="9" width="22" customWidth="1"/>
    <col min="10" max="10" width="51.7109375" customWidth="1"/>
    <col min="11" max="11" width="15.5703125" customWidth="1"/>
    <col min="12" max="12" width="15.42578125" customWidth="1"/>
    <col min="13" max="13" width="11.5703125" customWidth="1"/>
    <col min="14" max="14" width="21.85546875" bestFit="1" customWidth="1"/>
    <col min="15" max="15" width="25.42578125" customWidth="1"/>
    <col min="16" max="16" width="19.5703125" customWidth="1"/>
    <col min="17" max="17" width="60.42578125" style="6" bestFit="1" customWidth="1"/>
    <col min="18" max="18" width="56.28515625" customWidth="1"/>
    <col min="19" max="19" width="7.28515625" customWidth="1"/>
  </cols>
  <sheetData>
    <row r="1" spans="1:18" x14ac:dyDescent="0.25">
      <c r="A1" s="11" t="s">
        <v>25</v>
      </c>
      <c r="B1" s="11" t="s">
        <v>6</v>
      </c>
      <c r="C1" s="11" t="s">
        <v>0</v>
      </c>
      <c r="D1" s="11" t="s">
        <v>1</v>
      </c>
      <c r="E1" s="11" t="s">
        <v>2</v>
      </c>
      <c r="F1" s="11" t="s">
        <v>54</v>
      </c>
      <c r="G1" s="11" t="s">
        <v>4</v>
      </c>
      <c r="H1" s="11" t="s">
        <v>5</v>
      </c>
      <c r="I1" s="11" t="s">
        <v>26</v>
      </c>
      <c r="J1" s="11" t="s">
        <v>56</v>
      </c>
      <c r="K1" s="11" t="s">
        <v>2516</v>
      </c>
      <c r="L1" s="11" t="s">
        <v>57</v>
      </c>
      <c r="M1" s="11" t="s">
        <v>58</v>
      </c>
      <c r="N1" s="11" t="s">
        <v>59</v>
      </c>
      <c r="O1" s="11" t="s">
        <v>60</v>
      </c>
      <c r="P1" s="11" t="s">
        <v>61</v>
      </c>
      <c r="Q1" s="47" t="s">
        <v>62</v>
      </c>
      <c r="R1" s="4" t="s">
        <v>2498</v>
      </c>
    </row>
    <row r="2" spans="1:18" ht="15" customHeight="1" x14ac:dyDescent="0.25">
      <c r="A2" s="5" t="s">
        <v>2133</v>
      </c>
      <c r="B2" t="str">
        <f>VLOOKUP(A2,Projets!$A$2:$L$90,2,0)</f>
        <v>Serrure biométrique connectée</v>
      </c>
      <c r="C2" t="str">
        <f>VLOOKUP(A2,Projets!$A$2:$L$90,4,0)</f>
        <v>Big Data</v>
      </c>
      <c r="D2" t="str">
        <f>VLOOKUP(A2,Projets!$A$2:$L$90,5,0)</f>
        <v>Brevet</v>
      </c>
      <c r="E2" t="e">
        <f>VLOOKUP(D2,Projets!$A$2:$L$90,2,0)</f>
        <v>#N/A</v>
      </c>
      <c r="F2" t="e">
        <f>VLOOKUP(E2,Projets!$A$2:$L$90,2,0)</f>
        <v>#N/A</v>
      </c>
      <c r="G2" t="str">
        <f>VLOOKUP(A2,Projets!$A$2:$L$90,9,0)</f>
        <v xml:space="preserve">RESPLANDY     Numa  </v>
      </c>
      <c r="H2" t="str">
        <f>VLOOKUP(A2,Projets!$A$2:$L$90,10,0)</f>
        <v>numa.resplandy@edu.ece.fr</v>
      </c>
      <c r="I2" t="str">
        <f>VLOOKUP(A2,Projets!$A$2:$L$90,11,0)</f>
        <v>P. HAÏK</v>
      </c>
      <c r="J2" t="str">
        <f>VLOOKUP(A2,Projets!$A$2:$L$90,12,0)</f>
        <v>haik@ece.fr</v>
      </c>
      <c r="K2" t="s">
        <v>2571</v>
      </c>
      <c r="L2" s="6" t="s">
        <v>2485</v>
      </c>
      <c r="M2" t="s">
        <v>2538</v>
      </c>
      <c r="N2" t="s">
        <v>2560</v>
      </c>
      <c r="O2" t="str">
        <f t="shared" ref="O2:O30" si="0">I2</f>
        <v>P. HAÏK</v>
      </c>
      <c r="P2" t="s">
        <v>2569</v>
      </c>
      <c r="Q2" s="6" t="str">
        <f t="shared" ref="Q2:Q33" si="1">CONCATENATE(N2," - ",O2," - ",P2)</f>
        <v>Georges Cornuéjols - P. HAÏK - S Le Marec</v>
      </c>
      <c r="R2" t="s">
        <v>2500</v>
      </c>
    </row>
    <row r="3" spans="1:18" ht="15" customHeight="1" x14ac:dyDescent="0.25">
      <c r="A3" s="5" t="s">
        <v>2167</v>
      </c>
      <c r="B3" t="str">
        <f>VLOOKUP(A3,Projets!$A$2:$L$90,2,0)</f>
        <v>I need this</v>
      </c>
      <c r="C3" t="str">
        <f>VLOOKUP(A3,Projets!$A$2:$L$90,4,0)</f>
        <v>Communicating Systems</v>
      </c>
      <c r="D3" t="str">
        <f>VLOOKUP(A3,Projets!$A$2:$L$90,5,0)</f>
        <v>Partenariat</v>
      </c>
      <c r="E3" t="e">
        <f>VLOOKUP(D3,Projets!$A$2:$L$90,2,0)</f>
        <v>#N/A</v>
      </c>
      <c r="F3" t="e">
        <f>VLOOKUP(E3,Projets!$A$2:$L$90,2,0)</f>
        <v>#N/A</v>
      </c>
      <c r="G3" t="str">
        <f>VLOOKUP(A3,Projets!$A$2:$L$90,9,0)</f>
        <v xml:space="preserve">MEUNIER     Marc-antoine  </v>
      </c>
      <c r="H3" t="str">
        <f>VLOOKUP(A3,Projets!$A$2:$L$90,10,0)</f>
        <v>marc-antoine.meunier@edu.ece.fr</v>
      </c>
      <c r="I3" t="str">
        <f>VLOOKUP(A3,Projets!$A$2:$L$90,11,0)</f>
        <v>Sebti Mouelhi</v>
      </c>
      <c r="J3" t="str">
        <f>VLOOKUP(A3,Projets!$A$2:$L$90,12,0)</f>
        <v>Sebti.Mouelhi@ece.fr</v>
      </c>
      <c r="K3" t="s">
        <v>2571</v>
      </c>
      <c r="L3" s="6" t="s">
        <v>2485</v>
      </c>
      <c r="M3" t="s">
        <v>2496</v>
      </c>
      <c r="N3" t="s">
        <v>2559</v>
      </c>
      <c r="O3" t="str">
        <f t="shared" si="0"/>
        <v>Sebti Mouelhi</v>
      </c>
      <c r="Q3" s="6" t="str">
        <f t="shared" si="1"/>
        <v xml:space="preserve">Lola Courtillat - Sebti Mouelhi - </v>
      </c>
      <c r="R3" t="s">
        <v>2542</v>
      </c>
    </row>
    <row r="4" spans="1:18" ht="15" customHeight="1" x14ac:dyDescent="0.25">
      <c r="A4" s="5" t="s">
        <v>2131</v>
      </c>
      <c r="B4" t="str">
        <f>VLOOKUP(A4,Projets!$A$2:$L$90,2,0)</f>
        <v>Rééducation des enfants atteints de troubles de l'écriture</v>
      </c>
      <c r="C4" t="str">
        <f>VLOOKUP(A4,Projets!$A$2:$L$90,4,0)</f>
        <v>Innovative Systems for Health</v>
      </c>
      <c r="D4" t="str">
        <f>VLOOKUP(A4,Projets!$A$2:$L$90,5,0)</f>
        <v>Brevet</v>
      </c>
      <c r="E4" t="e">
        <f>VLOOKUP(D4,Projets!$A$2:$L$90,2,0)</f>
        <v>#N/A</v>
      </c>
      <c r="F4" t="e">
        <f>VLOOKUP(E4,Projets!$A$2:$L$90,2,0)</f>
        <v>#N/A</v>
      </c>
      <c r="G4" t="str">
        <f>VLOOKUP(A4,Projets!$A$2:$L$90,9,0)</f>
        <v xml:space="preserve">FIGARD     Morgane  </v>
      </c>
      <c r="H4" t="str">
        <f>VLOOKUP(A4,Projets!$A$2:$L$90,10,0)</f>
        <v>morgane.figard@edu.ece.fr</v>
      </c>
      <c r="I4" t="str">
        <f>VLOOKUP(A4,Projets!$A$2:$L$90,11,0)</f>
        <v>Jacques Rossard</v>
      </c>
      <c r="J4" t="str">
        <f>VLOOKUP(A4,Projets!$A$2:$L$90,12,0)</f>
        <v>ROSSARD Jacques &lt;jacques.rossard@ece.fr&gt;</v>
      </c>
      <c r="K4" t="s">
        <v>2571</v>
      </c>
      <c r="L4" s="6" t="s">
        <v>2486</v>
      </c>
      <c r="M4" t="s">
        <v>2538</v>
      </c>
      <c r="N4" t="s">
        <v>2560</v>
      </c>
      <c r="O4" t="str">
        <f t="shared" si="0"/>
        <v>Jacques Rossard</v>
      </c>
      <c r="P4" t="s">
        <v>2569</v>
      </c>
      <c r="Q4" s="6" t="str">
        <f t="shared" si="1"/>
        <v>Georges Cornuéjols - Jacques Rossard - S Le Marec</v>
      </c>
    </row>
    <row r="5" spans="1:18" ht="15" customHeight="1" x14ac:dyDescent="0.25">
      <c r="A5" s="5" t="s">
        <v>2154</v>
      </c>
      <c r="B5" t="str">
        <f>VLOOKUP(A5,Projets!$A$2:$L$90,2,0)</f>
        <v>CORP : Call Out Rescue Plus</v>
      </c>
      <c r="C5" t="str">
        <f>VLOOKUP(A5,Projets!$A$2:$L$90,4,0)</f>
        <v>Innovative Systems for Health</v>
      </c>
      <c r="D5" t="str">
        <f>VLOOKUP(A5,Projets!$A$2:$L$90,5,0)</f>
        <v>Partenariat</v>
      </c>
      <c r="E5" t="e">
        <f>VLOOKUP(D5,Projets!$A$2:$L$90,2,0)</f>
        <v>#N/A</v>
      </c>
      <c r="F5" t="e">
        <f>VLOOKUP(E5,Projets!$A$2:$L$90,2,0)</f>
        <v>#N/A</v>
      </c>
      <c r="G5" t="str">
        <f>VLOOKUP(A5,Projets!$A$2:$L$90,9,0)</f>
        <v xml:space="preserve">CLOVIS     Lauryane  </v>
      </c>
      <c r="H5" t="str">
        <f>VLOOKUP(A5,Projets!$A$2:$L$90,10,0)</f>
        <v>lauryane.clovis@edu.ece.fr</v>
      </c>
      <c r="I5" t="str">
        <f>VLOOKUP(A5,Projets!$A$2:$L$90,11,0)</f>
        <v>JJ Wanègue</v>
      </c>
      <c r="J5" t="str">
        <f>VLOOKUP(A5,Projets!$A$2:$L$90,12,0)</f>
        <v>jjwanegue &lt;jjwanegue@wanadoo.fr&gt;</v>
      </c>
      <c r="K5" t="s">
        <v>2571</v>
      </c>
      <c r="L5" s="6" t="s">
        <v>2486</v>
      </c>
      <c r="M5" t="s">
        <v>2496</v>
      </c>
      <c r="N5" t="s">
        <v>2559</v>
      </c>
      <c r="O5" t="str">
        <f t="shared" si="0"/>
        <v>JJ Wanègue</v>
      </c>
      <c r="Q5" s="6" t="str">
        <f t="shared" si="1"/>
        <v xml:space="preserve">Lola Courtillat - JJ Wanègue - </v>
      </c>
      <c r="R5" t="s">
        <v>2525</v>
      </c>
    </row>
    <row r="6" spans="1:18" ht="15" customHeight="1" x14ac:dyDescent="0.25">
      <c r="A6" s="5" t="s">
        <v>2137</v>
      </c>
      <c r="B6" t="str">
        <f>VLOOKUP(A6,Projets!$A$2:$L$90,2,0)</f>
        <v>Application permettant la location des places de port</v>
      </c>
      <c r="C6" t="str">
        <f>VLOOKUP(A6,Projets!$A$2:$L$90,4,0)</f>
        <v>Digital Entertainment</v>
      </c>
      <c r="D6" t="str">
        <f>VLOOKUP(A6,Projets!$A$2:$L$90,5,0)</f>
        <v>Concours</v>
      </c>
      <c r="E6" t="e">
        <f>VLOOKUP(D6,Projets!$A$2:$L$90,2,0)</f>
        <v>#N/A</v>
      </c>
      <c r="F6" t="e">
        <f>VLOOKUP(E6,Projets!$A$2:$L$90,2,0)</f>
        <v>#N/A</v>
      </c>
      <c r="G6" t="str">
        <f>VLOOKUP(A6,Projets!$A$2:$L$90,9,0)</f>
        <v xml:space="preserve">L'OLLIVIER     Côme  </v>
      </c>
      <c r="H6" t="str">
        <f>VLOOKUP(A6,Projets!$A$2:$L$90,10,0)</f>
        <v>come.l-ollivier@edu.ece.fr</v>
      </c>
      <c r="I6" t="str">
        <f>VLOOKUP(A6,Projets!$A$2:$L$90,11,0)</f>
        <v>Valentin Lecomte</v>
      </c>
      <c r="J6" t="str">
        <f>VLOOKUP(A6,Projets!$A$2:$L$90,12,0)</f>
        <v>Valentin Lecomte &lt;vlecomte@kuantom.com&gt;</v>
      </c>
      <c r="K6" t="s">
        <v>2571</v>
      </c>
      <c r="L6" s="6" t="s">
        <v>2487</v>
      </c>
      <c r="M6" t="s">
        <v>2539</v>
      </c>
      <c r="N6" t="s">
        <v>2416</v>
      </c>
      <c r="O6" t="str">
        <f t="shared" si="0"/>
        <v>Valentin Lecomte</v>
      </c>
      <c r="P6" t="s">
        <v>2564</v>
      </c>
      <c r="Q6" s="6" t="str">
        <f t="shared" si="1"/>
        <v>Jacques Rossard - Valentin Lecomte - DO Bouchez</v>
      </c>
    </row>
    <row r="7" spans="1:18" ht="15" customHeight="1" x14ac:dyDescent="0.25">
      <c r="A7" s="5" t="s">
        <v>2158</v>
      </c>
      <c r="B7" t="str">
        <f>VLOOKUP(A7,Projets!$A$2:$L$90,2,0)</f>
        <v>Recommandation de point de rencontre</v>
      </c>
      <c r="C7" t="str">
        <f>VLOOKUP(A7,Projets!$A$2:$L$90,4,0)</f>
        <v>Big Data</v>
      </c>
      <c r="D7" t="str">
        <f>VLOOKUP(A7,Projets!$A$2:$L$90,5,0)</f>
        <v>Partenariat</v>
      </c>
      <c r="E7" t="e">
        <f>VLOOKUP(D7,Projets!$A$2:$L$90,2,0)</f>
        <v>#N/A</v>
      </c>
      <c r="F7" t="e">
        <f>VLOOKUP(E7,Projets!$A$2:$L$90,2,0)</f>
        <v>#N/A</v>
      </c>
      <c r="G7" t="str">
        <f>VLOOKUP(A7,Projets!$A$2:$L$90,9,0)</f>
        <v xml:space="preserve">HOUZE DE L'AULNOIT   Arnaud  </v>
      </c>
      <c r="H7" t="str">
        <f>VLOOKUP(A7,Projets!$A$2:$L$90,10,0)</f>
        <v>arnaud.houze-de-l-aulnoit@edu.ece.fr</v>
      </c>
      <c r="I7" t="str">
        <f>VLOOKUP(A7,Projets!$A$2:$L$90,11,0)</f>
        <v>Jae Yun JUN KIM</v>
      </c>
      <c r="J7" t="str">
        <f>VLOOKUP(A7,Projets!$A$2:$L$90,12,0)</f>
        <v>jae-yun.jun-kim@ece.fr</v>
      </c>
      <c r="K7" t="s">
        <v>2571</v>
      </c>
      <c r="L7" s="6" t="s">
        <v>2487</v>
      </c>
      <c r="M7" t="s">
        <v>2496</v>
      </c>
      <c r="N7" t="s">
        <v>2559</v>
      </c>
      <c r="O7" t="str">
        <f t="shared" si="0"/>
        <v>Jae Yun JUN KIM</v>
      </c>
      <c r="Q7" s="6" t="str">
        <f t="shared" si="1"/>
        <v xml:space="preserve">Lola Courtillat - Jae Yun JUN KIM - </v>
      </c>
      <c r="R7" t="s">
        <v>2517</v>
      </c>
    </row>
    <row r="8" spans="1:18" ht="15" customHeight="1" x14ac:dyDescent="0.25">
      <c r="A8" s="5" t="s">
        <v>2179</v>
      </c>
      <c r="B8" t="str">
        <f>VLOOKUP(A8,Projets!$A$2:$L$90,2,0)</f>
        <v>Batterie qui ne se recharge pas à l'electricité</v>
      </c>
      <c r="C8" t="str">
        <f>VLOOKUP(A8,Projets!$A$2:$L$90,4,0)</f>
        <v>Smart Buildings &amp; Energy Efficiency</v>
      </c>
      <c r="D8" t="str">
        <f>VLOOKUP(A8,Projets!$A$2:$L$90,5,0)</f>
        <v>Brevet</v>
      </c>
      <c r="E8" t="e">
        <f>VLOOKUP(D8,Projets!$A$2:$L$90,2,0)</f>
        <v>#N/A</v>
      </c>
      <c r="F8" t="e">
        <f>VLOOKUP(E8,Projets!$A$2:$L$90,2,0)</f>
        <v>#N/A</v>
      </c>
      <c r="G8" t="str">
        <f>VLOOKUP(A8,Projets!$A$2:$L$90,9,0)</f>
        <v xml:space="preserve">EPAULARD     Alannah  </v>
      </c>
      <c r="H8" t="str">
        <f>VLOOKUP(A8,Projets!$A$2:$L$90,10,0)</f>
        <v>alannah.epaulard@edu.ece.fr</v>
      </c>
      <c r="I8" t="str">
        <f>VLOOKUP(A8,Projets!$A$2:$L$90,11,0)</f>
        <v>Filippo Ferdeghini</v>
      </c>
      <c r="J8" t="str">
        <f>VLOOKUP(A8,Projets!$A$2:$L$90,12,0)</f>
        <v>filippo.ferdeghini@ece.fr</v>
      </c>
      <c r="K8" t="s">
        <v>2571</v>
      </c>
      <c r="L8" s="6" t="s">
        <v>2487</v>
      </c>
      <c r="M8" t="s">
        <v>2538</v>
      </c>
      <c r="N8" t="s">
        <v>2560</v>
      </c>
      <c r="O8" t="str">
        <f t="shared" si="0"/>
        <v>Filippo Ferdeghini</v>
      </c>
      <c r="P8" t="s">
        <v>2565</v>
      </c>
      <c r="Q8" s="6" t="str">
        <f t="shared" si="1"/>
        <v>Georges Cornuéjols - Filippo Ferdeghini - JJ Wanegue</v>
      </c>
      <c r="R8" t="s">
        <v>2573</v>
      </c>
    </row>
    <row r="9" spans="1:18" ht="15" customHeight="1" x14ac:dyDescent="0.25">
      <c r="A9" s="5" t="s">
        <v>2145</v>
      </c>
      <c r="B9" t="str">
        <f>VLOOKUP(A9,Projets!$A$2:$L$90,2,0)</f>
        <v>MEDiTiME - Bracelet/Badge conservant les données (localisation,données médicales...) d'un accidenté</v>
      </c>
      <c r="C9" t="str">
        <f>VLOOKUP(A9,Projets!$A$2:$L$90,4,0)</f>
        <v>Innovative Systems for Health</v>
      </c>
      <c r="D9" t="str">
        <f>VLOOKUP(A9,Projets!$A$2:$L$90,5,0)</f>
        <v>Concours</v>
      </c>
      <c r="E9" t="e">
        <f>VLOOKUP(D9,Projets!$A$2:$L$90,2,0)</f>
        <v>#N/A</v>
      </c>
      <c r="F9" t="e">
        <f>VLOOKUP(E9,Projets!$A$2:$L$90,2,0)</f>
        <v>#N/A</v>
      </c>
      <c r="G9" t="str">
        <f>VLOOKUP(A9,Projets!$A$2:$L$90,9,0)</f>
        <v xml:space="preserve">MAALOUF     Rawad  </v>
      </c>
      <c r="H9" t="str">
        <f>VLOOKUP(A9,Projets!$A$2:$L$90,10,0)</f>
        <v>rawad.maalouf@edu.ece.fr</v>
      </c>
      <c r="I9" t="str">
        <f>VLOOKUP(A9,Projets!$A$2:$L$90,11,0)</f>
        <v>Federico MELE</v>
      </c>
      <c r="J9" t="str">
        <f>VLOOKUP(A9,Projets!$A$2:$L$90,12,0)</f>
        <v>federico.mele@ece.fr</v>
      </c>
      <c r="K9" t="s">
        <v>2571</v>
      </c>
      <c r="L9" s="6" t="s">
        <v>2488</v>
      </c>
      <c r="M9" t="s">
        <v>2539</v>
      </c>
      <c r="N9" t="s">
        <v>2416</v>
      </c>
      <c r="O9" t="str">
        <f t="shared" si="0"/>
        <v>Federico MELE</v>
      </c>
      <c r="Q9" s="6" t="str">
        <f t="shared" si="1"/>
        <v xml:space="preserve">Jacques Rossard - Federico MELE - </v>
      </c>
      <c r="R9" t="s">
        <v>2509</v>
      </c>
    </row>
    <row r="10" spans="1:18" ht="15" customHeight="1" x14ac:dyDescent="0.25">
      <c r="A10" s="5" t="s">
        <v>2161</v>
      </c>
      <c r="B10" t="str">
        <f>VLOOKUP(A10,Projets!$A$2:$L$90,2,0)</f>
        <v>La forêt connectée</v>
      </c>
      <c r="C10" t="str">
        <f>VLOOKUP(A10,Projets!$A$2:$L$90,4,0)</f>
        <v>Communicating Systems</v>
      </c>
      <c r="D10" t="str">
        <f>VLOOKUP(A10,Projets!$A$2:$L$90,5,0)</f>
        <v>Partenariat</v>
      </c>
      <c r="E10" t="e">
        <f>VLOOKUP(D10,Projets!$A$2:$L$90,2,0)</f>
        <v>#N/A</v>
      </c>
      <c r="F10" t="e">
        <f>VLOOKUP(E10,Projets!$A$2:$L$90,2,0)</f>
        <v>#N/A</v>
      </c>
      <c r="G10" t="str">
        <f>VLOOKUP(A10,Projets!$A$2:$L$90,9,0)</f>
        <v xml:space="preserve">MALLET     Hugo  </v>
      </c>
      <c r="H10" t="str">
        <f>VLOOKUP(A10,Projets!$A$2:$L$90,10,0)</f>
        <v>hugo.mallet@edu.ece.fr</v>
      </c>
      <c r="I10" t="str">
        <f>VLOOKUP(A10,Projets!$A$2:$L$90,11,0)</f>
        <v>François Muller</v>
      </c>
      <c r="J10" t="str">
        <f>VLOOKUP(A10,Projets!$A$2:$L$90,12,0)</f>
        <v>francois.muller@ece.fr</v>
      </c>
      <c r="K10" t="s">
        <v>2571</v>
      </c>
      <c r="L10" s="6" t="s">
        <v>2488</v>
      </c>
      <c r="M10" t="s">
        <v>2496</v>
      </c>
      <c r="N10" t="s">
        <v>2559</v>
      </c>
      <c r="O10" t="str">
        <f t="shared" si="0"/>
        <v>François Muller</v>
      </c>
      <c r="Q10" s="6" t="str">
        <f t="shared" si="1"/>
        <v xml:space="preserve">Lola Courtillat - François Muller - </v>
      </c>
      <c r="R10" t="s">
        <v>2541</v>
      </c>
    </row>
    <row r="11" spans="1:18" ht="15" customHeight="1" x14ac:dyDescent="0.25">
      <c r="A11" s="5" t="s">
        <v>2173</v>
      </c>
      <c r="B11" t="str">
        <f>VLOOKUP(A11,Projets!$A$2:$L$90,2,0)</f>
        <v>Etude de la musique et l'humain</v>
      </c>
      <c r="C11" t="str">
        <f>VLOOKUP(A11,Projets!$A$2:$L$90,4,0)</f>
        <v>Innovative Systems for Health</v>
      </c>
      <c r="D11" t="str">
        <f>VLOOKUP(A11,Projets!$A$2:$L$90,5,0)</f>
        <v>Publication</v>
      </c>
      <c r="E11" t="e">
        <f>VLOOKUP(D11,Projets!$A$2:$L$90,2,0)</f>
        <v>#N/A</v>
      </c>
      <c r="F11" t="e">
        <f>VLOOKUP(E11,Projets!$A$2:$L$90,2,0)</f>
        <v>#N/A</v>
      </c>
      <c r="G11" t="str">
        <f>VLOOKUP(A11,Projets!$A$2:$L$90,9,0)</f>
        <v xml:space="preserve">LAURENT     Alexandre  </v>
      </c>
      <c r="H11" t="str">
        <f>VLOOKUP(A11,Projets!$A$2:$L$90,10,0)</f>
        <v>alexandre.laurent1@edu.ece.fr</v>
      </c>
      <c r="I11" t="str">
        <f>VLOOKUP(A11,Projets!$A$2:$L$90,11,0)</f>
        <v>JJ Wanègue</v>
      </c>
      <c r="J11" t="str">
        <f>VLOOKUP(A11,Projets!$A$2:$L$90,12,0)</f>
        <v>jjwanegue &lt;jjwanegue@wanadoo.fr&gt;</v>
      </c>
      <c r="K11" t="s">
        <v>2571</v>
      </c>
      <c r="L11" s="6" t="s">
        <v>2488</v>
      </c>
      <c r="M11" t="s">
        <v>2536</v>
      </c>
      <c r="N11" t="s">
        <v>2534</v>
      </c>
      <c r="O11" t="str">
        <f t="shared" si="0"/>
        <v>JJ Wanègue</v>
      </c>
      <c r="P11" t="s">
        <v>2535</v>
      </c>
      <c r="Q11" s="6" t="str">
        <f t="shared" si="1"/>
        <v>Assia Soukane - JJ Wanègue - Michel Cotsaftis</v>
      </c>
      <c r="R11" t="s">
        <v>2525</v>
      </c>
    </row>
    <row r="12" spans="1:18" ht="15" customHeight="1" x14ac:dyDescent="0.25">
      <c r="A12" s="5" t="s">
        <v>2162</v>
      </c>
      <c r="B12" t="str">
        <f>VLOOKUP(A12,Projets!$A$2:$L$90,2,0)</f>
        <v>Projet Objets connectés associés à la PLV de luxe</v>
      </c>
      <c r="C12" t="str">
        <f>VLOOKUP(A12,Projets!$A$2:$L$90,4,0)</f>
        <v>Communicating Systems</v>
      </c>
      <c r="D12" t="str">
        <f>VLOOKUP(A12,Projets!$A$2:$L$90,5,0)</f>
        <v>Partenariat</v>
      </c>
      <c r="E12" t="e">
        <f>VLOOKUP(D12,Projets!$A$2:$L$90,2,0)</f>
        <v>#N/A</v>
      </c>
      <c r="F12" t="e">
        <f>VLOOKUP(E12,Projets!$A$2:$L$90,2,0)</f>
        <v>#N/A</v>
      </c>
      <c r="G12" t="str">
        <f>VLOOKUP(A12,Projets!$A$2:$L$90,9,0)</f>
        <v xml:space="preserve">BERTIN     Marc-antoine  </v>
      </c>
      <c r="H12" t="str">
        <f>VLOOKUP(A12,Projets!$A$2:$L$90,10,0)</f>
        <v>marc-antoine.bertin@edu.ece.fr</v>
      </c>
      <c r="I12" t="str">
        <f>VLOOKUP(A12,Projets!$A$2:$L$90,11,0)</f>
        <v>Valentin Lecomte</v>
      </c>
      <c r="J12" t="str">
        <f>VLOOKUP(A12,Projets!$A$2:$L$90,12,0)</f>
        <v>Valentin Lecomte &lt;vlecomte@kuantom.com&gt;</v>
      </c>
      <c r="K12" t="s">
        <v>2571</v>
      </c>
      <c r="L12" s="6" t="s">
        <v>2489</v>
      </c>
      <c r="M12" t="s">
        <v>2496</v>
      </c>
      <c r="N12" t="s">
        <v>2559</v>
      </c>
      <c r="O12" t="str">
        <f t="shared" si="0"/>
        <v>Valentin Lecomte</v>
      </c>
      <c r="Q12" s="6" t="str">
        <f t="shared" si="1"/>
        <v xml:space="preserve">Lola Courtillat - Valentin Lecomte - </v>
      </c>
    </row>
    <row r="13" spans="1:18" ht="15" customHeight="1" x14ac:dyDescent="0.25">
      <c r="A13" s="5" t="s">
        <v>2172</v>
      </c>
      <c r="B13" t="str">
        <f>VLOOKUP(A13,Projets!$A$2:$L$90,2,0)</f>
        <v>Empreinte carbone</v>
      </c>
      <c r="C13" t="str">
        <f>VLOOKUP(A13,Projets!$A$2:$L$90,4,0)</f>
        <v>Internet Nouvelle Génération</v>
      </c>
      <c r="D13" t="str">
        <f>VLOOKUP(A13,Projets!$A$2:$L$90,5,0)</f>
        <v>Concours</v>
      </c>
      <c r="E13" t="e">
        <f>VLOOKUP(D13,Projets!$A$2:$L$90,2,0)</f>
        <v>#N/A</v>
      </c>
      <c r="F13" t="e">
        <f>VLOOKUP(E13,Projets!$A$2:$L$90,2,0)</f>
        <v>#N/A</v>
      </c>
      <c r="G13" t="str">
        <f>VLOOKUP(A13,Projets!$A$2:$L$90,9,0)</f>
        <v xml:space="preserve">PANGON     Bertrand  </v>
      </c>
      <c r="H13" t="str">
        <f>VLOOKUP(A13,Projets!$A$2:$L$90,10,0)</f>
        <v>bertrand.pangon@edu.ece.fr</v>
      </c>
      <c r="I13" t="str">
        <f>VLOOKUP(A13,Projets!$A$2:$L$90,11,0)</f>
        <v>Gautier Delache</v>
      </c>
      <c r="J13" t="str">
        <f>VLOOKUP(A13,Projets!$A$2:$L$90,12,0)</f>
        <v>Delache.gautier@gmail.com</v>
      </c>
      <c r="K13" t="s">
        <v>2571</v>
      </c>
      <c r="L13" s="6" t="s">
        <v>2489</v>
      </c>
      <c r="M13" t="s">
        <v>2539</v>
      </c>
      <c r="N13" t="s">
        <v>2416</v>
      </c>
      <c r="O13" t="str">
        <f t="shared" si="0"/>
        <v>Gautier Delache</v>
      </c>
      <c r="Q13" s="6" t="str">
        <f t="shared" si="1"/>
        <v xml:space="preserve">Jacques Rossard - Gautier Delache - </v>
      </c>
      <c r="R13" t="s">
        <v>2524</v>
      </c>
    </row>
    <row r="14" spans="1:18" ht="15" customHeight="1" x14ac:dyDescent="0.25">
      <c r="A14" s="5" t="s">
        <v>2204</v>
      </c>
      <c r="B14" t="str">
        <f>VLOOKUP(A14,Projets!$A$2:$L$90,2,0)</f>
        <v>-New Portfolio Venture Management- (NPVM)</v>
      </c>
      <c r="C14" t="str">
        <f>VLOOKUP(A14,Projets!$A$2:$L$90,4,0)</f>
        <v>Mathematical Models for Finance</v>
      </c>
      <c r="D14" t="str">
        <f>VLOOKUP(A14,Projets!$A$2:$L$90,5,0)</f>
        <v>Innovation ouverte</v>
      </c>
      <c r="E14" t="e">
        <f>VLOOKUP(D14,Projets!$A$2:$L$90,2,0)</f>
        <v>#N/A</v>
      </c>
      <c r="F14" t="e">
        <f>VLOOKUP(E14,Projets!$A$2:$L$90,2,0)</f>
        <v>#N/A</v>
      </c>
      <c r="G14" t="str">
        <f>VLOOKUP(A14,Projets!$A$2:$L$90,9,0)</f>
        <v xml:space="preserve">MAGRE     Pierre  </v>
      </c>
      <c r="H14" t="str">
        <f>VLOOKUP(A14,Projets!$A$2:$L$90,10,0)</f>
        <v>pierre.magre@edu.ece.fr</v>
      </c>
      <c r="I14" t="str">
        <f>VLOOKUP(A14,Projets!$A$2:$L$90,11,0)</f>
        <v>Yves RAKOTONDRATSIMBA</v>
      </c>
      <c r="J14" t="str">
        <f>VLOOKUP(A14,Projets!$A$2:$L$90,12,0)</f>
        <v>rakotond@ece.fr</v>
      </c>
      <c r="K14" t="s">
        <v>2571</v>
      </c>
      <c r="L14" s="6" t="s">
        <v>2489</v>
      </c>
      <c r="M14" t="s">
        <v>2540</v>
      </c>
      <c r="N14" t="s">
        <v>2532</v>
      </c>
      <c r="O14" t="str">
        <f t="shared" si="0"/>
        <v>Yves RAKOTONDRATSIMBA</v>
      </c>
      <c r="P14" t="s">
        <v>2568</v>
      </c>
      <c r="Q14" s="6" t="str">
        <f t="shared" si="1"/>
        <v>Pierre Paradinas - Yves RAKOTONDRATSIMBA - D Pham Hi</v>
      </c>
      <c r="R14" t="s">
        <v>2546</v>
      </c>
    </row>
    <row r="15" spans="1:18" s="5" customFormat="1" ht="15" customHeight="1" x14ac:dyDescent="0.25">
      <c r="A15" s="5" t="s">
        <v>2163</v>
      </c>
      <c r="B15" t="str">
        <f>VLOOKUP(A15,Projets!$A$2:$L$90,2,0)</f>
        <v>De la numérisation d'un monument à l'impression 3D</v>
      </c>
      <c r="C15" t="str">
        <f>VLOOKUP(A15,Projets!$A$2:$L$90,4,0)</f>
        <v>Digital Entertainment</v>
      </c>
      <c r="D15" t="str">
        <f>VLOOKUP(A15,Projets!$A$2:$L$90,5,0)</f>
        <v>Partenariat</v>
      </c>
      <c r="E15" t="e">
        <f>VLOOKUP(D15,Projets!$A$2:$L$90,2,0)</f>
        <v>#N/A</v>
      </c>
      <c r="F15" t="e">
        <f>VLOOKUP(E15,Projets!$A$2:$L$90,2,0)</f>
        <v>#N/A</v>
      </c>
      <c r="G15" t="str">
        <f>VLOOKUP(A15,Projets!$A$2:$L$90,9,0)</f>
        <v xml:space="preserve">MARCADE     Romain  </v>
      </c>
      <c r="H15" t="str">
        <f>VLOOKUP(A15,Projets!$A$2:$L$90,10,0)</f>
        <v>romain.marcade@edu.ece.fr</v>
      </c>
      <c r="I15" t="str">
        <f>VLOOKUP(A15,Projets!$A$2:$L$90,11,0)</f>
        <v>François Muller</v>
      </c>
      <c r="J15" t="str">
        <f>VLOOKUP(A15,Projets!$A$2:$L$90,12,0)</f>
        <v>francois.muller@ece.fr</v>
      </c>
      <c r="K15" t="s">
        <v>2571</v>
      </c>
      <c r="L15" s="6" t="s">
        <v>2490</v>
      </c>
      <c r="M15" t="s">
        <v>2496</v>
      </c>
      <c r="N15" t="s">
        <v>2559</v>
      </c>
      <c r="O15" t="str">
        <f t="shared" si="0"/>
        <v>François Muller</v>
      </c>
      <c r="P15" t="s">
        <v>2564</v>
      </c>
      <c r="Q15" s="6" t="str">
        <f t="shared" si="1"/>
        <v>Lola Courtillat - François Muller - DO Bouchez</v>
      </c>
      <c r="R15" t="s">
        <v>2541</v>
      </c>
    </row>
    <row r="16" spans="1:18" ht="15" customHeight="1" x14ac:dyDescent="0.25">
      <c r="A16" s="5" t="s">
        <v>2178</v>
      </c>
      <c r="B16" t="str">
        <f>VLOOKUP(A16,Projets!$A$2:$L$90,2,0)</f>
        <v>Contrôle de la position de la colonne vertébrale</v>
      </c>
      <c r="C16" t="str">
        <f>VLOOKUP(A16,Projets!$A$2:$L$90,4,0)</f>
        <v>Innovative Systems for Health</v>
      </c>
      <c r="D16" t="str">
        <f>VLOOKUP(A16,Projets!$A$2:$L$90,5,0)</f>
        <v>Concours</v>
      </c>
      <c r="E16" t="e">
        <f>VLOOKUP(D16,Projets!$A$2:$L$90,2,0)</f>
        <v>#N/A</v>
      </c>
      <c r="F16" t="e">
        <f>VLOOKUP(E16,Projets!$A$2:$L$90,2,0)</f>
        <v>#N/A</v>
      </c>
      <c r="G16" t="str">
        <f>VLOOKUP(A16,Projets!$A$2:$L$90,9,0)</f>
        <v xml:space="preserve">BOURAYNE     Antoine  </v>
      </c>
      <c r="H16" t="str">
        <f>VLOOKUP(A16,Projets!$A$2:$L$90,10,0)</f>
        <v>antoine.bourayne@edu.ece.fr</v>
      </c>
      <c r="I16" t="str">
        <f>VLOOKUP(A16,Projets!$A$2:$L$90,11,0)</f>
        <v>Maxime Schneider</v>
      </c>
      <c r="J16" t="str">
        <f>VLOOKUP(A16,Projets!$A$2:$L$90,12,0)</f>
        <v>Maxime Schneider &lt;maxime.schneider.fr@gmail.com&gt;</v>
      </c>
      <c r="K16" t="s">
        <v>2571</v>
      </c>
      <c r="L16" s="6" t="s">
        <v>2490</v>
      </c>
      <c r="M16" t="s">
        <v>2538</v>
      </c>
      <c r="N16" t="s">
        <v>2560</v>
      </c>
      <c r="O16" t="str">
        <f t="shared" si="0"/>
        <v>Maxime Schneider</v>
      </c>
      <c r="P16" t="s">
        <v>2569</v>
      </c>
      <c r="Q16" s="6" t="str">
        <f t="shared" si="1"/>
        <v>Georges Cornuéjols - Maxime Schneider - S Le Marec</v>
      </c>
      <c r="R16" t="s">
        <v>2547</v>
      </c>
    </row>
    <row r="17" spans="1:18" ht="15" customHeight="1" x14ac:dyDescent="0.25">
      <c r="A17" s="5" t="s">
        <v>2184</v>
      </c>
      <c r="B17" t="str">
        <f>VLOOKUP(A17,Projets!$A$2:$L$90,2,0)</f>
        <v>Titre de propriété sur la Blockchain</v>
      </c>
      <c r="C17" t="str">
        <f>VLOOKUP(A17,Projets!$A$2:$L$90,4,0)</f>
        <v>Internet Nouvelle Génération</v>
      </c>
      <c r="D17" t="str">
        <f>VLOOKUP(A17,Projets!$A$2:$L$90,5,0)</f>
        <v>Concours</v>
      </c>
      <c r="E17" t="e">
        <f>VLOOKUP(D17,Projets!$A$2:$L$90,2,0)</f>
        <v>#N/A</v>
      </c>
      <c r="F17" t="e">
        <f>VLOOKUP(E17,Projets!$A$2:$L$90,2,0)</f>
        <v>#N/A</v>
      </c>
      <c r="G17" t="str">
        <f>VLOOKUP(A17,Projets!$A$2:$L$90,9,0)</f>
        <v xml:space="preserve">EINHORN     Chloe  </v>
      </c>
      <c r="H17" t="str">
        <f>VLOOKUP(A17,Projets!$A$2:$L$90,10,0)</f>
        <v>chloe.einhorn@edu.ece.fr</v>
      </c>
      <c r="I17" t="str">
        <f>VLOOKUP(A17,Projets!$A$2:$L$90,11,0)</f>
        <v>Sebti Mouelhi</v>
      </c>
      <c r="J17" t="str">
        <f>VLOOKUP(A17,Projets!$A$2:$L$90,12,0)</f>
        <v>Sebti.Mouelhi@ece.fr</v>
      </c>
      <c r="K17" t="s">
        <v>2571</v>
      </c>
      <c r="L17" s="6" t="s">
        <v>2490</v>
      </c>
      <c r="M17" t="s">
        <v>2539</v>
      </c>
      <c r="N17" t="s">
        <v>2416</v>
      </c>
      <c r="O17" t="str">
        <f t="shared" si="0"/>
        <v>Sebti Mouelhi</v>
      </c>
      <c r="Q17" s="6" t="str">
        <f t="shared" si="1"/>
        <v xml:space="preserve">Jacques Rossard - Sebti Mouelhi - </v>
      </c>
      <c r="R17" t="s">
        <v>2542</v>
      </c>
    </row>
    <row r="18" spans="1:18" ht="15" customHeight="1" x14ac:dyDescent="0.25">
      <c r="A18" s="5" t="s">
        <v>2205</v>
      </c>
      <c r="B18" t="str">
        <f>VLOOKUP(A18,Projets!$A$2:$L$90,2,0)</f>
        <v>Classe silencieuse</v>
      </c>
      <c r="C18" t="str">
        <f>VLOOKUP(A18,Projets!$A$2:$L$90,4,0)</f>
        <v>Internet Nouvelle Génération</v>
      </c>
      <c r="D18" t="str">
        <f>VLOOKUP(A18,Projets!$A$2:$L$90,5,0)</f>
        <v>Innovation Ouverte</v>
      </c>
      <c r="E18" t="e">
        <f>VLOOKUP(D18,Projets!$A$2:$L$90,2,0)</f>
        <v>#N/A</v>
      </c>
      <c r="F18" t="e">
        <f>VLOOKUP(E18,Projets!$A$2:$L$90,2,0)</f>
        <v>#N/A</v>
      </c>
      <c r="G18" t="str">
        <f>VLOOKUP(A18,Projets!$A$2:$L$90,9,0)</f>
        <v xml:space="preserve">BRISSE     Romain  </v>
      </c>
      <c r="H18" t="str">
        <f>VLOOKUP(A18,Projets!$A$2:$L$90,10,0)</f>
        <v>romain.brisse@edu.ece.fr</v>
      </c>
      <c r="I18" t="str">
        <f>VLOOKUP(A18,Projets!$A$2:$L$90,11,0)</f>
        <v>Elisabeth RENDLER</v>
      </c>
      <c r="J18" t="str">
        <f>VLOOKUP(A18,Projets!$A$2:$L$90,12,0)</f>
        <v>elisabeth.rendler@ece.fr</v>
      </c>
      <c r="K18" t="s">
        <v>2571</v>
      </c>
      <c r="L18" s="6" t="s">
        <v>2490</v>
      </c>
      <c r="M18" t="s">
        <v>2540</v>
      </c>
      <c r="N18" t="s">
        <v>2532</v>
      </c>
      <c r="O18" t="str">
        <f t="shared" si="0"/>
        <v>Elisabeth RENDLER</v>
      </c>
      <c r="Q18" s="6" t="str">
        <f t="shared" si="1"/>
        <v xml:space="preserve">Pierre Paradinas - Elisabeth RENDLER - </v>
      </c>
      <c r="R18" s="5" t="s">
        <v>2553</v>
      </c>
    </row>
    <row r="19" spans="1:18" ht="15" customHeight="1" x14ac:dyDescent="0.25">
      <c r="A19" s="5" t="s">
        <v>2216</v>
      </c>
      <c r="B19" t="str">
        <f>VLOOKUP(A19,Projets!$A$2:$L$90,2,0)</f>
        <v>ReinSpécu Comportement du spéculateur augmenté de Reinforced Learning en Python</v>
      </c>
      <c r="C19" t="str">
        <f>VLOOKUP(A19,Projets!$A$2:$L$90,4,0)</f>
        <v>Mathematical Models for Finance</v>
      </c>
      <c r="D19" t="str">
        <f>VLOOKUP(A19,Projets!$A$2:$L$90,5,0)</f>
        <v>Partenariat Finance</v>
      </c>
      <c r="E19" t="e">
        <f>VLOOKUP(D19,Projets!$A$2:$L$90,2,0)</f>
        <v>#N/A</v>
      </c>
      <c r="F19" t="e">
        <f>VLOOKUP(E19,Projets!$A$2:$L$90,2,0)</f>
        <v>#N/A</v>
      </c>
      <c r="G19" t="str">
        <f>VLOOKUP(A19,Projets!$A$2:$L$90,9,0)</f>
        <v xml:space="preserve">SALLERIN     Maxime  </v>
      </c>
      <c r="H19" t="str">
        <f>VLOOKUP(A19,Projets!$A$2:$L$90,10,0)</f>
        <v>maxime.sallerin@edu.ece.fr</v>
      </c>
      <c r="I19" t="str">
        <f>VLOOKUP(A19,Projets!$A$2:$L$90,11,0)</f>
        <v>Jae Yun JUN KIM</v>
      </c>
      <c r="J19" t="str">
        <f>VLOOKUP(A19,Projets!$A$2:$L$90,12,0)</f>
        <v>jae-yun.jun-kim@ece.fr</v>
      </c>
      <c r="K19" t="s">
        <v>2571</v>
      </c>
      <c r="L19" s="6" t="s">
        <v>2490</v>
      </c>
      <c r="M19" t="s">
        <v>2536</v>
      </c>
      <c r="N19" t="s">
        <v>2530</v>
      </c>
      <c r="O19" t="str">
        <f t="shared" si="0"/>
        <v>Jae Yun JUN KIM</v>
      </c>
      <c r="P19" t="s">
        <v>2529</v>
      </c>
      <c r="Q19" s="6" t="str">
        <f t="shared" si="1"/>
        <v>Duc Pham Hi - Jae Yun JUN KIM - Yves Rakotondratsimba</v>
      </c>
      <c r="R19" t="s">
        <v>2517</v>
      </c>
    </row>
    <row r="20" spans="1:18" ht="15" customHeight="1" x14ac:dyDescent="0.25">
      <c r="A20" s="5" t="s">
        <v>2132</v>
      </c>
      <c r="B20" t="str">
        <f>VLOOKUP(A20,Projets!$A$2:$L$90,2,0)</f>
        <v>Système de localisation de plongeurs</v>
      </c>
      <c r="C20" t="str">
        <f>VLOOKUP(A20,Projets!$A$2:$L$90,4,0)</f>
        <v>Communicating Systems</v>
      </c>
      <c r="D20" t="str">
        <f>VLOOKUP(A20,Projets!$A$2:$L$90,5,0)</f>
        <v>Brevet</v>
      </c>
      <c r="E20" t="e">
        <f>VLOOKUP(D20,Projets!$A$2:$L$90,2,0)</f>
        <v>#N/A</v>
      </c>
      <c r="F20" t="e">
        <f>VLOOKUP(E20,Projets!$A$2:$L$90,2,0)</f>
        <v>#N/A</v>
      </c>
      <c r="G20" t="str">
        <f>VLOOKUP(A20,Projets!$A$2:$L$90,9,0)</f>
        <v xml:space="preserve">SEGUIN     Raphaël  </v>
      </c>
      <c r="H20" t="str">
        <f>VLOOKUP(A20,Projets!$A$2:$L$90,10,0)</f>
        <v>raphael.seguin@edu.ece.fr</v>
      </c>
      <c r="I20" t="str">
        <f>VLOOKUP(A20,Projets!$A$2:$L$90,11,0)</f>
        <v>Christine CRAMBES</v>
      </c>
      <c r="J20" t="str">
        <f>VLOOKUP(A20,Projets!$A$2:$L$90,12,0)</f>
        <v>CRAMBES Christine &lt;christine.crambes@ece.fr&gt;</v>
      </c>
      <c r="K20" t="s">
        <v>2571</v>
      </c>
      <c r="L20" s="6" t="s">
        <v>2491</v>
      </c>
      <c r="M20" t="s">
        <v>2538</v>
      </c>
      <c r="N20" t="s">
        <v>2560</v>
      </c>
      <c r="O20" t="str">
        <f t="shared" si="0"/>
        <v>Christine CRAMBES</v>
      </c>
      <c r="P20" t="s">
        <v>2569</v>
      </c>
      <c r="Q20" s="6" t="str">
        <f t="shared" si="1"/>
        <v>Georges Cornuéjols - Christine CRAMBES - S Le Marec</v>
      </c>
      <c r="R20" t="s">
        <v>2543</v>
      </c>
    </row>
    <row r="21" spans="1:18" ht="15" customHeight="1" x14ac:dyDescent="0.25">
      <c r="A21" s="5" t="s">
        <v>2165</v>
      </c>
      <c r="B21" t="str">
        <f>VLOOKUP(A21,Projets!$A$2:$L$90,2,0)</f>
        <v>Dispositif de communication oculaire pour les patients atteints de paralysies empêchant la parole</v>
      </c>
      <c r="C21" t="str">
        <f>VLOOKUP(A21,Projets!$A$2:$L$90,4,0)</f>
        <v>Innovative Systems for Health ?</v>
      </c>
      <c r="D21" t="str">
        <f>VLOOKUP(A21,Projets!$A$2:$L$90,5,0)</f>
        <v>Partenariat</v>
      </c>
      <c r="E21" t="e">
        <f>VLOOKUP(D21,Projets!$A$2:$L$90,2,0)</f>
        <v>#N/A</v>
      </c>
      <c r="F21" t="e">
        <f>VLOOKUP(E21,Projets!$A$2:$L$90,2,0)</f>
        <v>#N/A</v>
      </c>
      <c r="G21" t="str">
        <f>VLOOKUP(A21,Projets!$A$2:$L$90,9,0)</f>
        <v xml:space="preserve">DE HILLERIN    Mariuca  </v>
      </c>
      <c r="H21" t="str">
        <f>VLOOKUP(A21,Projets!$A$2:$L$90,10,0)</f>
        <v>mariuca.de-hillerin@edu.ece.fr</v>
      </c>
      <c r="I21" t="str">
        <f>VLOOKUP(A21,Projets!$A$2:$L$90,11,0)</f>
        <v>Céline Barth</v>
      </c>
      <c r="J21" t="str">
        <f>VLOOKUP(A21,Projets!$A$2:$L$90,12,0)</f>
        <v>celine.trapes@ece.fr</v>
      </c>
      <c r="K21" t="s">
        <v>2571</v>
      </c>
      <c r="L21" s="6" t="s">
        <v>2491</v>
      </c>
      <c r="M21" t="s">
        <v>2496</v>
      </c>
      <c r="N21" t="s">
        <v>2559</v>
      </c>
      <c r="O21" t="str">
        <f t="shared" si="0"/>
        <v>Céline Barth</v>
      </c>
      <c r="P21" t="s">
        <v>2528</v>
      </c>
      <c r="Q21" s="6" t="str">
        <f t="shared" si="1"/>
        <v>Lola Courtillat - Céline Barth - F Ravaut</v>
      </c>
      <c r="R21" t="s">
        <v>2499</v>
      </c>
    </row>
    <row r="22" spans="1:18" ht="15" customHeight="1" x14ac:dyDescent="0.25">
      <c r="A22" s="5" t="s">
        <v>2188</v>
      </c>
      <c r="B22" t="str">
        <f>VLOOKUP(A22,Projets!$A$2:$L$90,2,0)</f>
        <v>Comparateur d'application de livraison de plats à domicile</v>
      </c>
      <c r="C22" t="str">
        <f>VLOOKUP(A22,Projets!$A$2:$L$90,4,0)</f>
        <v>Digital Entertainment</v>
      </c>
      <c r="D22" t="str">
        <f>VLOOKUP(A22,Projets!$A$2:$L$90,5,0)</f>
        <v>Concours</v>
      </c>
      <c r="E22" t="e">
        <f>VLOOKUP(D22,Projets!$A$2:$L$90,2,0)</f>
        <v>#N/A</v>
      </c>
      <c r="F22" t="e">
        <f>VLOOKUP(E22,Projets!$A$2:$L$90,2,0)</f>
        <v>#N/A</v>
      </c>
      <c r="G22" t="str">
        <f>VLOOKUP(A22,Projets!$A$2:$L$90,9,0)</f>
        <v xml:space="preserve">FOLLY     Kenneth  </v>
      </c>
      <c r="H22" t="str">
        <f>VLOOKUP(A22,Projets!$A$2:$L$90,10,0)</f>
        <v>kenneth.folly@edu.ece.fr</v>
      </c>
      <c r="I22" t="str">
        <f>VLOOKUP(A22,Projets!$A$2:$L$90,11,0)</f>
        <v>Valentin Lecomte</v>
      </c>
      <c r="J22" t="str">
        <f>VLOOKUP(A22,Projets!$A$2:$L$90,12,0)</f>
        <v>Valentin Lecomte &lt;vlecomte@kuantom.com&gt;</v>
      </c>
      <c r="K22" t="s">
        <v>2571</v>
      </c>
      <c r="L22" s="6" t="s">
        <v>2491</v>
      </c>
      <c r="M22" t="s">
        <v>2539</v>
      </c>
      <c r="N22" t="s">
        <v>2416</v>
      </c>
      <c r="O22" t="str">
        <f t="shared" si="0"/>
        <v>Valentin Lecomte</v>
      </c>
      <c r="P22" t="s">
        <v>2564</v>
      </c>
      <c r="Q22" s="6" t="str">
        <f t="shared" si="1"/>
        <v>Jacques Rossard - Valentin Lecomte - DO Bouchez</v>
      </c>
    </row>
    <row r="23" spans="1:18" ht="15" customHeight="1" x14ac:dyDescent="0.25">
      <c r="A23" s="5" t="s">
        <v>2206</v>
      </c>
      <c r="B23" t="str">
        <f>VLOOKUP(A23,Projets!$A$2:$L$90,2,0)</f>
        <v>Drone FPV stéréoscopique</v>
      </c>
      <c r="C23" t="str">
        <f>VLOOKUP(A23,Projets!$A$2:$L$90,4,0)</f>
        <v>Robotics &amp; Aeronautics</v>
      </c>
      <c r="D23" t="str">
        <f>VLOOKUP(A23,Projets!$A$2:$L$90,5,0)</f>
        <v>Innovation Ouverte</v>
      </c>
      <c r="E23" t="e">
        <f>VLOOKUP(D23,Projets!$A$2:$L$90,2,0)</f>
        <v>#N/A</v>
      </c>
      <c r="F23" t="e">
        <f>VLOOKUP(E23,Projets!$A$2:$L$90,2,0)</f>
        <v>#N/A</v>
      </c>
      <c r="G23" t="str">
        <f>VLOOKUP(A23,Projets!$A$2:$L$90,9,0)</f>
        <v xml:space="preserve">NGUETTE     Mamadou  </v>
      </c>
      <c r="H23" t="str">
        <f>VLOOKUP(A23,Projets!$A$2:$L$90,10,0)</f>
        <v>mamadou.nguette@edu.ece.fr</v>
      </c>
      <c r="I23" t="str">
        <f>VLOOKUP(A23,Projets!$A$2:$L$90,11,0)</f>
        <v>Sebti Mouelhi</v>
      </c>
      <c r="J23" t="str">
        <f>VLOOKUP(A23,Projets!$A$2:$L$90,12,0)</f>
        <v>Sebti.Mouelhi@ece.fr</v>
      </c>
      <c r="K23" t="s">
        <v>2571</v>
      </c>
      <c r="L23" s="6" t="s">
        <v>2491</v>
      </c>
      <c r="M23" t="s">
        <v>2540</v>
      </c>
      <c r="N23" t="s">
        <v>2532</v>
      </c>
      <c r="O23" t="str">
        <f t="shared" si="0"/>
        <v>Sebti Mouelhi</v>
      </c>
      <c r="Q23" s="6" t="str">
        <f t="shared" si="1"/>
        <v xml:space="preserve">Pierre Paradinas - Sebti Mouelhi - </v>
      </c>
      <c r="R23" t="s">
        <v>2542</v>
      </c>
    </row>
    <row r="24" spans="1:18" ht="15" customHeight="1" x14ac:dyDescent="0.25">
      <c r="A24" s="5" t="s">
        <v>2218</v>
      </c>
      <c r="B24" t="str">
        <f>VLOOKUP(A24,Projets!$A$2:$L$90,2,0)</f>
        <v>PySFC ING4 Modele compatible Stock Flow Consistent</v>
      </c>
      <c r="C24" t="str">
        <f>VLOOKUP(A24,Projets!$A$2:$L$90,4,0)</f>
        <v>Mathematical Models for Finance</v>
      </c>
      <c r="D24" t="str">
        <f>VLOOKUP(A24,Projets!$A$2:$L$90,5,0)</f>
        <v>Partenariat Finance</v>
      </c>
      <c r="E24" t="e">
        <f>VLOOKUP(D24,Projets!$A$2:$L$90,2,0)</f>
        <v>#N/A</v>
      </c>
      <c r="F24" t="e">
        <f>VLOOKUP(E24,Projets!$A$2:$L$90,2,0)</f>
        <v>#N/A</v>
      </c>
      <c r="G24" t="str">
        <f>VLOOKUP(A24,Projets!$A$2:$L$90,9,0)</f>
        <v xml:space="preserve">MARTINENGHI     Jean-Jacques  </v>
      </c>
      <c r="H24" t="str">
        <f>VLOOKUP(A24,Projets!$A$2:$L$90,10,0)</f>
        <v>jean-jacques.martinenghi@edu.ece.fr</v>
      </c>
      <c r="I24" t="str">
        <f>VLOOKUP(A24,Projets!$A$2:$L$90,11,0)</f>
        <v>Yves RAKOTONDRATSIMBA</v>
      </c>
      <c r="J24" t="str">
        <f>VLOOKUP(A24,Projets!$A$2:$L$90,12,0)</f>
        <v>rakotond@ece.fr</v>
      </c>
      <c r="K24" t="s">
        <v>2571</v>
      </c>
      <c r="L24" s="6" t="s">
        <v>2491</v>
      </c>
      <c r="M24" t="s">
        <v>2536</v>
      </c>
      <c r="N24" t="s">
        <v>2530</v>
      </c>
      <c r="O24" t="str">
        <f t="shared" si="0"/>
        <v>Yves RAKOTONDRATSIMBA</v>
      </c>
      <c r="P24" t="s">
        <v>2531</v>
      </c>
      <c r="Q24" s="6" t="str">
        <f t="shared" si="1"/>
        <v>Duc Pham Hi - Yves RAKOTONDRATSIMBA - Jae Yun Jun Kim</v>
      </c>
      <c r="R24" t="s">
        <v>2546</v>
      </c>
    </row>
    <row r="25" spans="1:18" ht="15" customHeight="1" x14ac:dyDescent="0.25">
      <c r="A25" s="5" t="s">
        <v>2180</v>
      </c>
      <c r="B25" t="str">
        <f>VLOOKUP(A25,Projets!$A$2:$L$90,2,0)</f>
        <v>module de recyclage de capsules pour café</v>
      </c>
      <c r="C25" t="str">
        <f>VLOOKUP(A25,Projets!$A$2:$L$90,4,0)</f>
        <v>Robotics &amp; Aeronautics</v>
      </c>
      <c r="D25" t="str">
        <f>VLOOKUP(A25,Projets!$A$2:$L$90,5,0)</f>
        <v>Brevet</v>
      </c>
      <c r="E25" t="e">
        <f>VLOOKUP(D25,Projets!$A$2:$L$90,2,0)</f>
        <v>#N/A</v>
      </c>
      <c r="F25" t="e">
        <f>VLOOKUP(E25,Projets!$A$2:$L$90,2,0)</f>
        <v>#N/A</v>
      </c>
      <c r="G25" t="str">
        <f>VLOOKUP(A25,Projets!$A$2:$L$90,9,0)</f>
        <v xml:space="preserve">FONTENEAU     Marin  </v>
      </c>
      <c r="H25" t="str">
        <f>VLOOKUP(A25,Projets!$A$2:$L$90,10,0)</f>
        <v>marin.fonteneau@edu.ece.fr</v>
      </c>
      <c r="I25" t="str">
        <f>VLOOKUP(A25,Projets!$A$2:$L$90,11,0)</f>
        <v>Christine CRAMBES</v>
      </c>
      <c r="J25" t="str">
        <f>VLOOKUP(A25,Projets!$A$2:$L$90,12,0)</f>
        <v>CRAMBES Christine &lt;christine.crambes@ece.fr&gt;</v>
      </c>
      <c r="K25" t="s">
        <v>2571</v>
      </c>
      <c r="L25" s="6" t="s">
        <v>2492</v>
      </c>
      <c r="M25" t="s">
        <v>2538</v>
      </c>
      <c r="N25" t="s">
        <v>2560</v>
      </c>
      <c r="O25" t="str">
        <f t="shared" si="0"/>
        <v>Christine CRAMBES</v>
      </c>
      <c r="P25" t="s">
        <v>2569</v>
      </c>
      <c r="Q25" s="6" t="str">
        <f t="shared" si="1"/>
        <v>Georges Cornuéjols - Christine CRAMBES - S Le Marec</v>
      </c>
      <c r="R25" t="s">
        <v>2543</v>
      </c>
    </row>
    <row r="26" spans="1:18" ht="15" customHeight="1" x14ac:dyDescent="0.25">
      <c r="A26" s="5" t="s">
        <v>2195</v>
      </c>
      <c r="B26" t="str">
        <f>VLOOKUP(A26,Projets!$A$2:$L$90,2,0)</f>
        <v>Amélioration de la sécurité des personnes aveugles</v>
      </c>
      <c r="C26" t="str">
        <f>VLOOKUP(A26,Projets!$A$2:$L$90,4,0)</f>
        <v>Innovative Systems for Health</v>
      </c>
      <c r="D26" t="str">
        <f>VLOOKUP(A26,Projets!$A$2:$L$90,5,0)</f>
        <v>Concours</v>
      </c>
      <c r="E26" t="e">
        <f>VLOOKUP(D26,Projets!$A$2:$L$90,2,0)</f>
        <v>#N/A</v>
      </c>
      <c r="F26" t="e">
        <f>VLOOKUP(E26,Projets!$A$2:$L$90,2,0)</f>
        <v>#N/A</v>
      </c>
      <c r="G26" t="str">
        <f>VLOOKUP(A26,Projets!$A$2:$L$90,9,0)</f>
        <v xml:space="preserve">REBHI     Charly-Stann  </v>
      </c>
      <c r="H26" t="str">
        <f>VLOOKUP(A26,Projets!$A$2:$L$90,10,0)</f>
        <v>charly-stann.rebhi@edu.ece.fr</v>
      </c>
      <c r="I26" t="str">
        <f>VLOOKUP(A26,Projets!$A$2:$L$90,11,0)</f>
        <v>François Muller</v>
      </c>
      <c r="J26" t="str">
        <f>VLOOKUP(A26,Projets!$A$2:$L$90,12,0)</f>
        <v>francois.muller@ece.fr</v>
      </c>
      <c r="K26" t="s">
        <v>2571</v>
      </c>
      <c r="L26" s="6" t="s">
        <v>2492</v>
      </c>
      <c r="M26" t="s">
        <v>2539</v>
      </c>
      <c r="N26" t="s">
        <v>2416</v>
      </c>
      <c r="O26" t="str">
        <f t="shared" si="0"/>
        <v>François Muller</v>
      </c>
      <c r="Q26" s="6" t="str">
        <f t="shared" si="1"/>
        <v xml:space="preserve">Jacques Rossard - François Muller - </v>
      </c>
      <c r="R26" t="s">
        <v>2541</v>
      </c>
    </row>
    <row r="27" spans="1:18" ht="15" customHeight="1" x14ac:dyDescent="0.25">
      <c r="A27" s="5" t="s">
        <v>2207</v>
      </c>
      <c r="B27" t="str">
        <f>VLOOKUP(A27,Projets!$A$2:$L$90,2,0)</f>
        <v>Analyse infrarouge de l'environnement d'un véhicule autonome</v>
      </c>
      <c r="C27" t="str">
        <f>VLOOKUP(A27,Projets!$A$2:$L$90,4,0)</f>
        <v>Communicating Systems</v>
      </c>
      <c r="D27" t="str">
        <f>VLOOKUP(A27,Projets!$A$2:$L$90,5,0)</f>
        <v>Innovation Ouverte</v>
      </c>
      <c r="E27" t="e">
        <f>VLOOKUP(D27,Projets!$A$2:$L$90,2,0)</f>
        <v>#N/A</v>
      </c>
      <c r="F27" t="e">
        <f>VLOOKUP(E27,Projets!$A$2:$L$90,2,0)</f>
        <v>#N/A</v>
      </c>
      <c r="G27" t="str">
        <f>VLOOKUP(A27,Projets!$A$2:$L$90,9,0)</f>
        <v xml:space="preserve">BERNARD     Julien  </v>
      </c>
      <c r="H27" t="str">
        <f>VLOOKUP(A27,Projets!$A$2:$L$90,10,0)</f>
        <v>julien.bernard@edu.ece.fr</v>
      </c>
      <c r="I27" t="str">
        <f>VLOOKUP(A27,Projets!$A$2:$L$90,11,0)</f>
        <v>Manolo Hina</v>
      </c>
      <c r="J27" t="str">
        <f>VLOOKUP(A27,Projets!$A$2:$L$90,12,0)</f>
        <v>manolo-dulva.hina@ece.fr</v>
      </c>
      <c r="K27" t="s">
        <v>2571</v>
      </c>
      <c r="L27" s="6" t="s">
        <v>2492</v>
      </c>
      <c r="M27" t="s">
        <v>2540</v>
      </c>
      <c r="N27" t="s">
        <v>2532</v>
      </c>
      <c r="O27" t="str">
        <f t="shared" si="0"/>
        <v>Manolo Hina</v>
      </c>
      <c r="Q27" s="6" t="str">
        <f t="shared" si="1"/>
        <v xml:space="preserve">Pierre Paradinas - Manolo Hina - </v>
      </c>
      <c r="R27" t="s">
        <v>2518</v>
      </c>
    </row>
    <row r="28" spans="1:18" ht="15" customHeight="1" x14ac:dyDescent="0.25">
      <c r="A28" s="5" t="s">
        <v>2214</v>
      </c>
      <c r="B28" t="str">
        <f>VLOOKUP(A28,Projets!$A$2:$L$90,2,0)</f>
        <v>Application de crédit/commandes entre restaurateur/fournisseur</v>
      </c>
      <c r="C28" t="str">
        <f>VLOOKUP(A28,Projets!$A$2:$L$90,4,0)</f>
        <v>Communicating Systems</v>
      </c>
      <c r="D28" t="str">
        <f>VLOOKUP(A28,Projets!$A$2:$L$90,5,0)</f>
        <v>Partenariat</v>
      </c>
      <c r="E28" t="e">
        <f>VLOOKUP(D28,Projets!$A$2:$L$90,2,0)</f>
        <v>#N/A</v>
      </c>
      <c r="F28" t="e">
        <f>VLOOKUP(E28,Projets!$A$2:$L$90,2,0)</f>
        <v>#N/A</v>
      </c>
      <c r="G28" t="str">
        <f>VLOOKUP(A28,Projets!$A$2:$L$90,9,0)</f>
        <v xml:space="preserve">MAUNICK     Mathis  </v>
      </c>
      <c r="H28" t="str">
        <f>VLOOKUP(A28,Projets!$A$2:$L$90,10,0)</f>
        <v>mathis.maunick@edu.ece.fr</v>
      </c>
      <c r="I28" t="str">
        <f>VLOOKUP(A28,Projets!$A$2:$L$90,11,0)</f>
        <v>Valentin Lecomte</v>
      </c>
      <c r="J28" t="str">
        <f>VLOOKUP(A28,Projets!$A$2:$L$90,12,0)</f>
        <v>Valentin Lecomte &lt;vlecomte@kuantom.com&gt;</v>
      </c>
      <c r="K28" t="s">
        <v>2571</v>
      </c>
      <c r="L28" s="6" t="s">
        <v>2492</v>
      </c>
      <c r="M28" t="s">
        <v>2496</v>
      </c>
      <c r="N28" t="s">
        <v>2559</v>
      </c>
      <c r="O28" t="str">
        <f t="shared" si="0"/>
        <v>Valentin Lecomte</v>
      </c>
      <c r="Q28" s="6" t="str">
        <f t="shared" si="1"/>
        <v xml:space="preserve">Lola Courtillat - Valentin Lecomte - </v>
      </c>
    </row>
    <row r="29" spans="1:18" ht="15" customHeight="1" x14ac:dyDescent="0.25">
      <c r="A29" s="5" t="s">
        <v>2219</v>
      </c>
      <c r="B29" t="str">
        <f>VLOOKUP(A29,Projets!$A$2:$L$90,2,0)</f>
        <v>Cryptobankrate : calculation of interest rates from agent-based banking models for crypto currencies</v>
      </c>
      <c r="C29" t="str">
        <f>VLOOKUP(A29,Projets!$A$2:$L$90,4,0)</f>
        <v>Mathematical Models for Finance</v>
      </c>
      <c r="D29" t="str">
        <f>VLOOKUP(A29,Projets!$A$2:$L$90,5,0)</f>
        <v>Partenariat Finance</v>
      </c>
      <c r="E29" t="e">
        <f>VLOOKUP(D29,Projets!$A$2:$L$90,2,0)</f>
        <v>#N/A</v>
      </c>
      <c r="F29" t="e">
        <f>VLOOKUP(E29,Projets!$A$2:$L$90,2,0)</f>
        <v>#N/A</v>
      </c>
      <c r="G29" t="str">
        <f>VLOOKUP(A29,Projets!$A$2:$L$90,9,0)</f>
        <v xml:space="preserve">SEILLIEBERT     Charles  </v>
      </c>
      <c r="H29" t="str">
        <f>VLOOKUP(A29,Projets!$A$2:$L$90,10,0)</f>
        <v>charles.seilliebert@edu.ece.fr</v>
      </c>
      <c r="I29" t="str">
        <f>VLOOKUP(A29,Projets!$A$2:$L$90,11,0)</f>
        <v>Yves RAKOTONDRATSIMBA</v>
      </c>
      <c r="J29" t="str">
        <f>VLOOKUP(A29,Projets!$A$2:$L$90,12,0)</f>
        <v>rakotond@ece.fr</v>
      </c>
      <c r="K29" t="s">
        <v>2571</v>
      </c>
      <c r="L29" s="6" t="s">
        <v>2492</v>
      </c>
      <c r="M29" t="s">
        <v>2536</v>
      </c>
      <c r="N29" t="s">
        <v>2530</v>
      </c>
      <c r="O29" t="str">
        <f t="shared" si="0"/>
        <v>Yves RAKOTONDRATSIMBA</v>
      </c>
      <c r="P29" t="s">
        <v>2531</v>
      </c>
      <c r="Q29" s="6" t="str">
        <f t="shared" si="1"/>
        <v>Duc Pham Hi - Yves RAKOTONDRATSIMBA - Jae Yun Jun Kim</v>
      </c>
      <c r="R29" t="s">
        <v>2546</v>
      </c>
    </row>
    <row r="30" spans="1:18" ht="15" customHeight="1" x14ac:dyDescent="0.25">
      <c r="A30" s="5" t="s">
        <v>2170</v>
      </c>
      <c r="B30" t="str">
        <f>VLOOKUP(A30,Projets!$A$2:$L$90,2,0)</f>
        <v>ETH_lending : calcul de taux d'intéret sur l'éthéréum</v>
      </c>
      <c r="C30" t="str">
        <f>VLOOKUP(A30,Projets!$A$2:$L$90,4,0)</f>
        <v>Mathematical Models for Finance</v>
      </c>
      <c r="D30" t="str">
        <f>VLOOKUP(A30,Projets!$A$2:$L$90,5,0)</f>
        <v>Partenariat Finance</v>
      </c>
      <c r="E30" t="e">
        <f>VLOOKUP(D30,Projets!$A$2:$L$90,2,0)</f>
        <v>#N/A</v>
      </c>
      <c r="F30" t="e">
        <f>VLOOKUP(E30,Projets!$A$2:$L$90,2,0)</f>
        <v>#N/A</v>
      </c>
      <c r="G30" t="str">
        <f>VLOOKUP(A30,Projets!$A$2:$L$90,9,0)</f>
        <v xml:space="preserve">HADJ YOUCEF    Reda  </v>
      </c>
      <c r="H30" t="str">
        <f>VLOOKUP(A30,Projets!$A$2:$L$90,10,0)</f>
        <v>reda.hadj-youcef@edu.ece.fr</v>
      </c>
      <c r="I30" t="str">
        <f>VLOOKUP(A30,Projets!$A$2:$L$90,11,0)</f>
        <v>Duc Pham-Hi</v>
      </c>
      <c r="J30" t="str">
        <f>VLOOKUP(A30,Projets!$A$2:$L$90,12,0)</f>
        <v>phamhi@ece.fr</v>
      </c>
      <c r="K30" t="s">
        <v>2571</v>
      </c>
      <c r="L30" s="6" t="s">
        <v>2493</v>
      </c>
      <c r="M30" t="s">
        <v>2536</v>
      </c>
      <c r="N30" t="s">
        <v>2529</v>
      </c>
      <c r="O30" t="str">
        <f t="shared" si="0"/>
        <v>Duc Pham-Hi</v>
      </c>
      <c r="P30" t="s">
        <v>2531</v>
      </c>
      <c r="Q30" s="6" t="str">
        <f t="shared" si="1"/>
        <v>Yves Rakotondratsimba - Duc Pham-Hi - Jae Yun Jun Kim</v>
      </c>
      <c r="R30" t="s">
        <v>2512</v>
      </c>
    </row>
    <row r="31" spans="1:18" ht="15" customHeight="1" x14ac:dyDescent="0.25">
      <c r="A31" s="5" t="s">
        <v>2181</v>
      </c>
      <c r="B31" t="str">
        <f>VLOOKUP(A31,Projets!$A$2:$L$90,2,0)</f>
        <v>Lunette connectées a but medical</v>
      </c>
      <c r="C31" t="str">
        <f>VLOOKUP(A31,Projets!$A$2:$L$90,4,0)</f>
        <v>Innovative Systems for Health</v>
      </c>
      <c r="D31" t="str">
        <f>VLOOKUP(A31,Projets!$A$2:$L$90,5,0)</f>
        <v>Brevet</v>
      </c>
      <c r="E31" t="e">
        <f>VLOOKUP(D31,Projets!$A$2:$L$90,2,0)</f>
        <v>#N/A</v>
      </c>
      <c r="F31" t="e">
        <f>VLOOKUP(E31,Projets!$A$2:$L$90,2,0)</f>
        <v>#N/A</v>
      </c>
      <c r="G31" t="str">
        <f>VLOOKUP(A31,Projets!$A$2:$L$90,9,0)</f>
        <v xml:space="preserve">BITTON     William  </v>
      </c>
      <c r="H31" t="str">
        <f>VLOOKUP(A31,Projets!$A$2:$L$90,10,0)</f>
        <v>william.bitton@edu.ece.fr</v>
      </c>
      <c r="I31" t="str">
        <f>VLOOKUP(A31,Projets!$A$2:$L$90,11,0)</f>
        <v>Thomas Couanon</v>
      </c>
      <c r="J31" t="str">
        <f>VLOOKUP(A31,Projets!$A$2:$L$90,12,0)</f>
        <v>thomas &lt;thomas.couanon@hotmail.fr&gt;</v>
      </c>
      <c r="K31" t="s">
        <v>2571</v>
      </c>
      <c r="L31" s="6" t="s">
        <v>2493</v>
      </c>
      <c r="M31" t="s">
        <v>2538</v>
      </c>
      <c r="N31" t="s">
        <v>2560</v>
      </c>
      <c r="O31" t="s">
        <v>2561</v>
      </c>
      <c r="P31" t="s">
        <v>2528</v>
      </c>
      <c r="Q31" s="6" t="str">
        <f t="shared" si="1"/>
        <v>Georges Cornuéjols - David Olivier Bouchez - F Ravaut</v>
      </c>
      <c r="R31" s="48" t="s">
        <v>2508</v>
      </c>
    </row>
    <row r="32" spans="1:18" ht="15" customHeight="1" x14ac:dyDescent="0.25">
      <c r="A32" s="5" t="s">
        <v>2196</v>
      </c>
      <c r="B32" t="str">
        <f>VLOOKUP(A32,Projets!$A$2:$L$90,2,0)</f>
        <v xml:space="preserve">APP'HEALTH - Application d’aide à la transmission d’information du dossier médical des patients entre les différents services d’urgences </v>
      </c>
      <c r="C32" t="str">
        <f>VLOOKUP(A32,Projets!$A$2:$L$90,4,0)</f>
        <v>Innovative Systems for Health</v>
      </c>
      <c r="D32" t="str">
        <f>VLOOKUP(A32,Projets!$A$2:$L$90,5,0)</f>
        <v>Concours</v>
      </c>
      <c r="E32" t="e">
        <f>VLOOKUP(D32,Projets!$A$2:$L$90,2,0)</f>
        <v>#N/A</v>
      </c>
      <c r="F32" t="e">
        <f>VLOOKUP(E32,Projets!$A$2:$L$90,2,0)</f>
        <v>#N/A</v>
      </c>
      <c r="G32" t="str">
        <f>VLOOKUP(A32,Projets!$A$2:$L$90,9,0)</f>
        <v xml:space="preserve">REMAN     Sophie  </v>
      </c>
      <c r="H32" t="str">
        <f>VLOOKUP(A32,Projets!$A$2:$L$90,10,0)</f>
        <v>sophie.reman@edu.ece.fr</v>
      </c>
      <c r="I32" t="str">
        <f>VLOOKUP(A32,Projets!$A$2:$L$90,11,0)</f>
        <v>Federico MELE</v>
      </c>
      <c r="J32" t="str">
        <f>VLOOKUP(A32,Projets!$A$2:$L$90,12,0)</f>
        <v>federico.mele@ece.fr</v>
      </c>
      <c r="K32" t="s">
        <v>2571</v>
      </c>
      <c r="L32" s="6" t="s">
        <v>2493</v>
      </c>
      <c r="M32" t="s">
        <v>2539</v>
      </c>
      <c r="N32" t="s">
        <v>2416</v>
      </c>
      <c r="O32" t="str">
        <f>I32</f>
        <v>Federico MELE</v>
      </c>
      <c r="Q32" s="6" t="str">
        <f t="shared" si="1"/>
        <v xml:space="preserve">Jacques Rossard - Federico MELE - </v>
      </c>
      <c r="R32" t="s">
        <v>2509</v>
      </c>
    </row>
    <row r="33" spans="1:18" ht="15" customHeight="1" x14ac:dyDescent="0.25">
      <c r="A33" s="5" t="s">
        <v>2211</v>
      </c>
      <c r="B33" t="str">
        <f>VLOOKUP(A33,Projets!$A$2:$L$90,2,0)</f>
        <v>Citizen Services Platform</v>
      </c>
      <c r="C33" t="str">
        <f>VLOOKUP(A33,Projets!$A$2:$L$90,4,0)</f>
        <v>Internet Nouvelle Génération</v>
      </c>
      <c r="D33" t="str">
        <f>VLOOKUP(A33,Projets!$A$2:$L$90,5,0)</f>
        <v>Partenariat</v>
      </c>
      <c r="E33" t="e">
        <f>VLOOKUP(D33,Projets!$A$2:$L$90,2,0)</f>
        <v>#N/A</v>
      </c>
      <c r="F33" t="e">
        <f>VLOOKUP(E33,Projets!$A$2:$L$90,2,0)</f>
        <v>#N/A</v>
      </c>
      <c r="G33" t="str">
        <f>VLOOKUP(A33,Projets!$A$2:$L$90,9,0)</f>
        <v xml:space="preserve">SAMUEL     Clara  </v>
      </c>
      <c r="H33" t="str">
        <f>VLOOKUP(A33,Projets!$A$2:$L$90,10,0)</f>
        <v>clara.samuel@edu.ece.fr</v>
      </c>
      <c r="I33" t="str">
        <f>VLOOKUP(A33,Projets!$A$2:$L$90,11,0)</f>
        <v>Victoria Mandefield</v>
      </c>
      <c r="J33" t="str">
        <f>VLOOKUP(A33,Projets!$A$2:$L$90,12,0)</f>
        <v>Victoria Mandefield &lt;mandefield.victoria@gmail.com&gt;</v>
      </c>
      <c r="K33" t="s">
        <v>2571</v>
      </c>
      <c r="L33" s="6" t="s">
        <v>2493</v>
      </c>
      <c r="M33" t="s">
        <v>2496</v>
      </c>
      <c r="N33" t="s">
        <v>2559</v>
      </c>
      <c r="O33" t="str">
        <f>I33</f>
        <v>Victoria Mandefield</v>
      </c>
      <c r="Q33" s="6" t="str">
        <f t="shared" si="1"/>
        <v xml:space="preserve">Lola Courtillat - Victoria Mandefield - </v>
      </c>
      <c r="R33" t="s">
        <v>2505</v>
      </c>
    </row>
    <row r="34" spans="1:18" ht="15" customHeight="1" x14ac:dyDescent="0.25">
      <c r="A34" s="5" t="s">
        <v>2171</v>
      </c>
      <c r="B34" t="str">
        <f>VLOOKUP(A34,Projets!$A$2:$L$90,2,0)</f>
        <v>Effets financiers d'interconnexion de chaines heterogenes de blockchain</v>
      </c>
      <c r="C34" t="str">
        <f>VLOOKUP(A34,Projets!$A$2:$L$90,4,0)</f>
        <v>Mathematical Models for Finance</v>
      </c>
      <c r="D34" t="str">
        <f>VLOOKUP(A34,Projets!$A$2:$L$90,5,0)</f>
        <v>Partenariat Finance</v>
      </c>
      <c r="E34" t="e">
        <f>VLOOKUP(D34,Projets!$A$2:$L$90,2,0)</f>
        <v>#N/A</v>
      </c>
      <c r="F34" t="e">
        <f>VLOOKUP(E34,Projets!$A$2:$L$90,2,0)</f>
        <v>#N/A</v>
      </c>
      <c r="G34" t="str">
        <f>VLOOKUP(A34,Projets!$A$2:$L$90,9,0)</f>
        <v xml:space="preserve">NUNEZ     Rafaël  </v>
      </c>
      <c r="H34" t="str">
        <f>VLOOKUP(A34,Projets!$A$2:$L$90,10,0)</f>
        <v>rafael.nunez@edu.ece.fr</v>
      </c>
      <c r="I34" t="str">
        <f>VLOOKUP(A34,Projets!$A$2:$L$90,11,0)</f>
        <v>Duc Pham-Hi</v>
      </c>
      <c r="J34" t="str">
        <f>VLOOKUP(A34,Projets!$A$2:$L$90,12,0)</f>
        <v>phamhi@ece.fr</v>
      </c>
      <c r="K34" t="s">
        <v>2571</v>
      </c>
      <c r="L34" s="6" t="s">
        <v>2494</v>
      </c>
      <c r="M34" t="s">
        <v>2536</v>
      </c>
      <c r="N34" t="s">
        <v>2529</v>
      </c>
      <c r="O34" t="str">
        <f>I34</f>
        <v>Duc Pham-Hi</v>
      </c>
      <c r="P34" t="s">
        <v>2531</v>
      </c>
      <c r="Q34" s="6" t="str">
        <f t="shared" ref="Q34:Q65" si="2">CONCATENATE(N34," - ",O34," - ",P34)</f>
        <v>Yves Rakotondratsimba - Duc Pham-Hi - Jae Yun Jun Kim</v>
      </c>
      <c r="R34" t="s">
        <v>2512</v>
      </c>
    </row>
    <row r="35" spans="1:18" ht="15" customHeight="1" x14ac:dyDescent="0.25">
      <c r="A35" s="5" t="s">
        <v>2177</v>
      </c>
      <c r="B35" t="str">
        <f>VLOOKUP(A35,Projets!$A$2:$L$90,2,0)</f>
        <v>Digitalisation d'une voiture lambda</v>
      </c>
      <c r="C35" t="str">
        <f>VLOOKUP(A35,Projets!$A$2:$L$90,4,0)</f>
        <v>Communicating Systems</v>
      </c>
      <c r="D35" t="str">
        <f>VLOOKUP(A35,Projets!$A$2:$L$90,5,0)</f>
        <v>Brevet</v>
      </c>
      <c r="E35" t="e">
        <f>VLOOKUP(D35,Projets!$A$2:$L$90,2,0)</f>
        <v>#N/A</v>
      </c>
      <c r="F35" t="e">
        <f>VLOOKUP(E35,Projets!$A$2:$L$90,2,0)</f>
        <v>#N/A</v>
      </c>
      <c r="G35" t="str">
        <f>VLOOKUP(A35,Projets!$A$2:$L$90,9,0)</f>
        <v xml:space="preserve">TAVERNIER     Alexandre  </v>
      </c>
      <c r="H35" t="str">
        <f>VLOOKUP(A35,Projets!$A$2:$L$90,10,0)</f>
        <v>alexandre.tavernier@edu.ece.fr</v>
      </c>
      <c r="I35" t="str">
        <f>VLOOKUP(A35,Projets!$A$2:$L$90,11,0)</f>
        <v>Rafik ZITOUNI</v>
      </c>
      <c r="J35" t="str">
        <f>VLOOKUP(A35,Projets!$A$2:$L$90,12,0)</f>
        <v xml:space="preserve">ZITOUNI Rafik &lt;rafik.zitouni@ece.fr&gt;, </v>
      </c>
      <c r="K35" t="s">
        <v>2571</v>
      </c>
      <c r="L35" s="6" t="s">
        <v>2494</v>
      </c>
      <c r="M35" t="s">
        <v>2538</v>
      </c>
      <c r="N35" t="s">
        <v>2560</v>
      </c>
      <c r="O35" t="s">
        <v>2561</v>
      </c>
      <c r="P35" t="s">
        <v>2569</v>
      </c>
      <c r="Q35" s="6" t="str">
        <f t="shared" si="2"/>
        <v>Georges Cornuéjols - David Olivier Bouchez - S Le Marec</v>
      </c>
      <c r="R35" t="s">
        <v>2513</v>
      </c>
    </row>
    <row r="36" spans="1:18" ht="15" customHeight="1" x14ac:dyDescent="0.25">
      <c r="A36" s="5" t="s">
        <v>2203</v>
      </c>
      <c r="B36" t="str">
        <f>VLOOKUP(A36,Projets!$A$2:$L$90,2,0)</f>
        <v>La première BOX livré dans votre espace de réalité virtuelle</v>
      </c>
      <c r="C36" t="str">
        <f>VLOOKUP(A36,Projets!$A$2:$L$90,4,0)</f>
        <v>Internet Nouvelle Génération</v>
      </c>
      <c r="D36" t="str">
        <f>VLOOKUP(A36,Projets!$A$2:$L$90,5,0)</f>
        <v>Innovation ouverte</v>
      </c>
      <c r="E36" t="e">
        <f>VLOOKUP(D36,Projets!$A$2:$L$90,2,0)</f>
        <v>#N/A</v>
      </c>
      <c r="F36" t="e">
        <f>VLOOKUP(E36,Projets!$A$2:$L$90,2,0)</f>
        <v>#N/A</v>
      </c>
      <c r="G36" t="str">
        <f>VLOOKUP(A36,Projets!$A$2:$L$90,9,0)</f>
        <v xml:space="preserve">BAKHTI     Thomas  </v>
      </c>
      <c r="H36" t="str">
        <f>VLOOKUP(A36,Projets!$A$2:$L$90,10,0)</f>
        <v>thomas.bakhti@edu.ece.fr</v>
      </c>
      <c r="I36" t="str">
        <f>VLOOKUP(A36,Projets!$A$2:$L$90,11,0)</f>
        <v>Jacques Rossard</v>
      </c>
      <c r="J36" t="str">
        <f>VLOOKUP(A36,Projets!$A$2:$L$90,12,0)</f>
        <v>ROSSARD Jacques &lt;jacques.rossard@ece.fr&gt;</v>
      </c>
      <c r="K36" t="s">
        <v>2571</v>
      </c>
      <c r="L36" s="6" t="s">
        <v>2494</v>
      </c>
      <c r="M36" t="s">
        <v>2540</v>
      </c>
      <c r="N36" t="s">
        <v>2532</v>
      </c>
      <c r="O36" t="str">
        <f t="shared" ref="O36:O68" si="3">I36</f>
        <v>Jacques Rossard</v>
      </c>
      <c r="Q36" s="6" t="str">
        <f t="shared" si="2"/>
        <v xml:space="preserve">Pierre Paradinas - Jacques Rossard - </v>
      </c>
    </row>
    <row r="37" spans="1:18" ht="15" customHeight="1" x14ac:dyDescent="0.25">
      <c r="A37" s="5" t="s">
        <v>2149</v>
      </c>
      <c r="B37" t="str">
        <f>VLOOKUP(A37,Projets!$A$2:$L$90,2,0)</f>
        <v>Site d'empreint de particulier à particulier</v>
      </c>
      <c r="C37" t="str">
        <f>VLOOKUP(A37,Projets!$A$2:$L$90,4,0)</f>
        <v>Internet Nouvelle Génération</v>
      </c>
      <c r="D37" t="str">
        <f>VLOOKUP(A37,Projets!$A$2:$L$90,5,0)</f>
        <v>Concours</v>
      </c>
      <c r="E37" t="e">
        <f>VLOOKUP(D37,Projets!$A$2:$L$90,2,0)</f>
        <v>#N/A</v>
      </c>
      <c r="F37" t="e">
        <f>VLOOKUP(E37,Projets!$A$2:$L$90,2,0)</f>
        <v>#N/A</v>
      </c>
      <c r="G37" t="str">
        <f>VLOOKUP(A37,Projets!$A$2:$L$90,9,0)</f>
        <v xml:space="preserve">THIROLOIX     Emmanuelle  </v>
      </c>
      <c r="H37" t="str">
        <f>VLOOKUP(A37,Projets!$A$2:$L$90,10,0)</f>
        <v>emmanuelle.thiroloix@edu.ece.fr</v>
      </c>
      <c r="I37" t="str">
        <f>VLOOKUP(A37,Projets!$A$2:$L$90,11,0)</f>
        <v>Antoine Marck</v>
      </c>
      <c r="J37" t="str">
        <f>VLOOKUP(A37,Projets!$A$2:$L$90,12,0)</f>
        <v>antoine marck &lt;antoine.marck@lagenceblue.fr&gt;</v>
      </c>
      <c r="K37" t="s">
        <v>2571</v>
      </c>
      <c r="L37" s="6" t="s">
        <v>2495</v>
      </c>
      <c r="M37" t="s">
        <v>2539</v>
      </c>
      <c r="N37" t="s">
        <v>2416</v>
      </c>
      <c r="O37" t="str">
        <f t="shared" si="3"/>
        <v>Antoine Marck</v>
      </c>
      <c r="Q37" s="6" t="str">
        <f t="shared" si="2"/>
        <v xml:space="preserve">Jacques Rossard - Antoine Marck - </v>
      </c>
      <c r="R37" t="s">
        <v>2545</v>
      </c>
    </row>
    <row r="38" spans="1:18" ht="15" customHeight="1" x14ac:dyDescent="0.25">
      <c r="A38" s="5" t="s">
        <v>2134</v>
      </c>
      <c r="B38" t="str">
        <f>VLOOKUP(A38,Projets!$A$2:$L$90,2,0)</f>
        <v>système  de sensibilisation a la gestion des 
émissions de CO2</v>
      </c>
      <c r="C38" t="str">
        <f>VLOOKUP(A38,Projets!$A$2:$L$90,4,0)</f>
        <v>Smart Buildings &amp; Energy Efficiency</v>
      </c>
      <c r="D38" t="str">
        <f>VLOOKUP(A38,Projets!$A$2:$L$90,5,0)</f>
        <v>concours</v>
      </c>
      <c r="E38" t="e">
        <f>VLOOKUP(D38,Projets!$A$2:$L$90,2,0)</f>
        <v>#N/A</v>
      </c>
      <c r="F38" t="e">
        <f>VLOOKUP(E38,Projets!$A$2:$L$90,2,0)</f>
        <v>#N/A</v>
      </c>
      <c r="G38" t="str">
        <f>VLOOKUP(A38,Projets!$A$2:$L$90,9,0)</f>
        <v xml:space="preserve">EGNELL     Baptiste  </v>
      </c>
      <c r="H38" t="str">
        <f>VLOOKUP(A38,Projets!$A$2:$L$90,10,0)</f>
        <v>baptiste.egnell@edu.ece.fr</v>
      </c>
      <c r="I38" t="str">
        <f>VLOOKUP(A38,Projets!$A$2:$L$90,11,0)</f>
        <v>Maxime Schneider</v>
      </c>
      <c r="J38" t="str">
        <f>VLOOKUP(A38,Projets!$A$2:$L$90,12,0)</f>
        <v>Maxime Schneider &lt;maxime.schneider.fr@gmail.com&gt;</v>
      </c>
      <c r="K38" t="s">
        <v>2572</v>
      </c>
      <c r="L38" s="6" t="s">
        <v>2471</v>
      </c>
      <c r="M38" t="s">
        <v>2537</v>
      </c>
      <c r="N38" t="s">
        <v>2550</v>
      </c>
      <c r="O38" t="str">
        <f t="shared" si="3"/>
        <v>Maxime Schneider</v>
      </c>
      <c r="P38" t="s">
        <v>2407</v>
      </c>
      <c r="Q38" s="6" t="str">
        <f t="shared" si="2"/>
        <v>Daniel Buruian - Maxime Schneider - P. HAÏK</v>
      </c>
      <c r="R38" t="s">
        <v>2547</v>
      </c>
    </row>
    <row r="39" spans="1:18" ht="15" customHeight="1" x14ac:dyDescent="0.25">
      <c r="A39" s="5" t="s">
        <v>2166</v>
      </c>
      <c r="B39" t="str">
        <f>VLOOKUP(A39,Projets!$A$2:$L$90,2,0)</f>
        <v>Webcam hand gesture tracking using neural networks (Tracking des gestes de la main sur une webcam avec un réseau neuronal)</v>
      </c>
      <c r="C39" t="str">
        <f>VLOOKUP(A39,Projets!$A$2:$L$90,4,0)</f>
        <v>Big Data</v>
      </c>
      <c r="D39" t="str">
        <f>VLOOKUP(A39,Projets!$A$2:$L$90,5,0)</f>
        <v>Publication</v>
      </c>
      <c r="E39" t="e">
        <f>VLOOKUP(D39,Projets!$A$2:$L$90,2,0)</f>
        <v>#N/A</v>
      </c>
      <c r="F39" t="e">
        <f>VLOOKUP(E39,Projets!$A$2:$L$90,2,0)</f>
        <v>#N/A</v>
      </c>
      <c r="G39" t="str">
        <f>VLOOKUP(A39,Projets!$A$2:$L$90,9,0)</f>
        <v xml:space="preserve">TOQUEBIAU     Maxime  </v>
      </c>
      <c r="H39" t="str">
        <f>VLOOKUP(A39,Projets!$A$2:$L$90,10,0)</f>
        <v>maxime.toquebiau@edu.ece.fr</v>
      </c>
      <c r="I39" t="str">
        <f>VLOOKUP(A39,Projets!$A$2:$L$90,11,0)</f>
        <v>Manolo Hina</v>
      </c>
      <c r="J39" t="str">
        <f>VLOOKUP(A39,Projets!$A$2:$L$90,12,0)</f>
        <v>manolo-dulva.hina@ece.fr</v>
      </c>
      <c r="K39" t="s">
        <v>2572</v>
      </c>
      <c r="L39" s="6" t="s">
        <v>2471</v>
      </c>
      <c r="M39" t="s">
        <v>2497</v>
      </c>
      <c r="N39" t="s">
        <v>2562</v>
      </c>
      <c r="O39" t="str">
        <f t="shared" si="3"/>
        <v>Manolo Hina</v>
      </c>
      <c r="P39" t="s">
        <v>2563</v>
      </c>
      <c r="Q39" s="6" t="str">
        <f t="shared" si="2"/>
        <v>B Lapraye - Manolo Hina - Salim Nahle</v>
      </c>
      <c r="R39" t="s">
        <v>2518</v>
      </c>
    </row>
    <row r="40" spans="1:18" ht="15" customHeight="1" x14ac:dyDescent="0.25">
      <c r="A40" s="5" t="s">
        <v>2198</v>
      </c>
      <c r="B40" t="str">
        <f>VLOOKUP(A40,Projets!$A$2:$L$90,2,0)</f>
        <v>Application de mise en relation touriste-local</v>
      </c>
      <c r="C40" t="str">
        <f>VLOOKUP(A40,Projets!$A$2:$L$90,4,0)</f>
        <v>Digital Entertainment</v>
      </c>
      <c r="D40" t="str">
        <f>VLOOKUP(A40,Projets!$A$2:$L$90,5,0)</f>
        <v>Concours</v>
      </c>
      <c r="E40" t="e">
        <f>VLOOKUP(D40,Projets!$A$2:$L$90,2,0)</f>
        <v>#N/A</v>
      </c>
      <c r="F40" t="e">
        <f>VLOOKUP(E40,Projets!$A$2:$L$90,2,0)</f>
        <v>#N/A</v>
      </c>
      <c r="G40" t="str">
        <f>VLOOKUP(A40,Projets!$A$2:$L$90,9,0)</f>
        <v xml:space="preserve">CLARO CARVALHO    Daniel  </v>
      </c>
      <c r="H40" t="str">
        <f>VLOOKUP(A40,Projets!$A$2:$L$90,10,0)</f>
        <v>daniel.claro-carvalho@edu.ece.fr</v>
      </c>
      <c r="I40" t="str">
        <f>VLOOKUP(A40,Projets!$A$2:$L$90,11,0)</f>
        <v>Elisabeth RENDLER</v>
      </c>
      <c r="J40" t="str">
        <f>VLOOKUP(A40,Projets!$A$2:$L$90,12,0)</f>
        <v>elisabeth.rendler@ece.fr</v>
      </c>
      <c r="K40" t="s">
        <v>2572</v>
      </c>
      <c r="L40" s="6" t="s">
        <v>2471</v>
      </c>
      <c r="M40" t="s">
        <v>2557</v>
      </c>
      <c r="N40" t="s">
        <v>2416</v>
      </c>
      <c r="O40" t="str">
        <f t="shared" si="3"/>
        <v>Elisabeth RENDLER</v>
      </c>
      <c r="P40" t="s">
        <v>2549</v>
      </c>
      <c r="Q40" s="6" t="str">
        <f t="shared" si="2"/>
        <v>Jacques Rossard - Elisabeth RENDLER - Hichem BOUCHAIB</v>
      </c>
      <c r="R40" t="s">
        <v>2553</v>
      </c>
    </row>
    <row r="41" spans="1:18" ht="15" customHeight="1" x14ac:dyDescent="0.25">
      <c r="A41" s="5" t="s">
        <v>2200</v>
      </c>
      <c r="B41" t="str">
        <f>VLOOKUP(A41,Projets!$A$2:$L$90,2,0)</f>
        <v>Robot Inmoov ECE-Paris</v>
      </c>
      <c r="C41" t="str">
        <f>VLOOKUP(A41,Projets!$A$2:$L$90,4,0)</f>
        <v>Robotics &amp; Aeronautics</v>
      </c>
      <c r="D41" t="str">
        <f>VLOOKUP(A41,Projets!$A$2:$L$90,5,0)</f>
        <v>Concours</v>
      </c>
      <c r="E41" t="e">
        <f>VLOOKUP(D41,Projets!$A$2:$L$90,2,0)</f>
        <v>#N/A</v>
      </c>
      <c r="F41" t="e">
        <f>VLOOKUP(E41,Projets!$A$2:$L$90,2,0)</f>
        <v>#N/A</v>
      </c>
      <c r="G41" t="str">
        <f>VLOOKUP(A41,Projets!$A$2:$L$90,9,0)</f>
        <v xml:space="preserve">BOURGOING     Manon  </v>
      </c>
      <c r="H41" t="str">
        <f>VLOOKUP(A41,Projets!$A$2:$L$90,10,0)</f>
        <v>manon.bourgoing@edu.ece.fr</v>
      </c>
      <c r="I41" t="str">
        <f>VLOOKUP(A41,Projets!$A$2:$L$90,11,0)</f>
        <v>Olivier CHESNAIS</v>
      </c>
      <c r="J41" t="str">
        <f>VLOOKUP(A41,Projets!$A$2:$L$90,12,0)</f>
        <v>CHESNAIS Olivier &lt;olivier.chesnais@ece.fr&gt;</v>
      </c>
      <c r="K41" t="s">
        <v>2572</v>
      </c>
      <c r="L41" s="6" t="s">
        <v>2471</v>
      </c>
      <c r="M41" t="s">
        <v>2536</v>
      </c>
      <c r="N41" t="s">
        <v>2532</v>
      </c>
      <c r="O41" t="str">
        <f t="shared" si="3"/>
        <v>Olivier CHESNAIS</v>
      </c>
      <c r="P41" t="s">
        <v>2567</v>
      </c>
      <c r="Q41" s="6" t="str">
        <f t="shared" si="2"/>
        <v>Pierre Paradinas - Olivier CHESNAIS - N Lopes</v>
      </c>
    </row>
    <row r="42" spans="1:18" ht="15" customHeight="1" x14ac:dyDescent="0.25">
      <c r="A42" s="5" t="s">
        <v>2175</v>
      </c>
      <c r="B42" t="str">
        <f>VLOOKUP(A42,Projets!$A$2:$L$90,2,0)</f>
        <v>Caméra de sécurité intelligente</v>
      </c>
      <c r="C42" t="str">
        <f>VLOOKUP(A42,Projets!$A$2:$L$90,4,0)</f>
        <v>Communicating Systems</v>
      </c>
      <c r="D42" t="str">
        <f>VLOOKUP(A42,Projets!$A$2:$L$90,5,0)</f>
        <v>Concours</v>
      </c>
      <c r="E42" t="e">
        <f>VLOOKUP(D42,Projets!$A$2:$L$90,2,0)</f>
        <v>#N/A</v>
      </c>
      <c r="F42" t="e">
        <f>VLOOKUP(E42,Projets!$A$2:$L$90,2,0)</f>
        <v>#N/A</v>
      </c>
      <c r="G42" t="str">
        <f>VLOOKUP(A42,Projets!$A$2:$L$90,9,0)</f>
        <v xml:space="preserve">BELLAND     Eugénie  </v>
      </c>
      <c r="H42" t="str">
        <f>VLOOKUP(A42,Projets!$A$2:$L$90,10,0)</f>
        <v>eugenie.belland@edu.ece.fr</v>
      </c>
      <c r="I42" t="str">
        <f>VLOOKUP(A42,Projets!$A$2:$L$90,11,0)</f>
        <v>Chiraz Hammami</v>
      </c>
      <c r="J42" t="str">
        <f>VLOOKUP(A42,Projets!$A$2:$L$90,12,0)</f>
        <v>Chiraz HAMMAMI &lt;chiraz.hammami@edu.ece.fr&gt;</v>
      </c>
      <c r="K42" t="s">
        <v>2572</v>
      </c>
      <c r="L42" s="6" t="s">
        <v>2472</v>
      </c>
      <c r="M42" t="s">
        <v>2557</v>
      </c>
      <c r="N42" t="s">
        <v>2416</v>
      </c>
      <c r="O42" t="str">
        <f t="shared" si="3"/>
        <v>Chiraz Hammami</v>
      </c>
      <c r="P42" t="s">
        <v>2549</v>
      </c>
      <c r="Q42" s="6" t="str">
        <f t="shared" si="2"/>
        <v>Jacques Rossard - Chiraz Hammami - Hichem BOUCHAIB</v>
      </c>
      <c r="R42" t="s">
        <v>2523</v>
      </c>
    </row>
    <row r="43" spans="1:18" ht="15" customHeight="1" x14ac:dyDescent="0.25">
      <c r="A43" s="5" t="s">
        <v>2183</v>
      </c>
      <c r="B43" t="str">
        <f>VLOOKUP(A43,Projets!$A$2:$L$90,2,0)</f>
        <v>Cartographier le niveau de pollution dans une ville</v>
      </c>
      <c r="C43" t="str">
        <f>VLOOKUP(A43,Projets!$A$2:$L$90,4,0)</f>
        <v>Smart Buildings &amp; Energy Efficiency</v>
      </c>
      <c r="D43" t="str">
        <f>VLOOKUP(A43,Projets!$A$2:$L$90,5,0)</f>
        <v>Concours</v>
      </c>
      <c r="E43" t="e">
        <f>VLOOKUP(D43,Projets!$A$2:$L$90,2,0)</f>
        <v>#N/A</v>
      </c>
      <c r="F43" t="e">
        <f>VLOOKUP(E43,Projets!$A$2:$L$90,2,0)</f>
        <v>#N/A</v>
      </c>
      <c r="G43" t="str">
        <f>VLOOKUP(A43,Projets!$A$2:$L$90,9,0)</f>
        <v>CALANCA Hugo</v>
      </c>
      <c r="H43" t="str">
        <f>VLOOKUP(A43,Projets!$A$2:$L$90,10,0)</f>
        <v>hugo.calanca@edu.ece.fr</v>
      </c>
      <c r="I43" t="str">
        <f>VLOOKUP(A43,Projets!$A$2:$L$90,11,0)</f>
        <v>Maxime Schneider</v>
      </c>
      <c r="J43" t="str">
        <f>VLOOKUP(A43,Projets!$A$2:$L$90,12,0)</f>
        <v>Maxime Schneider &lt;maxime.schneider.fr@gmail.com&gt;</v>
      </c>
      <c r="K43" t="s">
        <v>2572</v>
      </c>
      <c r="L43" s="6" t="s">
        <v>2472</v>
      </c>
      <c r="M43" t="s">
        <v>2537</v>
      </c>
      <c r="N43" t="s">
        <v>2550</v>
      </c>
      <c r="O43" t="str">
        <f t="shared" si="3"/>
        <v>Maxime Schneider</v>
      </c>
      <c r="P43" t="s">
        <v>2407</v>
      </c>
      <c r="Q43" s="6" t="str">
        <f t="shared" si="2"/>
        <v>Daniel Buruian - Maxime Schneider - P. HAÏK</v>
      </c>
      <c r="R43" t="s">
        <v>2547</v>
      </c>
    </row>
    <row r="44" spans="1:18" ht="15" customHeight="1" x14ac:dyDescent="0.25">
      <c r="A44" s="5" t="s">
        <v>2199</v>
      </c>
      <c r="B44" t="str">
        <f>VLOOKUP(A44,Projets!$A$2:$L$90,2,0)</f>
        <v>Chargeur intelligent</v>
      </c>
      <c r="C44" t="str">
        <f>VLOOKUP(A44,Projets!$A$2:$L$90,4,0)</f>
        <v>Robotics &amp; Aeronautics</v>
      </c>
      <c r="D44" t="str">
        <f>VLOOKUP(A44,Projets!$A$2:$L$90,5,0)</f>
        <v>Partenariat</v>
      </c>
      <c r="E44" t="e">
        <f>VLOOKUP(D44,Projets!$A$2:$L$90,2,0)</f>
        <v>#N/A</v>
      </c>
      <c r="F44" t="e">
        <f>VLOOKUP(E44,Projets!$A$2:$L$90,2,0)</f>
        <v>#N/A</v>
      </c>
      <c r="G44" t="str">
        <f>VLOOKUP(A44,Projets!$A$2:$L$90,9,0)</f>
        <v xml:space="preserve">CANAVATE     Guillaume  </v>
      </c>
      <c r="H44" t="str">
        <f>VLOOKUP(A44,Projets!$A$2:$L$90,10,0)</f>
        <v>guillaume.canavate@edu.ece.fr</v>
      </c>
      <c r="I44" t="str">
        <f>VLOOKUP(A44,Projets!$A$2:$L$90,11,0)</f>
        <v>Filippo Ferdeghini</v>
      </c>
      <c r="J44" t="str">
        <f>VLOOKUP(A44,Projets!$A$2:$L$90,12,0)</f>
        <v>filippo.ferdeghini@ece.fr</v>
      </c>
      <c r="K44" t="s">
        <v>2572</v>
      </c>
      <c r="L44" s="6" t="s">
        <v>2472</v>
      </c>
      <c r="M44" t="s">
        <v>2536</v>
      </c>
      <c r="N44" t="s">
        <v>2532</v>
      </c>
      <c r="O44" t="str">
        <f t="shared" si="3"/>
        <v>Filippo Ferdeghini</v>
      </c>
      <c r="P44" t="s">
        <v>2567</v>
      </c>
      <c r="Q44" s="6" t="str">
        <f t="shared" si="2"/>
        <v>Pierre Paradinas - Filippo Ferdeghini - N Lopes</v>
      </c>
      <c r="R44" t="s">
        <v>2573</v>
      </c>
    </row>
    <row r="45" spans="1:18" ht="15" customHeight="1" x14ac:dyDescent="0.25">
      <c r="A45" s="5" t="s">
        <v>2212</v>
      </c>
      <c r="B45" t="str">
        <f>VLOOKUP(A45,Projets!$A$2:$L$90,2,0)</f>
        <v>Digital / humain</v>
      </c>
      <c r="C45" t="str">
        <f>VLOOKUP(A45,Projets!$A$2:$L$90,4,0)</f>
        <v>Big Data</v>
      </c>
      <c r="D45" t="str">
        <f>VLOOKUP(A45,Projets!$A$2:$L$90,5,0)</f>
        <v>Partenariat</v>
      </c>
      <c r="E45" t="e">
        <f>VLOOKUP(D45,Projets!$A$2:$L$90,2,0)</f>
        <v>#N/A</v>
      </c>
      <c r="F45" t="e">
        <f>VLOOKUP(E45,Projets!$A$2:$L$90,2,0)</f>
        <v>#N/A</v>
      </c>
      <c r="G45" t="str">
        <f>VLOOKUP(A45,Projets!$A$2:$L$90,9,0)</f>
        <v xml:space="preserve">D'HOUR     Natacha  </v>
      </c>
      <c r="H45" t="str">
        <f>VLOOKUP(A45,Projets!$A$2:$L$90,10,0)</f>
        <v>natacha.d-hour@edu.ece.fr</v>
      </c>
      <c r="I45" t="str">
        <f>VLOOKUP(A45,Projets!$A$2:$L$90,11,0)</f>
        <v>Elisabeth RENDLER</v>
      </c>
      <c r="J45" t="str">
        <f>VLOOKUP(A45,Projets!$A$2:$L$90,12,0)</f>
        <v>elisabeth.rendler@ece.fr</v>
      </c>
      <c r="K45" t="s">
        <v>2572</v>
      </c>
      <c r="L45" s="6" t="s">
        <v>2472</v>
      </c>
      <c r="M45" t="s">
        <v>2497</v>
      </c>
      <c r="N45" t="s">
        <v>2562</v>
      </c>
      <c r="O45" t="str">
        <f t="shared" si="3"/>
        <v>Elisabeth RENDLER</v>
      </c>
      <c r="P45" t="s">
        <v>2563</v>
      </c>
      <c r="Q45" s="6" t="str">
        <f t="shared" si="2"/>
        <v>B Lapraye - Elisabeth RENDLER - Salim Nahle</v>
      </c>
      <c r="R45" t="s">
        <v>2553</v>
      </c>
    </row>
    <row r="46" spans="1:18" ht="15" customHeight="1" x14ac:dyDescent="0.25">
      <c r="A46" s="5" t="s">
        <v>2148</v>
      </c>
      <c r="B46" t="str">
        <f>VLOOKUP(A46,Projets!$A$2:$L$90,2,0)</f>
        <v>Batterie intelligente</v>
      </c>
      <c r="C46" t="str">
        <f>VLOOKUP(A46,Projets!$A$2:$L$90,4,0)</f>
        <v>Smart Buildings &amp; Energy Efficiency</v>
      </c>
      <c r="D46" t="str">
        <f>VLOOKUP(A46,Projets!$A$2:$L$90,5,0)</f>
        <v>Concours</v>
      </c>
      <c r="E46" t="e">
        <f>VLOOKUP(D46,Projets!$A$2:$L$90,2,0)</f>
        <v>#N/A</v>
      </c>
      <c r="F46" t="e">
        <f>VLOOKUP(E46,Projets!$A$2:$L$90,2,0)</f>
        <v>#N/A</v>
      </c>
      <c r="G46" t="str">
        <f>VLOOKUP(A46,Projets!$A$2:$L$90,9,0)</f>
        <v xml:space="preserve">LEFAILLET     Edouard  </v>
      </c>
      <c r="H46" t="str">
        <f>VLOOKUP(A46,Projets!$A$2:$L$90,10,0)</f>
        <v>edouard.lefaillet@edu.ece.fr</v>
      </c>
      <c r="I46" t="str">
        <f>VLOOKUP(A46,Projets!$A$2:$L$90,11,0)</f>
        <v>Filippo Ferdeghini</v>
      </c>
      <c r="J46" t="str">
        <f>VLOOKUP(A46,Projets!$A$2:$L$90,12,0)</f>
        <v>filippo.ferdeghini@ece.fr</v>
      </c>
      <c r="K46" t="s">
        <v>2572</v>
      </c>
      <c r="L46" s="6" t="s">
        <v>2473</v>
      </c>
      <c r="M46" t="s">
        <v>2557</v>
      </c>
      <c r="N46" t="s">
        <v>2416</v>
      </c>
      <c r="O46" t="str">
        <f t="shared" si="3"/>
        <v>Filippo Ferdeghini</v>
      </c>
      <c r="P46" t="s">
        <v>2549</v>
      </c>
      <c r="Q46" s="6" t="str">
        <f t="shared" si="2"/>
        <v>Jacques Rossard - Filippo Ferdeghini - Hichem BOUCHAIB</v>
      </c>
      <c r="R46" t="s">
        <v>2570</v>
      </c>
    </row>
    <row r="47" spans="1:18" ht="15" customHeight="1" x14ac:dyDescent="0.25">
      <c r="A47" s="5" t="s">
        <v>2159</v>
      </c>
      <c r="B47" t="str">
        <f>VLOOKUP(A47,Projets!$A$2:$L$90,2,0)</f>
        <v>Adminify</v>
      </c>
      <c r="C47" t="str">
        <f>VLOOKUP(A47,Projets!$A$2:$L$90,4,0)</f>
        <v>Big Data</v>
      </c>
      <c r="D47" t="str">
        <f>VLOOKUP(A47,Projets!$A$2:$L$90,5,0)</f>
        <v>Partenariat</v>
      </c>
      <c r="E47" t="e">
        <f>VLOOKUP(D47,Projets!$A$2:$L$90,2,0)</f>
        <v>#N/A</v>
      </c>
      <c r="F47" t="e">
        <f>VLOOKUP(E47,Projets!$A$2:$L$90,2,0)</f>
        <v>#N/A</v>
      </c>
      <c r="G47" t="str">
        <f>VLOOKUP(A47,Projets!$A$2:$L$90,9,0)</f>
        <v xml:space="preserve">HUARD     Quentin  </v>
      </c>
      <c r="H47" t="str">
        <f>VLOOKUP(A47,Projets!$A$2:$L$90,10,0)</f>
        <v>quentin.huard@edu.ece.fr</v>
      </c>
      <c r="I47" t="str">
        <f>VLOOKUP(A47,Projets!$A$2:$L$90,11,0)</f>
        <v>Elisabeth RENDLER</v>
      </c>
      <c r="J47" t="str">
        <f>VLOOKUP(A47,Projets!$A$2:$L$90,12,0)</f>
        <v>elisabeth.rendler@ece.fr</v>
      </c>
      <c r="K47" t="s">
        <v>2572</v>
      </c>
      <c r="L47" s="6" t="s">
        <v>2473</v>
      </c>
      <c r="M47" t="s">
        <v>2497</v>
      </c>
      <c r="N47" t="s">
        <v>2562</v>
      </c>
      <c r="O47" t="str">
        <f t="shared" si="3"/>
        <v>Elisabeth RENDLER</v>
      </c>
      <c r="P47" t="s">
        <v>2563</v>
      </c>
      <c r="Q47" s="6" t="str">
        <f t="shared" si="2"/>
        <v>B Lapraye - Elisabeth RENDLER - Salim Nahle</v>
      </c>
      <c r="R47" t="s">
        <v>2553</v>
      </c>
    </row>
    <row r="48" spans="1:18" ht="15" customHeight="1" x14ac:dyDescent="0.25">
      <c r="A48" s="5" t="s">
        <v>2190</v>
      </c>
      <c r="B48" t="str">
        <f>VLOOKUP(A48,Projets!$A$2:$L$90,2,0)</f>
        <v>Tableau connecté</v>
      </c>
      <c r="C48" t="str">
        <f>VLOOKUP(A48,Projets!$A$2:$L$90,4,0)</f>
        <v>Digital Entertainment</v>
      </c>
      <c r="D48" t="str">
        <f>VLOOKUP(A48,Projets!$A$2:$L$90,5,0)</f>
        <v>Concours</v>
      </c>
      <c r="E48" t="e">
        <f>VLOOKUP(D48,Projets!$A$2:$L$90,2,0)</f>
        <v>#N/A</v>
      </c>
      <c r="F48" t="e">
        <f>VLOOKUP(E48,Projets!$A$2:$L$90,2,0)</f>
        <v>#N/A</v>
      </c>
      <c r="G48" t="str">
        <f>VLOOKUP(A48,Projets!$A$2:$L$90,9,0)</f>
        <v xml:space="preserve">MARQUIS     Louis  </v>
      </c>
      <c r="H48" t="str">
        <f>VLOOKUP(A48,Projets!$A$2:$L$90,10,0)</f>
        <v>louis.marquis@edu.ece.fr</v>
      </c>
      <c r="I48" t="str">
        <f>VLOOKUP(A48,Projets!$A$2:$L$90,11,0)</f>
        <v>Maxime Schneider</v>
      </c>
      <c r="J48" t="str">
        <f>VLOOKUP(A48,Projets!$A$2:$L$90,12,0)</f>
        <v>Maxime Schneider &lt;maxime.schneider.fr@gmail.com&gt;</v>
      </c>
      <c r="K48" t="s">
        <v>2572</v>
      </c>
      <c r="L48" s="6" t="s">
        <v>2473</v>
      </c>
      <c r="M48" t="s">
        <v>2537</v>
      </c>
      <c r="N48" t="s">
        <v>2550</v>
      </c>
      <c r="O48" t="str">
        <f t="shared" si="3"/>
        <v>Maxime Schneider</v>
      </c>
      <c r="P48" t="s">
        <v>2564</v>
      </c>
      <c r="Q48" s="6" t="str">
        <f t="shared" si="2"/>
        <v>Daniel Buruian - Maxime Schneider - DO Bouchez</v>
      </c>
      <c r="R48" t="s">
        <v>2547</v>
      </c>
    </row>
    <row r="49" spans="1:18" ht="15" customHeight="1" x14ac:dyDescent="0.25">
      <c r="A49" s="5" t="s">
        <v>2152</v>
      </c>
      <c r="B49" t="str">
        <f>VLOOKUP(A49,Projets!$A$2:$L$90,2,0)</f>
        <v>Application Interactive pour les Services d'Urgence</v>
      </c>
      <c r="C49" t="str">
        <f>VLOOKUP(A49,Projets!$A$2:$L$90,4,0)</f>
        <v>Innovative Systems for Health</v>
      </c>
      <c r="D49" t="str">
        <f>VLOOKUP(A49,Projets!$A$2:$L$90,5,0)</f>
        <v>Innovation Ouverte</v>
      </c>
      <c r="E49" t="e">
        <f>VLOOKUP(D49,Projets!$A$2:$L$90,2,0)</f>
        <v>#N/A</v>
      </c>
      <c r="F49" t="e">
        <f>VLOOKUP(E49,Projets!$A$2:$L$90,2,0)</f>
        <v>#N/A</v>
      </c>
      <c r="G49" t="str">
        <f>VLOOKUP(A49,Projets!$A$2:$L$90,9,0)</f>
        <v xml:space="preserve">ZAAFOURI     Rim  </v>
      </c>
      <c r="H49" t="str">
        <f>VLOOKUP(A49,Projets!$A$2:$L$90,10,0)</f>
        <v>rim.zaafouri@edu.ece.fr</v>
      </c>
      <c r="I49" t="str">
        <f>VLOOKUP(A49,Projets!$A$2:$L$90,11,0)</f>
        <v>Aliaume BRETEAU</v>
      </c>
      <c r="J49" t="str">
        <f>VLOOKUP(A49,Projets!$A$2:$L$90,12,0)</f>
        <v>Aliaume Breteau - BHC &lt;abh@beehealthcare.fr&gt;</v>
      </c>
      <c r="K49" t="s">
        <v>2572</v>
      </c>
      <c r="L49" s="6" t="s">
        <v>2474</v>
      </c>
      <c r="M49" t="s">
        <v>2536</v>
      </c>
      <c r="N49" t="s">
        <v>2532</v>
      </c>
      <c r="O49" t="str">
        <f t="shared" si="3"/>
        <v>Aliaume BRETEAU</v>
      </c>
      <c r="P49" t="s">
        <v>2566</v>
      </c>
      <c r="Q49" s="6" t="str">
        <f t="shared" si="2"/>
        <v>Pierre Paradinas - Aliaume BRETEAU - O Chesnais</v>
      </c>
      <c r="R49" t="s">
        <v>2507</v>
      </c>
    </row>
    <row r="50" spans="1:18" ht="15" customHeight="1" x14ac:dyDescent="0.25">
      <c r="A50" s="5" t="s">
        <v>2169</v>
      </c>
      <c r="B50" t="str">
        <f>VLOOKUP(A50,Projets!$A$2:$L$90,2,0)</f>
        <v>Haru un robot compagnon</v>
      </c>
      <c r="C50" t="str">
        <f>VLOOKUP(A50,Projets!$A$2:$L$90,4,0)</f>
        <v>Smart Buildings &amp; Energy Efficiency</v>
      </c>
      <c r="D50" t="str">
        <f>VLOOKUP(A50,Projets!$A$2:$L$90,5,0)</f>
        <v>Partenariat</v>
      </c>
      <c r="E50" t="e">
        <f>VLOOKUP(D50,Projets!$A$2:$L$90,2,0)</f>
        <v>#N/A</v>
      </c>
      <c r="F50" t="e">
        <f>VLOOKUP(E50,Projets!$A$2:$L$90,2,0)</f>
        <v>#N/A</v>
      </c>
      <c r="G50" t="str">
        <f>VLOOKUP(A50,Projets!$A$2:$L$90,9,0)</f>
        <v xml:space="preserve">ZID EL AIEB   Noura  </v>
      </c>
      <c r="H50" t="str">
        <f>VLOOKUP(A50,Projets!$A$2:$L$90,10,0)</f>
        <v>noura.zid-el-aieb@edu.ece.fr</v>
      </c>
      <c r="I50" t="str">
        <f>VLOOKUP(A50,Projets!$A$2:$L$90,11,0)</f>
        <v>P. HAÏK</v>
      </c>
      <c r="J50" t="str">
        <f>VLOOKUP(A50,Projets!$A$2:$L$90,12,0)</f>
        <v>haik@ece.fr</v>
      </c>
      <c r="K50" t="s">
        <v>2572</v>
      </c>
      <c r="L50" s="6" t="s">
        <v>2474</v>
      </c>
      <c r="M50" t="s">
        <v>2497</v>
      </c>
      <c r="N50" t="s">
        <v>2562</v>
      </c>
      <c r="O50" t="str">
        <f t="shared" si="3"/>
        <v>P. HAÏK</v>
      </c>
      <c r="P50" t="s">
        <v>2569</v>
      </c>
      <c r="Q50" s="6" t="str">
        <f t="shared" si="2"/>
        <v>B Lapraye - P. HAÏK - S Le Marec</v>
      </c>
      <c r="R50" t="s">
        <v>2500</v>
      </c>
    </row>
    <row r="51" spans="1:18" x14ac:dyDescent="0.25">
      <c r="A51" s="5" t="s">
        <v>2185</v>
      </c>
      <c r="B51" t="str">
        <f>VLOOKUP(A51,Projets!$A$2:$L$90,2,0)</f>
        <v>Pillbot ; le robot de tri pour l'aide au suivi</v>
      </c>
      <c r="C51" t="str">
        <f>VLOOKUP(A51,Projets!$A$2:$L$90,4,0)</f>
        <v>Innovative Systems for Health</v>
      </c>
      <c r="D51" t="str">
        <f>VLOOKUP(A51,Projets!$A$2:$L$90,5,0)</f>
        <v>Publication</v>
      </c>
      <c r="E51" t="e">
        <f>VLOOKUP(D51,Projets!$A$2:$L$90,2,0)</f>
        <v>#N/A</v>
      </c>
      <c r="F51" t="e">
        <f>VLOOKUP(E51,Projets!$A$2:$L$90,2,0)</f>
        <v>#N/A</v>
      </c>
      <c r="G51" t="str">
        <f>VLOOKUP(A51,Projets!$A$2:$L$90,9,0)</f>
        <v xml:space="preserve">CHOLLET     Nicolas  </v>
      </c>
      <c r="H51" t="str">
        <f>VLOOKUP(A51,Projets!$A$2:$L$90,10,0)</f>
        <v>nicolas.chollet@edu.ece.fr</v>
      </c>
      <c r="I51" t="str">
        <f>VLOOKUP(A51,Projets!$A$2:$L$90,11,0)</f>
        <v>Frédéric RAVAUT</v>
      </c>
      <c r="J51" t="str">
        <f>VLOOKUP(A51,Projets!$A$2:$L$90,12,0)</f>
        <v>frederic.ravaut@ece.fr</v>
      </c>
      <c r="K51" t="s">
        <v>2572</v>
      </c>
      <c r="L51" s="6" t="s">
        <v>2474</v>
      </c>
      <c r="M51" t="s">
        <v>2557</v>
      </c>
      <c r="N51" t="s">
        <v>2416</v>
      </c>
      <c r="O51" t="str">
        <f t="shared" si="3"/>
        <v>Frédéric RAVAUT</v>
      </c>
      <c r="P51" t="s">
        <v>2549</v>
      </c>
      <c r="Q51" s="6" t="str">
        <f t="shared" si="2"/>
        <v>Jacques Rossard - Frédéric RAVAUT - Hichem BOUCHAIB</v>
      </c>
      <c r="R51" t="s">
        <v>2512</v>
      </c>
    </row>
    <row r="52" spans="1:18" ht="15" customHeight="1" x14ac:dyDescent="0.25">
      <c r="A52" s="5" t="s">
        <v>2191</v>
      </c>
      <c r="B52" t="str">
        <f>VLOOKUP(A52,Projets!$A$2:$L$90,2,0)</f>
        <v>Aut'Emotion : application destinée aux enfants autistes</v>
      </c>
      <c r="C52" t="str">
        <f>VLOOKUP(A52,Projets!$A$2:$L$90,4,0)</f>
        <v>Innovative Systems for Health</v>
      </c>
      <c r="D52" t="str">
        <f>VLOOKUP(A52,Projets!$A$2:$L$90,5,0)</f>
        <v>Concours</v>
      </c>
      <c r="E52" t="e">
        <f>VLOOKUP(D52,Projets!$A$2:$L$90,2,0)</f>
        <v>#N/A</v>
      </c>
      <c r="F52" t="e">
        <f>VLOOKUP(E52,Projets!$A$2:$L$90,2,0)</f>
        <v>#N/A</v>
      </c>
      <c r="G52" t="str">
        <f>VLOOKUP(A52,Projets!$A$2:$L$90,9,0)</f>
        <v xml:space="preserve">LE MOULLEC    Margaux  </v>
      </c>
      <c r="H52" t="str">
        <f>VLOOKUP(A52,Projets!$A$2:$L$90,10,0)</f>
        <v>margaux.le-moullec@edu.ece.fr</v>
      </c>
      <c r="I52" t="str">
        <f>VLOOKUP(A52,Projets!$A$2:$L$90,11,0)</f>
        <v>Jean-Baptiste de Chaisemartin</v>
      </c>
      <c r="J52" t="str">
        <f>VLOOKUP(A52,Projets!$A$2:$L$90,12,0)</f>
        <v>jbc@beehealthcare.fr</v>
      </c>
      <c r="K52" t="s">
        <v>2572</v>
      </c>
      <c r="L52" s="6" t="s">
        <v>2474</v>
      </c>
      <c r="M52" t="s">
        <v>2537</v>
      </c>
      <c r="N52" t="s">
        <v>2550</v>
      </c>
      <c r="O52" t="str">
        <f t="shared" si="3"/>
        <v>Jean-Baptiste de Chaisemartin</v>
      </c>
      <c r="P52" t="s">
        <v>2413</v>
      </c>
      <c r="Q52" s="6" t="str">
        <f t="shared" si="2"/>
        <v>Daniel Buruian - Jean-Baptiste de Chaisemartin - Thomas Couanon</v>
      </c>
    </row>
    <row r="53" spans="1:18" x14ac:dyDescent="0.25">
      <c r="A53" s="5" t="s">
        <v>2141</v>
      </c>
      <c r="B53" t="str">
        <f>VLOOKUP(A53,Projets!$A$2:$L$90,2,0)</f>
        <v>Optimisation de prise de décisions chez les sapeurs pompiers</v>
      </c>
      <c r="C53" t="str">
        <f>VLOOKUP(A53,Projets!$A$2:$L$90,4,0)</f>
        <v>Big Data</v>
      </c>
      <c r="D53" t="str">
        <f>VLOOKUP(A53,Projets!$A$2:$L$90,5,0)</f>
        <v>Concours</v>
      </c>
      <c r="E53" t="e">
        <f>VLOOKUP(D53,Projets!$A$2:$L$90,2,0)</f>
        <v>#N/A</v>
      </c>
      <c r="F53" t="e">
        <f>VLOOKUP(E53,Projets!$A$2:$L$90,2,0)</f>
        <v>#N/A</v>
      </c>
      <c r="G53" t="str">
        <f>VLOOKUP(A53,Projets!$A$2:$L$90,9,0)</f>
        <v xml:space="preserve">HAMLA     Louanes  </v>
      </c>
      <c r="H53" t="str">
        <f>VLOOKUP(A53,Projets!$A$2:$L$90,10,0)</f>
        <v>louanes.hamla@edu.ece.fr</v>
      </c>
      <c r="I53" t="str">
        <f>VLOOKUP(A53,Projets!$A$2:$L$90,11,0)</f>
        <v>Jean-Baptiste de Chaisemartin</v>
      </c>
      <c r="J53" t="str">
        <f>VLOOKUP(A53,Projets!$A$2:$L$90,12,0)</f>
        <v>jbc@beehealthcare.fr</v>
      </c>
      <c r="K53" t="s">
        <v>2572</v>
      </c>
      <c r="L53" s="6" t="s">
        <v>2475</v>
      </c>
      <c r="M53" t="s">
        <v>2537</v>
      </c>
      <c r="N53" t="s">
        <v>2550</v>
      </c>
      <c r="O53" t="str">
        <f t="shared" si="3"/>
        <v>Jean-Baptiste de Chaisemartin</v>
      </c>
      <c r="P53" t="s">
        <v>2563</v>
      </c>
      <c r="Q53" s="6" t="str">
        <f t="shared" si="2"/>
        <v>Daniel Buruian - Jean-Baptiste de Chaisemartin - Salim Nahle</v>
      </c>
      <c r="R53" t="s">
        <v>2544</v>
      </c>
    </row>
    <row r="54" spans="1:18" x14ac:dyDescent="0.25">
      <c r="A54" s="5" t="s">
        <v>2142</v>
      </c>
      <c r="B54" t="str">
        <f>VLOOKUP(A54,Projets!$A$2:$L$90,2,0)</f>
        <v>Shoeser</v>
      </c>
      <c r="C54" t="str">
        <f>VLOOKUP(A54,Projets!$A$2:$L$90,4,0)</f>
        <v>Innovative Systems for Health</v>
      </c>
      <c r="D54" t="str">
        <f>VLOOKUP(A54,Projets!$A$2:$L$90,5,0)</f>
        <v>Concours</v>
      </c>
      <c r="E54" t="e">
        <f>VLOOKUP(D54,Projets!$A$2:$L$90,2,0)</f>
        <v>#N/A</v>
      </c>
      <c r="F54" t="e">
        <f>VLOOKUP(E54,Projets!$A$2:$L$90,2,0)</f>
        <v>#N/A</v>
      </c>
      <c r="G54" t="str">
        <f>VLOOKUP(A54,Projets!$A$2:$L$90,9,0)</f>
        <v xml:space="preserve">AGGOUN     Manar  </v>
      </c>
      <c r="H54" t="str">
        <f>VLOOKUP(A54,Projets!$A$2:$L$90,10,0)</f>
        <v>manar.aggoun@edu.ece.fr</v>
      </c>
      <c r="I54" t="str">
        <f>VLOOKUP(A54,Projets!$A$2:$L$90,11,0)</f>
        <v>Federico MELE</v>
      </c>
      <c r="J54" t="str">
        <f>VLOOKUP(A54,Projets!$A$2:$L$90,12,0)</f>
        <v>federico.mele@ece.fr</v>
      </c>
      <c r="K54" t="s">
        <v>2572</v>
      </c>
      <c r="L54" s="6" t="s">
        <v>2475</v>
      </c>
      <c r="M54" t="s">
        <v>2557</v>
      </c>
      <c r="N54" t="s">
        <v>2416</v>
      </c>
      <c r="O54" t="str">
        <f t="shared" si="3"/>
        <v>Federico MELE</v>
      </c>
      <c r="P54" t="s">
        <v>2549</v>
      </c>
      <c r="Q54" s="6" t="str">
        <f t="shared" si="2"/>
        <v>Jacques Rossard - Federico MELE - Hichem BOUCHAIB</v>
      </c>
      <c r="R54" t="s">
        <v>2515</v>
      </c>
    </row>
    <row r="55" spans="1:18" ht="15" customHeight="1" x14ac:dyDescent="0.25">
      <c r="A55" s="5" t="s">
        <v>2156</v>
      </c>
      <c r="B55" t="str">
        <f>VLOOKUP(A55,Projets!$A$2:$L$90,2,0)</f>
        <v>Optimisation des plateformes de recrutement</v>
      </c>
      <c r="C55" t="str">
        <f>VLOOKUP(A55,Projets!$A$2:$L$90,4,0)</f>
        <v>Digital Campus</v>
      </c>
      <c r="D55" t="str">
        <f>VLOOKUP(A55,Projets!$A$2:$L$90,5,0)</f>
        <v>Concours</v>
      </c>
      <c r="E55" t="e">
        <f>VLOOKUP(D55,Projets!$A$2:$L$90,2,0)</f>
        <v>#N/A</v>
      </c>
      <c r="F55" t="e">
        <f>VLOOKUP(E55,Projets!$A$2:$L$90,2,0)</f>
        <v>#N/A</v>
      </c>
      <c r="G55" t="str">
        <f>VLOOKUP(A55,Projets!$A$2:$L$90,9,0)</f>
        <v>BLACHIER Guillaume</v>
      </c>
      <c r="H55" t="str">
        <f>VLOOKUP(A55,Projets!$A$2:$L$90,10,0)</f>
        <v>guillaume.blachier@edu.ece.fr</v>
      </c>
      <c r="I55" t="str">
        <f>VLOOKUP(A55,Projets!$A$2:$L$90,11,0)</f>
        <v>Maxime Schneider</v>
      </c>
      <c r="J55" t="str">
        <f>VLOOKUP(A55,Projets!$A$2:$L$90,12,0)</f>
        <v>Maxime Schneider &lt;maxime.schneider.fr@gmail.com&gt;</v>
      </c>
      <c r="K55" t="s">
        <v>2572</v>
      </c>
      <c r="L55" s="6" t="s">
        <v>2475</v>
      </c>
      <c r="M55" t="s">
        <v>2497</v>
      </c>
      <c r="N55" t="s">
        <v>2562</v>
      </c>
      <c r="O55" t="str">
        <f t="shared" si="3"/>
        <v>Maxime Schneider</v>
      </c>
      <c r="Q55" s="6" t="str">
        <f t="shared" si="2"/>
        <v xml:space="preserve">B Lapraye - Maxime Schneider - </v>
      </c>
      <c r="R55" t="s">
        <v>2547</v>
      </c>
    </row>
    <row r="56" spans="1:18" s="5" customFormat="1" x14ac:dyDescent="0.25">
      <c r="A56" s="5" t="s">
        <v>2201</v>
      </c>
      <c r="B56" t="str">
        <f>VLOOKUP(A56,Projets!$A$2:$L$90,2,0)</f>
        <v>Le doigt dans l’œil, « Optimisation d’une solution de pointage à l’œil pour personne en situation de handicap »</v>
      </c>
      <c r="C56" t="str">
        <f>VLOOKUP(A56,Projets!$A$2:$L$90,4,0)</f>
        <v>Innovative Systems for Health</v>
      </c>
      <c r="D56" t="str">
        <f>VLOOKUP(A56,Projets!$A$2:$L$90,5,0)</f>
        <v>Innovation Ouverte</v>
      </c>
      <c r="E56" t="e">
        <f>VLOOKUP(D56,Projets!$A$2:$L$90,2,0)</f>
        <v>#N/A</v>
      </c>
      <c r="F56" t="e">
        <f>VLOOKUP(E56,Projets!$A$2:$L$90,2,0)</f>
        <v>#N/A</v>
      </c>
      <c r="G56" t="str">
        <f>VLOOKUP(A56,Projets!$A$2:$L$90,9,0)</f>
        <v xml:space="preserve">LE GAL    Solenn  </v>
      </c>
      <c r="H56" t="str">
        <f>VLOOKUP(A56,Projets!$A$2:$L$90,10,0)</f>
        <v>solenn.le-gal@edu.ece.fr</v>
      </c>
      <c r="I56" t="str">
        <f>VLOOKUP(A56,Projets!$A$2:$L$90,11,0)</f>
        <v>Thomas Couanon</v>
      </c>
      <c r="J56" t="str">
        <f>VLOOKUP(A56,Projets!$A$2:$L$90,12,0)</f>
        <v>thomas &lt;thomas.couanon@hotmail.fr&gt;</v>
      </c>
      <c r="K56" t="s">
        <v>2572</v>
      </c>
      <c r="L56" s="6" t="s">
        <v>2475</v>
      </c>
      <c r="M56" t="s">
        <v>2536</v>
      </c>
      <c r="N56" t="s">
        <v>2532</v>
      </c>
      <c r="O56" t="str">
        <f t="shared" si="3"/>
        <v>Thomas Couanon</v>
      </c>
      <c r="P56" t="s">
        <v>2569</v>
      </c>
      <c r="Q56" s="6" t="str">
        <f t="shared" si="2"/>
        <v>Pierre Paradinas - Thomas Couanon - S Le Marec</v>
      </c>
      <c r="R56" t="s">
        <v>2508</v>
      </c>
    </row>
    <row r="57" spans="1:18" ht="15" customHeight="1" x14ac:dyDescent="0.25">
      <c r="A57" s="5" t="s">
        <v>2138</v>
      </c>
      <c r="B57" t="str">
        <f>VLOOKUP(A57,Projets!$A$2:$L$90,2,0)</f>
        <v>lecture de voie d'escalade (sport)</v>
      </c>
      <c r="C57" t="str">
        <f>VLOOKUP(A57,Projets!$A$2:$L$90,4,0)</f>
        <v>Digital Entertainment</v>
      </c>
      <c r="D57" t="str">
        <f>VLOOKUP(A57,Projets!$A$2:$L$90,5,0)</f>
        <v>Concours</v>
      </c>
      <c r="E57" t="e">
        <f>VLOOKUP(D57,Projets!$A$2:$L$90,2,0)</f>
        <v>#N/A</v>
      </c>
      <c r="F57" t="e">
        <f>VLOOKUP(E57,Projets!$A$2:$L$90,2,0)</f>
        <v>#N/A</v>
      </c>
      <c r="G57" t="str">
        <f>VLOOKUP(A57,Projets!$A$2:$L$90,9,0)</f>
        <v xml:space="preserve">UHART JOUET    Cyprien  </v>
      </c>
      <c r="H57" t="str">
        <f>VLOOKUP(A57,Projets!$A$2:$L$90,10,0)</f>
        <v>cyprien.uhart-jouet@edu.ece.fr</v>
      </c>
      <c r="I57" t="str">
        <f>VLOOKUP(A57,Projets!$A$2:$L$90,11,0)</f>
        <v>Aliaume BRETEAU</v>
      </c>
      <c r="J57" t="str">
        <f>VLOOKUP(A57,Projets!$A$2:$L$90,12,0)</f>
        <v>Aliaume Breteau - BHC &lt;abh@beehealthcare.fr&gt;</v>
      </c>
      <c r="K57" t="s">
        <v>2572</v>
      </c>
      <c r="L57" s="6" t="s">
        <v>2476</v>
      </c>
      <c r="M57" t="s">
        <v>2537</v>
      </c>
      <c r="N57" t="s">
        <v>2550</v>
      </c>
      <c r="O57" t="str">
        <f t="shared" si="3"/>
        <v>Aliaume BRETEAU</v>
      </c>
      <c r="P57" t="s">
        <v>2564</v>
      </c>
      <c r="Q57" s="6" t="str">
        <f t="shared" si="2"/>
        <v>Daniel Buruian - Aliaume BRETEAU - DO Bouchez</v>
      </c>
      <c r="R57" t="s">
        <v>2507</v>
      </c>
    </row>
    <row r="58" spans="1:18" ht="15" customHeight="1" x14ac:dyDescent="0.25">
      <c r="A58" s="5" t="s">
        <v>2202</v>
      </c>
      <c r="B58" t="str">
        <f>VLOOKUP(A58,Projets!$A$2:$L$90,2,0)</f>
        <v>Quad de l'air, un vent de liberté</v>
      </c>
      <c r="C58" t="str">
        <f>VLOOKUP(A58,Projets!$A$2:$L$90,4,0)</f>
        <v>Innovative Systems for Health</v>
      </c>
      <c r="D58" t="str">
        <f>VLOOKUP(A58,Projets!$A$2:$L$90,5,0)</f>
        <v>Innovation Ouverte</v>
      </c>
      <c r="E58" t="e">
        <f>VLOOKUP(D58,Projets!$A$2:$L$90,2,0)</f>
        <v>#N/A</v>
      </c>
      <c r="F58" t="e">
        <f>VLOOKUP(E58,Projets!$A$2:$L$90,2,0)</f>
        <v>#N/A</v>
      </c>
      <c r="G58" t="str">
        <f>VLOOKUP(A58,Projets!$A$2:$L$90,9,0)</f>
        <v xml:space="preserve">ARENDARSKI     Annabelle  </v>
      </c>
      <c r="H58" t="str">
        <f>VLOOKUP(A58,Projets!$A$2:$L$90,10,0)</f>
        <v>annabelle.arendarski@edu.ece.fr</v>
      </c>
      <c r="I58" t="str">
        <f>VLOOKUP(A58,Projets!$A$2:$L$90,11,0)</f>
        <v>Thomas Couanon</v>
      </c>
      <c r="J58" t="str">
        <f>VLOOKUP(A58,Projets!$A$2:$L$90,12,0)</f>
        <v>thomas &lt;thomas.couanon@hotmail.fr&gt;</v>
      </c>
      <c r="K58" t="s">
        <v>2572</v>
      </c>
      <c r="L58" s="6" t="s">
        <v>2476</v>
      </c>
      <c r="M58" t="s">
        <v>2536</v>
      </c>
      <c r="N58" t="s">
        <v>2532</v>
      </c>
      <c r="O58" t="str">
        <f t="shared" si="3"/>
        <v>Thomas Couanon</v>
      </c>
      <c r="P58" t="s">
        <v>2569</v>
      </c>
      <c r="Q58" s="6" t="str">
        <f t="shared" si="2"/>
        <v>Pierre Paradinas - Thomas Couanon - S Le Marec</v>
      </c>
      <c r="R58" t="s">
        <v>2508</v>
      </c>
    </row>
    <row r="59" spans="1:18" ht="15" customHeight="1" x14ac:dyDescent="0.25">
      <c r="A59" s="5" t="s">
        <v>2208</v>
      </c>
      <c r="B59" t="str">
        <f>VLOOKUP(A59,Projets!$A$2:$L$90,2,0)</f>
        <v>La carafe à vin connectée</v>
      </c>
      <c r="C59" t="str">
        <f>VLOOKUP(A59,Projets!$A$2:$L$90,4,0)</f>
        <v>Systèmes Communicants</v>
      </c>
      <c r="D59" t="str">
        <f>VLOOKUP(A59,Projets!$A$2:$L$90,5,0)</f>
        <v>Concours</v>
      </c>
      <c r="E59" t="e">
        <f>VLOOKUP(D59,Projets!$A$2:$L$90,2,0)</f>
        <v>#N/A</v>
      </c>
      <c r="F59" t="e">
        <f>VLOOKUP(E59,Projets!$A$2:$L$90,2,0)</f>
        <v>#N/A</v>
      </c>
      <c r="G59" t="str">
        <f>VLOOKUP(A59,Projets!$A$2:$L$90,9,0)</f>
        <v xml:space="preserve">ARMALET     Raphaël-dimitri  </v>
      </c>
      <c r="H59" t="str">
        <f>VLOOKUP(A59,Projets!$A$2:$L$90,10,0)</f>
        <v>raphael-dimitri.armalet@edu.ece.fr</v>
      </c>
      <c r="I59" t="str">
        <f>VLOOKUP(A59,Projets!$A$2:$L$90,11,0)</f>
        <v>Kevin Frydman</v>
      </c>
      <c r="J59" t="str">
        <f>VLOOKUP(A59,Projets!$A$2:$L$90,12,0)</f>
        <v>kevin.frydman@esquad.co</v>
      </c>
      <c r="K59" t="s">
        <v>2572</v>
      </c>
      <c r="L59" s="6" t="s">
        <v>2476</v>
      </c>
      <c r="M59" t="s">
        <v>2497</v>
      </c>
      <c r="N59" t="s">
        <v>2562</v>
      </c>
      <c r="O59" t="str">
        <f t="shared" si="3"/>
        <v>Kevin Frydman</v>
      </c>
      <c r="P59" s="5"/>
      <c r="Q59" s="6" t="str">
        <f t="shared" si="2"/>
        <v xml:space="preserve">B Lapraye - Kevin Frydman - </v>
      </c>
      <c r="R59" t="s">
        <v>2555</v>
      </c>
    </row>
    <row r="60" spans="1:18" ht="15" customHeight="1" x14ac:dyDescent="0.25">
      <c r="A60" s="5" t="s">
        <v>2144</v>
      </c>
      <c r="B60" t="str">
        <f>VLOOKUP(A60,Projets!$A$2:$L$90,2,0)</f>
        <v>Armoire à Pharmacie connectée</v>
      </c>
      <c r="C60" t="str">
        <f>VLOOKUP(A60,Projets!$A$2:$L$90,4,0)</f>
        <v>Innovative Systems for Health</v>
      </c>
      <c r="D60" t="str">
        <f>VLOOKUP(A60,Projets!$A$2:$L$90,5,0)</f>
        <v>Innovation Ouverte</v>
      </c>
      <c r="E60" t="e">
        <f>VLOOKUP(D60,Projets!$A$2:$L$90,2,0)</f>
        <v>#N/A</v>
      </c>
      <c r="F60" t="e">
        <f>VLOOKUP(E60,Projets!$A$2:$L$90,2,0)</f>
        <v>#N/A</v>
      </c>
      <c r="G60" t="str">
        <f>VLOOKUP(A60,Projets!$A$2:$L$90,9,0)</f>
        <v xml:space="preserve">GARNAOUI     Karim  </v>
      </c>
      <c r="H60" t="str">
        <f>VLOOKUP(A60,Projets!$A$2:$L$90,10,0)</f>
        <v>karim.garnaoui@edu.ece.fr</v>
      </c>
      <c r="I60" t="str">
        <f>VLOOKUP(A60,Projets!$A$2:$L$90,11,0)</f>
        <v>Aliaume BRETEAU</v>
      </c>
      <c r="J60" t="str">
        <f>VLOOKUP(A60,Projets!$A$2:$L$90,12,0)</f>
        <v>Aliaume Breteau - BHC &lt;abh@beehealthcare.fr&gt;</v>
      </c>
      <c r="K60" t="s">
        <v>2572</v>
      </c>
      <c r="L60" s="6" t="s">
        <v>2477</v>
      </c>
      <c r="M60" s="5" t="s">
        <v>2537</v>
      </c>
      <c r="N60" s="5" t="s">
        <v>2550</v>
      </c>
      <c r="O60" t="str">
        <f t="shared" si="3"/>
        <v>Aliaume BRETEAU</v>
      </c>
      <c r="P60" s="5" t="s">
        <v>2413</v>
      </c>
      <c r="Q60" s="6" t="str">
        <f t="shared" si="2"/>
        <v>Daniel Buruian - Aliaume BRETEAU - Thomas Couanon</v>
      </c>
      <c r="R60" t="s">
        <v>2507</v>
      </c>
    </row>
    <row r="61" spans="1:18" ht="15" customHeight="1" x14ac:dyDescent="0.25">
      <c r="A61" s="5" t="s">
        <v>2146</v>
      </c>
      <c r="B61" t="str">
        <f>VLOOKUP(A61,Projets!$A$2:$L$90,2,0)</f>
        <v>Cathéter automatisé</v>
      </c>
      <c r="C61" t="str">
        <f>VLOOKUP(A61,Projets!$A$2:$L$90,4,0)</f>
        <v>Innovative Systems for Health</v>
      </c>
      <c r="D61" t="str">
        <f>VLOOKUP(A61,Projets!$A$2:$L$90,5,0)</f>
        <v>Concours</v>
      </c>
      <c r="E61" t="e">
        <f>VLOOKUP(D61,Projets!$A$2:$L$90,2,0)</f>
        <v>#N/A</v>
      </c>
      <c r="F61" t="e">
        <f>VLOOKUP(E61,Projets!$A$2:$L$90,2,0)</f>
        <v>#N/A</v>
      </c>
      <c r="G61" t="str">
        <f>VLOOKUP(A61,Projets!$A$2:$L$90,9,0)</f>
        <v xml:space="preserve">ZIANE     Meriem  </v>
      </c>
      <c r="H61" t="str">
        <f>VLOOKUP(A61,Projets!$A$2:$L$90,10,0)</f>
        <v>meriem.ziane@edu.ece.fr</v>
      </c>
      <c r="I61" t="str">
        <f>VLOOKUP(A61,Projets!$A$2:$L$90,11,0)</f>
        <v>Thomas Couanon</v>
      </c>
      <c r="J61" t="str">
        <f>VLOOKUP(A61,Projets!$A$2:$L$90,12,0)</f>
        <v>thomas &lt;thomas.couanon@hotmail.fr&gt;</v>
      </c>
      <c r="K61" t="s">
        <v>2572</v>
      </c>
      <c r="L61" s="6" t="s">
        <v>2477</v>
      </c>
      <c r="M61" t="s">
        <v>2557</v>
      </c>
      <c r="N61" t="s">
        <v>2416</v>
      </c>
      <c r="O61" t="str">
        <f t="shared" si="3"/>
        <v>Thomas Couanon</v>
      </c>
      <c r="P61" t="s">
        <v>2549</v>
      </c>
      <c r="Q61" s="6" t="str">
        <f t="shared" si="2"/>
        <v>Jacques Rossard - Thomas Couanon - Hichem BOUCHAIB</v>
      </c>
    </row>
    <row r="62" spans="1:18" ht="15" customHeight="1" x14ac:dyDescent="0.25">
      <c r="A62" s="5" t="s">
        <v>2174</v>
      </c>
      <c r="B62" t="str">
        <f>VLOOKUP(A62,Projets!$A$2:$L$90,2,0)</f>
        <v>Coupe de robotique</v>
      </c>
      <c r="C62" t="str">
        <f>VLOOKUP(A62,Projets!$A$2:$L$90,4,0)</f>
        <v>Robotique et Aéronautique</v>
      </c>
      <c r="D62" t="str">
        <f>VLOOKUP(A62,Projets!$A$2:$L$90,5,0)</f>
        <v>Innovation Ouverte</v>
      </c>
      <c r="E62" t="e">
        <f>VLOOKUP(D62,Projets!$A$2:$L$90,2,0)</f>
        <v>#N/A</v>
      </c>
      <c r="F62" t="e">
        <f>VLOOKUP(E62,Projets!$A$2:$L$90,2,0)</f>
        <v>#N/A</v>
      </c>
      <c r="G62" t="str">
        <f>VLOOKUP(A62,Projets!$A$2:$L$90,9,0)</f>
        <v xml:space="preserve">LAUREAU     Arthur  </v>
      </c>
      <c r="H62" t="str">
        <f>VLOOKUP(A62,Projets!$A$2:$L$90,10,0)</f>
        <v>arthur.laureau@edu.ece.fr</v>
      </c>
      <c r="I62" t="str">
        <f>VLOOKUP(A62,Projets!$A$2:$L$90,11,0)</f>
        <v>T Guillemot</v>
      </c>
      <c r="J62" t="str">
        <f>VLOOKUP(A62,Projets!$A$2:$L$90,12,0)</f>
        <v>guillemo@ece.fr</v>
      </c>
      <c r="K62" t="s">
        <v>2572</v>
      </c>
      <c r="L62" s="6" t="s">
        <v>2477</v>
      </c>
      <c r="M62" t="s">
        <v>2536</v>
      </c>
      <c r="N62" t="s">
        <v>2532</v>
      </c>
      <c r="O62" t="str">
        <f t="shared" si="3"/>
        <v>T Guillemot</v>
      </c>
      <c r="P62" t="s">
        <v>2567</v>
      </c>
      <c r="Q62" s="6" t="str">
        <f t="shared" si="2"/>
        <v>Pierre Paradinas - T Guillemot - N Lopes</v>
      </c>
      <c r="R62" t="s">
        <v>2508</v>
      </c>
    </row>
    <row r="63" spans="1:18" ht="15" customHeight="1" x14ac:dyDescent="0.25">
      <c r="A63" s="5" t="s">
        <v>2139</v>
      </c>
      <c r="B63" t="str">
        <f>VLOOKUP(A63,Projets!$A$2:$L$90,2,0)</f>
        <v>Faciliter la mobilité des personnes en fauteuil roulant</v>
      </c>
      <c r="C63" t="str">
        <f>VLOOKUP(A63,Projets!$A$2:$L$90,4,0)</f>
        <v>Innovative Systems for Health</v>
      </c>
      <c r="D63" t="str">
        <f>VLOOKUP(A63,Projets!$A$2:$L$90,5,0)</f>
        <v>Concours</v>
      </c>
      <c r="E63" t="e">
        <f>VLOOKUP(D63,Projets!$A$2:$L$90,2,0)</f>
        <v>#N/A</v>
      </c>
      <c r="F63" t="e">
        <f>VLOOKUP(E63,Projets!$A$2:$L$90,2,0)</f>
        <v>#N/A</v>
      </c>
      <c r="G63" t="str">
        <f>VLOOKUP(A63,Projets!$A$2:$L$90,9,0)</f>
        <v xml:space="preserve">AYOUNTS     Haïk  </v>
      </c>
      <c r="H63" t="str">
        <f>VLOOKUP(A63,Projets!$A$2:$L$90,10,0)</f>
        <v>haik.ayounts@edu.ece.fr</v>
      </c>
      <c r="I63" t="str">
        <f>VLOOKUP(A63,Projets!$A$2:$L$90,11,0)</f>
        <v>Thomas Couanon</v>
      </c>
      <c r="J63" t="str">
        <f>VLOOKUP(A63,Projets!$A$2:$L$90,12,0)</f>
        <v>thomas &lt;thomas.couanon@hotmail.fr&gt;</v>
      </c>
      <c r="K63" t="s">
        <v>2572</v>
      </c>
      <c r="L63" s="6" t="s">
        <v>2478</v>
      </c>
      <c r="M63" t="s">
        <v>2557</v>
      </c>
      <c r="N63" t="s">
        <v>2416</v>
      </c>
      <c r="O63" t="str">
        <f t="shared" si="3"/>
        <v>Thomas Couanon</v>
      </c>
      <c r="P63" t="s">
        <v>2549</v>
      </c>
      <c r="Q63" s="6" t="str">
        <f t="shared" si="2"/>
        <v>Jacques Rossard - Thomas Couanon - Hichem BOUCHAIB</v>
      </c>
    </row>
    <row r="64" spans="1:18" x14ac:dyDescent="0.25">
      <c r="A64" s="5" t="s">
        <v>2186</v>
      </c>
      <c r="B64" t="str">
        <f>VLOOKUP(A64,Projets!$A$2:$L$90,2,0)</f>
        <v>Découverte des études supérieures</v>
      </c>
      <c r="C64" t="str">
        <f>VLOOKUP(A64,Projets!$A$2:$L$90,4,0)</f>
        <v>Digital Campus</v>
      </c>
      <c r="D64" t="str">
        <f>VLOOKUP(A64,Projets!$A$2:$L$90,5,0)</f>
        <v>Concours</v>
      </c>
      <c r="E64" t="e">
        <f>VLOOKUP(D64,Projets!$A$2:$L$90,2,0)</f>
        <v>#N/A</v>
      </c>
      <c r="F64" t="e">
        <f>VLOOKUP(E64,Projets!$A$2:$L$90,2,0)</f>
        <v>#N/A</v>
      </c>
      <c r="G64" t="str">
        <f>VLOOKUP(A64,Projets!$A$2:$L$90,9,0)</f>
        <v xml:space="preserve">BOUZEMAME     Dany  </v>
      </c>
      <c r="H64" t="str">
        <f>VLOOKUP(A64,Projets!$A$2:$L$90,10,0)</f>
        <v>dany.bouzemame@edu.ece.fr</v>
      </c>
      <c r="I64" t="str">
        <f>VLOOKUP(A64,Projets!$A$2:$L$90,11,0)</f>
        <v>B Senouci</v>
      </c>
      <c r="J64" t="str">
        <f>VLOOKUP(A64,Projets!$A$2:$L$90,12,0)</f>
        <v>waleed.mouhali@ece.fr</v>
      </c>
      <c r="K64" t="s">
        <v>2572</v>
      </c>
      <c r="L64" s="6" t="s">
        <v>2478</v>
      </c>
      <c r="M64" t="s">
        <v>2537</v>
      </c>
      <c r="N64" t="s">
        <v>2550</v>
      </c>
      <c r="O64" t="str">
        <f t="shared" si="3"/>
        <v>B Senouci</v>
      </c>
      <c r="P64" t="s">
        <v>2564</v>
      </c>
      <c r="Q64" s="6" t="str">
        <f t="shared" si="2"/>
        <v>Daniel Buruian - B Senouci - DO Bouchez</v>
      </c>
      <c r="R64" t="s">
        <v>2527</v>
      </c>
    </row>
    <row r="65" spans="1:18" x14ac:dyDescent="0.25">
      <c r="A65" s="5" t="s">
        <v>2210</v>
      </c>
      <c r="B65" t="str">
        <f>VLOOKUP(A65,Projets!$A$2:$L$90,2,0)</f>
        <v>MyHomePlace - Un guichet unique pour simplifier l'expérience du propriétaire de maison individuelle</v>
      </c>
      <c r="C65" t="str">
        <f>VLOOKUP(A65,Projets!$A$2:$L$90,4,0)</f>
        <v>Big Data</v>
      </c>
      <c r="D65" t="str">
        <f>VLOOKUP(A65,Projets!$A$2:$L$90,5,0)</f>
        <v>Partenariat</v>
      </c>
      <c r="E65" t="e">
        <f>VLOOKUP(D65,Projets!$A$2:$L$90,2,0)</f>
        <v>#N/A</v>
      </c>
      <c r="F65" t="e">
        <f>VLOOKUP(E65,Projets!$A$2:$L$90,2,0)</f>
        <v>#N/A</v>
      </c>
      <c r="G65" t="str">
        <f>VLOOKUP(A65,Projets!$A$2:$L$90,9,0)</f>
        <v xml:space="preserve">BOONE     Marin  </v>
      </c>
      <c r="H65" t="str">
        <f>VLOOKUP(A65,Projets!$A$2:$L$90,10,0)</f>
        <v>marin.boone@edu.ece.fr</v>
      </c>
      <c r="I65" t="str">
        <f>VLOOKUP(A65,Projets!$A$2:$L$90,11,0)</f>
        <v>Nicolas Lopes</v>
      </c>
      <c r="J65" t="str">
        <f>VLOOKUP(A65,Projets!$A$2:$L$90,12,0)</f>
        <v>nicolas@lopes.io</v>
      </c>
      <c r="K65" t="s">
        <v>2572</v>
      </c>
      <c r="L65" s="6" t="s">
        <v>2478</v>
      </c>
      <c r="M65" t="s">
        <v>2497</v>
      </c>
      <c r="N65" t="s">
        <v>2562</v>
      </c>
      <c r="O65" t="str">
        <f t="shared" si="3"/>
        <v>Nicolas Lopes</v>
      </c>
      <c r="P65" t="s">
        <v>2563</v>
      </c>
      <c r="Q65" s="6" t="str">
        <f t="shared" si="2"/>
        <v>B Lapraye - Nicolas Lopes - Salim Nahle</v>
      </c>
      <c r="R65" t="s">
        <v>2554</v>
      </c>
    </row>
    <row r="66" spans="1:18" ht="15" customHeight="1" x14ac:dyDescent="0.25">
      <c r="A66" s="5" t="s">
        <v>2150</v>
      </c>
      <c r="B66" t="str">
        <f>VLOOKUP(A66,Projets!$A$2:$L$90,2,0)</f>
        <v>PMP</v>
      </c>
      <c r="C66" t="str">
        <f>VLOOKUP(A66,Projets!$A$2:$L$90,4,0)</f>
        <v>Communicating Systems</v>
      </c>
      <c r="D66" t="str">
        <f>VLOOKUP(A66,Projets!$A$2:$L$90,5,0)</f>
        <v xml:space="preserve">Concours </v>
      </c>
      <c r="E66" t="e">
        <f>VLOOKUP(D66,Projets!$A$2:$L$90,2,0)</f>
        <v>#N/A</v>
      </c>
      <c r="F66" t="e">
        <f>VLOOKUP(E66,Projets!$A$2:$L$90,2,0)</f>
        <v>#N/A</v>
      </c>
      <c r="G66" t="str">
        <f>VLOOKUP(A66,Projets!$A$2:$L$90,9,0)</f>
        <v xml:space="preserve">BAHRI     Skander  </v>
      </c>
      <c r="H66" t="str">
        <f>VLOOKUP(A66,Projets!$A$2:$L$90,10,0)</f>
        <v>skander.bahri@edu.ece.fr</v>
      </c>
      <c r="I66" t="str">
        <f>VLOOKUP(A66,Projets!$A$2:$L$90,11,0)</f>
        <v>T Guillemot</v>
      </c>
      <c r="J66" t="str">
        <f>VLOOKUP(A66,Projets!$A$2:$L$90,12,0)</f>
        <v>guillemo@ece.fr</v>
      </c>
      <c r="K66" t="s">
        <v>2572</v>
      </c>
      <c r="L66" s="6" t="s">
        <v>2479</v>
      </c>
      <c r="M66" t="s">
        <v>2557</v>
      </c>
      <c r="N66" t="s">
        <v>2416</v>
      </c>
      <c r="O66" t="str">
        <f t="shared" si="3"/>
        <v>T Guillemot</v>
      </c>
      <c r="P66" t="s">
        <v>2549</v>
      </c>
      <c r="Q66" s="6" t="str">
        <f t="shared" ref="Q66:Q90" si="4">CONCATENATE(N66," - ",O66," - ",P66)</f>
        <v>Jacques Rossard - T Guillemot - Hichem BOUCHAIB</v>
      </c>
      <c r="R66" t="s">
        <v>2508</v>
      </c>
    </row>
    <row r="67" spans="1:18" ht="15" customHeight="1" x14ac:dyDescent="0.25">
      <c r="A67" s="5" t="s">
        <v>2187</v>
      </c>
      <c r="B67" t="str">
        <f>VLOOKUP(A67,Projets!$A$2:$L$90,2,0)</f>
        <v>Ventoline connectée</v>
      </c>
      <c r="C67" t="str">
        <f>VLOOKUP(A67,Projets!$A$2:$L$90,4,0)</f>
        <v>Innovative Systems for Health</v>
      </c>
      <c r="D67" t="str">
        <f>VLOOKUP(A67,Projets!$A$2:$L$90,5,0)</f>
        <v>Concours</v>
      </c>
      <c r="E67" t="e">
        <f>VLOOKUP(D67,Projets!$A$2:$L$90,2,0)</f>
        <v>#N/A</v>
      </c>
      <c r="F67" t="e">
        <f>VLOOKUP(E67,Projets!$A$2:$L$90,2,0)</f>
        <v>#N/A</v>
      </c>
      <c r="G67" t="str">
        <f>VLOOKUP(A67,Projets!$A$2:$L$90,9,0)</f>
        <v xml:space="preserve">MEDJEBEUR     David  </v>
      </c>
      <c r="H67" t="str">
        <f>VLOOKUP(A67,Projets!$A$2:$L$90,10,0)</f>
        <v>david.medjebeur@edu.ece.fr</v>
      </c>
      <c r="I67" t="str">
        <f>VLOOKUP(A67,Projets!$A$2:$L$90,11,0)</f>
        <v>B Senouci</v>
      </c>
      <c r="J67" t="str">
        <f>VLOOKUP(A67,Projets!$A$2:$L$90,12,0)</f>
        <v>waleed.mouhali@ece.fr</v>
      </c>
      <c r="K67" t="s">
        <v>2572</v>
      </c>
      <c r="L67" s="6" t="s">
        <v>2479</v>
      </c>
      <c r="M67" t="s">
        <v>2537</v>
      </c>
      <c r="N67" t="s">
        <v>2550</v>
      </c>
      <c r="O67" t="str">
        <f t="shared" si="3"/>
        <v>B Senouci</v>
      </c>
      <c r="P67" t="s">
        <v>2413</v>
      </c>
      <c r="Q67" s="6" t="str">
        <f t="shared" si="4"/>
        <v>Daniel Buruian - B Senouci - Thomas Couanon</v>
      </c>
      <c r="R67" t="s">
        <v>2527</v>
      </c>
    </row>
    <row r="68" spans="1:18" ht="15" customHeight="1" x14ac:dyDescent="0.25">
      <c r="A68" s="5" t="s">
        <v>2217</v>
      </c>
      <c r="B68" t="str">
        <f>VLOOKUP(A68,Projets!$A$2:$L$90,2,0)</f>
        <v>ECE3Sat - EPS: Electrical Power Supply</v>
      </c>
      <c r="C68" t="str">
        <f>VLOOKUP(A68,Projets!$A$2:$L$90,4,0)</f>
        <v>Robotics &amp; Aeronautics</v>
      </c>
      <c r="D68" t="str">
        <f>VLOOKUP(A68,Projets!$A$2:$L$90,5,0)</f>
        <v>Partenariat</v>
      </c>
      <c r="E68" t="e">
        <f>VLOOKUP(D68,Projets!$A$2:$L$90,2,0)</f>
        <v>#N/A</v>
      </c>
      <c r="F68" t="e">
        <f>VLOOKUP(E68,Projets!$A$2:$L$90,2,0)</f>
        <v>#N/A</v>
      </c>
      <c r="G68" t="str">
        <f>VLOOKUP(A68,Projets!$A$2:$L$90,9,0)</f>
        <v xml:space="preserve">JEGAT     Vinuuzan  </v>
      </c>
      <c r="H68" t="str">
        <f>VLOOKUP(A68,Projets!$A$2:$L$90,10,0)</f>
        <v>vinuuzan.jegat@edu.ece.fr</v>
      </c>
      <c r="I68" t="str">
        <f>VLOOKUP(A68,Projets!$A$2:$L$90,11,0)</f>
        <v>Nicolas Lopes</v>
      </c>
      <c r="J68" t="str">
        <f>VLOOKUP(A68,Projets!$A$2:$L$90,12,0)</f>
        <v>nicolas@lopes.io</v>
      </c>
      <c r="K68" t="s">
        <v>2572</v>
      </c>
      <c r="L68" s="6" t="s">
        <v>2479</v>
      </c>
      <c r="M68" t="s">
        <v>2497</v>
      </c>
      <c r="N68" t="s">
        <v>2562</v>
      </c>
      <c r="O68" t="str">
        <f t="shared" si="3"/>
        <v>Nicolas Lopes</v>
      </c>
      <c r="P68" t="s">
        <v>2566</v>
      </c>
      <c r="Q68" s="6" t="str">
        <f t="shared" si="4"/>
        <v>B Lapraye - Nicolas Lopes - O Chesnais</v>
      </c>
      <c r="R68" t="s">
        <v>2554</v>
      </c>
    </row>
    <row r="69" spans="1:18" x14ac:dyDescent="0.25">
      <c r="A69" s="5" t="s">
        <v>2157</v>
      </c>
      <c r="B69" t="str">
        <f>VLOOKUP(A69,Projets!$A$2:$L$90,2,0)</f>
        <v>Feux rouge dynamiques et optimisation de la sécurité et du temps lors des parcours pietons dans les grandes villes</v>
      </c>
      <c r="C69" t="str">
        <f>VLOOKUP(A69,Projets!$A$2:$L$90,4,0)</f>
        <v>Communicating Systems</v>
      </c>
      <c r="D69" t="str">
        <f>VLOOKUP(A69,Projets!$A$2:$L$90,5,0)</f>
        <v>Publication</v>
      </c>
      <c r="E69" t="e">
        <f>VLOOKUP(D69,Projets!$A$2:$L$90,2,0)</f>
        <v>#N/A</v>
      </c>
      <c r="F69" t="e">
        <f>VLOOKUP(E69,Projets!$A$2:$L$90,2,0)</f>
        <v>#N/A</v>
      </c>
      <c r="G69" t="str">
        <f>VLOOKUP(A69,Projets!$A$2:$L$90,9,0)</f>
        <v xml:space="preserve">ZENNADI     Eric  </v>
      </c>
      <c r="H69" t="str">
        <f>VLOOKUP(A69,Projets!$A$2:$L$90,10,0)</f>
        <v>eric.zennadi@edu.ece.fr</v>
      </c>
      <c r="I69" t="str">
        <f>VLOOKUP(A69,Projets!$A$2:$L$90,11,0)</f>
        <v>Rafik ZITOUNI</v>
      </c>
      <c r="J69" t="str">
        <f>VLOOKUP(A69,Projets!$A$2:$L$90,12,0)</f>
        <v xml:space="preserve">ZITOUNI Rafik &lt;rafik.zitouni@ece.fr&gt;, </v>
      </c>
      <c r="K69" t="s">
        <v>2572</v>
      </c>
      <c r="L69" s="6" t="s">
        <v>2480</v>
      </c>
      <c r="M69" t="s">
        <v>2497</v>
      </c>
      <c r="N69" t="s">
        <v>2562</v>
      </c>
      <c r="O69" t="s">
        <v>2561</v>
      </c>
      <c r="P69" t="s">
        <v>2566</v>
      </c>
      <c r="Q69" s="6" t="str">
        <f t="shared" si="4"/>
        <v>B Lapraye - David Olivier Bouchez - O Chesnais</v>
      </c>
      <c r="R69" t="s">
        <v>2514</v>
      </c>
    </row>
    <row r="70" spans="1:18" s="5" customFormat="1" ht="15" customHeight="1" x14ac:dyDescent="0.25">
      <c r="A70" s="5" t="s">
        <v>2193</v>
      </c>
      <c r="B70" t="str">
        <f>VLOOKUP(A70,Projets!$A$2:$L$90,2,0)</f>
        <v>Optimisation de l’espace des métros et gestion des flux de voyageurs</v>
      </c>
      <c r="C70" t="str">
        <f>VLOOKUP(A70,Projets!$A$2:$L$90,4,0)</f>
        <v>Communicating Systems</v>
      </c>
      <c r="D70" t="str">
        <f>VLOOKUP(A70,Projets!$A$2:$L$90,5,0)</f>
        <v>Concours</v>
      </c>
      <c r="E70" t="e">
        <f>VLOOKUP(D70,Projets!$A$2:$L$90,2,0)</f>
        <v>#N/A</v>
      </c>
      <c r="F70" t="e">
        <f>VLOOKUP(E70,Projets!$A$2:$L$90,2,0)</f>
        <v>#N/A</v>
      </c>
      <c r="G70" t="str">
        <f>VLOOKUP(A70,Projets!$A$2:$L$90,9,0)</f>
        <v xml:space="preserve">POLETTO     Mathieu  </v>
      </c>
      <c r="H70" t="str">
        <f>VLOOKUP(A70,Projets!$A$2:$L$90,10,0)</f>
        <v>mathieu.poletto@edu.ece.fr</v>
      </c>
      <c r="I70" t="str">
        <f>VLOOKUP(A70,Projets!$A$2:$L$90,11,0)</f>
        <v>Olivier CHESNAIS</v>
      </c>
      <c r="J70" t="str">
        <f>VLOOKUP(A70,Projets!$A$2:$L$90,12,0)</f>
        <v>CHESNAIS Olivier &lt;olivier.chesnais@ece.fr&gt;</v>
      </c>
      <c r="K70" t="s">
        <v>2572</v>
      </c>
      <c r="L70" s="6" t="s">
        <v>2480</v>
      </c>
      <c r="M70" t="s">
        <v>2557</v>
      </c>
      <c r="N70" t="s">
        <v>2416</v>
      </c>
      <c r="O70" t="str">
        <f t="shared" ref="O70:O90" si="5">I70</f>
        <v>Olivier CHESNAIS</v>
      </c>
      <c r="P70" t="s">
        <v>2549</v>
      </c>
      <c r="Q70" s="6" t="str">
        <f t="shared" si="4"/>
        <v>Jacques Rossard - Olivier CHESNAIS - Hichem BOUCHAIB</v>
      </c>
      <c r="R70"/>
    </row>
    <row r="71" spans="1:18" ht="15" customHeight="1" x14ac:dyDescent="0.25">
      <c r="A71" s="5" t="s">
        <v>2135</v>
      </c>
      <c r="B71" t="str">
        <f>VLOOKUP(A71,Projets!$A$2:$L$90,2,0)</f>
        <v>Culture Easy</v>
      </c>
      <c r="C71" t="str">
        <f>VLOOKUP(A71,Projets!$A$2:$L$90,4,0)</f>
        <v>Communicating Systems</v>
      </c>
      <c r="D71" t="str">
        <f>VLOOKUP(A71,Projets!$A$2:$L$90,5,0)</f>
        <v>Concours</v>
      </c>
      <c r="E71" t="e">
        <f>VLOOKUP(D71,Projets!$A$2:$L$90,2,0)</f>
        <v>#N/A</v>
      </c>
      <c r="F71" t="e">
        <f>VLOOKUP(E71,Projets!$A$2:$L$90,2,0)</f>
        <v>#N/A</v>
      </c>
      <c r="G71" t="str">
        <f>VLOOKUP(A71,Projets!$A$2:$L$90,9,0)</f>
        <v xml:space="preserve">BOPPE     Adrien  </v>
      </c>
      <c r="H71" t="str">
        <f>VLOOKUP(A71,Projets!$A$2:$L$90,10,0)</f>
        <v>adrien.boppe@edu.ece.fr</v>
      </c>
      <c r="I71" t="str">
        <f>VLOOKUP(A71,Projets!$A$2:$L$90,11,0)</f>
        <v>Sebti Mouelhi</v>
      </c>
      <c r="J71" t="str">
        <f>VLOOKUP(A71,Projets!$A$2:$L$90,12,0)</f>
        <v>manolo-dulva.hina@ece.fr</v>
      </c>
      <c r="K71" t="s">
        <v>2572</v>
      </c>
      <c r="L71" s="6" t="s">
        <v>2481</v>
      </c>
      <c r="M71" t="s">
        <v>2557</v>
      </c>
      <c r="N71" t="s">
        <v>2416</v>
      </c>
      <c r="O71" t="str">
        <f t="shared" si="5"/>
        <v>Sebti Mouelhi</v>
      </c>
      <c r="Q71" s="6" t="str">
        <f t="shared" si="4"/>
        <v xml:space="preserve">Jacques Rossard - Sebti Mouelhi - </v>
      </c>
      <c r="R71" t="s">
        <v>2542</v>
      </c>
    </row>
    <row r="72" spans="1:18" ht="15" customHeight="1" x14ac:dyDescent="0.25">
      <c r="A72" s="5" t="s">
        <v>2136</v>
      </c>
      <c r="B72" t="str">
        <f>VLOOKUP(A72,Projets!$A$2:$L$90,2,0)</f>
        <v>Tickets de caisse sur smartphone</v>
      </c>
      <c r="C72" t="str">
        <f>VLOOKUP(A72,Projets!$A$2:$L$90,4,0)</f>
        <v>Big Data</v>
      </c>
      <c r="D72" t="str">
        <f>VLOOKUP(A72,Projets!$A$2:$L$90,5,0)</f>
        <v>Concours</v>
      </c>
      <c r="E72" t="e">
        <f>VLOOKUP(D72,Projets!$A$2:$L$90,2,0)</f>
        <v>#N/A</v>
      </c>
      <c r="F72" t="e">
        <f>VLOOKUP(E72,Projets!$A$2:$L$90,2,0)</f>
        <v>#N/A</v>
      </c>
      <c r="G72" t="str">
        <f>VLOOKUP(A72,Projets!$A$2:$L$90,9,0)</f>
        <v xml:space="preserve">MURIER     Charles  </v>
      </c>
      <c r="H72" t="str">
        <f>VLOOKUP(A72,Projets!$A$2:$L$90,10,0)</f>
        <v>charles.murier@edu.ece.fr</v>
      </c>
      <c r="I72" t="str">
        <f>VLOOKUP(A72,Projets!$A$2:$L$90,11,0)</f>
        <v>N.NACER</v>
      </c>
      <c r="J72" t="str">
        <f>VLOOKUP(A72,Projets!$A$2:$L$90,12,0)</f>
        <v>NACER Nassima &lt;fatma-zohra.nacer@ece.fr&gt;</v>
      </c>
      <c r="K72" t="s">
        <v>2572</v>
      </c>
      <c r="L72" s="6" t="s">
        <v>2485</v>
      </c>
      <c r="M72" t="s">
        <v>2537</v>
      </c>
      <c r="N72" t="s">
        <v>2550</v>
      </c>
      <c r="O72" t="str">
        <f t="shared" si="5"/>
        <v>N.NACER</v>
      </c>
      <c r="P72" t="s">
        <v>2563</v>
      </c>
      <c r="Q72" s="6" t="str">
        <f t="shared" si="4"/>
        <v>Daniel Buruian - N.NACER - Salim Nahle</v>
      </c>
      <c r="R72" t="s">
        <v>2548</v>
      </c>
    </row>
    <row r="73" spans="1:18" ht="15" customHeight="1" x14ac:dyDescent="0.25">
      <c r="A73" s="5" t="s">
        <v>2143</v>
      </c>
      <c r="B73" t="str">
        <f>VLOOKUP(A73,Projets!$A$2:$L$90,2,0)</f>
        <v>Smart Repair</v>
      </c>
      <c r="C73" t="str">
        <f>VLOOKUP(A73,Projets!$A$2:$L$90,4,0)</f>
        <v>Digital Entertainment</v>
      </c>
      <c r="D73" t="str">
        <f>VLOOKUP(A73,Projets!$A$2:$L$90,5,0)</f>
        <v>Concours</v>
      </c>
      <c r="E73" t="e">
        <f>VLOOKUP(D73,Projets!$A$2:$L$90,2,0)</f>
        <v>#N/A</v>
      </c>
      <c r="F73" t="e">
        <f>VLOOKUP(E73,Projets!$A$2:$L$90,2,0)</f>
        <v>#N/A</v>
      </c>
      <c r="G73" t="str">
        <f>VLOOKUP(A73,Projets!$A$2:$L$90,9,0)</f>
        <v xml:space="preserve">MIGNOT     Gautier  </v>
      </c>
      <c r="H73" t="str">
        <f>VLOOKUP(A73,Projets!$A$2:$L$90,10,0)</f>
        <v>gautier.mignot@edu.ece.fr</v>
      </c>
      <c r="I73" t="str">
        <f>VLOOKUP(A73,Projets!$A$2:$L$90,11,0)</f>
        <v>T Guillemot</v>
      </c>
      <c r="J73" t="str">
        <f>VLOOKUP(A73,Projets!$A$2:$L$90,12,0)</f>
        <v>guillemo@ece.fr</v>
      </c>
      <c r="K73" t="s">
        <v>2572</v>
      </c>
      <c r="L73" s="6" t="s">
        <v>2485</v>
      </c>
      <c r="M73" t="s">
        <v>2557</v>
      </c>
      <c r="N73" t="s">
        <v>2416</v>
      </c>
      <c r="O73" t="str">
        <f t="shared" si="5"/>
        <v>T Guillemot</v>
      </c>
      <c r="P73" t="s">
        <v>2549</v>
      </c>
      <c r="Q73" s="6" t="str">
        <f t="shared" si="4"/>
        <v>Jacques Rossard - T Guillemot - Hichem BOUCHAIB</v>
      </c>
      <c r="R73" t="s">
        <v>2508</v>
      </c>
    </row>
    <row r="74" spans="1:18" ht="15" customHeight="1" x14ac:dyDescent="0.25">
      <c r="A74" s="5" t="s">
        <v>2155</v>
      </c>
      <c r="B74" t="str">
        <f>VLOOKUP(A74,Projets!$A$2:$L$90,2,0)</f>
        <v>Réseau social, rencontre grâce aux centres d'intérêt communs</v>
      </c>
      <c r="C74" t="str">
        <f>VLOOKUP(A74,Projets!$A$2:$L$90,4,0)</f>
        <v>Big Data</v>
      </c>
      <c r="D74" t="str">
        <f>VLOOKUP(A74,Projets!$A$2:$L$90,5,0)</f>
        <v>Innovation Ouverte</v>
      </c>
      <c r="E74" t="e">
        <f>VLOOKUP(D74,Projets!$A$2:$L$90,2,0)</f>
        <v>#N/A</v>
      </c>
      <c r="F74" t="e">
        <f>VLOOKUP(E74,Projets!$A$2:$L$90,2,0)</f>
        <v>#N/A</v>
      </c>
      <c r="G74" t="str">
        <f>VLOOKUP(A74,Projets!$A$2:$L$90,9,0)</f>
        <v xml:space="preserve">JOSEPHINE     Dorothée  </v>
      </c>
      <c r="H74" t="str">
        <f>VLOOKUP(A74,Projets!$A$2:$L$90,10,0)</f>
        <v>dorothee.josephine@edu.ece.fr</v>
      </c>
      <c r="I74" t="str">
        <f>VLOOKUP(A74,Projets!$A$2:$L$90,11,0)</f>
        <v>Jean-Michel BUSCA</v>
      </c>
      <c r="J74" t="str">
        <f>VLOOKUP(A74,Projets!$A$2:$L$90,12,0)</f>
        <v>jeanmichel.busca@ece.fr</v>
      </c>
      <c r="K74" t="s">
        <v>2572</v>
      </c>
      <c r="L74" s="6" t="s">
        <v>2486</v>
      </c>
      <c r="M74" t="s">
        <v>2497</v>
      </c>
      <c r="N74" t="s">
        <v>2562</v>
      </c>
      <c r="O74" t="str">
        <f t="shared" si="5"/>
        <v>Jean-Michel BUSCA</v>
      </c>
      <c r="P74" t="s">
        <v>2563</v>
      </c>
      <c r="Q74" s="6" t="str">
        <f t="shared" si="4"/>
        <v>B Lapraye - Jean-Michel BUSCA - Salim Nahle</v>
      </c>
      <c r="R74" t="s">
        <v>2552</v>
      </c>
    </row>
    <row r="75" spans="1:18" ht="15" customHeight="1" x14ac:dyDescent="0.25">
      <c r="A75" s="5" t="s">
        <v>2189</v>
      </c>
      <c r="B75" t="str">
        <f>VLOOKUP(A75,Projets!$A$2:$L$90,2,0)</f>
        <v>Bracelet connecté pour personnes âgées</v>
      </c>
      <c r="C75" t="str">
        <f>VLOOKUP(A75,Projets!$A$2:$L$90,4,0)</f>
        <v>Innovative Systems for Health</v>
      </c>
      <c r="D75" t="str">
        <f>VLOOKUP(A75,Projets!$A$2:$L$90,5,0)</f>
        <v>Concours</v>
      </c>
      <c r="E75" t="e">
        <f>VLOOKUP(D75,Projets!$A$2:$L$90,2,0)</f>
        <v>#N/A</v>
      </c>
      <c r="F75" t="e">
        <f>VLOOKUP(E75,Projets!$A$2:$L$90,2,0)</f>
        <v>#N/A</v>
      </c>
      <c r="G75" t="str">
        <f>VLOOKUP(A75,Projets!$A$2:$L$90,9,0)</f>
        <v xml:space="preserve">FONTAINE     Maxime  </v>
      </c>
      <c r="H75" t="str">
        <f>VLOOKUP(A75,Projets!$A$2:$L$90,10,0)</f>
        <v>maxime.fontaine@edu.ece.fr</v>
      </c>
      <c r="I75" t="str">
        <f>VLOOKUP(A75,Projets!$A$2:$L$90,11,0)</f>
        <v>N.NACER</v>
      </c>
      <c r="J75" t="str">
        <f>VLOOKUP(A75,Projets!$A$2:$L$90,12,0)</f>
        <v>NACER Nassima &lt;fatma-zohra.nacer@ece.fr&gt;</v>
      </c>
      <c r="K75" t="s">
        <v>2572</v>
      </c>
      <c r="L75" s="6" t="s">
        <v>2486</v>
      </c>
      <c r="M75" t="s">
        <v>2537</v>
      </c>
      <c r="N75" t="s">
        <v>2550</v>
      </c>
      <c r="O75" t="str">
        <f t="shared" si="5"/>
        <v>N.NACER</v>
      </c>
      <c r="P75" t="s">
        <v>2413</v>
      </c>
      <c r="Q75" s="6" t="str">
        <f t="shared" si="4"/>
        <v>Daniel Buruian - N.NACER - Thomas Couanon</v>
      </c>
      <c r="R75" t="s">
        <v>2548</v>
      </c>
    </row>
    <row r="76" spans="1:18" s="5" customFormat="1" x14ac:dyDescent="0.25">
      <c r="A76" s="5" t="s">
        <v>2194</v>
      </c>
      <c r="B76" t="str">
        <f>VLOOKUP(A76,Projets!$A$2:$L$90,2,0)</f>
        <v>Trieur automatique de déchet</v>
      </c>
      <c r="C76" t="str">
        <f>VLOOKUP(A76,Projets!$A$2:$L$90,4,0)</f>
        <v>Smart Buildings &amp; Energy Efficiency</v>
      </c>
      <c r="D76" t="str">
        <f>VLOOKUP(A76,Projets!$A$2:$L$90,5,0)</f>
        <v>Concours</v>
      </c>
      <c r="E76" t="e">
        <f>VLOOKUP(D76,Projets!$A$2:$L$90,2,0)</f>
        <v>#N/A</v>
      </c>
      <c r="F76" t="e">
        <f>VLOOKUP(E76,Projets!$A$2:$L$90,2,0)</f>
        <v>#N/A</v>
      </c>
      <c r="G76" t="str">
        <f>VLOOKUP(A76,Projets!$A$2:$L$90,9,0)</f>
        <v xml:space="preserve">MINIER     Théo  </v>
      </c>
      <c r="H76" t="str">
        <f>VLOOKUP(A76,Projets!$A$2:$L$90,10,0)</f>
        <v>theo.minier@edu.ece.fr</v>
      </c>
      <c r="I76" t="str">
        <f>VLOOKUP(A76,Projets!$A$2:$L$90,11,0)</f>
        <v>Serena Gallanti</v>
      </c>
      <c r="J76" t="str">
        <f>VLOOKUP(A76,Projets!$A$2:$L$90,12,0)</f>
        <v>Serena Gallanti &lt;serena.gallanti@ece.fr&gt;</v>
      </c>
      <c r="K76" t="s">
        <v>2572</v>
      </c>
      <c r="L76" s="6" t="s">
        <v>2486</v>
      </c>
      <c r="M76" t="s">
        <v>2557</v>
      </c>
      <c r="N76" t="s">
        <v>2416</v>
      </c>
      <c r="O76" t="str">
        <f t="shared" si="5"/>
        <v>Serena Gallanti</v>
      </c>
      <c r="P76" s="5" t="s">
        <v>2549</v>
      </c>
      <c r="Q76" s="6" t="str">
        <f t="shared" si="4"/>
        <v>Jacques Rossard - Serena Gallanti - Hichem BOUCHAIB</v>
      </c>
      <c r="R76" t="s">
        <v>2506</v>
      </c>
    </row>
    <row r="77" spans="1:18" x14ac:dyDescent="0.25">
      <c r="A77" s="5" t="s">
        <v>2182</v>
      </c>
      <c r="B77" t="str">
        <f>VLOOKUP(A77,Projets!$A$2:$L$90,2,0)</f>
        <v>Aide à l'autonomie des personnes tétraplégiques hospitalisées</v>
      </c>
      <c r="C77" t="str">
        <f>VLOOKUP(A77,Projets!$A$2:$L$90,4,0)</f>
        <v>Innovative Systems for Health</v>
      </c>
      <c r="D77" t="str">
        <f>VLOOKUP(A77,Projets!$A$2:$L$90,5,0)</f>
        <v>Concours</v>
      </c>
      <c r="E77" t="e">
        <f>VLOOKUP(D77,Projets!$A$2:$L$90,2,0)</f>
        <v>#N/A</v>
      </c>
      <c r="F77" t="e">
        <f>VLOOKUP(E77,Projets!$A$2:$L$90,2,0)</f>
        <v>#N/A</v>
      </c>
      <c r="G77" t="str">
        <f>VLOOKUP(A77,Projets!$A$2:$L$90,9,0)</f>
        <v xml:space="preserve">HUDRY     Alexandre  </v>
      </c>
      <c r="H77" t="str">
        <f>VLOOKUP(A77,Projets!$A$2:$L$90,10,0)</f>
        <v>alexandre.hudry@edu.ece.fr</v>
      </c>
      <c r="I77" t="str">
        <f>VLOOKUP(A77,Projets!$A$2:$L$90,11,0)</f>
        <v>Céline Barth</v>
      </c>
      <c r="J77" t="str">
        <f>VLOOKUP(A77,Projets!$A$2:$L$90,12,0)</f>
        <v>celine.trapes@ece.fr</v>
      </c>
      <c r="K77" t="s">
        <v>2572</v>
      </c>
      <c r="L77" s="6" t="s">
        <v>2487</v>
      </c>
      <c r="M77" s="5" t="s">
        <v>2537</v>
      </c>
      <c r="N77" s="5" t="s">
        <v>2550</v>
      </c>
      <c r="O77" t="str">
        <f t="shared" si="5"/>
        <v>Céline Barth</v>
      </c>
      <c r="P77" s="5" t="s">
        <v>2413</v>
      </c>
      <c r="Q77" s="6" t="str">
        <f t="shared" si="4"/>
        <v>Daniel Buruian - Céline Barth - Thomas Couanon</v>
      </c>
      <c r="R77" t="s">
        <v>2499</v>
      </c>
    </row>
    <row r="78" spans="1:18" ht="15" customHeight="1" x14ac:dyDescent="0.25">
      <c r="A78" s="5" t="s">
        <v>2192</v>
      </c>
      <c r="B78" t="str">
        <f>VLOOKUP(A78,Projets!$A$2:$L$90,2,0)</f>
        <v>COOKETHER (Cook + Together) : réseau social gastronomique</v>
      </c>
      <c r="C78" t="str">
        <f>VLOOKUP(A78,Projets!$A$2:$L$90,4,0)</f>
        <v>Digital Entertainment</v>
      </c>
      <c r="D78" t="str">
        <f>VLOOKUP(A78,Projets!$A$2:$L$90,5,0)</f>
        <v>Concours</v>
      </c>
      <c r="E78" t="e">
        <f>VLOOKUP(D78,Projets!$A$2:$L$90,2,0)</f>
        <v>#N/A</v>
      </c>
      <c r="F78" t="e">
        <f>VLOOKUP(E78,Projets!$A$2:$L$90,2,0)</f>
        <v>#N/A</v>
      </c>
      <c r="G78" t="str">
        <f>VLOOKUP(A78,Projets!$A$2:$L$90,9,0)</f>
        <v xml:space="preserve">LE MINTIER DE LA MOTTE BASSEMartin  </v>
      </c>
      <c r="H78" t="str">
        <f>VLOOKUP(A78,Projets!$A$2:$L$90,10,0)</f>
        <v>martin.le-mintier-de-la-motte-basse@edu.ece.fr</v>
      </c>
      <c r="I78" t="str">
        <f>VLOOKUP(A78,Projets!$A$2:$L$90,11,0)</f>
        <v>Serena Gallanti</v>
      </c>
      <c r="J78" t="str">
        <f>VLOOKUP(A78,Projets!$A$2:$L$90,12,0)</f>
        <v>Serena Gallanti &lt;serena.gallanti@ece.fr&gt;</v>
      </c>
      <c r="K78" t="s">
        <v>2572</v>
      </c>
      <c r="L78" s="6" t="s">
        <v>2487</v>
      </c>
      <c r="M78" t="s">
        <v>2557</v>
      </c>
      <c r="N78" t="s">
        <v>2416</v>
      </c>
      <c r="O78" t="str">
        <f t="shared" si="5"/>
        <v>Serena Gallanti</v>
      </c>
      <c r="P78" s="5" t="s">
        <v>2549</v>
      </c>
      <c r="Q78" s="6" t="str">
        <f t="shared" si="4"/>
        <v>Jacques Rossard - Serena Gallanti - Hichem BOUCHAIB</v>
      </c>
      <c r="R78" t="s">
        <v>2504</v>
      </c>
    </row>
    <row r="79" spans="1:18" ht="15" customHeight="1" x14ac:dyDescent="0.25">
      <c r="A79" s="5" t="s">
        <v>2140</v>
      </c>
      <c r="B79" t="str">
        <f>VLOOKUP(A79,Projets!$A$2:$L$90,2,0)</f>
        <v>un réseau pour start-up pour obtenir un feed back de son projet avant investissement</v>
      </c>
      <c r="C79" t="str">
        <f>VLOOKUP(A79,Projets!$A$2:$L$90,4,0)</f>
        <v>Internet Nouvelle Génération</v>
      </c>
      <c r="D79" t="str">
        <f>VLOOKUP(A79,Projets!$A$2:$L$90,5,0)</f>
        <v>Concours</v>
      </c>
      <c r="E79" t="e">
        <f>VLOOKUP(D79,Projets!$A$2:$L$90,2,0)</f>
        <v>#N/A</v>
      </c>
      <c r="F79" t="e">
        <f>VLOOKUP(E79,Projets!$A$2:$L$90,2,0)</f>
        <v>#N/A</v>
      </c>
      <c r="G79" t="str">
        <f>VLOOKUP(A79,Projets!$A$2:$L$90,9,0)</f>
        <v xml:space="preserve">FRIDLANSKY     Hugo  </v>
      </c>
      <c r="H79" t="str">
        <f>VLOOKUP(A79,Projets!$A$2:$L$90,10,0)</f>
        <v>hugo.fridlansky@edu.ece.fr</v>
      </c>
      <c r="I79" t="str">
        <f>VLOOKUP(A79,Projets!$A$2:$L$90,11,0)</f>
        <v>Jacques Rossard</v>
      </c>
      <c r="J79" t="str">
        <f>VLOOKUP(A79,Projets!$A$2:$L$90,12,0)</f>
        <v>ROSSARD Jacques &lt;jacques.rossard@ece.fr&gt;</v>
      </c>
      <c r="K79" t="s">
        <v>2572</v>
      </c>
      <c r="L79" s="6" t="s">
        <v>2488</v>
      </c>
      <c r="M79" s="5" t="s">
        <v>2557</v>
      </c>
      <c r="N79" s="5" t="s">
        <v>2549</v>
      </c>
      <c r="O79" t="str">
        <f t="shared" si="5"/>
        <v>Jacques Rossard</v>
      </c>
      <c r="P79" s="5" t="s">
        <v>2569</v>
      </c>
      <c r="Q79" s="6" t="str">
        <f t="shared" si="4"/>
        <v>Hichem BOUCHAIB - Jacques Rossard - S Le Marec</v>
      </c>
    </row>
    <row r="80" spans="1:18" ht="15" customHeight="1" x14ac:dyDescent="0.25">
      <c r="A80" s="5" t="s">
        <v>2160</v>
      </c>
      <c r="B80" t="str">
        <f>VLOOKUP(A80,Projets!$A$2:$L$90,2,0)</f>
        <v>Les jardins de l'ECE - potager robotisé sur les terrasses de l'ECE</v>
      </c>
      <c r="C80" t="str">
        <f>VLOOKUP(A80,Projets!$A$2:$L$90,4,0)</f>
        <v>Big Data</v>
      </c>
      <c r="D80" t="str">
        <f>VLOOKUP(A80,Projets!$A$2:$L$90,5,0)</f>
        <v>Partenariat</v>
      </c>
      <c r="E80" t="e">
        <f>VLOOKUP(D80,Projets!$A$2:$L$90,2,0)</f>
        <v>#N/A</v>
      </c>
      <c r="F80" t="e">
        <f>VLOOKUP(E80,Projets!$A$2:$L$90,2,0)</f>
        <v>#N/A</v>
      </c>
      <c r="G80" t="str">
        <f>VLOOKUP(A80,Projets!$A$2:$L$90,9,0)</f>
        <v xml:space="preserve">GIRET IMHAUS    Joaquim  </v>
      </c>
      <c r="H80" t="str">
        <f>VLOOKUP(A80,Projets!$A$2:$L$90,10,0)</f>
        <v>joaquim.giret-----imhaus@edu.ece.fr</v>
      </c>
      <c r="I80" t="str">
        <f>VLOOKUP(A80,Projets!$A$2:$L$90,11,0)</f>
        <v>N.NACER</v>
      </c>
      <c r="J80" t="str">
        <f>VLOOKUP(A80,Projets!$A$2:$L$90,12,0)</f>
        <v>NACER Nassima &lt;fatma-zohra.nacer@ece.fr&gt;</v>
      </c>
      <c r="K80" t="s">
        <v>2572</v>
      </c>
      <c r="L80" s="6" t="s">
        <v>2488</v>
      </c>
      <c r="M80" t="s">
        <v>2497</v>
      </c>
      <c r="N80" t="s">
        <v>2562</v>
      </c>
      <c r="O80" t="str">
        <f t="shared" si="5"/>
        <v>N.NACER</v>
      </c>
      <c r="P80" t="s">
        <v>2563</v>
      </c>
      <c r="Q80" s="6" t="str">
        <f t="shared" si="4"/>
        <v>B Lapraye - N.NACER - Salim Nahle</v>
      </c>
      <c r="R80" t="s">
        <v>2548</v>
      </c>
    </row>
    <row r="81" spans="1:18" ht="15" customHeight="1" x14ac:dyDescent="0.25">
      <c r="A81" s="5" t="s">
        <v>2147</v>
      </c>
      <c r="B81" t="str">
        <f>VLOOKUP(A81,Projets!$A$2:$L$90,2,0)</f>
        <v>Créateur de partition de musique à partir d'un enregistrement audio et transcription de partition.</v>
      </c>
      <c r="C81" t="str">
        <f>VLOOKUP(A81,Projets!$A$2:$L$90,4,0)</f>
        <v>Internet Nouvelle Génération</v>
      </c>
      <c r="D81" t="str">
        <f>VLOOKUP(A81,Projets!$A$2:$L$90,5,0)</f>
        <v>Concours</v>
      </c>
      <c r="E81" t="e">
        <f>VLOOKUP(D81,Projets!$A$2:$L$90,2,0)</f>
        <v>#N/A</v>
      </c>
      <c r="F81" t="e">
        <f>VLOOKUP(E81,Projets!$A$2:$L$90,2,0)</f>
        <v>#N/A</v>
      </c>
      <c r="G81" t="str">
        <f>VLOOKUP(A81,Projets!$A$2:$L$90,9,0)</f>
        <v xml:space="preserve">ZMERLI     Ismail  </v>
      </c>
      <c r="H81" t="str">
        <f>VLOOKUP(A81,Projets!$A$2:$L$90,10,0)</f>
        <v>ismail.zmerli@edu.ece.fr</v>
      </c>
      <c r="I81" t="str">
        <f>VLOOKUP(A81,Projets!$A$2:$L$90,11,0)</f>
        <v>Jacques Rossard</v>
      </c>
      <c r="J81" t="str">
        <f>VLOOKUP(A81,Projets!$A$2:$L$90,12,0)</f>
        <v>ROSSARD Jacques &lt;jacques.rossard@ece.fr&gt;</v>
      </c>
      <c r="K81" t="s">
        <v>2572</v>
      </c>
      <c r="L81" s="6" t="s">
        <v>2489</v>
      </c>
      <c r="M81" t="s">
        <v>2557</v>
      </c>
      <c r="N81" t="s">
        <v>2549</v>
      </c>
      <c r="O81" t="str">
        <f t="shared" si="5"/>
        <v>Jacques Rossard</v>
      </c>
      <c r="P81" t="s">
        <v>2566</v>
      </c>
      <c r="Q81" s="6" t="str">
        <f t="shared" si="4"/>
        <v>Hichem BOUCHAIB - Jacques Rossard - O Chesnais</v>
      </c>
    </row>
    <row r="82" spans="1:18" ht="15" customHeight="1" x14ac:dyDescent="0.25">
      <c r="A82" s="5" t="s">
        <v>2164</v>
      </c>
      <c r="B82" t="str">
        <f>VLOOKUP(A82,Projets!$A$2:$L$90,2,0)</f>
        <v>Application Mapping ECE</v>
      </c>
      <c r="C82" t="str">
        <f>VLOOKUP(A82,Projets!$A$2:$L$90,4,0)</f>
        <v>Digital Campus</v>
      </c>
      <c r="D82" t="str">
        <f>VLOOKUP(A82,Projets!$A$2:$L$90,5,0)</f>
        <v>Partenariat</v>
      </c>
      <c r="E82" t="e">
        <f>VLOOKUP(D82,Projets!$A$2:$L$90,2,0)</f>
        <v>#N/A</v>
      </c>
      <c r="F82" t="e">
        <f>VLOOKUP(E82,Projets!$A$2:$L$90,2,0)</f>
        <v>#N/A</v>
      </c>
      <c r="G82" t="str">
        <f>VLOOKUP(A82,Projets!$A$2:$L$90,9,0)</f>
        <v xml:space="preserve">LEUX     Marie Sophie </v>
      </c>
      <c r="H82" t="str">
        <f>VLOOKUP(A82,Projets!$A$2:$L$90,10,0)</f>
        <v>marie-sophie.leux@edu.ece.fr</v>
      </c>
      <c r="I82" t="str">
        <f>VLOOKUP(A82,Projets!$A$2:$L$90,11,0)</f>
        <v>T Guillemot</v>
      </c>
      <c r="J82" t="str">
        <f>VLOOKUP(A82,Projets!$A$2:$L$90,12,0)</f>
        <v>guillemo@ece.fr</v>
      </c>
      <c r="K82" t="s">
        <v>2572</v>
      </c>
      <c r="L82" s="6" t="s">
        <v>2489</v>
      </c>
      <c r="M82" t="s">
        <v>2497</v>
      </c>
      <c r="N82" t="s">
        <v>2562</v>
      </c>
      <c r="O82" t="str">
        <f t="shared" si="5"/>
        <v>T Guillemot</v>
      </c>
      <c r="P82" t="s">
        <v>2564</v>
      </c>
      <c r="Q82" s="6" t="str">
        <f t="shared" si="4"/>
        <v>B Lapraye - T Guillemot - DO Bouchez</v>
      </c>
      <c r="R82" t="s">
        <v>2508</v>
      </c>
    </row>
    <row r="83" spans="1:18" ht="15" customHeight="1" x14ac:dyDescent="0.25">
      <c r="A83" s="5" t="s">
        <v>2151</v>
      </c>
      <c r="B83" t="str">
        <f>VLOOKUP(A83,Projets!$A$2:$L$90,2,0)</f>
        <v>Application pour simplifier les ajouts sur les réseaux sociaux</v>
      </c>
      <c r="C83" t="str">
        <f>VLOOKUP(A83,Projets!$A$2:$L$90,4,0)</f>
        <v>Internet Nouvelle Génération</v>
      </c>
      <c r="D83" t="str">
        <f>VLOOKUP(A83,Projets!$A$2:$L$90,5,0)</f>
        <v xml:space="preserve">Concours </v>
      </c>
      <c r="E83" t="e">
        <f>VLOOKUP(D83,Projets!$A$2:$L$90,2,0)</f>
        <v>#N/A</v>
      </c>
      <c r="F83" t="e">
        <f>VLOOKUP(E83,Projets!$A$2:$L$90,2,0)</f>
        <v>#N/A</v>
      </c>
      <c r="G83" t="str">
        <f>VLOOKUP(A83,Projets!$A$2:$L$90,9,0)</f>
        <v xml:space="preserve">CHARDIN     Benjamin  </v>
      </c>
      <c r="H83" t="str">
        <f>VLOOKUP(A83,Projets!$A$2:$L$90,10,0)</f>
        <v>benjamin.chardin@edu.ece.fr</v>
      </c>
      <c r="I83" t="str">
        <f>VLOOKUP(A83,Projets!$A$2:$L$90,11,0)</f>
        <v>Manolo Hina</v>
      </c>
      <c r="J83" t="str">
        <f>VLOOKUP(A83,Projets!$A$2:$L$90,12,0)</f>
        <v>manolo-dulva.hina@ece.fr</v>
      </c>
      <c r="K83" t="s">
        <v>2572</v>
      </c>
      <c r="L83" s="6" t="s">
        <v>2490</v>
      </c>
      <c r="M83" t="s">
        <v>2557</v>
      </c>
      <c r="N83" t="s">
        <v>2550</v>
      </c>
      <c r="O83" t="str">
        <f t="shared" si="5"/>
        <v>Manolo Hina</v>
      </c>
      <c r="P83" s="5" t="s">
        <v>2549</v>
      </c>
      <c r="Q83" s="6" t="str">
        <f t="shared" si="4"/>
        <v>Daniel Buruian - Manolo Hina - Hichem BOUCHAIB</v>
      </c>
      <c r="R83" t="s">
        <v>2551</v>
      </c>
    </row>
    <row r="84" spans="1:18" ht="15" customHeight="1" x14ac:dyDescent="0.25">
      <c r="A84" s="5" t="s">
        <v>2176</v>
      </c>
      <c r="B84" t="str">
        <f>VLOOKUP(A84,Projets!$A$2:$L$90,2,0)</f>
        <v>Visio-tech</v>
      </c>
      <c r="C84" t="str">
        <f>VLOOKUP(A84,Projets!$A$2:$L$90,4,0)</f>
        <v>Communicating Systems</v>
      </c>
      <c r="D84" t="str">
        <f>VLOOKUP(A84,Projets!$A$2:$L$90,5,0)</f>
        <v>Concours</v>
      </c>
      <c r="E84" t="e">
        <f>VLOOKUP(D84,Projets!$A$2:$L$90,2,0)</f>
        <v>#N/A</v>
      </c>
      <c r="F84" t="e">
        <f>VLOOKUP(E84,Projets!$A$2:$L$90,2,0)</f>
        <v>#N/A</v>
      </c>
      <c r="G84" t="str">
        <f>VLOOKUP(A84,Projets!$A$2:$L$90,9,0)</f>
        <v xml:space="preserve">JONDEAU     Matthieu  </v>
      </c>
      <c r="H84" t="str">
        <f>VLOOKUP(A84,Projets!$A$2:$L$90,10,0)</f>
        <v>matthieu.jondeau@edu.ece.fr</v>
      </c>
      <c r="I84" t="str">
        <f>VLOOKUP(A84,Projets!$A$2:$L$90,11,0)</f>
        <v>T Guillemot</v>
      </c>
      <c r="J84" t="str">
        <f>VLOOKUP(A84,Projets!$A$2:$L$90,12,0)</f>
        <v>guillemo@ece.fr</v>
      </c>
      <c r="K84" t="s">
        <v>2572</v>
      </c>
      <c r="L84" s="6" t="s">
        <v>2490</v>
      </c>
      <c r="M84" t="s">
        <v>2497</v>
      </c>
      <c r="N84" t="s">
        <v>2562</v>
      </c>
      <c r="O84" t="str">
        <f t="shared" si="5"/>
        <v>T Guillemot</v>
      </c>
      <c r="Q84" s="6" t="str">
        <f t="shared" si="4"/>
        <v xml:space="preserve">B Lapraye - T Guillemot - </v>
      </c>
      <c r="R84" t="s">
        <v>2508</v>
      </c>
    </row>
    <row r="85" spans="1:18" ht="15" customHeight="1" x14ac:dyDescent="0.25">
      <c r="A85" s="5" t="s">
        <v>2153</v>
      </c>
      <c r="B85" t="str">
        <f>VLOOKUP(A85,Projets!$A$2:$L$90,2,0)</f>
        <v>Reprendre une startup existante SWAF pour l'amener sur le champ du B2C</v>
      </c>
      <c r="C85" t="str">
        <f>VLOOKUP(A85,Projets!$A$2:$L$90,4,0)</f>
        <v>Internet Nouvelle Génération</v>
      </c>
      <c r="D85" t="str">
        <f>VLOOKUP(A85,Projets!$A$2:$L$90,5,0)</f>
        <v>Partenariat</v>
      </c>
      <c r="E85" t="e">
        <f>VLOOKUP(D85,Projets!$A$2:$L$90,2,0)</f>
        <v>#N/A</v>
      </c>
      <c r="F85" t="e">
        <f>VLOOKUP(E85,Projets!$A$2:$L$90,2,0)</f>
        <v>#N/A</v>
      </c>
      <c r="G85" t="str">
        <f>VLOOKUP(A85,Projets!$A$2:$L$90,9,0)</f>
        <v xml:space="preserve">CHATELIN     Cyril  </v>
      </c>
      <c r="H85" t="str">
        <f>VLOOKUP(A85,Projets!$A$2:$L$90,10,0)</f>
        <v>cyril.chatelin@edu.ece.fr</v>
      </c>
      <c r="I85" t="str">
        <f>VLOOKUP(A85,Projets!$A$2:$L$90,11,0)</f>
        <v>Jacques Rossard</v>
      </c>
      <c r="J85" t="str">
        <f>VLOOKUP(A85,Projets!$A$2:$L$90,12,0)</f>
        <v>ROSSARD Jacques &lt;jacques.rossard@ece.fr&gt;</v>
      </c>
      <c r="K85" t="s">
        <v>2572</v>
      </c>
      <c r="L85" s="6" t="s">
        <v>2491</v>
      </c>
      <c r="M85" s="5" t="s">
        <v>2497</v>
      </c>
      <c r="N85" s="5" t="s">
        <v>2562</v>
      </c>
      <c r="O85" t="str">
        <f t="shared" si="5"/>
        <v>Jacques Rossard</v>
      </c>
      <c r="P85" s="5"/>
      <c r="Q85" s="6" t="str">
        <f t="shared" si="4"/>
        <v xml:space="preserve">B Lapraye - Jacques Rossard - </v>
      </c>
    </row>
    <row r="86" spans="1:18" ht="15" customHeight="1" x14ac:dyDescent="0.25">
      <c r="A86" s="5" t="s">
        <v>2197</v>
      </c>
      <c r="B86" t="str">
        <f>VLOOKUP(A86,Projets!$A$2:$L$90,2,0)</f>
        <v>Messagerie mémorielle</v>
      </c>
      <c r="C86" t="str">
        <f>VLOOKUP(A86,Projets!$A$2:$L$90,4,0)</f>
        <v>Communicating Systems</v>
      </c>
      <c r="D86" t="str">
        <f>VLOOKUP(A86,Projets!$A$2:$L$90,5,0)</f>
        <v>Concours</v>
      </c>
      <c r="E86" t="e">
        <f>VLOOKUP(D86,Projets!$A$2:$L$90,2,0)</f>
        <v>#N/A</v>
      </c>
      <c r="F86" t="e">
        <f>VLOOKUP(E86,Projets!$A$2:$L$90,2,0)</f>
        <v>#N/A</v>
      </c>
      <c r="G86" t="str">
        <f>VLOOKUP(A86,Projets!$A$2:$L$90,9,0)</f>
        <v xml:space="preserve">MOLINER     Victor  </v>
      </c>
      <c r="H86" t="str">
        <f>VLOOKUP(A86,Projets!$A$2:$L$90,10,0)</f>
        <v>victor.moliner@edu.ece.fr</v>
      </c>
      <c r="I86" t="str">
        <f>VLOOKUP(A86,Projets!$A$2:$L$90,11,0)</f>
        <v>Jean-Michel BUSCA</v>
      </c>
      <c r="J86" t="str">
        <f>VLOOKUP(A86,Projets!$A$2:$L$90,12,0)</f>
        <v>jeanmichel.busca@ece.fr</v>
      </c>
      <c r="K86" t="s">
        <v>2572</v>
      </c>
      <c r="L86" s="6" t="s">
        <v>2491</v>
      </c>
      <c r="M86" t="s">
        <v>2537</v>
      </c>
      <c r="N86" t="s">
        <v>2550</v>
      </c>
      <c r="O86" t="str">
        <f t="shared" si="5"/>
        <v>Jean-Michel BUSCA</v>
      </c>
      <c r="P86" s="5" t="s">
        <v>2549</v>
      </c>
      <c r="Q86" s="6" t="str">
        <f t="shared" si="4"/>
        <v>Daniel Buruian - Jean-Michel BUSCA - Hichem BOUCHAIB</v>
      </c>
      <c r="R86" t="s">
        <v>2552</v>
      </c>
    </row>
    <row r="87" spans="1:18" ht="15" customHeight="1" x14ac:dyDescent="0.25">
      <c r="A87" s="5" t="s">
        <v>2168</v>
      </c>
      <c r="B87" t="str">
        <f>VLOOKUP(A87,Projets!$A$2:$L$90,2,0)</f>
        <v>Solution de réalité augmentée permettant de visualiser sur site un projet d’aménagement urbain ou de construction future.</v>
      </c>
      <c r="C87" t="str">
        <f>VLOOKUP(A87,Projets!$A$2:$L$90,4,0)</f>
        <v>Smart Buildings &amp; Energy Efficiency</v>
      </c>
      <c r="D87" t="str">
        <f>VLOOKUP(A87,Projets!$A$2:$L$90,5,0)</f>
        <v>Partenariat</v>
      </c>
      <c r="E87" t="e">
        <f>VLOOKUP(D87,Projets!$A$2:$L$90,2,0)</f>
        <v>#N/A</v>
      </c>
      <c r="F87" t="e">
        <f>VLOOKUP(E87,Projets!$A$2:$L$90,2,0)</f>
        <v>#N/A</v>
      </c>
      <c r="G87" t="str">
        <f>VLOOKUP(A87,Projets!$A$2:$L$90,9,0)</f>
        <v>Pierre-Louis GOUNOD</v>
      </c>
      <c r="H87" t="str">
        <f>VLOOKUP(A87,Projets!$A$2:$L$90,10,0)</f>
        <v>pierre-louis.gounod@edu.ece.fr</v>
      </c>
      <c r="I87" t="str">
        <f>VLOOKUP(A87,Projets!$A$2:$L$90,11,0)</f>
        <v>Jacques Rossard</v>
      </c>
      <c r="J87" t="str">
        <f>VLOOKUP(A87,Projets!$A$2:$L$90,12,0)</f>
        <v>ROSSARD Jacques &lt;jacques.rossard@ece.fr&gt;</v>
      </c>
      <c r="K87" t="s">
        <v>2572</v>
      </c>
      <c r="L87" s="6" t="s">
        <v>2492</v>
      </c>
      <c r="M87" t="s">
        <v>2497</v>
      </c>
      <c r="N87" t="s">
        <v>2562</v>
      </c>
      <c r="O87" t="str">
        <f t="shared" si="5"/>
        <v>Jacques Rossard</v>
      </c>
      <c r="P87" t="s">
        <v>2407</v>
      </c>
      <c r="Q87" s="6" t="str">
        <f t="shared" si="4"/>
        <v>B Lapraye - Jacques Rossard - P. HAÏK</v>
      </c>
    </row>
    <row r="88" spans="1:18" x14ac:dyDescent="0.25">
      <c r="A88" s="5" t="s">
        <v>2209</v>
      </c>
      <c r="B88" t="str">
        <f>VLOOKUP(A88,Projets!$A$2:$L$90,2,0)</f>
        <v>Concevoir et développer la première Customer/Contact Data Platform basée sur l'IA et le Big Data (ou le BI)</v>
      </c>
      <c r="C88" t="str">
        <f>VLOOKUP(A88,Projets!$A$2:$L$90,4,0)</f>
        <v>Communicating Systems</v>
      </c>
      <c r="D88" t="str">
        <f>VLOOKUP(A88,Projets!$A$2:$L$90,5,0)</f>
        <v>Partenariat</v>
      </c>
      <c r="E88" t="e">
        <f>VLOOKUP(D88,Projets!$A$2:$L$90,2,0)</f>
        <v>#N/A</v>
      </c>
      <c r="F88" t="e">
        <f>VLOOKUP(E88,Projets!$A$2:$L$90,2,0)</f>
        <v>#N/A</v>
      </c>
      <c r="G88" t="str">
        <f>VLOOKUP(A88,Projets!$A$2:$L$90,9,0)</f>
        <v xml:space="preserve">GUILLOT     Augustin  </v>
      </c>
      <c r="H88" t="str">
        <f>VLOOKUP(A88,Projets!$A$2:$L$90,10,0)</f>
        <v>augustin.guillot@edu.ece.fr</v>
      </c>
      <c r="I88" t="str">
        <f>VLOOKUP(A88,Projets!$A$2:$L$90,11,0)</f>
        <v>Jacques Rossard</v>
      </c>
      <c r="J88" t="str">
        <f>VLOOKUP(A88,Projets!$A$2:$L$90,12,0)</f>
        <v>ROSSARD Jacques &lt;jacques.rossard@ece.fr&gt;</v>
      </c>
      <c r="K88" t="s">
        <v>2572</v>
      </c>
      <c r="L88" s="6" t="s">
        <v>2493</v>
      </c>
      <c r="M88" t="s">
        <v>2497</v>
      </c>
      <c r="N88" t="s">
        <v>2562</v>
      </c>
      <c r="O88" t="str">
        <f t="shared" si="5"/>
        <v>Jacques Rossard</v>
      </c>
      <c r="P88" t="s">
        <v>2569</v>
      </c>
      <c r="Q88" s="6" t="str">
        <f t="shared" si="4"/>
        <v>B Lapraye - Jacques Rossard - S Le Marec</v>
      </c>
    </row>
    <row r="89" spans="1:18" x14ac:dyDescent="0.25">
      <c r="A89" s="5" t="s">
        <v>2213</v>
      </c>
      <c r="B89" t="str">
        <f>VLOOKUP(A89,Projets!$A$2:$L$90,2,0)</f>
        <v>Eat Smart</v>
      </c>
      <c r="C89" t="str">
        <f>VLOOKUP(A89,Projets!$A$2:$L$90,4,0)</f>
        <v>Nanotechnologies</v>
      </c>
      <c r="D89" t="str">
        <f>VLOOKUP(A89,Projets!$A$2:$L$90,5,0)</f>
        <v>Partenariat</v>
      </c>
      <c r="E89" t="e">
        <f>VLOOKUP(D89,Projets!$A$2:$L$90,2,0)</f>
        <v>#N/A</v>
      </c>
      <c r="F89" t="e">
        <f>VLOOKUP(E89,Projets!$A$2:$L$90,2,0)</f>
        <v>#N/A</v>
      </c>
      <c r="G89" t="str">
        <f>VLOOKUP(A89,Projets!$A$2:$L$90,9,0)</f>
        <v xml:space="preserve">FERREIRA DOS SANTOS   Hugo  </v>
      </c>
      <c r="H89" t="str">
        <f>VLOOKUP(A89,Projets!$A$2:$L$90,10,0)</f>
        <v>hugo.ferreira-dos-santos@edu.ece.fr</v>
      </c>
      <c r="I89" t="str">
        <f>VLOOKUP(A89,Projets!$A$2:$L$90,11,0)</f>
        <v>Serena Gallanti</v>
      </c>
      <c r="J89" t="str">
        <f>VLOOKUP(A89,Projets!$A$2:$L$90,12,0)</f>
        <v>Serena Gallanti &lt;serena.gallanti@ece.fr&gt;</v>
      </c>
      <c r="K89" t="s">
        <v>2572</v>
      </c>
      <c r="L89" s="6" t="s">
        <v>2494</v>
      </c>
      <c r="M89" t="s">
        <v>2497</v>
      </c>
      <c r="N89" t="s">
        <v>2562</v>
      </c>
      <c r="O89" t="str">
        <f t="shared" si="5"/>
        <v>Serena Gallanti</v>
      </c>
      <c r="P89" t="s">
        <v>2569</v>
      </c>
      <c r="Q89" s="6" t="str">
        <f t="shared" si="4"/>
        <v>B Lapraye - Serena Gallanti - S Le Marec</v>
      </c>
      <c r="R89" t="s">
        <v>2506</v>
      </c>
    </row>
    <row r="90" spans="1:18" x14ac:dyDescent="0.25">
      <c r="A90" s="5" t="s">
        <v>2215</v>
      </c>
      <c r="B90" t="str">
        <f>VLOOKUP(A90,Projets!$A$2:$L$90,2,0)</f>
        <v>Intuitive and Augmented Surveys</v>
      </c>
      <c r="C90" t="str">
        <f>VLOOKUP(A90,Projets!$A$2:$L$90,4,0)</f>
        <v>Communicating Systems</v>
      </c>
      <c r="D90" t="str">
        <f>VLOOKUP(A90,Projets!$A$2:$L$90,5,0)</f>
        <v>Partenariat</v>
      </c>
      <c r="E90" t="e">
        <f>VLOOKUP(D90,Projets!$A$2:$L$90,2,0)</f>
        <v>#N/A</v>
      </c>
      <c r="F90" t="e">
        <f>VLOOKUP(E90,Projets!$A$2:$L$90,2,0)</f>
        <v>#N/A</v>
      </c>
      <c r="G90" t="str">
        <f>VLOOKUP(A90,Projets!$A$2:$L$90,9,0)</f>
        <v xml:space="preserve">TAN     Steven  </v>
      </c>
      <c r="H90" t="str">
        <f>VLOOKUP(A90,Projets!$A$2:$L$90,10,0)</f>
        <v>steven.tan@edu.ece.fr</v>
      </c>
      <c r="I90" t="str">
        <f>VLOOKUP(A90,Projets!$A$2:$L$90,11,0)</f>
        <v>T Guillemot</v>
      </c>
      <c r="J90" t="str">
        <f>VLOOKUP(A90,Projets!$A$2:$L$90,12,0)</f>
        <v>guillemo@ece.fr</v>
      </c>
      <c r="K90" t="s">
        <v>2572</v>
      </c>
      <c r="L90" s="6" t="s">
        <v>2495</v>
      </c>
      <c r="M90" t="s">
        <v>2497</v>
      </c>
      <c r="N90" t="s">
        <v>2562</v>
      </c>
      <c r="O90" t="str">
        <f t="shared" si="5"/>
        <v>T Guillemot</v>
      </c>
      <c r="Q90" s="6" t="str">
        <f t="shared" si="4"/>
        <v xml:space="preserve">B Lapraye - T Guillemot - </v>
      </c>
      <c r="R90" t="s">
        <v>2556</v>
      </c>
    </row>
    <row r="91" spans="1:18" x14ac:dyDescent="0.25">
      <c r="Q91" s="6" t="str">
        <f t="shared" ref="Q91:Q119" si="6">CONCATENATE(N91," - ",O91," - ",P91)</f>
        <v xml:space="preserve"> -  - </v>
      </c>
    </row>
    <row r="92" spans="1:18" x14ac:dyDescent="0.25">
      <c r="Q92" s="6" t="str">
        <f t="shared" si="6"/>
        <v xml:space="preserve"> -  - </v>
      </c>
    </row>
    <row r="93" spans="1:18" x14ac:dyDescent="0.25">
      <c r="Q93" s="6" t="str">
        <f t="shared" si="6"/>
        <v xml:space="preserve"> -  - </v>
      </c>
    </row>
    <row r="94" spans="1:18" x14ac:dyDescent="0.25">
      <c r="Q94" s="6" t="str">
        <f t="shared" si="6"/>
        <v xml:space="preserve"> -  - </v>
      </c>
    </row>
    <row r="95" spans="1:18" x14ac:dyDescent="0.25">
      <c r="A95" t="s">
        <v>2471</v>
      </c>
      <c r="C95" t="s">
        <v>2536</v>
      </c>
      <c r="Q95" s="6" t="str">
        <f t="shared" si="6"/>
        <v xml:space="preserve"> -  - </v>
      </c>
    </row>
    <row r="96" spans="1:18" x14ac:dyDescent="0.25">
      <c r="A96" t="s">
        <v>2472</v>
      </c>
      <c r="C96" t="s">
        <v>2497</v>
      </c>
      <c r="Q96" s="6" t="str">
        <f t="shared" si="6"/>
        <v xml:space="preserve"> -  - </v>
      </c>
    </row>
    <row r="97" spans="1:17" x14ac:dyDescent="0.25">
      <c r="A97" t="s">
        <v>2473</v>
      </c>
      <c r="C97" t="s">
        <v>2537</v>
      </c>
      <c r="Q97" s="6" t="str">
        <f t="shared" si="6"/>
        <v xml:space="preserve"> -  - </v>
      </c>
    </row>
    <row r="98" spans="1:17" x14ac:dyDescent="0.25">
      <c r="A98" t="s">
        <v>2474</v>
      </c>
      <c r="C98" t="s">
        <v>2538</v>
      </c>
      <c r="Q98" s="6" t="str">
        <f t="shared" si="6"/>
        <v xml:space="preserve"> -  - </v>
      </c>
    </row>
    <row r="99" spans="1:17" x14ac:dyDescent="0.25">
      <c r="A99" t="s">
        <v>2475</v>
      </c>
      <c r="C99" t="s">
        <v>2539</v>
      </c>
      <c r="Q99" s="6" t="str">
        <f t="shared" si="6"/>
        <v xml:space="preserve"> -  - </v>
      </c>
    </row>
    <row r="100" spans="1:17" x14ac:dyDescent="0.25">
      <c r="A100" t="s">
        <v>2476</v>
      </c>
      <c r="C100" t="s">
        <v>2540</v>
      </c>
      <c r="Q100" s="6" t="str">
        <f t="shared" si="6"/>
        <v xml:space="preserve"> -  - </v>
      </c>
    </row>
    <row r="101" spans="1:17" x14ac:dyDescent="0.25">
      <c r="A101" t="s">
        <v>2477</v>
      </c>
      <c r="C101" t="s">
        <v>2533</v>
      </c>
      <c r="Q101" s="6" t="str">
        <f t="shared" si="6"/>
        <v xml:space="preserve"> -  - </v>
      </c>
    </row>
    <row r="102" spans="1:17" x14ac:dyDescent="0.25">
      <c r="A102" t="s">
        <v>2478</v>
      </c>
      <c r="C102" t="s">
        <v>2496</v>
      </c>
      <c r="Q102" s="6" t="str">
        <f t="shared" si="6"/>
        <v xml:space="preserve"> -  - </v>
      </c>
    </row>
    <row r="103" spans="1:17" x14ac:dyDescent="0.25">
      <c r="A103" t="s">
        <v>2479</v>
      </c>
      <c r="C103" t="s">
        <v>2557</v>
      </c>
      <c r="Q103" s="6" t="str">
        <f t="shared" si="6"/>
        <v xml:space="preserve"> -  - </v>
      </c>
    </row>
    <row r="104" spans="1:17" x14ac:dyDescent="0.25">
      <c r="A104" t="s">
        <v>2480</v>
      </c>
      <c r="C104" t="s">
        <v>2558</v>
      </c>
      <c r="Q104" s="6" t="str">
        <f t="shared" si="6"/>
        <v xml:space="preserve"> -  - </v>
      </c>
    </row>
    <row r="105" spans="1:17" x14ac:dyDescent="0.25">
      <c r="A105" t="s">
        <v>2481</v>
      </c>
      <c r="Q105" s="6" t="str">
        <f t="shared" si="6"/>
        <v xml:space="preserve"> -  - </v>
      </c>
    </row>
    <row r="106" spans="1:17" x14ac:dyDescent="0.25">
      <c r="A106" t="s">
        <v>2482</v>
      </c>
      <c r="Q106" s="6" t="str">
        <f t="shared" si="6"/>
        <v xml:space="preserve"> -  - </v>
      </c>
    </row>
    <row r="107" spans="1:17" x14ac:dyDescent="0.25">
      <c r="A107" t="s">
        <v>2483</v>
      </c>
      <c r="Q107" s="6" t="str">
        <f t="shared" si="6"/>
        <v xml:space="preserve"> -  - </v>
      </c>
    </row>
    <row r="108" spans="1:17" x14ac:dyDescent="0.25">
      <c r="A108" t="s">
        <v>2484</v>
      </c>
      <c r="Q108" s="6" t="str">
        <f t="shared" si="6"/>
        <v xml:space="preserve"> -  - </v>
      </c>
    </row>
    <row r="109" spans="1:17" x14ac:dyDescent="0.25">
      <c r="A109" t="s">
        <v>2485</v>
      </c>
      <c r="Q109" s="6" t="str">
        <f t="shared" si="6"/>
        <v xml:space="preserve"> -  - </v>
      </c>
    </row>
    <row r="110" spans="1:17" x14ac:dyDescent="0.25">
      <c r="A110" t="s">
        <v>2486</v>
      </c>
      <c r="Q110" s="6" t="str">
        <f t="shared" si="6"/>
        <v xml:space="preserve"> -  - </v>
      </c>
    </row>
    <row r="111" spans="1:17" x14ac:dyDescent="0.25">
      <c r="A111" t="s">
        <v>2487</v>
      </c>
      <c r="Q111" s="6" t="str">
        <f t="shared" si="6"/>
        <v xml:space="preserve"> -  - </v>
      </c>
    </row>
    <row r="112" spans="1:17" x14ac:dyDescent="0.25">
      <c r="A112" t="s">
        <v>2488</v>
      </c>
      <c r="Q112" s="6" t="str">
        <f t="shared" si="6"/>
        <v xml:space="preserve"> -  - </v>
      </c>
    </row>
    <row r="113" spans="1:17" x14ac:dyDescent="0.25">
      <c r="A113" t="s">
        <v>2489</v>
      </c>
      <c r="Q113" s="6" t="str">
        <f t="shared" si="6"/>
        <v xml:space="preserve"> -  - </v>
      </c>
    </row>
    <row r="114" spans="1:17" x14ac:dyDescent="0.25">
      <c r="A114" t="s">
        <v>2490</v>
      </c>
      <c r="Q114" s="6" t="str">
        <f t="shared" si="6"/>
        <v xml:space="preserve"> -  - </v>
      </c>
    </row>
    <row r="115" spans="1:17" x14ac:dyDescent="0.25">
      <c r="A115" t="s">
        <v>2491</v>
      </c>
      <c r="Q115" s="6" t="str">
        <f t="shared" si="6"/>
        <v xml:space="preserve"> -  - </v>
      </c>
    </row>
    <row r="116" spans="1:17" x14ac:dyDescent="0.25">
      <c r="A116" t="s">
        <v>2492</v>
      </c>
      <c r="Q116" s="6" t="str">
        <f t="shared" si="6"/>
        <v xml:space="preserve"> -  - </v>
      </c>
    </row>
    <row r="117" spans="1:17" x14ac:dyDescent="0.25">
      <c r="A117" t="s">
        <v>2493</v>
      </c>
      <c r="Q117" s="6" t="str">
        <f t="shared" si="6"/>
        <v xml:space="preserve"> -  - </v>
      </c>
    </row>
    <row r="118" spans="1:17" x14ac:dyDescent="0.25">
      <c r="A118" t="s">
        <v>2494</v>
      </c>
      <c r="Q118" s="6" t="str">
        <f t="shared" si="6"/>
        <v xml:space="preserve"> -  - </v>
      </c>
    </row>
    <row r="119" spans="1:17" x14ac:dyDescent="0.25">
      <c r="A119" t="s">
        <v>2495</v>
      </c>
      <c r="Q119" s="6" t="str">
        <f t="shared" si="6"/>
        <v xml:space="preserve"> -  - </v>
      </c>
    </row>
    <row r="122" spans="1:17" x14ac:dyDescent="0.25">
      <c r="A122" t="s">
        <v>2447</v>
      </c>
    </row>
    <row r="123" spans="1:17" x14ac:dyDescent="0.25">
      <c r="A123" t="s">
        <v>2450</v>
      </c>
    </row>
    <row r="124" spans="1:17" x14ac:dyDescent="0.25">
      <c r="A124" t="s">
        <v>2449</v>
      </c>
    </row>
    <row r="125" spans="1:17" x14ac:dyDescent="0.25">
      <c r="A125" t="s">
        <v>2449</v>
      </c>
    </row>
    <row r="126" spans="1:17" x14ac:dyDescent="0.25">
      <c r="A126" t="s">
        <v>2459</v>
      </c>
    </row>
    <row r="127" spans="1:17" x14ac:dyDescent="0.25">
      <c r="A127" t="s">
        <v>2436</v>
      </c>
    </row>
    <row r="128" spans="1:17" x14ac:dyDescent="0.25">
      <c r="A128" t="s">
        <v>2451</v>
      </c>
    </row>
    <row r="129" spans="1:1" x14ac:dyDescent="0.25">
      <c r="A129" t="s">
        <v>2440</v>
      </c>
    </row>
    <row r="130" spans="1:1" x14ac:dyDescent="0.25">
      <c r="A130" t="s">
        <v>2522</v>
      </c>
    </row>
    <row r="131" spans="1:1" x14ac:dyDescent="0.25">
      <c r="A131" t="s">
        <v>2511</v>
      </c>
    </row>
    <row r="132" spans="1:1" x14ac:dyDescent="0.25">
      <c r="A132" t="s">
        <v>2441</v>
      </c>
    </row>
    <row r="133" spans="1:1" x14ac:dyDescent="0.25">
      <c r="A133" t="s">
        <v>2442</v>
      </c>
    </row>
    <row r="134" spans="1:1" x14ac:dyDescent="0.25">
      <c r="A134" t="s">
        <v>2458</v>
      </c>
    </row>
    <row r="135" spans="1:1" x14ac:dyDescent="0.25">
      <c r="A135" t="s">
        <v>2464</v>
      </c>
    </row>
    <row r="136" spans="1:1" x14ac:dyDescent="0.25">
      <c r="A136" t="s">
        <v>2443</v>
      </c>
    </row>
    <row r="137" spans="1:1" x14ac:dyDescent="0.25">
      <c r="A137" t="s">
        <v>2452</v>
      </c>
    </row>
    <row r="138" spans="1:1" x14ac:dyDescent="0.25">
      <c r="A138" t="s">
        <v>2465</v>
      </c>
    </row>
    <row r="139" spans="1:1" x14ac:dyDescent="0.25">
      <c r="A139" t="s">
        <v>2448</v>
      </c>
    </row>
    <row r="140" spans="1:1" x14ac:dyDescent="0.25">
      <c r="A140" t="s">
        <v>2461</v>
      </c>
    </row>
    <row r="141" spans="1:1" x14ac:dyDescent="0.25">
      <c r="A141" t="s">
        <v>2453</v>
      </c>
    </row>
    <row r="142" spans="1:1" x14ac:dyDescent="0.25">
      <c r="A142" t="s">
        <v>2462</v>
      </c>
    </row>
    <row r="143" spans="1:1" x14ac:dyDescent="0.25">
      <c r="A143" t="s">
        <v>2455</v>
      </c>
    </row>
    <row r="144" spans="1:1" x14ac:dyDescent="0.25">
      <c r="A144" t="s">
        <v>2460</v>
      </c>
    </row>
    <row r="145" spans="1:1" x14ac:dyDescent="0.25">
      <c r="A145" t="s">
        <v>2466</v>
      </c>
    </row>
    <row r="146" spans="1:1" x14ac:dyDescent="0.25">
      <c r="A146" t="s">
        <v>2468</v>
      </c>
    </row>
    <row r="147" spans="1:1" x14ac:dyDescent="0.25">
      <c r="A147" t="s">
        <v>2456</v>
      </c>
    </row>
    <row r="148" spans="1:1" x14ac:dyDescent="0.25">
      <c r="A148" t="s">
        <v>2457</v>
      </c>
    </row>
    <row r="149" spans="1:1" x14ac:dyDescent="0.25">
      <c r="A149" t="s">
        <v>2444</v>
      </c>
    </row>
    <row r="150" spans="1:1" x14ac:dyDescent="0.25">
      <c r="A150" t="s">
        <v>2463</v>
      </c>
    </row>
    <row r="151" spans="1:1" x14ac:dyDescent="0.25">
      <c r="A151" t="s">
        <v>2445</v>
      </c>
    </row>
    <row r="152" spans="1:1" x14ac:dyDescent="0.25">
      <c r="A152" t="s">
        <v>2437</v>
      </c>
    </row>
    <row r="153" spans="1:1" x14ac:dyDescent="0.25">
      <c r="A153" t="s">
        <v>2454</v>
      </c>
    </row>
    <row r="154" spans="1:1" x14ac:dyDescent="0.25">
      <c r="A154" t="s">
        <v>2574</v>
      </c>
    </row>
    <row r="155" spans="1:1" x14ac:dyDescent="0.25">
      <c r="A155" t="s">
        <v>2446</v>
      </c>
    </row>
    <row r="156" spans="1:1" x14ac:dyDescent="0.25">
      <c r="A156" t="s">
        <v>2467</v>
      </c>
    </row>
  </sheetData>
  <autoFilter ref="A1:R119"/>
  <sortState ref="A2:R90">
    <sortCondition ref="K2:K90"/>
    <sortCondition ref="L2:L90"/>
  </sortState>
  <customSheetViews>
    <customSheetView guid="{AD0A33BB-7E9F-4570-B450-B6070F788C53}" showAutoFilter="1" state="hidden">
      <pane xSplit="2" ySplit="3" topLeftCell="G22" activePane="bottomRight" state="frozen"/>
      <selection pane="bottomRight"/>
      <pageMargins left="0.7" right="0.7" top="0.75" bottom="0.75" header="0.3" footer="0.3"/>
      <pageSetup paperSize="9" orientation="portrait" r:id="rId1"/>
      <autoFilter ref="A1:R119"/>
    </customSheetView>
    <customSheetView guid="{E8653B48-0EE0-47BF-9B59-BFE4FEC067AF}" showAutoFilter="1">
      <pane xSplit="2" ySplit="3" topLeftCell="G22" activePane="bottomRight" state="frozen"/>
      <selection pane="bottomRight" activeCell="A39" sqref="A39:XFD39"/>
      <pageMargins left="0.7" right="0.7" top="0.75" bottom="0.75" header="0.3" footer="0.3"/>
      <pageSetup paperSize="9" orientation="portrait" r:id="rId2"/>
      <autoFilter ref="A1:R119"/>
    </customSheetView>
    <customSheetView guid="{A1621F03-F2BE-4A46-8091-9B675F32807C}" showAutoFilter="1" hiddenColumns="1">
      <pane xSplit="2" ySplit="3" topLeftCell="C67" activePane="bottomRight" state="frozen"/>
      <selection pane="bottomRight" activeCell="A2" sqref="A2:P88"/>
      <pageMargins left="0.7" right="0.7" top="0.75" bottom="0.75" header="0.3" footer="0.3"/>
      <pageSetup paperSize="9" orientation="portrait" r:id="rId3"/>
      <autoFilter ref="A1:P88"/>
    </customSheetView>
    <customSheetView guid="{98BE7DD3-C638-4A7A-971A-7163F7A93626}" showAutoFilter="1" hiddenColumns="1" state="hidden">
      <pane xSplit="2" ySplit="1" topLeftCell="C2" activePane="bottomRight" state="frozen"/>
      <selection pane="bottomRight" activeCell="P96" sqref="P96"/>
      <pageMargins left="0.7" right="0.7" top="0.75" bottom="0.75" header="0.3" footer="0.3"/>
      <autoFilter ref="A1:P88"/>
    </customSheetView>
    <customSheetView guid="{376EDB96-FF41-42B2-8A10-0940F7A5C414}" filter="1" showAutoFilter="1" hiddenColumns="1">
      <pane xSplit="2" ySplit="2" topLeftCell="C4" activePane="bottomRight" state="frozen"/>
      <selection pane="bottomRight" activeCell="A85" sqref="A85:B85"/>
      <pageMargins left="0.7" right="0.7" top="0.75" bottom="0.75" header="0.3" footer="0.3"/>
      <pageSetup paperSize="9" orientation="portrait" r:id="rId4"/>
      <autoFilter ref="A1:P88">
        <filterColumn colId="8">
          <filters>
            <filter val="JJ Wanegue"/>
          </filters>
        </filterColumn>
      </autoFilter>
    </customSheetView>
    <customSheetView guid="{0E497C03-65D5-4BDF-A6D3-057A81FBDA4D}" filter="1" showAutoFilter="1" hiddenColumns="1">
      <pane xSplit="2" ySplit="2" topLeftCell="C4" activePane="bottomRight" state="frozen"/>
      <selection pane="bottomRight" activeCell="A85" sqref="A85:B85"/>
      <pageMargins left="0.7" right="0.7" top="0.75" bottom="0.75" header="0.3" footer="0.3"/>
      <pageSetup paperSize="9" orientation="portrait" r:id="rId5"/>
      <autoFilter ref="A1:P88">
        <filterColumn colId="8">
          <filters>
            <filter val="JJ Wanegue"/>
          </filters>
        </filterColumn>
      </autoFilter>
    </customSheetView>
    <customSheetView guid="{0C9272A9-9646-4714-B406-0609E5970550}" showAutoFilter="1">
      <pane xSplit="2" ySplit="3" topLeftCell="G22" activePane="bottomRight" state="frozen"/>
      <selection pane="bottomRight" activeCell="A39" sqref="A39:XFD39"/>
      <pageMargins left="0.7" right="0.7" top="0.75" bottom="0.75" header="0.3" footer="0.3"/>
      <pageSetup paperSize="9" orientation="portrait" r:id="rId6"/>
      <autoFilter ref="A1:R119"/>
    </customSheetView>
  </customSheetViews>
  <dataValidations count="2">
    <dataValidation type="list" allowBlank="1" showInputMessage="1" showErrorMessage="1" sqref="M2:M90">
      <formula1>$C$95:$C$106</formula1>
    </dataValidation>
    <dataValidation type="list" allowBlank="1" showInputMessage="1" showErrorMessage="1" sqref="L2:L90">
      <formula1>$A$95:$A$121</formula1>
    </dataValidation>
  </dataValidations>
  <pageMargins left="0.7" right="0.7" top="0.75" bottom="0.75" header="0.3" footer="0.3"/>
  <pageSetup paperSize="9" orientation="portrait"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R549"/>
  <sheetViews>
    <sheetView zoomScale="130" zoomScaleNormal="100" workbookViewId="0">
      <pane xSplit="3" ySplit="1" topLeftCell="D2" activePane="bottomRight" state="frozen"/>
      <selection pane="topRight"/>
      <selection pane="bottomLeft"/>
      <selection pane="bottomRight"/>
    </sheetView>
  </sheetViews>
  <sheetFormatPr baseColWidth="10" defaultRowHeight="15" x14ac:dyDescent="0.25"/>
  <cols>
    <col min="1" max="1" width="12.42578125" bestFit="1" customWidth="1"/>
    <col min="2" max="2" width="27.5703125" bestFit="1" customWidth="1"/>
    <col min="3" max="3" width="19.42578125" customWidth="1"/>
    <col min="4" max="4" width="33.5703125" style="5" customWidth="1"/>
    <col min="5" max="5" width="30.5703125" customWidth="1"/>
    <col min="6" max="6" width="24.140625" customWidth="1"/>
    <col min="7" max="7" width="10.85546875" customWidth="1"/>
    <col min="8" max="8" width="29.7109375" style="13" customWidth="1"/>
    <col min="9" max="9" width="26.140625" customWidth="1"/>
    <col min="10" max="10" width="12.140625" customWidth="1"/>
    <col min="11" max="11" width="13.42578125" customWidth="1"/>
    <col min="13" max="13" width="33.5703125" customWidth="1"/>
    <col min="14" max="14" width="28.42578125" customWidth="1"/>
    <col min="15" max="15" width="13.7109375" customWidth="1"/>
    <col min="16" max="16" width="14" customWidth="1"/>
    <col min="18" max="18" width="13.7109375" bestFit="1" customWidth="1"/>
    <col min="19" max="19" width="13.7109375" customWidth="1"/>
    <col min="23" max="23" width="20.5703125" bestFit="1" customWidth="1"/>
  </cols>
  <sheetData>
    <row r="1" spans="1:26" ht="45" x14ac:dyDescent="0.25">
      <c r="A1" s="1" t="s">
        <v>20</v>
      </c>
      <c r="B1" s="1" t="s">
        <v>21</v>
      </c>
      <c r="C1" s="1" t="s">
        <v>22</v>
      </c>
      <c r="D1" s="1"/>
      <c r="E1" s="2" t="s">
        <v>23</v>
      </c>
      <c r="F1" s="1" t="s">
        <v>45</v>
      </c>
      <c r="G1" s="1" t="s">
        <v>46</v>
      </c>
      <c r="H1" s="29" t="s">
        <v>6</v>
      </c>
      <c r="I1" s="1" t="s">
        <v>0</v>
      </c>
      <c r="J1" s="1" t="s">
        <v>26</v>
      </c>
      <c r="K1" s="1" t="s">
        <v>1</v>
      </c>
      <c r="L1" s="1" t="s">
        <v>24</v>
      </c>
      <c r="M1" s="1" t="s">
        <v>44</v>
      </c>
      <c r="N1" s="8" t="s">
        <v>49</v>
      </c>
      <c r="O1" s="8" t="s">
        <v>47</v>
      </c>
      <c r="P1" s="8" t="s">
        <v>48</v>
      </c>
      <c r="Q1" s="12" t="s">
        <v>64</v>
      </c>
      <c r="R1" s="12" t="s">
        <v>2891</v>
      </c>
      <c r="S1" s="20" t="s">
        <v>2899</v>
      </c>
      <c r="T1" s="12" t="s">
        <v>65</v>
      </c>
      <c r="U1" s="21" t="s">
        <v>101</v>
      </c>
      <c r="V1" s="21" t="s">
        <v>102</v>
      </c>
      <c r="W1" s="21" t="s">
        <v>103</v>
      </c>
      <c r="X1" s="20" t="s">
        <v>110</v>
      </c>
      <c r="Y1" s="21" t="s">
        <v>104</v>
      </c>
      <c r="Z1" s="21" t="s">
        <v>105</v>
      </c>
    </row>
    <row r="2" spans="1:26" s="13" customFormat="1" ht="15.75" hidden="1" customHeight="1" x14ac:dyDescent="0.25">
      <c r="A2" s="41">
        <v>109111</v>
      </c>
      <c r="B2" s="13" t="s">
        <v>2325</v>
      </c>
      <c r="C2" s="13" t="s">
        <v>2405</v>
      </c>
      <c r="D2" s="7" t="str">
        <f t="shared" ref="D2:D52" si="0">CONCATENATE(B2," ",C2)</f>
        <v>FOFE David Jean-Pierre</v>
      </c>
      <c r="E2" s="10" t="str">
        <f>VLOOKUP(A2,Feuil2!$A$1:$E$625,4,0)</f>
        <v>davidjeanpierre.fofe@edu.ece.fr</v>
      </c>
      <c r="F2" s="10" t="s">
        <v>2874</v>
      </c>
      <c r="G2" s="13" t="s">
        <v>2168</v>
      </c>
      <c r="H2" s="10" t="str">
        <f>VLOOKUP(G2,Projets!$A$2:$B$90,2,0)</f>
        <v>Solution de réalité augmentée permettant de visualiser sur site un projet d’aménagement urbain ou de construction future.</v>
      </c>
      <c r="I2" s="13" t="str">
        <f>VLOOKUP(G2,Projets!$A$2:$E$90,4,0)</f>
        <v>Smart Buildings &amp; Energy Efficiency</v>
      </c>
      <c r="J2" s="13" t="str">
        <f>VLOOKUP(G2,Projets!$A$2:$K$90,11,0)</f>
        <v>Jacques Rossard</v>
      </c>
      <c r="K2" s="13" t="str">
        <f>VLOOKUP(G2,Projets!$C$2:$E$90,3,0)</f>
        <v>Partenariat</v>
      </c>
      <c r="L2" s="30">
        <f>COUNTIF($G$2:$G$533,G2)</f>
        <v>6</v>
      </c>
      <c r="M2" s="10" t="s">
        <v>2393</v>
      </c>
      <c r="O2" s="10"/>
      <c r="P2" s="13" t="str">
        <f>VLOOKUP(A2,[1]Général!$A$4:$H$623,8,0)</f>
        <v>Nouveau (admissions)</v>
      </c>
      <c r="Q2" s="13">
        <f>VLOOKUP(G2,Projets!$A$2:$R$90,16,0)</f>
        <v>9</v>
      </c>
      <c r="R2" s="13">
        <f>VLOOKUP(G2,Projets!$A$2:$R$90,17,0)</f>
        <v>14</v>
      </c>
      <c r="S2" s="13">
        <f>AVERAGE(Q2:R2)</f>
        <v>11.5</v>
      </c>
      <c r="T2" s="13">
        <v>11.5</v>
      </c>
    </row>
    <row r="3" spans="1:26" s="13" customFormat="1" ht="15.75" hidden="1" customHeight="1" x14ac:dyDescent="0.25">
      <c r="A3" s="41">
        <v>109471</v>
      </c>
      <c r="B3" s="13" t="s">
        <v>2326</v>
      </c>
      <c r="C3" s="13" t="s">
        <v>2327</v>
      </c>
      <c r="D3" s="7" t="str">
        <f t="shared" si="0"/>
        <v>BELFIL Amine</v>
      </c>
      <c r="E3" s="5" t="s">
        <v>2510</v>
      </c>
      <c r="F3" s="10" t="s">
        <v>2875</v>
      </c>
      <c r="G3" s="13" t="s">
        <v>2203</v>
      </c>
      <c r="H3" s="10" t="str">
        <f>VLOOKUP(G3,Projets!$A$2:$B$90,2,0)</f>
        <v>La première BOX livré dans votre espace de réalité virtuelle</v>
      </c>
      <c r="I3" s="13" t="str">
        <f>VLOOKUP(G3,Projets!$A$2:$E$90,4,0)</f>
        <v>Internet Nouvelle Génération</v>
      </c>
      <c r="J3" s="13" t="str">
        <f>VLOOKUP(G3,Projets!$A$2:$K$90,11,0)</f>
        <v>Jacques Rossard</v>
      </c>
      <c r="K3" s="13" t="str">
        <f>VLOOKUP(G3,Projets!$C$2:$E$90,3,0)</f>
        <v>Innovation ouverte</v>
      </c>
      <c r="L3" s="30">
        <f>COUNTIF($G$2:$G$533,G3)</f>
        <v>6</v>
      </c>
      <c r="M3" s="10" t="s">
        <v>2393</v>
      </c>
      <c r="O3" s="10"/>
      <c r="P3" s="13" t="str">
        <f>VLOOKUP(A3,[1]Général!$A$4:$O$623,15,0)</f>
        <v>DD ESCE</v>
      </c>
      <c r="Q3" s="13">
        <f>VLOOKUP(G3,Projets!$A$2:$R$90,16,0)</f>
        <v>7</v>
      </c>
      <c r="R3" s="13">
        <f>VLOOKUP(G3,Projets!$A$2:$R$90,17,0)</f>
        <v>15</v>
      </c>
      <c r="S3" s="13">
        <f t="shared" ref="S3:S52" si="1">AVERAGE(Q3:R3)</f>
        <v>11</v>
      </c>
      <c r="T3" s="13">
        <v>11</v>
      </c>
    </row>
    <row r="4" spans="1:26" s="13" customFormat="1" ht="15.75" hidden="1" customHeight="1" x14ac:dyDescent="0.25">
      <c r="A4" s="41">
        <v>109540</v>
      </c>
      <c r="B4" s="13" t="s">
        <v>2328</v>
      </c>
      <c r="C4" s="13" t="s">
        <v>2329</v>
      </c>
      <c r="D4" s="7" t="str">
        <f t="shared" si="0"/>
        <v>BOURQUARD Clémentine</v>
      </c>
      <c r="E4" s="10" t="s">
        <v>2382</v>
      </c>
      <c r="F4" s="10" t="s">
        <v>2875</v>
      </c>
      <c r="G4" s="13" t="s">
        <v>2219</v>
      </c>
      <c r="H4" s="10" t="str">
        <f>VLOOKUP(G4,Projets!$A$2:$B$90,2,0)</f>
        <v>Cryptobankrate : calculation of interest rates from agent-based banking models for crypto currencies</v>
      </c>
      <c r="I4" s="13" t="str">
        <f>VLOOKUP(G4,Projets!$A$2:$E$90,4,0)</f>
        <v>Mathematical Models for Finance</v>
      </c>
      <c r="J4" s="13" t="str">
        <f>VLOOKUP(G4,Projets!$A$2:$K$90,11,0)</f>
        <v>Yves RAKOTONDRATSIMBA</v>
      </c>
      <c r="K4" s="13" t="str">
        <f>VLOOKUP(G4,Projets!$C$2:$E$90,3,0)</f>
        <v>Partenariat Finance</v>
      </c>
      <c r="L4" s="30">
        <v>5</v>
      </c>
      <c r="M4" s="10" t="s">
        <v>2393</v>
      </c>
      <c r="O4" s="10"/>
      <c r="P4" s="13" t="str">
        <f>VLOOKUP(A4,[1]Général!$A$4:$O$623,15,0)</f>
        <v>DD ESCE</v>
      </c>
      <c r="Q4" s="13">
        <f>VLOOKUP(G4,Projets!$A$2:$R$90,16,0)</f>
        <v>13</v>
      </c>
      <c r="R4" s="13">
        <f>VLOOKUP(G4,Projets!$A$2:$R$90,17,0)</f>
        <v>15.5</v>
      </c>
      <c r="S4" s="13">
        <f t="shared" si="1"/>
        <v>14.25</v>
      </c>
      <c r="T4" s="13">
        <v>14.25</v>
      </c>
    </row>
    <row r="5" spans="1:26" s="13" customFormat="1" ht="15.75" hidden="1" customHeight="1" x14ac:dyDescent="0.25">
      <c r="A5" s="41">
        <v>109123</v>
      </c>
      <c r="B5" s="13" t="s">
        <v>2330</v>
      </c>
      <c r="C5" s="13" t="s">
        <v>2331</v>
      </c>
      <c r="D5" s="7" t="str">
        <f t="shared" si="0"/>
        <v>D'IVERNOIS Valentin</v>
      </c>
      <c r="E5" s="10" t="str">
        <f>VLOOKUP(A5,Feuil2!$A$1:$E$625,4,0)</f>
        <v>valentin.divernois@edu.ece.fr</v>
      </c>
      <c r="F5" s="10" t="s">
        <v>2876</v>
      </c>
      <c r="G5" s="13" t="s">
        <v>2201</v>
      </c>
      <c r="H5" s="10" t="str">
        <f>VLOOKUP(G5,Projets!$A$2:$B$90,2,0)</f>
        <v>Le doigt dans l’œil, « Optimisation d’une solution de pointage à l’œil pour personne en situation de handicap »</v>
      </c>
      <c r="I5" s="13" t="str">
        <f>VLOOKUP(G5,Projets!$A$2:$E$90,4,0)</f>
        <v>Innovative Systems for Health</v>
      </c>
      <c r="J5" s="13" t="str">
        <f>VLOOKUP(G5,Projets!$A$2:$K$90,11,0)</f>
        <v>Thomas Couanon</v>
      </c>
      <c r="K5" s="13" t="str">
        <f>VLOOKUP(G5,Projets!$C$2:$E$90,3,0)</f>
        <v>Innovation Ouverte</v>
      </c>
      <c r="L5" s="30">
        <f>COUNTIF($G$2:$G$533,G5)</f>
        <v>6</v>
      </c>
      <c r="M5" s="10" t="s">
        <v>2393</v>
      </c>
      <c r="O5" s="10"/>
      <c r="P5" s="13" t="str">
        <f>VLOOKUP(A5,[1]Général!$A$4:$H$623,8,0)</f>
        <v>Nouveau (admissions)</v>
      </c>
      <c r="Q5" s="13">
        <f>VLOOKUP(G5,Projets!$A$2:$R$90,16,0)</f>
        <v>17</v>
      </c>
      <c r="R5" s="13">
        <f>VLOOKUP(G5,Projets!$A$2:$R$90,17,0)</f>
        <v>16</v>
      </c>
      <c r="S5" s="13">
        <f t="shared" si="1"/>
        <v>16.5</v>
      </c>
      <c r="T5" s="13">
        <v>16.5</v>
      </c>
    </row>
    <row r="6" spans="1:26" s="13" customFormat="1" ht="15.75" hidden="1" customHeight="1" x14ac:dyDescent="0.25">
      <c r="A6" s="41">
        <v>108545</v>
      </c>
      <c r="B6" s="13" t="s">
        <v>2342</v>
      </c>
      <c r="C6" s="13" t="s">
        <v>2343</v>
      </c>
      <c r="D6" s="7" t="str">
        <f t="shared" si="0"/>
        <v>LOUHICHI Kalil</v>
      </c>
      <c r="E6" s="10" t="str">
        <f>VLOOKUP(A6,Feuil2!$A$1:$E$625,4,0)</f>
        <v>kalil.louhichi@edu.ece.fr</v>
      </c>
      <c r="F6" s="10" t="s">
        <v>2877</v>
      </c>
      <c r="G6" s="13" t="s">
        <v>2206</v>
      </c>
      <c r="H6" s="10" t="str">
        <f>VLOOKUP(G6,Projets!$A$2:$B$90,2,0)</f>
        <v>Drone FPV stéréoscopique</v>
      </c>
      <c r="I6" s="13" t="str">
        <f>VLOOKUP(G6,Projets!$A$2:$E$90,4,0)</f>
        <v>Robotics &amp; Aeronautics</v>
      </c>
      <c r="J6" s="13" t="str">
        <f>VLOOKUP(G6,Projets!$A$2:$K$90,11,0)</f>
        <v>Sebti Mouelhi</v>
      </c>
      <c r="K6" s="13" t="str">
        <f>VLOOKUP(G6,Projets!$C$2:$E$90,3,0)</f>
        <v>Innovation Ouverte</v>
      </c>
      <c r="L6" s="30">
        <f>COUNTIF($G$2:$G$533,G6)</f>
        <v>6</v>
      </c>
      <c r="M6" s="10" t="s">
        <v>2393</v>
      </c>
      <c r="O6" s="10"/>
      <c r="Q6" s="13">
        <f>VLOOKUP(G6,Projets!$A$2:$R$90,16,0)</f>
        <v>15.25</v>
      </c>
      <c r="R6" s="13">
        <f>VLOOKUP(G6,Projets!$A$2:$R$90,17,0)</f>
        <v>18</v>
      </c>
      <c r="S6" s="13">
        <f t="shared" si="1"/>
        <v>16.625</v>
      </c>
      <c r="T6" s="13">
        <v>16.625</v>
      </c>
    </row>
    <row r="7" spans="1:26" s="13" customFormat="1" ht="15.75" hidden="1" customHeight="1" x14ac:dyDescent="0.25">
      <c r="A7" s="41">
        <v>109157</v>
      </c>
      <c r="B7" s="13" t="s">
        <v>2348</v>
      </c>
      <c r="C7" s="13" t="s">
        <v>2349</v>
      </c>
      <c r="D7" s="7" t="str">
        <f t="shared" si="0"/>
        <v>HADI GONI BOULAMA  Amina</v>
      </c>
      <c r="E7" s="10" t="str">
        <f>VLOOKUP(A7,Feuil2!$A$1:$E$625,4,0)</f>
        <v>amina.hadigoniboulama@edu.ece.fr</v>
      </c>
      <c r="F7" s="10" t="s">
        <v>2878</v>
      </c>
      <c r="G7" s="13" t="s">
        <v>2212</v>
      </c>
      <c r="H7" s="10" t="str">
        <f>VLOOKUP(G7,Projets!$A$2:$B$90,2,0)</f>
        <v>Digital / humain</v>
      </c>
      <c r="I7" s="13" t="str">
        <f>VLOOKUP(G7,Projets!$A$2:$E$90,4,0)</f>
        <v>Big Data</v>
      </c>
      <c r="J7" s="13" t="str">
        <f>VLOOKUP(G7,Projets!$A$2:$K$90,11,0)</f>
        <v>Elisabeth RENDLER</v>
      </c>
      <c r="K7" s="13" t="str">
        <f>VLOOKUP(G7,Projets!$C$2:$E$90,3,0)</f>
        <v>Partenariat</v>
      </c>
      <c r="L7" s="30">
        <v>7</v>
      </c>
      <c r="M7" s="10" t="s">
        <v>2393</v>
      </c>
      <c r="O7" s="10"/>
      <c r="P7" s="13" t="str">
        <f>VLOOKUP(A7,[1]Général!$A$4:$H$623,8,0)</f>
        <v>Nouveau (admissions)</v>
      </c>
      <c r="Q7" s="13">
        <f>VLOOKUP(G7,Projets!$A$2:$R$90,16,0)</f>
        <v>16.5</v>
      </c>
      <c r="R7" s="13">
        <f>VLOOKUP(G7,Projets!$A$2:$R$90,17,0)</f>
        <v>16</v>
      </c>
      <c r="S7" s="13">
        <f t="shared" si="1"/>
        <v>16.25</v>
      </c>
      <c r="T7" s="13">
        <v>16.25</v>
      </c>
    </row>
    <row r="8" spans="1:26" s="13" customFormat="1" ht="15.75" hidden="1" customHeight="1" x14ac:dyDescent="0.25">
      <c r="A8" s="41">
        <v>105822</v>
      </c>
      <c r="B8" s="13" t="s">
        <v>2350</v>
      </c>
      <c r="C8" s="13" t="s">
        <v>2351</v>
      </c>
      <c r="D8" s="7" t="str">
        <f t="shared" si="0"/>
        <v>TIMSILINE Nazim</v>
      </c>
      <c r="E8" s="10" t="s">
        <v>2383</v>
      </c>
      <c r="F8" s="10" t="s">
        <v>2878</v>
      </c>
      <c r="G8" s="13" t="s">
        <v>2218</v>
      </c>
      <c r="H8" s="10" t="str">
        <f>VLOOKUP(G8,Projets!$A$2:$B$90,2,0)</f>
        <v>PySFC ING4 Modele compatible Stock Flow Consistent</v>
      </c>
      <c r="I8" s="13" t="str">
        <f>VLOOKUP(G8,Projets!$A$2:$E$90,4,0)</f>
        <v>Mathematical Models for Finance</v>
      </c>
      <c r="J8" s="13" t="str">
        <f>VLOOKUP(G8,Projets!$A$2:$K$90,11,0)</f>
        <v>Yves RAKOTONDRATSIMBA</v>
      </c>
      <c r="K8" s="13" t="str">
        <f>VLOOKUP(G8,Projets!$C$2:$E$90,3,0)</f>
        <v>Partenariat Finance</v>
      </c>
      <c r="L8" s="30">
        <f t="shared" ref="L8:L14" si="2">COUNTIF($G$2:$G$533,G8)</f>
        <v>5</v>
      </c>
      <c r="M8" s="10" t="s">
        <v>2393</v>
      </c>
      <c r="O8" s="10"/>
      <c r="P8" s="13" t="str">
        <f>VLOOKUP(A8,[1]Général!$A$4:$O$623,15,0)</f>
        <v>Redoublement conditionnel avec mise à l'épreuve au 1er semestre de l'ING4 - Majeure SI</v>
      </c>
      <c r="Q8" s="13">
        <f>VLOOKUP(G8,Projets!$A$2:$R$90,16,0)</f>
        <v>13</v>
      </c>
      <c r="R8" s="13">
        <f>VLOOKUP(G8,Projets!$A$2:$R$90,17,0)</f>
        <v>15</v>
      </c>
      <c r="S8" s="13">
        <f t="shared" si="1"/>
        <v>14</v>
      </c>
      <c r="T8" s="13">
        <v>14</v>
      </c>
    </row>
    <row r="9" spans="1:26" s="13" customFormat="1" ht="15.75" hidden="1" customHeight="1" x14ac:dyDescent="0.25">
      <c r="A9" s="41">
        <v>105859</v>
      </c>
      <c r="B9" s="13" t="s">
        <v>551</v>
      </c>
      <c r="C9" s="13" t="s">
        <v>2363</v>
      </c>
      <c r="D9" s="7" t="str">
        <f t="shared" si="0"/>
        <v>CREMEL Antoine</v>
      </c>
      <c r="E9" s="10" t="str">
        <f>VLOOKUP(A9,Feuil2!$A$1:$E$625,4,0)</f>
        <v>antoine.cremel@edu.ece.fr</v>
      </c>
      <c r="F9" s="10" t="s">
        <v>2878</v>
      </c>
      <c r="G9" s="13" t="s">
        <v>2219</v>
      </c>
      <c r="H9" s="10" t="str">
        <f>VLOOKUP(G9,Projets!$A$2:$B$90,2,0)</f>
        <v>Cryptobankrate : calculation of interest rates from agent-based banking models for crypto currencies</v>
      </c>
      <c r="I9" s="13" t="str">
        <f>VLOOKUP(G9,Projets!$A$2:$E$90,4,0)</f>
        <v>Mathematical Models for Finance</v>
      </c>
      <c r="J9" s="13" t="str">
        <f>VLOOKUP(G9,Projets!$A$2:$K$90,11,0)</f>
        <v>Yves RAKOTONDRATSIMBA</v>
      </c>
      <c r="K9" s="13" t="str">
        <f>VLOOKUP(G9,Projets!$C$2:$E$90,3,0)</f>
        <v>Partenariat Finance</v>
      </c>
      <c r="L9" s="30">
        <f t="shared" si="2"/>
        <v>5</v>
      </c>
      <c r="M9" s="10" t="s">
        <v>2394</v>
      </c>
      <c r="O9" s="10"/>
      <c r="Q9" s="13">
        <f>VLOOKUP(G9,Projets!$A$2:$R$90,16,0)</f>
        <v>13</v>
      </c>
      <c r="R9" s="13">
        <f>VLOOKUP(G9,Projets!$A$2:$R$90,17,0)</f>
        <v>15.5</v>
      </c>
      <c r="S9" s="13">
        <f t="shared" si="1"/>
        <v>14.25</v>
      </c>
      <c r="T9" s="13">
        <v>14.25</v>
      </c>
    </row>
    <row r="10" spans="1:26" s="13" customFormat="1" ht="15.75" hidden="1" customHeight="1" x14ac:dyDescent="0.25">
      <c r="A10" s="41">
        <v>109544</v>
      </c>
      <c r="B10" s="13" t="s">
        <v>2370</v>
      </c>
      <c r="C10" s="13" t="s">
        <v>2371</v>
      </c>
      <c r="D10" s="7" t="str">
        <f t="shared" si="0"/>
        <v>DHUICQUE Priscille</v>
      </c>
      <c r="E10" s="10" t="s">
        <v>2385</v>
      </c>
      <c r="F10" s="10" t="s">
        <v>2878</v>
      </c>
      <c r="G10" s="13" t="s">
        <v>2212</v>
      </c>
      <c r="H10" s="10" t="str">
        <f>VLOOKUP(G10,Projets!$A$2:$B$90,2,0)</f>
        <v>Digital / humain</v>
      </c>
      <c r="I10" s="13" t="str">
        <f>VLOOKUP(G10,Projets!$A$2:$E$90,4,0)</f>
        <v>Big Data</v>
      </c>
      <c r="J10" s="13" t="str">
        <f>VLOOKUP(G10,Projets!$A$2:$K$90,11,0)</f>
        <v>Elisabeth RENDLER</v>
      </c>
      <c r="K10" s="13" t="str">
        <f>VLOOKUP(G10,Projets!$C$2:$E$90,3,0)</f>
        <v>Partenariat</v>
      </c>
      <c r="L10" s="30">
        <f t="shared" si="2"/>
        <v>7</v>
      </c>
      <c r="M10" s="10" t="s">
        <v>2393</v>
      </c>
      <c r="O10" s="10"/>
      <c r="P10" s="13" t="str">
        <f>VLOOKUP(A10,[1]Général!$A$4:$O$623,15,0)</f>
        <v>DD ESCE</v>
      </c>
      <c r="Q10" s="13">
        <f>VLOOKUP(G10,Projets!$A$2:$R$90,16,0)</f>
        <v>16.5</v>
      </c>
      <c r="R10" s="13">
        <f>VLOOKUP(G10,Projets!$A$2:$R$90,17,0)</f>
        <v>16</v>
      </c>
      <c r="S10" s="13">
        <f t="shared" si="1"/>
        <v>16.25</v>
      </c>
      <c r="T10" s="13">
        <v>16.25</v>
      </c>
    </row>
    <row r="11" spans="1:26" s="13" customFormat="1" ht="15.75" hidden="1" customHeight="1" x14ac:dyDescent="0.25">
      <c r="A11" s="41">
        <v>109472</v>
      </c>
      <c r="B11" s="13" t="s">
        <v>2372</v>
      </c>
      <c r="C11" s="13" t="s">
        <v>2373</v>
      </c>
      <c r="D11" s="7" t="str">
        <f t="shared" si="0"/>
        <v>IEHL Marc-Antoine</v>
      </c>
      <c r="E11" s="10" t="s">
        <v>2386</v>
      </c>
      <c r="F11" s="10" t="s">
        <v>2878</v>
      </c>
      <c r="G11" s="13" t="s">
        <v>2190</v>
      </c>
      <c r="H11" s="10" t="str">
        <f>VLOOKUP(G11,Projets!$A$2:$B$90,2,0)</f>
        <v>Tableau connecté</v>
      </c>
      <c r="I11" s="13" t="str">
        <f>VLOOKUP(G11,Projets!$A$2:$E$90,4,0)</f>
        <v>Digital Entertainment</v>
      </c>
      <c r="J11" s="13" t="str">
        <f>VLOOKUP(G11,Projets!$A$2:$K$90,11,0)</f>
        <v>Maxime Schneider</v>
      </c>
      <c r="K11" s="13" t="str">
        <f>VLOOKUP(G11,Projets!$C$2:$E$90,3,0)</f>
        <v>Concours</v>
      </c>
      <c r="L11" s="30">
        <f t="shared" si="2"/>
        <v>6</v>
      </c>
      <c r="M11" s="10" t="s">
        <v>2393</v>
      </c>
      <c r="O11" s="10"/>
      <c r="P11" s="13" t="str">
        <f>VLOOKUP(A11,[1]Général!$A$4:$O$623,15,0)</f>
        <v>DD EBS</v>
      </c>
      <c r="Q11" s="13">
        <f>VLOOKUP(G11,Projets!$A$2:$R$90,16,0)</f>
        <v>17.75</v>
      </c>
      <c r="R11" s="13">
        <f>VLOOKUP(G11,Projets!$A$2:$R$90,17,0)</f>
        <v>15.5</v>
      </c>
      <c r="S11" s="13">
        <f t="shared" si="1"/>
        <v>16.625</v>
      </c>
      <c r="T11" s="13">
        <v>16.625</v>
      </c>
    </row>
    <row r="12" spans="1:26" s="13" customFormat="1" ht="15.75" hidden="1" customHeight="1" x14ac:dyDescent="0.25">
      <c r="A12" s="41">
        <v>109467</v>
      </c>
      <c r="B12" s="13" t="s">
        <v>2374</v>
      </c>
      <c r="C12" s="13" t="s">
        <v>2375</v>
      </c>
      <c r="D12" s="7" t="str">
        <f t="shared" si="0"/>
        <v>KESRI Lucas-Shalindre</v>
      </c>
      <c r="E12" s="10" t="s">
        <v>2387</v>
      </c>
      <c r="F12" s="10" t="s">
        <v>2878</v>
      </c>
      <c r="G12" s="13" t="s">
        <v>2210</v>
      </c>
      <c r="H12" s="10" t="str">
        <f>VLOOKUP(G12,Projets!$A$2:$B$90,2,0)</f>
        <v>MyHomePlace - Un guichet unique pour simplifier l'expérience du propriétaire de maison individuelle</v>
      </c>
      <c r="I12" s="13" t="str">
        <f>VLOOKUP(G12,Projets!$A$2:$E$90,4,0)</f>
        <v>Big Data</v>
      </c>
      <c r="J12" s="13" t="str">
        <f>VLOOKUP(G12,Projets!$A$2:$K$90,11,0)</f>
        <v>Nicolas Lopes</v>
      </c>
      <c r="K12" s="13" t="str">
        <f>VLOOKUP(G12,Projets!$C$2:$E$90,3,0)</f>
        <v>Partenariat</v>
      </c>
      <c r="L12" s="30">
        <f t="shared" si="2"/>
        <v>6</v>
      </c>
      <c r="M12" s="10" t="s">
        <v>2393</v>
      </c>
      <c r="O12" s="10"/>
      <c r="P12" s="13" t="str">
        <f>VLOOKUP(A12,[1]Général!$A$4:$O$623,15,0)</f>
        <v>DD EBS</v>
      </c>
      <c r="Q12" s="13">
        <f>VLOOKUP(G12,Projets!$A$2:$R$90,16,0)</f>
        <v>16</v>
      </c>
      <c r="R12" s="13">
        <f>VLOOKUP(G12,Projets!$A$2:$R$90,17,0)</f>
        <v>15</v>
      </c>
      <c r="S12" s="13">
        <f t="shared" si="1"/>
        <v>15.5</v>
      </c>
      <c r="T12" s="13">
        <v>15.5</v>
      </c>
    </row>
    <row r="13" spans="1:26" s="13" customFormat="1" ht="15.75" hidden="1" customHeight="1" x14ac:dyDescent="0.25">
      <c r="A13" s="41">
        <v>108587</v>
      </c>
      <c r="B13" s="13" t="s">
        <v>2378</v>
      </c>
      <c r="C13" s="13" t="s">
        <v>2379</v>
      </c>
      <c r="D13" s="7" t="str">
        <f t="shared" si="0"/>
        <v>ORTU Julia</v>
      </c>
      <c r="E13" s="10" t="s">
        <v>1493</v>
      </c>
      <c r="F13" s="10" t="s">
        <v>2878</v>
      </c>
      <c r="G13" s="13" t="s">
        <v>2217</v>
      </c>
      <c r="H13" s="10" t="str">
        <f>VLOOKUP(G13,Projets!$A$2:$B$90,2,0)</f>
        <v>ECE3Sat - EPS: Electrical Power Supply</v>
      </c>
      <c r="I13" s="13" t="str">
        <f>VLOOKUP(G13,Projets!$A$2:$E$90,4,0)</f>
        <v>Robotics &amp; Aeronautics</v>
      </c>
      <c r="J13" s="13" t="str">
        <f>VLOOKUP(G13,Projets!$A$2:$K$90,11,0)</f>
        <v>Nicolas Lopes</v>
      </c>
      <c r="K13" s="13" t="str">
        <f>VLOOKUP(G13,Projets!$C$2:$E$90,3,0)</f>
        <v>Partenariat</v>
      </c>
      <c r="L13" s="30">
        <f t="shared" si="2"/>
        <v>5</v>
      </c>
      <c r="M13" s="10" t="s">
        <v>2394</v>
      </c>
      <c r="O13" s="10"/>
      <c r="Q13" s="13">
        <f>VLOOKUP(G13,Projets!$A$2:$R$90,16,0)</f>
        <v>10</v>
      </c>
      <c r="R13" s="13">
        <f>VLOOKUP(G13,Projets!$A$2:$R$90,17,0)</f>
        <v>12</v>
      </c>
      <c r="S13" s="13">
        <f t="shared" si="1"/>
        <v>11</v>
      </c>
      <c r="T13" s="13">
        <v>11</v>
      </c>
    </row>
    <row r="14" spans="1:26" s="13" customFormat="1" ht="15.75" hidden="1" customHeight="1" x14ac:dyDescent="0.25">
      <c r="A14" s="41">
        <v>109541</v>
      </c>
      <c r="B14" s="13" t="s">
        <v>2380</v>
      </c>
      <c r="C14" s="13" t="s">
        <v>2381</v>
      </c>
      <c r="D14" s="7" t="str">
        <f t="shared" si="0"/>
        <v>JEGATHEESWARAN Chirani</v>
      </c>
      <c r="E14" s="10" t="s">
        <v>2389</v>
      </c>
      <c r="F14" s="10" t="s">
        <v>2876</v>
      </c>
      <c r="G14" s="13" t="s">
        <v>2173</v>
      </c>
      <c r="H14" s="10" t="str">
        <f>VLOOKUP(G14,Projets!$A$2:$B$90,2,0)</f>
        <v>Etude de la musique et l'humain</v>
      </c>
      <c r="I14" s="13" t="str">
        <f>VLOOKUP(G14,Projets!$A$2:$E$90,4,0)</f>
        <v>Innovative Systems for Health</v>
      </c>
      <c r="J14" s="13" t="str">
        <f>VLOOKUP(G14,Projets!$A$2:$K$90,11,0)</f>
        <v>JJ Wanègue</v>
      </c>
      <c r="K14" s="13" t="str">
        <f>VLOOKUP(G14,Projets!$C$2:$E$90,3,0)</f>
        <v>Publication</v>
      </c>
      <c r="L14" s="30">
        <f t="shared" si="2"/>
        <v>7</v>
      </c>
      <c r="M14" s="10" t="s">
        <v>2393</v>
      </c>
      <c r="O14" s="10"/>
      <c r="P14" s="13" t="str">
        <f>VLOOKUP(A14,[1]Général!$A$4:$H$623,8,0)</f>
        <v>Nouveau (admissions)</v>
      </c>
      <c r="Q14" s="13">
        <f>VLOOKUP(G14,Projets!$A$2:$R$90,16,0)</f>
        <v>15</v>
      </c>
      <c r="R14" s="13">
        <f>VLOOKUP(G14,Projets!$A$2:$R$90,17,0)</f>
        <v>16</v>
      </c>
      <c r="S14" s="13">
        <f t="shared" si="1"/>
        <v>15.5</v>
      </c>
      <c r="T14" s="13">
        <v>15.5</v>
      </c>
    </row>
    <row r="15" spans="1:26" ht="15.75" hidden="1" customHeight="1" x14ac:dyDescent="0.25">
      <c r="A15" s="26">
        <v>106991</v>
      </c>
      <c r="B15" s="5" t="str">
        <f>VLOOKUP(A15,Feuil2!$A$1:$E$552,3,0)</f>
        <v xml:space="preserve">FIGARD     </v>
      </c>
      <c r="C15" s="5" t="str">
        <f>VLOOKUP(A15,Feuil2!$A$1:$E$552,2,0)</f>
        <v xml:space="preserve">Morgane  </v>
      </c>
      <c r="D15" s="5" t="str">
        <f t="shared" si="0"/>
        <v xml:space="preserve">FIGARD      Morgane  </v>
      </c>
      <c r="E15" s="5" t="str">
        <f>VLOOKUP(A15,Feuil2!$A$1:$E$552,4,0)</f>
        <v>morgane.figard@edu.ece.fr</v>
      </c>
      <c r="F15" s="10" t="s">
        <v>2879</v>
      </c>
      <c r="G15" s="5" t="s">
        <v>2131</v>
      </c>
      <c r="H15" s="10" t="str">
        <f>VLOOKUP(G15,Projets!$A$2:$B$90,2,0)</f>
        <v>Rééducation des enfants atteints de troubles de l'écriture</v>
      </c>
      <c r="I15" s="13" t="str">
        <f>VLOOKUP(G15,Projets!$A$2:$E$90,4,0)</f>
        <v>Innovative Systems for Health</v>
      </c>
      <c r="J15" s="13" t="str">
        <f>VLOOKUP(G15,Projets!$A$2:$K$90,11,0)</f>
        <v>Jacques Rossard</v>
      </c>
      <c r="K15" s="13" t="str">
        <f>VLOOKUP(G15,Projets!$C$2:$E$90,3,0)</f>
        <v>Brevet</v>
      </c>
      <c r="L15" s="9">
        <f t="shared" ref="L15:L32" si="3">COUNTIF($G$2:$G$488,G15)</f>
        <v>7</v>
      </c>
      <c r="M15" s="5" t="s">
        <v>2393</v>
      </c>
      <c r="N15" s="5"/>
      <c r="O15" s="5"/>
      <c r="P15" s="5"/>
      <c r="Q15" s="13">
        <f>VLOOKUP(G15,Projets!$A$2:$R$90,16,0)</f>
        <v>18</v>
      </c>
      <c r="R15" s="13">
        <f>VLOOKUP(G15,Projets!$A$2:$R$90,17,0)</f>
        <v>19</v>
      </c>
      <c r="S15" s="13">
        <f t="shared" si="1"/>
        <v>18.5</v>
      </c>
      <c r="T15" s="13">
        <v>18.5</v>
      </c>
      <c r="U15" s="5"/>
      <c r="V15" s="5"/>
      <c r="W15" s="5"/>
      <c r="X15" s="5"/>
      <c r="Y15" s="5"/>
      <c r="Z15" s="5"/>
    </row>
    <row r="16" spans="1:26" ht="15.75" hidden="1" customHeight="1" x14ac:dyDescent="0.25">
      <c r="A16" s="26">
        <v>106467</v>
      </c>
      <c r="B16" s="5" t="str">
        <f>VLOOKUP(A16,Feuil2!$A$1:$E$552,3,0)</f>
        <v xml:space="preserve">BRAUN     </v>
      </c>
      <c r="C16" s="5" t="str">
        <f>VLOOKUP(A16,Feuil2!$A$1:$E$552,2,0)</f>
        <v xml:space="preserve">Pierre-louis  </v>
      </c>
      <c r="D16" s="5" t="str">
        <f t="shared" si="0"/>
        <v xml:space="preserve">BRAUN      Pierre-louis  </v>
      </c>
      <c r="E16" s="5" t="str">
        <f>VLOOKUP(A16,Feuil2!$A$1:$E$552,4,0)</f>
        <v>pierre-louis.braun@edu.ece.fr</v>
      </c>
      <c r="F16" s="10" t="s">
        <v>2878</v>
      </c>
      <c r="G16" s="5" t="s">
        <v>2131</v>
      </c>
      <c r="H16" s="10" t="str">
        <f>VLOOKUP(G16,Projets!$A$2:$B$90,2,0)</f>
        <v>Rééducation des enfants atteints de troubles de l'écriture</v>
      </c>
      <c r="I16" s="13" t="str">
        <f>VLOOKUP(G16,Projets!$A$2:$E$90,4,0)</f>
        <v>Innovative Systems for Health</v>
      </c>
      <c r="J16" s="13" t="str">
        <f>VLOOKUP(G16,Projets!$A$2:$K$90,11,0)</f>
        <v>Jacques Rossard</v>
      </c>
      <c r="K16" s="13" t="str">
        <f>VLOOKUP(G16,Projets!$C$2:$E$90,3,0)</f>
        <v>Brevet</v>
      </c>
      <c r="L16" s="9">
        <f t="shared" si="3"/>
        <v>7</v>
      </c>
      <c r="M16" s="5" t="s">
        <v>2394</v>
      </c>
      <c r="N16" s="5"/>
      <c r="O16" s="5"/>
      <c r="P16" s="5"/>
      <c r="Q16" s="13">
        <f>VLOOKUP(G16,Projets!$A$2:$R$90,16,0)</f>
        <v>18</v>
      </c>
      <c r="R16" s="13">
        <f>VLOOKUP(G16,Projets!$A$2:$R$90,17,0)</f>
        <v>19</v>
      </c>
      <c r="S16" s="13">
        <f t="shared" si="1"/>
        <v>18.5</v>
      </c>
      <c r="T16" s="13">
        <v>18.5</v>
      </c>
      <c r="U16" s="5"/>
      <c r="V16" s="5"/>
      <c r="W16" s="5"/>
      <c r="X16" s="5"/>
      <c r="Y16" s="5"/>
      <c r="Z16" s="5"/>
    </row>
    <row r="17" spans="1:26" ht="15.75" hidden="1" customHeight="1" x14ac:dyDescent="0.25">
      <c r="A17" s="26">
        <v>106976</v>
      </c>
      <c r="B17" s="5" t="str">
        <f>VLOOKUP(A17,Feuil2!$A$1:$E$552,3,0)</f>
        <v xml:space="preserve">FIDALGO     </v>
      </c>
      <c r="C17" s="5" t="str">
        <f>VLOOKUP(A17,Feuil2!$A$1:$E$552,2,0)</f>
        <v xml:space="preserve">Igor  </v>
      </c>
      <c r="D17" s="5" t="str">
        <f t="shared" si="0"/>
        <v xml:space="preserve">FIDALGO      Igor  </v>
      </c>
      <c r="E17" s="5" t="str">
        <f>VLOOKUP(A17,Feuil2!$A$1:$E$552,4,0)</f>
        <v>igor.fidalgo@edu.ece.fr</v>
      </c>
      <c r="F17" s="10" t="s">
        <v>2878</v>
      </c>
      <c r="G17" s="5" t="s">
        <v>2131</v>
      </c>
      <c r="H17" s="10" t="str">
        <f>VLOOKUP(G17,Projets!$A$2:$B$90,2,0)</f>
        <v>Rééducation des enfants atteints de troubles de l'écriture</v>
      </c>
      <c r="I17" s="13" t="str">
        <f>VLOOKUP(G17,Projets!$A$2:$E$90,4,0)</f>
        <v>Innovative Systems for Health</v>
      </c>
      <c r="J17" s="13" t="str">
        <f>VLOOKUP(G17,Projets!$A$2:$K$90,11,0)</f>
        <v>Jacques Rossard</v>
      </c>
      <c r="K17" s="13" t="str">
        <f>VLOOKUP(G17,Projets!$C$2:$E$90,3,0)</f>
        <v>Brevet</v>
      </c>
      <c r="L17" s="9">
        <f t="shared" si="3"/>
        <v>7</v>
      </c>
      <c r="M17" s="5" t="s">
        <v>2394</v>
      </c>
      <c r="N17" s="5"/>
      <c r="O17" s="5"/>
      <c r="P17" s="5"/>
      <c r="Q17" s="13">
        <f>VLOOKUP(G17,Projets!$A$2:$R$90,16,0)</f>
        <v>18</v>
      </c>
      <c r="R17" s="13">
        <f>VLOOKUP(G17,Projets!$A$2:$R$90,17,0)</f>
        <v>19</v>
      </c>
      <c r="S17" s="13">
        <f t="shared" si="1"/>
        <v>18.5</v>
      </c>
      <c r="T17" s="13">
        <v>18.5</v>
      </c>
      <c r="U17" s="5"/>
      <c r="V17" s="5"/>
      <c r="W17" s="5"/>
      <c r="X17" s="5"/>
      <c r="Y17" s="5"/>
      <c r="Z17" s="5"/>
    </row>
    <row r="18" spans="1:26" ht="15.75" hidden="1" customHeight="1" x14ac:dyDescent="0.25">
      <c r="A18" s="26">
        <v>107627</v>
      </c>
      <c r="B18" s="5" t="str">
        <f>VLOOKUP(A18,Feuil2!$A$1:$E$552,3,0)</f>
        <v xml:space="preserve">LALIOUI     </v>
      </c>
      <c r="C18" s="5" t="str">
        <f>VLOOKUP(A18,Feuil2!$A$1:$E$552,2,0)</f>
        <v xml:space="preserve">Nawel  </v>
      </c>
      <c r="D18" s="5" t="str">
        <f t="shared" si="0"/>
        <v xml:space="preserve">LALIOUI      Nawel  </v>
      </c>
      <c r="E18" s="5" t="str">
        <f>VLOOKUP(A18,Feuil2!$A$1:$E$552,4,0)</f>
        <v>nawel.lalioui@edu.ece.fr</v>
      </c>
      <c r="F18" s="10" t="s">
        <v>2877</v>
      </c>
      <c r="G18" s="5" t="s">
        <v>2131</v>
      </c>
      <c r="H18" s="10" t="str">
        <f>VLOOKUP(G18,Projets!$A$2:$B$90,2,0)</f>
        <v>Rééducation des enfants atteints de troubles de l'écriture</v>
      </c>
      <c r="I18" s="13" t="str">
        <f>VLOOKUP(G18,Projets!$A$2:$E$90,4,0)</f>
        <v>Innovative Systems for Health</v>
      </c>
      <c r="J18" s="13" t="str">
        <f>VLOOKUP(G18,Projets!$A$2:$K$90,11,0)</f>
        <v>Jacques Rossard</v>
      </c>
      <c r="K18" s="13" t="str">
        <f>VLOOKUP(G18,Projets!$C$2:$E$90,3,0)</f>
        <v>Brevet</v>
      </c>
      <c r="L18" s="9">
        <f t="shared" si="3"/>
        <v>7</v>
      </c>
      <c r="M18" s="5" t="s">
        <v>2393</v>
      </c>
      <c r="N18" s="5"/>
      <c r="O18" s="5"/>
      <c r="P18" s="5"/>
      <c r="Q18" s="13">
        <f>VLOOKUP(G18,Projets!$A$2:$R$90,16,0)</f>
        <v>18</v>
      </c>
      <c r="R18" s="13">
        <f>VLOOKUP(G18,Projets!$A$2:$R$90,17,0)</f>
        <v>19</v>
      </c>
      <c r="S18" s="13">
        <f t="shared" si="1"/>
        <v>18.5</v>
      </c>
      <c r="T18" s="13">
        <v>18.5</v>
      </c>
      <c r="U18" s="5"/>
      <c r="V18" s="5"/>
      <c r="W18" s="5"/>
      <c r="X18" s="5"/>
      <c r="Y18" s="5"/>
      <c r="Z18" s="5"/>
    </row>
    <row r="19" spans="1:26" ht="15.75" hidden="1" customHeight="1" x14ac:dyDescent="0.25">
      <c r="A19" s="26">
        <v>107298</v>
      </c>
      <c r="B19" s="5" t="str">
        <f>VLOOKUP(A19,Feuil2!$A$1:$E$552,3,0)</f>
        <v xml:space="preserve">MAHERZI     </v>
      </c>
      <c r="C19" s="5" t="str">
        <f>VLOOKUP(A19,Feuil2!$A$1:$E$552,2,0)</f>
        <v xml:space="preserve">Soufia  </v>
      </c>
      <c r="D19" s="5" t="str">
        <f t="shared" si="0"/>
        <v xml:space="preserve">MAHERZI      Soufia  </v>
      </c>
      <c r="E19" s="5" t="str">
        <f>VLOOKUP(A19,Feuil2!$A$1:$E$552,4,0)</f>
        <v>soufia.maherzi@edu.ece.fr</v>
      </c>
      <c r="F19" s="10" t="s">
        <v>2879</v>
      </c>
      <c r="G19" s="5" t="s">
        <v>2131</v>
      </c>
      <c r="H19" s="10" t="str">
        <f>VLOOKUP(G19,Projets!$A$2:$B$90,2,0)</f>
        <v>Rééducation des enfants atteints de troubles de l'écriture</v>
      </c>
      <c r="I19" s="13" t="str">
        <f>VLOOKUP(G19,Projets!$A$2:$E$90,4,0)</f>
        <v>Innovative Systems for Health</v>
      </c>
      <c r="J19" s="13" t="str">
        <f>VLOOKUP(G19,Projets!$A$2:$K$90,11,0)</f>
        <v>Jacques Rossard</v>
      </c>
      <c r="K19" s="13" t="str">
        <f>VLOOKUP(G19,Projets!$C$2:$E$90,3,0)</f>
        <v>Brevet</v>
      </c>
      <c r="L19" s="9">
        <f t="shared" si="3"/>
        <v>7</v>
      </c>
      <c r="M19" s="5" t="s">
        <v>2393</v>
      </c>
      <c r="N19" s="5"/>
      <c r="O19" s="5"/>
      <c r="P19" s="5"/>
      <c r="Q19" s="13">
        <f>VLOOKUP(G19,Projets!$A$2:$R$90,16,0)</f>
        <v>18</v>
      </c>
      <c r="R19" s="13">
        <f>VLOOKUP(G19,Projets!$A$2:$R$90,17,0)</f>
        <v>19</v>
      </c>
      <c r="S19" s="13">
        <f t="shared" si="1"/>
        <v>18.5</v>
      </c>
      <c r="T19" s="13">
        <v>18.5</v>
      </c>
      <c r="U19" s="5"/>
      <c r="V19" s="5"/>
      <c r="W19" s="5"/>
      <c r="X19" s="5"/>
      <c r="Y19" s="5"/>
      <c r="Z19" s="5"/>
    </row>
    <row r="20" spans="1:26" ht="15.75" hidden="1" customHeight="1" x14ac:dyDescent="0.25">
      <c r="A20" s="26">
        <v>106418</v>
      </c>
      <c r="B20" s="5" t="str">
        <f>VLOOKUP(A20,Feuil2!$A$1:$E$552,3,0)</f>
        <v xml:space="preserve">PIROT     </v>
      </c>
      <c r="C20" s="5" t="str">
        <f>VLOOKUP(A20,Feuil2!$A$1:$E$552,2,0)</f>
        <v xml:space="preserve">Julien  </v>
      </c>
      <c r="D20" s="5" t="str">
        <f t="shared" si="0"/>
        <v xml:space="preserve">PIROT      Julien  </v>
      </c>
      <c r="E20" s="5" t="str">
        <f>VLOOKUP(A20,Feuil2!$A$1:$E$552,4,0)</f>
        <v>julien.pirot@edu.ece.fr</v>
      </c>
      <c r="F20" s="10" t="s">
        <v>2878</v>
      </c>
      <c r="G20" s="5" t="s">
        <v>2131</v>
      </c>
      <c r="H20" s="10" t="str">
        <f>VLOOKUP(G20,Projets!$A$2:$B$90,2,0)</f>
        <v>Rééducation des enfants atteints de troubles de l'écriture</v>
      </c>
      <c r="I20" s="13" t="str">
        <f>VLOOKUP(G20,Projets!$A$2:$E$90,4,0)</f>
        <v>Innovative Systems for Health</v>
      </c>
      <c r="J20" s="13" t="str">
        <f>VLOOKUP(G20,Projets!$A$2:$K$90,11,0)</f>
        <v>Jacques Rossard</v>
      </c>
      <c r="K20" s="13" t="str">
        <f>VLOOKUP(G20,Projets!$C$2:$E$90,3,0)</f>
        <v>Brevet</v>
      </c>
      <c r="L20" s="9">
        <f t="shared" si="3"/>
        <v>7</v>
      </c>
      <c r="M20" s="5" t="s">
        <v>2394</v>
      </c>
      <c r="N20" s="5"/>
      <c r="O20" s="5"/>
      <c r="P20" s="5"/>
      <c r="Q20" s="13">
        <f>VLOOKUP(G20,Projets!$A$2:$R$90,16,0)</f>
        <v>18</v>
      </c>
      <c r="R20" s="13">
        <f>VLOOKUP(G20,Projets!$A$2:$R$90,17,0)</f>
        <v>19</v>
      </c>
      <c r="S20" s="13">
        <f t="shared" si="1"/>
        <v>18.5</v>
      </c>
      <c r="T20" s="13">
        <v>18.5</v>
      </c>
      <c r="U20" s="5"/>
      <c r="V20" s="5"/>
      <c r="W20" s="5"/>
      <c r="X20" s="5"/>
      <c r="Y20" s="5"/>
      <c r="Z20" s="5"/>
    </row>
    <row r="21" spans="1:26" ht="15.75" hidden="1" customHeight="1" x14ac:dyDescent="0.25">
      <c r="A21" s="26">
        <v>106289</v>
      </c>
      <c r="B21" s="5" t="str">
        <f>VLOOKUP(A21,Feuil2!$A$1:$E$552,3,0)</f>
        <v xml:space="preserve">SEGUIN     </v>
      </c>
      <c r="C21" s="5" t="str">
        <f>VLOOKUP(A21,Feuil2!$A$1:$E$552,2,0)</f>
        <v xml:space="preserve">Raphaël  </v>
      </c>
      <c r="D21" s="5" t="str">
        <f t="shared" si="0"/>
        <v xml:space="preserve">SEGUIN      Raphaël  </v>
      </c>
      <c r="E21" s="5" t="str">
        <f>VLOOKUP(A21,Feuil2!$A$1:$E$552,4,0)</f>
        <v>raphael.seguin@edu.ece.fr</v>
      </c>
      <c r="F21" s="10" t="s">
        <v>2879</v>
      </c>
      <c r="G21" s="5" t="s">
        <v>2132</v>
      </c>
      <c r="H21" s="10" t="str">
        <f>VLOOKUP(G21,Projets!$A$2:$B$90,2,0)</f>
        <v>Système de localisation de plongeurs</v>
      </c>
      <c r="I21" s="13" t="str">
        <f>VLOOKUP(G21,Projets!$A$2:$E$90,4,0)</f>
        <v>Communicating Systems</v>
      </c>
      <c r="J21" s="13" t="str">
        <f>VLOOKUP(G21,Projets!$A$2:$K$90,11,0)</f>
        <v>Christine CRAMBES</v>
      </c>
      <c r="K21" s="13" t="str">
        <f>VLOOKUP(G21,Projets!$C$2:$E$90,3,0)</f>
        <v>Brevet</v>
      </c>
      <c r="L21" s="9">
        <f t="shared" si="3"/>
        <v>6</v>
      </c>
      <c r="M21" s="5" t="s">
        <v>2393</v>
      </c>
      <c r="N21" s="5"/>
      <c r="O21" s="5"/>
      <c r="P21" s="5"/>
      <c r="Q21" s="13">
        <f>VLOOKUP(G21,Projets!$A$2:$R$90,16,0)</f>
        <v>18.5</v>
      </c>
      <c r="R21" s="13">
        <f>VLOOKUP(G21,Projets!$A$2:$R$90,17,0)</f>
        <v>17</v>
      </c>
      <c r="S21" s="13">
        <f t="shared" si="1"/>
        <v>17.75</v>
      </c>
      <c r="T21" s="13">
        <v>17.75</v>
      </c>
      <c r="U21" s="5"/>
      <c r="V21" s="5"/>
      <c r="W21" s="5"/>
      <c r="X21" s="5"/>
      <c r="Y21" s="5"/>
      <c r="Z21" s="5"/>
    </row>
    <row r="22" spans="1:26" ht="15.75" hidden="1" customHeight="1" x14ac:dyDescent="0.25">
      <c r="A22" s="26">
        <v>106720</v>
      </c>
      <c r="B22" s="5" t="str">
        <f>VLOOKUP(A22,Feuil2!$A$1:$E$552,3,0)</f>
        <v xml:space="preserve">GERONDEAU     </v>
      </c>
      <c r="C22" s="5" t="str">
        <f>VLOOKUP(A22,Feuil2!$A$1:$E$552,2,0)</f>
        <v xml:space="preserve">Baptiste  </v>
      </c>
      <c r="D22" s="5" t="str">
        <f t="shared" si="0"/>
        <v xml:space="preserve">GERONDEAU      Baptiste  </v>
      </c>
      <c r="E22" s="5" t="str">
        <f>VLOOKUP(A22,Feuil2!$A$1:$E$552,4,0)</f>
        <v>baptiste.gerondeau@edu.ece.fr</v>
      </c>
      <c r="F22" s="10" t="s">
        <v>2877</v>
      </c>
      <c r="G22" s="5" t="s">
        <v>2132</v>
      </c>
      <c r="H22" s="10" t="str">
        <f>VLOOKUP(G22,Projets!$A$2:$B$90,2,0)</f>
        <v>Système de localisation de plongeurs</v>
      </c>
      <c r="I22" s="13" t="str">
        <f>VLOOKUP(G22,Projets!$A$2:$E$90,4,0)</f>
        <v>Communicating Systems</v>
      </c>
      <c r="J22" s="13" t="str">
        <f>VLOOKUP(G22,Projets!$A$2:$K$90,11,0)</f>
        <v>Christine CRAMBES</v>
      </c>
      <c r="K22" s="13" t="str">
        <f>VLOOKUP(G22,Projets!$C$2:$E$90,3,0)</f>
        <v>Brevet</v>
      </c>
      <c r="L22" s="9">
        <f t="shared" si="3"/>
        <v>6</v>
      </c>
      <c r="M22" s="5" t="s">
        <v>2394</v>
      </c>
      <c r="N22" s="5"/>
      <c r="O22" s="5"/>
      <c r="P22" s="5"/>
      <c r="Q22" s="13">
        <f>VLOOKUP(G22,Projets!$A$2:$R$90,16,0)</f>
        <v>18.5</v>
      </c>
      <c r="R22" s="13">
        <f>VLOOKUP(G22,Projets!$A$2:$R$90,17,0)</f>
        <v>17</v>
      </c>
      <c r="S22" s="13">
        <f t="shared" si="1"/>
        <v>17.75</v>
      </c>
      <c r="T22" s="13">
        <v>17.75</v>
      </c>
      <c r="U22" s="5"/>
      <c r="V22" s="5"/>
      <c r="W22" s="5"/>
      <c r="X22" s="5"/>
      <c r="Y22" s="5"/>
      <c r="Z22" s="5"/>
    </row>
    <row r="23" spans="1:26" ht="15.75" hidden="1" customHeight="1" x14ac:dyDescent="0.25">
      <c r="A23" s="26">
        <v>106345</v>
      </c>
      <c r="B23" s="5" t="str">
        <f>VLOOKUP(A23,Feuil2!$A$1:$E$552,3,0)</f>
        <v xml:space="preserve">CAUDWELL     </v>
      </c>
      <c r="C23" s="5" t="str">
        <f>VLOOKUP(A23,Feuil2!$A$1:$E$552,2,0)</f>
        <v xml:space="preserve">Antoine  </v>
      </c>
      <c r="D23" s="5" t="str">
        <f t="shared" si="0"/>
        <v xml:space="preserve">CAUDWELL      Antoine  </v>
      </c>
      <c r="E23" s="5" t="str">
        <f>VLOOKUP(A23,Feuil2!$A$1:$E$552,4,0)</f>
        <v>antoine.caudwell@edu.ece.fr</v>
      </c>
      <c r="F23" s="10" t="s">
        <v>2874</v>
      </c>
      <c r="G23" s="5" t="s">
        <v>2132</v>
      </c>
      <c r="H23" s="10" t="str">
        <f>VLOOKUP(G23,Projets!$A$2:$B$90,2,0)</f>
        <v>Système de localisation de plongeurs</v>
      </c>
      <c r="I23" s="13" t="str">
        <f>VLOOKUP(G23,Projets!$A$2:$E$90,4,0)</f>
        <v>Communicating Systems</v>
      </c>
      <c r="J23" s="13" t="str">
        <f>VLOOKUP(G23,Projets!$A$2:$K$90,11,0)</f>
        <v>Christine CRAMBES</v>
      </c>
      <c r="K23" s="13" t="str">
        <f>VLOOKUP(G23,Projets!$C$2:$E$90,3,0)</f>
        <v>Brevet</v>
      </c>
      <c r="L23" s="9">
        <f t="shared" si="3"/>
        <v>6</v>
      </c>
      <c r="M23" s="5" t="s">
        <v>2394</v>
      </c>
      <c r="N23" s="5"/>
      <c r="O23" s="5"/>
      <c r="P23" s="5"/>
      <c r="Q23" s="13">
        <f>VLOOKUP(G23,Projets!$A$2:$R$90,16,0)</f>
        <v>18.5</v>
      </c>
      <c r="R23" s="13">
        <f>VLOOKUP(G23,Projets!$A$2:$R$90,17,0)</f>
        <v>17</v>
      </c>
      <c r="S23" s="13">
        <f t="shared" si="1"/>
        <v>17.75</v>
      </c>
      <c r="T23" s="13">
        <v>17.75</v>
      </c>
      <c r="U23" s="5"/>
      <c r="V23" s="5"/>
      <c r="W23" s="5"/>
      <c r="X23" s="5"/>
      <c r="Y23" s="5"/>
      <c r="Z23" s="5"/>
    </row>
    <row r="24" spans="1:26" ht="15.75" hidden="1" customHeight="1" x14ac:dyDescent="0.25">
      <c r="A24" s="26">
        <v>106468</v>
      </c>
      <c r="B24" s="5" t="str">
        <f>VLOOKUP(A24,Feuil2!$A$1:$E$552,3,0)</f>
        <v xml:space="preserve">GALEOTA     </v>
      </c>
      <c r="C24" s="5" t="str">
        <f>VLOOKUP(A24,Feuil2!$A$1:$E$552,2,0)</f>
        <v xml:space="preserve">Louis-félix  </v>
      </c>
      <c r="D24" s="5" t="str">
        <f t="shared" si="0"/>
        <v xml:space="preserve">GALEOTA      Louis-félix  </v>
      </c>
      <c r="E24" s="5" t="str">
        <f>VLOOKUP(A24,Feuil2!$A$1:$E$552,4,0)</f>
        <v>louis-felix.galeota@edu.ece.fr</v>
      </c>
      <c r="F24" s="10" t="s">
        <v>2877</v>
      </c>
      <c r="G24" s="5" t="s">
        <v>2132</v>
      </c>
      <c r="H24" s="10" t="str">
        <f>VLOOKUP(G24,Projets!$A$2:$B$90,2,0)</f>
        <v>Système de localisation de plongeurs</v>
      </c>
      <c r="I24" s="13" t="str">
        <f>VLOOKUP(G24,Projets!$A$2:$E$90,4,0)</f>
        <v>Communicating Systems</v>
      </c>
      <c r="J24" s="13" t="str">
        <f>VLOOKUP(G24,Projets!$A$2:$K$90,11,0)</f>
        <v>Christine CRAMBES</v>
      </c>
      <c r="K24" s="13" t="str">
        <f>VLOOKUP(G24,Projets!$C$2:$E$90,3,0)</f>
        <v>Brevet</v>
      </c>
      <c r="L24" s="9">
        <f t="shared" si="3"/>
        <v>6</v>
      </c>
      <c r="M24" s="5" t="s">
        <v>2393</v>
      </c>
      <c r="N24" s="5"/>
      <c r="O24" s="5"/>
      <c r="P24" s="5"/>
      <c r="Q24" s="13">
        <f>VLOOKUP(G24,Projets!$A$2:$R$90,16,0)</f>
        <v>18.5</v>
      </c>
      <c r="R24" s="13">
        <f>VLOOKUP(G24,Projets!$A$2:$R$90,17,0)</f>
        <v>17</v>
      </c>
      <c r="S24" s="13">
        <f t="shared" si="1"/>
        <v>17.75</v>
      </c>
      <c r="T24" s="13">
        <v>17.75</v>
      </c>
      <c r="U24" s="5"/>
      <c r="V24" s="5"/>
      <c r="W24" s="5"/>
      <c r="X24" s="5"/>
      <c r="Y24" s="5"/>
      <c r="Z24" s="5"/>
    </row>
    <row r="25" spans="1:26" ht="15.75" hidden="1" customHeight="1" x14ac:dyDescent="0.25">
      <c r="A25" s="26">
        <v>107219</v>
      </c>
      <c r="B25" s="5" t="str">
        <f>VLOOKUP(A25,Feuil2!$A$1:$E$552,3,0)</f>
        <v xml:space="preserve">PAGES     </v>
      </c>
      <c r="C25" s="5" t="str">
        <f>VLOOKUP(A25,Feuil2!$A$1:$E$552,2,0)</f>
        <v xml:space="preserve">Hermance  </v>
      </c>
      <c r="D25" s="5" t="str">
        <f t="shared" si="0"/>
        <v xml:space="preserve">PAGES      Hermance  </v>
      </c>
      <c r="E25" s="5" t="str">
        <f>VLOOKUP(A25,Feuil2!$A$1:$E$552,4,0)</f>
        <v>hermance.pages@edu.ece.fr</v>
      </c>
      <c r="F25" s="10" t="s">
        <v>2877</v>
      </c>
      <c r="G25" s="5" t="s">
        <v>2132</v>
      </c>
      <c r="H25" s="10" t="str">
        <f>VLOOKUP(G25,Projets!$A$2:$B$90,2,0)</f>
        <v>Système de localisation de plongeurs</v>
      </c>
      <c r="I25" s="13" t="str">
        <f>VLOOKUP(G25,Projets!$A$2:$E$90,4,0)</f>
        <v>Communicating Systems</v>
      </c>
      <c r="J25" s="13" t="str">
        <f>VLOOKUP(G25,Projets!$A$2:$K$90,11,0)</f>
        <v>Christine CRAMBES</v>
      </c>
      <c r="K25" s="13" t="str">
        <f>VLOOKUP(G25,Projets!$C$2:$E$90,3,0)</f>
        <v>Brevet</v>
      </c>
      <c r="L25" s="9">
        <f t="shared" si="3"/>
        <v>6</v>
      </c>
      <c r="M25" s="5" t="s">
        <v>2393</v>
      </c>
      <c r="N25" s="5"/>
      <c r="O25" s="5"/>
      <c r="P25" s="5"/>
      <c r="Q25" s="13">
        <f>VLOOKUP(G25,Projets!$A$2:$R$90,16,0)</f>
        <v>18.5</v>
      </c>
      <c r="R25" s="13">
        <f>VLOOKUP(G25,Projets!$A$2:$R$90,17,0)</f>
        <v>17</v>
      </c>
      <c r="S25" s="13">
        <f t="shared" si="1"/>
        <v>17.75</v>
      </c>
      <c r="T25" s="13">
        <v>17.75</v>
      </c>
      <c r="U25" s="5"/>
      <c r="V25" s="5"/>
      <c r="W25" s="5"/>
      <c r="X25" s="5"/>
      <c r="Y25" s="5"/>
      <c r="Z25" s="5"/>
    </row>
    <row r="26" spans="1:26" ht="15.75" hidden="1" customHeight="1" x14ac:dyDescent="0.25">
      <c r="A26" s="26">
        <v>106461</v>
      </c>
      <c r="B26" s="5" t="str">
        <f>VLOOKUP(A26,Feuil2!$A$1:$E$552,3,0)</f>
        <v xml:space="preserve">GOUGE     </v>
      </c>
      <c r="C26" s="5" t="str">
        <f>VLOOKUP(A26,Feuil2!$A$1:$E$552,2,0)</f>
        <v xml:space="preserve">Roman  </v>
      </c>
      <c r="D26" s="5" t="str">
        <f t="shared" si="0"/>
        <v xml:space="preserve">GOUGE      Roman  </v>
      </c>
      <c r="E26" s="5" t="str">
        <f>VLOOKUP(A26,Feuil2!$A$1:$E$552,4,0)</f>
        <v>roman.gouge@edu.ece.fr</v>
      </c>
      <c r="F26" s="10" t="s">
        <v>2879</v>
      </c>
      <c r="G26" s="5" t="s">
        <v>2132</v>
      </c>
      <c r="H26" s="10" t="str">
        <f>VLOOKUP(G26,Projets!$A$2:$B$90,2,0)</f>
        <v>Système de localisation de plongeurs</v>
      </c>
      <c r="I26" s="13" t="str">
        <f>VLOOKUP(G26,Projets!$A$2:$E$90,4,0)</f>
        <v>Communicating Systems</v>
      </c>
      <c r="J26" s="13" t="str">
        <f>VLOOKUP(G26,Projets!$A$2:$K$90,11,0)</f>
        <v>Christine CRAMBES</v>
      </c>
      <c r="K26" s="13" t="str">
        <f>VLOOKUP(G26,Projets!$C$2:$E$90,3,0)</f>
        <v>Brevet</v>
      </c>
      <c r="L26" s="9">
        <f t="shared" si="3"/>
        <v>6</v>
      </c>
      <c r="M26" s="5" t="s">
        <v>2393</v>
      </c>
      <c r="N26" s="5"/>
      <c r="O26" s="5"/>
      <c r="P26" s="5"/>
      <c r="Q26" s="13">
        <f>VLOOKUP(G26,Projets!$A$2:$R$90,16,0)</f>
        <v>18.5</v>
      </c>
      <c r="R26" s="13">
        <f>VLOOKUP(G26,Projets!$A$2:$R$90,17,0)</f>
        <v>17</v>
      </c>
      <c r="S26" s="13">
        <f t="shared" si="1"/>
        <v>17.75</v>
      </c>
      <c r="T26" s="13">
        <v>17.75</v>
      </c>
      <c r="U26" s="5"/>
      <c r="V26" s="5"/>
      <c r="W26" s="5"/>
      <c r="X26" s="5"/>
      <c r="Y26" s="5"/>
      <c r="Z26" s="5"/>
    </row>
    <row r="27" spans="1:26" ht="15.75" hidden="1" customHeight="1" x14ac:dyDescent="0.25">
      <c r="A27" s="26">
        <v>107018</v>
      </c>
      <c r="B27" s="5" t="str">
        <f>VLOOKUP(A27,Feuil2!$A$1:$E$552,3,0)</f>
        <v xml:space="preserve">RESPLANDY     </v>
      </c>
      <c r="C27" s="5" t="str">
        <f>VLOOKUP(A27,Feuil2!$A$1:$E$552,2,0)</f>
        <v xml:space="preserve">Numa  </v>
      </c>
      <c r="D27" s="5" t="str">
        <f t="shared" si="0"/>
        <v xml:space="preserve">RESPLANDY      Numa  </v>
      </c>
      <c r="E27" s="5" t="str">
        <f>VLOOKUP(A27,Feuil2!$A$1:$E$552,4,0)</f>
        <v>numa.resplandy@edu.ece.fr</v>
      </c>
      <c r="F27" s="10" t="s">
        <v>2878</v>
      </c>
      <c r="G27" s="5" t="s">
        <v>2133</v>
      </c>
      <c r="H27" s="10" t="str">
        <f>VLOOKUP(G27,Projets!$A$2:$B$90,2,0)</f>
        <v>Serrure biométrique connectée</v>
      </c>
      <c r="I27" s="13" t="str">
        <f>VLOOKUP(G27,Projets!$A$2:$E$90,4,0)</f>
        <v>Big Data</v>
      </c>
      <c r="J27" s="13" t="str">
        <f>VLOOKUP(G27,Projets!$A$2:$K$90,11,0)</f>
        <v>P. HAÏK</v>
      </c>
      <c r="K27" s="13" t="str">
        <f>VLOOKUP(G27,Projets!$C$2:$E$90,3,0)</f>
        <v>Brevet</v>
      </c>
      <c r="L27" s="9">
        <f t="shared" si="3"/>
        <v>7</v>
      </c>
      <c r="M27" s="5" t="s">
        <v>2394</v>
      </c>
      <c r="N27" s="5"/>
      <c r="O27" s="5"/>
      <c r="P27" s="5"/>
      <c r="Q27" s="13">
        <f>VLOOKUP(G27,Projets!$A$2:$R$90,16,0)</f>
        <v>11</v>
      </c>
      <c r="R27" s="13">
        <f>VLOOKUP(G27,Projets!$A$2:$R$90,17,0)</f>
        <v>12</v>
      </c>
      <c r="S27" s="13">
        <f t="shared" si="1"/>
        <v>11.5</v>
      </c>
      <c r="T27" s="13">
        <v>11.5</v>
      </c>
      <c r="U27" s="5"/>
      <c r="V27" s="5"/>
      <c r="W27" s="5"/>
      <c r="X27" s="5"/>
      <c r="Y27" s="5"/>
      <c r="Z27" s="5"/>
    </row>
    <row r="28" spans="1:26" ht="15.75" hidden="1" customHeight="1" x14ac:dyDescent="0.25">
      <c r="A28" s="26">
        <v>108125</v>
      </c>
      <c r="B28" s="5" t="str">
        <f>VLOOKUP(A28,Feuil2!$A$1:$E$552,3,0)</f>
        <v xml:space="preserve">ARREBOLLE     </v>
      </c>
      <c r="C28" s="5" t="str">
        <f>VLOOKUP(A28,Feuil2!$A$1:$E$552,2,0)</f>
        <v xml:space="preserve">Thomas  </v>
      </c>
      <c r="D28" s="5" t="str">
        <f t="shared" si="0"/>
        <v xml:space="preserve">ARREBOLLE      Thomas  </v>
      </c>
      <c r="E28" s="5" t="str">
        <f>VLOOKUP(A28,Feuil2!$A$1:$E$552,4,0)</f>
        <v>thomas.arrebolle@edu.ece.fr</v>
      </c>
      <c r="F28" s="10" t="s">
        <v>2875</v>
      </c>
      <c r="G28" s="5" t="s">
        <v>2133</v>
      </c>
      <c r="H28" s="10" t="str">
        <f>VLOOKUP(G28,Projets!$A$2:$B$90,2,0)</f>
        <v>Serrure biométrique connectée</v>
      </c>
      <c r="I28" s="13" t="str">
        <f>VLOOKUP(G28,Projets!$A$2:$E$90,4,0)</f>
        <v>Big Data</v>
      </c>
      <c r="J28" s="13" t="str">
        <f>VLOOKUP(G28,Projets!$A$2:$K$90,11,0)</f>
        <v>P. HAÏK</v>
      </c>
      <c r="K28" s="13" t="str">
        <f>VLOOKUP(G28,Projets!$C$2:$E$90,3,0)</f>
        <v>Brevet</v>
      </c>
      <c r="L28" s="9">
        <f t="shared" si="3"/>
        <v>7</v>
      </c>
      <c r="M28" s="5" t="s">
        <v>2393</v>
      </c>
      <c r="N28" s="5"/>
      <c r="O28" s="5"/>
      <c r="P28" s="5"/>
      <c r="Q28" s="13">
        <f>VLOOKUP(G28,Projets!$A$2:$R$90,16,0)</f>
        <v>11</v>
      </c>
      <c r="R28" s="13">
        <f>VLOOKUP(G28,Projets!$A$2:$R$90,17,0)</f>
        <v>12</v>
      </c>
      <c r="S28" s="13">
        <f t="shared" si="1"/>
        <v>11.5</v>
      </c>
      <c r="T28" s="13">
        <v>11.5</v>
      </c>
      <c r="U28" s="5"/>
      <c r="V28" s="5"/>
      <c r="W28" s="5"/>
      <c r="X28" s="5"/>
      <c r="Y28" s="5"/>
      <c r="Z28" s="5"/>
    </row>
    <row r="29" spans="1:26" ht="15.75" hidden="1" customHeight="1" x14ac:dyDescent="0.25">
      <c r="A29" s="26">
        <v>108206</v>
      </c>
      <c r="B29" s="5" t="str">
        <f>VLOOKUP(A29,Feuil2!$A$1:$E$552,3,0)</f>
        <v xml:space="preserve">BILLERET     </v>
      </c>
      <c r="C29" s="5" t="str">
        <f>VLOOKUP(A29,Feuil2!$A$1:$E$552,2,0)</f>
        <v xml:space="preserve">Guillaume  </v>
      </c>
      <c r="D29" s="5" t="str">
        <f t="shared" si="0"/>
        <v xml:space="preserve">BILLERET      Guillaume  </v>
      </c>
      <c r="E29" s="5" t="str">
        <f>VLOOKUP(A29,Feuil2!$A$1:$E$552,4,0)</f>
        <v>guillaume.billeret@edu.ece.fr</v>
      </c>
      <c r="F29" s="10" t="s">
        <v>2875</v>
      </c>
      <c r="G29" s="5" t="s">
        <v>2133</v>
      </c>
      <c r="H29" s="10" t="str">
        <f>VLOOKUP(G29,Projets!$A$2:$B$90,2,0)</f>
        <v>Serrure biométrique connectée</v>
      </c>
      <c r="I29" s="13" t="str">
        <f>VLOOKUP(G29,Projets!$A$2:$E$90,4,0)</f>
        <v>Big Data</v>
      </c>
      <c r="J29" s="13" t="str">
        <f>VLOOKUP(G29,Projets!$A$2:$K$90,11,0)</f>
        <v>P. HAÏK</v>
      </c>
      <c r="K29" s="13" t="str">
        <f>VLOOKUP(G29,Projets!$C$2:$E$90,3,0)</f>
        <v>Brevet</v>
      </c>
      <c r="L29" s="9">
        <f t="shared" si="3"/>
        <v>7</v>
      </c>
      <c r="M29" s="5" t="s">
        <v>2393</v>
      </c>
      <c r="N29" s="5"/>
      <c r="O29" s="5"/>
      <c r="P29" s="5"/>
      <c r="Q29" s="13">
        <f>VLOOKUP(G29,Projets!$A$2:$R$90,16,0)</f>
        <v>11</v>
      </c>
      <c r="R29" s="13">
        <f>VLOOKUP(G29,Projets!$A$2:$R$90,17,0)</f>
        <v>12</v>
      </c>
      <c r="S29" s="13">
        <f t="shared" si="1"/>
        <v>11.5</v>
      </c>
      <c r="T29" s="13">
        <v>11.5</v>
      </c>
      <c r="U29" s="5"/>
      <c r="V29" s="5"/>
      <c r="W29" s="5"/>
      <c r="X29" s="5"/>
      <c r="Y29" s="5"/>
      <c r="Z29" s="5"/>
    </row>
    <row r="30" spans="1:26" ht="15.75" hidden="1" customHeight="1" x14ac:dyDescent="0.25">
      <c r="A30" s="26">
        <v>108343</v>
      </c>
      <c r="B30" s="5" t="str">
        <f>VLOOKUP(A30,Feuil2!$A$1:$E$552,3,0)</f>
        <v xml:space="preserve">THOUVENIN     </v>
      </c>
      <c r="C30" s="5" t="str">
        <f>VLOOKUP(A30,Feuil2!$A$1:$E$552,2,0)</f>
        <v xml:space="preserve">Vincent  </v>
      </c>
      <c r="D30" s="5" t="str">
        <f t="shared" si="0"/>
        <v xml:space="preserve">THOUVENIN      Vincent  </v>
      </c>
      <c r="E30" s="5" t="str">
        <f>VLOOKUP(A30,Feuil2!$A$1:$E$552,4,0)</f>
        <v>vincent.thouvenin@edu.ece.fr</v>
      </c>
      <c r="F30" s="10" t="s">
        <v>2874</v>
      </c>
      <c r="G30" s="5" t="s">
        <v>2133</v>
      </c>
      <c r="H30" s="10" t="str">
        <f>VLOOKUP(G30,Projets!$A$2:$B$90,2,0)</f>
        <v>Serrure biométrique connectée</v>
      </c>
      <c r="I30" s="13" t="str">
        <f>VLOOKUP(G30,Projets!$A$2:$E$90,4,0)</f>
        <v>Big Data</v>
      </c>
      <c r="J30" s="13" t="str">
        <f>VLOOKUP(G30,Projets!$A$2:$K$90,11,0)</f>
        <v>P. HAÏK</v>
      </c>
      <c r="K30" s="13" t="str">
        <f>VLOOKUP(G30,Projets!$C$2:$E$90,3,0)</f>
        <v>Brevet</v>
      </c>
      <c r="L30" s="9">
        <f t="shared" si="3"/>
        <v>7</v>
      </c>
      <c r="M30" s="5" t="s">
        <v>2393</v>
      </c>
      <c r="N30" s="5"/>
      <c r="O30" s="5"/>
      <c r="P30" s="5"/>
      <c r="Q30" s="13">
        <f>VLOOKUP(G30,Projets!$A$2:$R$90,16,0)</f>
        <v>11</v>
      </c>
      <c r="R30" s="13">
        <f>VLOOKUP(G30,Projets!$A$2:$R$90,17,0)</f>
        <v>12</v>
      </c>
      <c r="S30" s="13">
        <f t="shared" si="1"/>
        <v>11.5</v>
      </c>
      <c r="T30" s="13">
        <v>11.5</v>
      </c>
      <c r="U30" s="5"/>
      <c r="V30" s="5"/>
      <c r="W30" s="5"/>
      <c r="X30" s="5"/>
      <c r="Y30" s="5"/>
      <c r="Z30" s="5"/>
    </row>
    <row r="31" spans="1:26" s="13" customFormat="1" ht="15.75" hidden="1" customHeight="1" x14ac:dyDescent="0.25">
      <c r="A31" s="27">
        <v>108588</v>
      </c>
      <c r="B31" s="10" t="str">
        <f>VLOOKUP(A31,Feuil2!$A$1:$E$552,3,0)</f>
        <v xml:space="preserve">MAULINE     </v>
      </c>
      <c r="C31" s="10" t="str">
        <f>VLOOKUP(A31,Feuil2!$A$1:$E$552,2,0)</f>
        <v xml:space="preserve">Ivan  </v>
      </c>
      <c r="D31" s="7" t="str">
        <f t="shared" si="0"/>
        <v xml:space="preserve">MAULINE      Ivan  </v>
      </c>
      <c r="E31" s="10" t="str">
        <f>VLOOKUP(A31,Feuil2!$A$1:$E$552,4,0)</f>
        <v>ivan.mauline@edu.ece.fr</v>
      </c>
      <c r="F31" s="10" t="s">
        <v>2875</v>
      </c>
      <c r="G31" s="10" t="s">
        <v>2133</v>
      </c>
      <c r="H31" s="10" t="str">
        <f>VLOOKUP(G31,Projets!$A$2:$B$90,2,0)</f>
        <v>Serrure biométrique connectée</v>
      </c>
      <c r="I31" s="13" t="str">
        <f>VLOOKUP(G31,Projets!$A$2:$E$90,4,0)</f>
        <v>Big Data</v>
      </c>
      <c r="J31" s="13" t="str">
        <f>VLOOKUP(G31,Projets!$A$2:$K$90,11,0)</f>
        <v>P. HAÏK</v>
      </c>
      <c r="K31" s="13" t="str">
        <f>VLOOKUP(G31,Projets!$C$2:$E$90,3,0)</f>
        <v>Brevet</v>
      </c>
      <c r="L31" s="30">
        <f t="shared" si="3"/>
        <v>7</v>
      </c>
      <c r="M31" s="10" t="s">
        <v>2393</v>
      </c>
      <c r="N31" s="10"/>
      <c r="O31" s="10"/>
      <c r="P31" s="10"/>
      <c r="Q31" s="13">
        <f>VLOOKUP(G31,Projets!$A$2:$R$90,16,0)</f>
        <v>11</v>
      </c>
      <c r="R31" s="13">
        <f>VLOOKUP(G31,Projets!$A$2:$R$90,17,0)</f>
        <v>12</v>
      </c>
      <c r="S31" s="13">
        <f t="shared" si="1"/>
        <v>11.5</v>
      </c>
      <c r="T31" s="13">
        <v>11.5</v>
      </c>
      <c r="U31" s="10"/>
      <c r="V31" s="10"/>
      <c r="W31" s="10"/>
      <c r="X31" s="10"/>
      <c r="Y31" s="10"/>
      <c r="Z31" s="10"/>
    </row>
    <row r="32" spans="1:26" s="13" customFormat="1" ht="15.75" hidden="1" customHeight="1" x14ac:dyDescent="0.25">
      <c r="A32" s="27">
        <v>108387</v>
      </c>
      <c r="B32" s="10" t="str">
        <f>VLOOKUP(A32,Feuil2!$A$1:$E$552,3,0)</f>
        <v xml:space="preserve">COURBIN     </v>
      </c>
      <c r="C32" s="10" t="str">
        <f>VLOOKUP(A32,Feuil2!$A$1:$E$552,2,0)</f>
        <v xml:space="preserve">Antoine  </v>
      </c>
      <c r="D32" s="7" t="str">
        <f t="shared" si="0"/>
        <v xml:space="preserve">COURBIN      Antoine  </v>
      </c>
      <c r="E32" s="10" t="str">
        <f>VLOOKUP(A32,Feuil2!$A$1:$E$552,4,0)</f>
        <v>antoine.courbin@edu.ece.fr</v>
      </c>
      <c r="F32" s="10" t="s">
        <v>2877</v>
      </c>
      <c r="G32" s="10" t="s">
        <v>2133</v>
      </c>
      <c r="H32" s="10" t="str">
        <f>VLOOKUP(G32,Projets!$A$2:$B$90,2,0)</f>
        <v>Serrure biométrique connectée</v>
      </c>
      <c r="I32" s="13" t="str">
        <f>VLOOKUP(G32,Projets!$A$2:$E$90,4,0)</f>
        <v>Big Data</v>
      </c>
      <c r="J32" s="13" t="str">
        <f>VLOOKUP(G32,Projets!$A$2:$K$90,11,0)</f>
        <v>P. HAÏK</v>
      </c>
      <c r="K32" s="13" t="str">
        <f>VLOOKUP(G32,Projets!$C$2:$E$90,3,0)</f>
        <v>Brevet</v>
      </c>
      <c r="L32" s="30">
        <f t="shared" si="3"/>
        <v>7</v>
      </c>
      <c r="M32" s="10" t="s">
        <v>2393</v>
      </c>
      <c r="N32" s="10"/>
      <c r="O32" s="10"/>
      <c r="P32" s="10"/>
      <c r="Q32" s="13">
        <f>VLOOKUP(G32,Projets!$A$2:$R$90,16,0)</f>
        <v>11</v>
      </c>
      <c r="R32" s="13">
        <f>VLOOKUP(G32,Projets!$A$2:$R$90,17,0)</f>
        <v>12</v>
      </c>
      <c r="S32" s="13">
        <f t="shared" si="1"/>
        <v>11.5</v>
      </c>
      <c r="T32" s="13">
        <v>11.5</v>
      </c>
      <c r="U32" s="10"/>
      <c r="V32" s="10"/>
      <c r="W32" s="10"/>
      <c r="X32" s="10"/>
      <c r="Y32" s="10"/>
      <c r="Z32" s="10"/>
    </row>
    <row r="33" spans="1:26" s="13" customFormat="1" ht="15.75" hidden="1" customHeight="1" x14ac:dyDescent="0.25">
      <c r="A33" s="41">
        <v>109060</v>
      </c>
      <c r="B33" s="13" t="s">
        <v>2400</v>
      </c>
      <c r="C33" s="13" t="s">
        <v>2399</v>
      </c>
      <c r="D33" s="7" t="str">
        <f t="shared" si="0"/>
        <v>Han Jihyo</v>
      </c>
      <c r="E33" s="13" t="s">
        <v>1353</v>
      </c>
      <c r="F33" s="10" t="s">
        <v>2878</v>
      </c>
      <c r="G33" s="13" t="s">
        <v>2133</v>
      </c>
      <c r="H33" s="10" t="str">
        <f>VLOOKUP(G33,Projets!$A$2:$B$90,2,0)</f>
        <v>Serrure biométrique connectée</v>
      </c>
      <c r="I33" s="13" t="str">
        <f>VLOOKUP(G33,Projets!$A$2:$E$90,4,0)</f>
        <v>Big Data</v>
      </c>
      <c r="J33" s="13" t="str">
        <f>VLOOKUP(G33,Projets!$A$2:$K$90,11,0)</f>
        <v>P. HAÏK</v>
      </c>
      <c r="K33" s="13" t="str">
        <f>VLOOKUP(G33,Projets!$C$2:$E$90,3,0)</f>
        <v>Brevet</v>
      </c>
      <c r="L33" s="30">
        <f>COUNTIF($G$2:$G$533,G33)</f>
        <v>7</v>
      </c>
      <c r="M33" s="13" t="s">
        <v>2394</v>
      </c>
      <c r="O33" s="13" t="s">
        <v>2392</v>
      </c>
      <c r="Q33" s="13">
        <f>VLOOKUP(G33,Projets!$A$2:$R$90,16,0)</f>
        <v>11</v>
      </c>
      <c r="R33" s="13">
        <f>VLOOKUP(G33,Projets!$A$2:$R$90,17,0)</f>
        <v>12</v>
      </c>
      <c r="S33" s="13">
        <f t="shared" si="1"/>
        <v>11.5</v>
      </c>
      <c r="T33" s="13">
        <v>11.5</v>
      </c>
    </row>
    <row r="34" spans="1:26" ht="15.75" hidden="1" customHeight="1" x14ac:dyDescent="0.25">
      <c r="A34" s="26">
        <v>106982</v>
      </c>
      <c r="B34" s="5" t="str">
        <f>VLOOKUP(A34,Feuil2!$A$1:$E$552,3,0)</f>
        <v xml:space="preserve">EGNELL     </v>
      </c>
      <c r="C34" s="5" t="str">
        <f>VLOOKUP(A34,Feuil2!$A$1:$E$552,2,0)</f>
        <v xml:space="preserve">Baptiste  </v>
      </c>
      <c r="D34" s="5" t="str">
        <f t="shared" si="0"/>
        <v xml:space="preserve">EGNELL      Baptiste  </v>
      </c>
      <c r="E34" s="5" t="str">
        <f>VLOOKUP(A34,Feuil2!$A$1:$E$552,4,0)</f>
        <v>baptiste.egnell@edu.ece.fr</v>
      </c>
      <c r="F34" s="10" t="s">
        <v>2877</v>
      </c>
      <c r="G34" s="5" t="s">
        <v>2134</v>
      </c>
      <c r="H34" s="10" t="str">
        <f>VLOOKUP(G34,Projets!$A$2:$B$90,2,0)</f>
        <v>système  de sensibilisation a la gestion des 
émissions de CO2</v>
      </c>
      <c r="I34" s="13" t="str">
        <f>VLOOKUP(G34,Projets!$A$2:$E$90,4,0)</f>
        <v>Smart Buildings &amp; Energy Efficiency</v>
      </c>
      <c r="J34" s="13" t="str">
        <f>VLOOKUP(G34,Projets!$A$2:$K$90,11,0)</f>
        <v>Maxime Schneider</v>
      </c>
      <c r="K34" s="13" t="str">
        <f>VLOOKUP(G34,Projets!$C$2:$E$90,3,0)</f>
        <v>concours</v>
      </c>
      <c r="L34" s="9">
        <f t="shared" ref="L34:L39" si="4">COUNTIF($G$2:$G$488,G34)</f>
        <v>7</v>
      </c>
      <c r="M34" s="5" t="s">
        <v>2394</v>
      </c>
      <c r="N34" s="5"/>
      <c r="O34" s="5"/>
      <c r="P34" s="5"/>
      <c r="Q34" s="13">
        <f>VLOOKUP(G34,Projets!$A$2:$R$90,16,0)</f>
        <v>16.25</v>
      </c>
      <c r="R34" s="13">
        <f>VLOOKUP(G34,Projets!$A$2:$R$90,17,0)</f>
        <v>15.5</v>
      </c>
      <c r="S34" s="13">
        <f t="shared" si="1"/>
        <v>15.875</v>
      </c>
      <c r="T34" s="13">
        <v>15.875</v>
      </c>
      <c r="U34" s="5"/>
      <c r="V34" s="5"/>
      <c r="W34" s="5"/>
      <c r="X34" s="5"/>
      <c r="Y34" s="5"/>
      <c r="Z34" s="5"/>
    </row>
    <row r="35" spans="1:26" ht="15.75" hidden="1" customHeight="1" x14ac:dyDescent="0.25">
      <c r="A35" s="26">
        <v>106963</v>
      </c>
      <c r="B35" s="5" t="str">
        <f>VLOOKUP(A35,Feuil2!$A$1:$E$552,3,0)</f>
        <v xml:space="preserve">BOYER DE ZORDI   </v>
      </c>
      <c r="C35" s="5" t="str">
        <f>VLOOKUP(A35,Feuil2!$A$1:$E$552,2,0)</f>
        <v xml:space="preserve">Vivien  </v>
      </c>
      <c r="D35" s="5" t="str">
        <f t="shared" si="0"/>
        <v xml:space="preserve">BOYER DE ZORDI    Vivien  </v>
      </c>
      <c r="E35" s="5" t="str">
        <f>VLOOKUP(A35,Feuil2!$A$1:$E$552,4,0)</f>
        <v>vivien.boyer-de-zordi@edu.ece.fr</v>
      </c>
      <c r="F35" s="10" t="s">
        <v>2877</v>
      </c>
      <c r="G35" s="5" t="s">
        <v>2134</v>
      </c>
      <c r="H35" s="10" t="str">
        <f>VLOOKUP(G35,Projets!$A$2:$B$90,2,0)</f>
        <v>système  de sensibilisation a la gestion des 
émissions de CO2</v>
      </c>
      <c r="I35" s="13" t="str">
        <f>VLOOKUP(G35,Projets!$A$2:$E$90,4,0)</f>
        <v>Smart Buildings &amp; Energy Efficiency</v>
      </c>
      <c r="J35" s="13" t="str">
        <f>VLOOKUP(G35,Projets!$A$2:$K$90,11,0)</f>
        <v>Maxime Schneider</v>
      </c>
      <c r="K35" s="13" t="str">
        <f>VLOOKUP(G35,Projets!$C$2:$E$90,3,0)</f>
        <v>concours</v>
      </c>
      <c r="L35" s="9">
        <f t="shared" si="4"/>
        <v>7</v>
      </c>
      <c r="M35" s="5" t="s">
        <v>2393</v>
      </c>
      <c r="N35" s="5"/>
      <c r="O35" s="5"/>
      <c r="P35" s="5"/>
      <c r="Q35" s="13">
        <f>VLOOKUP(G35,Projets!$A$2:$R$90,16,0)</f>
        <v>16.25</v>
      </c>
      <c r="R35" s="13">
        <f>VLOOKUP(G35,Projets!$A$2:$R$90,17,0)</f>
        <v>15.5</v>
      </c>
      <c r="S35" s="13">
        <f t="shared" si="1"/>
        <v>15.875</v>
      </c>
      <c r="T35" s="13">
        <v>15.875</v>
      </c>
      <c r="U35" s="5"/>
      <c r="V35" s="5"/>
      <c r="W35" s="5"/>
      <c r="X35" s="5"/>
      <c r="Y35" s="5"/>
      <c r="Z35" s="5"/>
    </row>
    <row r="36" spans="1:26" ht="15.75" hidden="1" customHeight="1" x14ac:dyDescent="0.25">
      <c r="A36" s="26">
        <v>106297</v>
      </c>
      <c r="B36" s="5" t="str">
        <f>VLOOKUP(A36,Feuil2!$A$1:$E$552,3,0)</f>
        <v xml:space="preserve">WUHRLIN     </v>
      </c>
      <c r="C36" s="5" t="str">
        <f>VLOOKUP(A36,Feuil2!$A$1:$E$552,2,0)</f>
        <v xml:space="preserve">Thomas  </v>
      </c>
      <c r="D36" s="5" t="str">
        <f t="shared" si="0"/>
        <v xml:space="preserve">WUHRLIN      Thomas  </v>
      </c>
      <c r="E36" s="5" t="str">
        <f>VLOOKUP(A36,Feuil2!$A$1:$E$552,4,0)</f>
        <v>thomas.wuhrlin@edu.ece.fr</v>
      </c>
      <c r="F36" s="10" t="s">
        <v>2875</v>
      </c>
      <c r="G36" s="5" t="s">
        <v>2134</v>
      </c>
      <c r="H36" s="10" t="str">
        <f>VLOOKUP(G36,Projets!$A$2:$B$90,2,0)</f>
        <v>système  de sensibilisation a la gestion des 
émissions de CO2</v>
      </c>
      <c r="I36" s="13" t="str">
        <f>VLOOKUP(G36,Projets!$A$2:$E$90,4,0)</f>
        <v>Smart Buildings &amp; Energy Efficiency</v>
      </c>
      <c r="J36" s="13" t="str">
        <f>VLOOKUP(G36,Projets!$A$2:$K$90,11,0)</f>
        <v>Maxime Schneider</v>
      </c>
      <c r="K36" s="13" t="str">
        <f>VLOOKUP(G36,Projets!$C$2:$E$90,3,0)</f>
        <v>concours</v>
      </c>
      <c r="L36" s="9">
        <f t="shared" si="4"/>
        <v>7</v>
      </c>
      <c r="M36" s="5" t="s">
        <v>2393</v>
      </c>
      <c r="N36" s="5"/>
      <c r="O36" s="5"/>
      <c r="P36" s="5"/>
      <c r="Q36" s="13">
        <f>VLOOKUP(G36,Projets!$A$2:$R$90,16,0)</f>
        <v>16.25</v>
      </c>
      <c r="R36" s="13">
        <f>VLOOKUP(G36,Projets!$A$2:$R$90,17,0)</f>
        <v>15.5</v>
      </c>
      <c r="S36" s="13">
        <f t="shared" si="1"/>
        <v>15.875</v>
      </c>
      <c r="T36" s="13">
        <v>15.875</v>
      </c>
      <c r="U36" s="5"/>
      <c r="V36" s="5"/>
      <c r="W36" s="5"/>
      <c r="X36" s="5"/>
      <c r="Y36" s="5"/>
      <c r="Z36" s="5"/>
    </row>
    <row r="37" spans="1:26" ht="15.75" hidden="1" customHeight="1" x14ac:dyDescent="0.25">
      <c r="A37" s="26">
        <v>106414</v>
      </c>
      <c r="B37" s="5" t="str">
        <f>VLOOKUP(A37,Feuil2!$A$1:$E$552,3,0)</f>
        <v xml:space="preserve">HALBEHER     </v>
      </c>
      <c r="C37" s="5" t="str">
        <f>VLOOKUP(A37,Feuil2!$A$1:$E$552,2,0)</f>
        <v xml:space="preserve">Clement  </v>
      </c>
      <c r="D37" s="5" t="str">
        <f t="shared" si="0"/>
        <v xml:space="preserve">HALBEHER      Clement  </v>
      </c>
      <c r="E37" s="5" t="str">
        <f>VLOOKUP(A37,Feuil2!$A$1:$E$552,4,0)</f>
        <v>clement.halbeher@edu.ece.fr</v>
      </c>
      <c r="F37" s="10" t="s">
        <v>2878</v>
      </c>
      <c r="G37" s="5" t="s">
        <v>2134</v>
      </c>
      <c r="H37" s="10" t="str">
        <f>VLOOKUP(G37,Projets!$A$2:$B$90,2,0)</f>
        <v>système  de sensibilisation a la gestion des 
émissions de CO2</v>
      </c>
      <c r="I37" s="13" t="str">
        <f>VLOOKUP(G37,Projets!$A$2:$E$90,4,0)</f>
        <v>Smart Buildings &amp; Energy Efficiency</v>
      </c>
      <c r="J37" s="13" t="str">
        <f>VLOOKUP(G37,Projets!$A$2:$K$90,11,0)</f>
        <v>Maxime Schneider</v>
      </c>
      <c r="K37" s="13" t="str">
        <f>VLOOKUP(G37,Projets!$C$2:$E$90,3,0)</f>
        <v>concours</v>
      </c>
      <c r="L37" s="9">
        <f t="shared" si="4"/>
        <v>7</v>
      </c>
      <c r="M37" s="5" t="s">
        <v>2394</v>
      </c>
      <c r="N37" s="5"/>
      <c r="O37" s="5"/>
      <c r="P37" s="5"/>
      <c r="Q37" s="13">
        <f>VLOOKUP(G37,Projets!$A$2:$R$90,16,0)</f>
        <v>16.25</v>
      </c>
      <c r="R37" s="13">
        <f>VLOOKUP(G37,Projets!$A$2:$R$90,17,0)</f>
        <v>15.5</v>
      </c>
      <c r="S37" s="13">
        <f t="shared" si="1"/>
        <v>15.875</v>
      </c>
      <c r="T37" s="13">
        <v>15.875</v>
      </c>
      <c r="U37" s="5"/>
      <c r="V37" s="5"/>
      <c r="W37" s="5"/>
      <c r="X37" s="5"/>
      <c r="Y37" s="5"/>
      <c r="Z37" s="5"/>
    </row>
    <row r="38" spans="1:26" ht="15.75" hidden="1" customHeight="1" x14ac:dyDescent="0.25">
      <c r="A38" s="26">
        <v>106286</v>
      </c>
      <c r="B38" s="5" t="str">
        <f>VLOOKUP(A38,Feuil2!$A$1:$E$552,3,0)</f>
        <v xml:space="preserve">AVRARD     </v>
      </c>
      <c r="C38" s="5" t="str">
        <f>VLOOKUP(A38,Feuil2!$A$1:$E$552,2,0)</f>
        <v xml:space="preserve">Bérénice  </v>
      </c>
      <c r="D38" s="5" t="str">
        <f t="shared" si="0"/>
        <v xml:space="preserve">AVRARD      Bérénice  </v>
      </c>
      <c r="E38" s="5" t="str">
        <f>VLOOKUP(A38,Feuil2!$A$1:$E$552,4,0)</f>
        <v>berenice.avrard@edu.ece.fr</v>
      </c>
      <c r="F38" s="10" t="s">
        <v>2879</v>
      </c>
      <c r="G38" s="5" t="s">
        <v>2134</v>
      </c>
      <c r="H38" s="10" t="str">
        <f>VLOOKUP(G38,Projets!$A$2:$B$90,2,0)</f>
        <v>système  de sensibilisation a la gestion des 
émissions de CO2</v>
      </c>
      <c r="I38" s="13" t="str">
        <f>VLOOKUP(G38,Projets!$A$2:$E$90,4,0)</f>
        <v>Smart Buildings &amp; Energy Efficiency</v>
      </c>
      <c r="J38" s="13" t="str">
        <f>VLOOKUP(G38,Projets!$A$2:$K$90,11,0)</f>
        <v>Maxime Schneider</v>
      </c>
      <c r="K38" s="13" t="str">
        <f>VLOOKUP(G38,Projets!$C$2:$E$90,3,0)</f>
        <v>concours</v>
      </c>
      <c r="L38" s="9">
        <f t="shared" si="4"/>
        <v>7</v>
      </c>
      <c r="M38" s="5" t="s">
        <v>2393</v>
      </c>
      <c r="N38" s="5"/>
      <c r="O38" s="5"/>
      <c r="P38" s="5"/>
      <c r="Q38" s="13">
        <f>VLOOKUP(G38,Projets!$A$2:$R$90,16,0)</f>
        <v>16.25</v>
      </c>
      <c r="R38" s="13">
        <f>VLOOKUP(G38,Projets!$A$2:$R$90,17,0)</f>
        <v>15.5</v>
      </c>
      <c r="S38" s="13">
        <f t="shared" si="1"/>
        <v>15.875</v>
      </c>
      <c r="T38" s="13">
        <v>15.875</v>
      </c>
      <c r="U38" s="5"/>
      <c r="V38" s="5"/>
      <c r="W38" s="5"/>
      <c r="X38" s="5"/>
      <c r="Y38" s="5"/>
      <c r="Z38" s="5"/>
    </row>
    <row r="39" spans="1:26" ht="15.75" hidden="1" customHeight="1" x14ac:dyDescent="0.25">
      <c r="A39" s="26">
        <v>106727</v>
      </c>
      <c r="B39" s="5" t="str">
        <f>VLOOKUP(A39,Feuil2!$A$1:$E$552,3,0)</f>
        <v xml:space="preserve">BOUKAIBA     </v>
      </c>
      <c r="C39" s="5" t="str">
        <f>VLOOKUP(A39,Feuil2!$A$1:$E$552,2,0)</f>
        <v xml:space="preserve">Sophia  </v>
      </c>
      <c r="D39" s="5" t="str">
        <f t="shared" si="0"/>
        <v xml:space="preserve">BOUKAIBA      Sophia  </v>
      </c>
      <c r="E39" s="5" t="str">
        <f>VLOOKUP(A39,Feuil2!$A$1:$E$552,4,0)</f>
        <v>sophia.boukaiba@edu.ece.fr</v>
      </c>
      <c r="F39" s="10" t="s">
        <v>2877</v>
      </c>
      <c r="G39" s="5" t="s">
        <v>2134</v>
      </c>
      <c r="H39" s="10" t="str">
        <f>VLOOKUP(G39,Projets!$A$2:$B$90,2,0)</f>
        <v>système  de sensibilisation a la gestion des 
émissions de CO2</v>
      </c>
      <c r="I39" s="13" t="str">
        <f>VLOOKUP(G39,Projets!$A$2:$E$90,4,0)</f>
        <v>Smart Buildings &amp; Energy Efficiency</v>
      </c>
      <c r="J39" s="13" t="str">
        <f>VLOOKUP(G39,Projets!$A$2:$K$90,11,0)</f>
        <v>Maxime Schneider</v>
      </c>
      <c r="K39" s="13" t="str">
        <f>VLOOKUP(G39,Projets!$C$2:$E$90,3,0)</f>
        <v>concours</v>
      </c>
      <c r="L39" s="9">
        <f t="shared" si="4"/>
        <v>7</v>
      </c>
      <c r="M39" s="5" t="s">
        <v>2394</v>
      </c>
      <c r="N39" s="5"/>
      <c r="O39" s="5"/>
      <c r="P39" s="5"/>
      <c r="Q39" s="13">
        <f>VLOOKUP(G39,Projets!$A$2:$R$90,16,0)</f>
        <v>16.25</v>
      </c>
      <c r="R39" s="13">
        <f>VLOOKUP(G39,Projets!$A$2:$R$90,17,0)</f>
        <v>15.5</v>
      </c>
      <c r="S39" s="13">
        <f t="shared" si="1"/>
        <v>15.875</v>
      </c>
      <c r="T39" s="13">
        <v>15.875</v>
      </c>
      <c r="U39" s="5"/>
      <c r="V39" s="5"/>
      <c r="W39" s="5"/>
      <c r="X39" s="5"/>
      <c r="Y39" s="5"/>
      <c r="Z39" s="5"/>
    </row>
    <row r="40" spans="1:26" ht="15.75" hidden="1" customHeight="1" x14ac:dyDescent="0.25">
      <c r="A40" s="31">
        <v>109042</v>
      </c>
      <c r="B40" s="6" t="s">
        <v>2312</v>
      </c>
      <c r="C40" s="6" t="s">
        <v>2313</v>
      </c>
      <c r="D40" s="7" t="str">
        <f t="shared" si="0"/>
        <v>Kulesz Monika</v>
      </c>
      <c r="E40" s="7" t="str">
        <f>VLOOKUP(A40,Feuil2!$A$1:$E$552,4,0)</f>
        <v>monikakulesz@gmail.com</v>
      </c>
      <c r="F40" s="10" t="s">
        <v>2874</v>
      </c>
      <c r="G40" s="6" t="s">
        <v>2134</v>
      </c>
      <c r="H40" s="7" t="str">
        <f>VLOOKUP(G40,Projets!$A$2:$B$90,2,0)</f>
        <v>système  de sensibilisation a la gestion des 
émissions de CO2</v>
      </c>
      <c r="I40" s="13" t="str">
        <f>VLOOKUP(G40,Projets!$A$2:$E$90,4,0)</f>
        <v>Smart Buildings &amp; Energy Efficiency</v>
      </c>
      <c r="J40" s="13" t="str">
        <f>VLOOKUP(G40,Projets!$A$2:$K$90,11,0)</f>
        <v>Maxime Schneider</v>
      </c>
      <c r="K40" s="13" t="str">
        <f>VLOOKUP(G40,Projets!$C$2:$E$90,3,0)</f>
        <v>concours</v>
      </c>
      <c r="L40" s="9">
        <f>COUNTIF($G$2:$G$533,G40)</f>
        <v>7</v>
      </c>
      <c r="M40" s="7" t="s">
        <v>2394</v>
      </c>
      <c r="N40" s="6"/>
      <c r="O40" s="7" t="s">
        <v>2391</v>
      </c>
      <c r="P40" s="6"/>
      <c r="Q40" s="13">
        <f>VLOOKUP(G40,Projets!$A$2:$R$90,16,0)</f>
        <v>16.25</v>
      </c>
      <c r="R40" s="13">
        <f>VLOOKUP(G40,Projets!$A$2:$R$90,17,0)</f>
        <v>15.5</v>
      </c>
      <c r="S40" s="13">
        <f t="shared" si="1"/>
        <v>15.875</v>
      </c>
      <c r="T40" s="13">
        <v>15.875</v>
      </c>
      <c r="U40" s="6"/>
      <c r="V40" s="6"/>
      <c r="W40" s="6"/>
      <c r="X40" s="6"/>
      <c r="Y40" s="6"/>
      <c r="Z40" s="6"/>
    </row>
    <row r="41" spans="1:26" ht="15.75" hidden="1" customHeight="1" x14ac:dyDescent="0.25">
      <c r="A41" s="26">
        <v>106373</v>
      </c>
      <c r="B41" s="5" t="str">
        <f>VLOOKUP(A41,Feuil2!$A$1:$E$552,3,0)</f>
        <v xml:space="preserve">BOPPE     </v>
      </c>
      <c r="C41" s="5" t="str">
        <f>VLOOKUP(A41,Feuil2!$A$1:$E$552,2,0)</f>
        <v xml:space="preserve">Adrien  </v>
      </c>
      <c r="D41" s="5" t="str">
        <f t="shared" si="0"/>
        <v xml:space="preserve">BOPPE      Adrien  </v>
      </c>
      <c r="E41" s="5" t="str">
        <f>VLOOKUP(A41,Feuil2!$A$1:$E$552,4,0)</f>
        <v>adrien.boppe@edu.ece.fr</v>
      </c>
      <c r="F41" s="10" t="s">
        <v>2877</v>
      </c>
      <c r="G41" s="5" t="s">
        <v>2135</v>
      </c>
      <c r="H41" s="10" t="str">
        <f>VLOOKUP(G41,Projets!$A$2:$B$90,2,0)</f>
        <v>Culture Easy</v>
      </c>
      <c r="I41" s="13" t="str">
        <f>VLOOKUP(G41,Projets!$A$2:$E$90,4,0)</f>
        <v>Communicating Systems</v>
      </c>
      <c r="J41" s="13" t="str">
        <f>VLOOKUP(G41,Projets!$A$2:$K$90,11,0)</f>
        <v>Sebti Mouelhi</v>
      </c>
      <c r="K41" s="13" t="str">
        <f>VLOOKUP(G41,Projets!$C$2:$E$90,3,0)</f>
        <v>Concours</v>
      </c>
      <c r="L41" s="9">
        <f t="shared" ref="L41:L52" si="5">COUNTIF($G$2:$G$488,G41)</f>
        <v>6</v>
      </c>
      <c r="M41" s="5" t="s">
        <v>2393</v>
      </c>
      <c r="N41" s="5"/>
      <c r="O41" s="5"/>
      <c r="P41" s="5"/>
      <c r="Q41" s="13">
        <f>VLOOKUP(G41,Projets!$A$2:$R$90,16,0)</f>
        <v>17.25</v>
      </c>
      <c r="R41" s="13">
        <f>VLOOKUP(G41,Projets!$A$2:$R$90,17,0)</f>
        <v>17</v>
      </c>
      <c r="S41" s="13">
        <f t="shared" si="1"/>
        <v>17.125</v>
      </c>
      <c r="T41" s="13">
        <v>17.125</v>
      </c>
      <c r="U41" s="5"/>
      <c r="V41" s="5"/>
      <c r="W41" s="5"/>
      <c r="X41" s="5"/>
      <c r="Y41" s="5"/>
      <c r="Z41" s="5"/>
    </row>
    <row r="42" spans="1:26" ht="15.75" hidden="1" customHeight="1" x14ac:dyDescent="0.25">
      <c r="A42" s="26">
        <v>108431</v>
      </c>
      <c r="B42" s="5" t="str">
        <f>VLOOKUP(A42,Feuil2!$A$1:$E$552,3,0)</f>
        <v xml:space="preserve">FRITZ     </v>
      </c>
      <c r="C42" s="5" t="str">
        <f>VLOOKUP(A42,Feuil2!$A$1:$E$552,2,0)</f>
        <v xml:space="preserve">Léo  </v>
      </c>
      <c r="D42" s="5" t="str">
        <f t="shared" si="0"/>
        <v xml:space="preserve">FRITZ      Léo  </v>
      </c>
      <c r="E42" s="5" t="str">
        <f>VLOOKUP(A42,Feuil2!$A$1:$E$552,4,0)</f>
        <v>leo.fritz@edu.ece.fr</v>
      </c>
      <c r="F42" s="10" t="s">
        <v>2878</v>
      </c>
      <c r="G42" s="5" t="s">
        <v>2135</v>
      </c>
      <c r="H42" s="10" t="str">
        <f>VLOOKUP(G42,Projets!$A$2:$B$90,2,0)</f>
        <v>Culture Easy</v>
      </c>
      <c r="I42" s="13" t="str">
        <f>VLOOKUP(G42,Projets!$A$2:$E$90,4,0)</f>
        <v>Communicating Systems</v>
      </c>
      <c r="J42" s="13" t="str">
        <f>VLOOKUP(G42,Projets!$A$2:$K$90,11,0)</f>
        <v>Sebti Mouelhi</v>
      </c>
      <c r="K42" s="13" t="str">
        <f>VLOOKUP(G42,Projets!$C$2:$E$90,3,0)</f>
        <v>Concours</v>
      </c>
      <c r="L42" s="9">
        <f t="shared" si="5"/>
        <v>6</v>
      </c>
      <c r="M42" s="5" t="s">
        <v>2394</v>
      </c>
      <c r="N42" s="5"/>
      <c r="O42" s="5"/>
      <c r="P42" s="5"/>
      <c r="Q42" s="13">
        <f>VLOOKUP(G42,Projets!$A$2:$R$90,16,0)</f>
        <v>17.25</v>
      </c>
      <c r="R42" s="13">
        <f>VLOOKUP(G42,Projets!$A$2:$R$90,17,0)</f>
        <v>17</v>
      </c>
      <c r="S42" s="13">
        <f t="shared" si="1"/>
        <v>17.125</v>
      </c>
      <c r="T42" s="13">
        <v>17.125</v>
      </c>
      <c r="U42" s="5"/>
      <c r="V42" s="5"/>
      <c r="W42" s="5"/>
      <c r="X42" s="5"/>
      <c r="Y42" s="5"/>
      <c r="Z42" s="5"/>
    </row>
    <row r="43" spans="1:26" ht="15.75" hidden="1" customHeight="1" x14ac:dyDescent="0.25">
      <c r="A43" s="26">
        <v>108474</v>
      </c>
      <c r="B43" s="5" t="str">
        <f>VLOOKUP(A43,Feuil2!$A$1:$E$552,3,0)</f>
        <v xml:space="preserve">PEDERENCINO     </v>
      </c>
      <c r="C43" s="5" t="str">
        <f>VLOOKUP(A43,Feuil2!$A$1:$E$552,2,0)</f>
        <v xml:space="preserve">Bastien  </v>
      </c>
      <c r="D43" s="5" t="str">
        <f t="shared" si="0"/>
        <v xml:space="preserve">PEDERENCINO      Bastien  </v>
      </c>
      <c r="E43" s="5" t="str">
        <f>VLOOKUP(A43,Feuil2!$A$1:$E$552,4,0)</f>
        <v>bastien.pederencino@edu.ece.fr</v>
      </c>
      <c r="F43" s="10" t="s">
        <v>2878</v>
      </c>
      <c r="G43" s="5" t="s">
        <v>2135</v>
      </c>
      <c r="H43" s="10" t="str">
        <f>VLOOKUP(G43,Projets!$A$2:$B$90,2,0)</f>
        <v>Culture Easy</v>
      </c>
      <c r="I43" s="13" t="str">
        <f>VLOOKUP(G43,Projets!$A$2:$E$90,4,0)</f>
        <v>Communicating Systems</v>
      </c>
      <c r="J43" s="13" t="str">
        <f>VLOOKUP(G43,Projets!$A$2:$K$90,11,0)</f>
        <v>Sebti Mouelhi</v>
      </c>
      <c r="K43" s="13" t="str">
        <f>VLOOKUP(G43,Projets!$C$2:$E$90,3,0)</f>
        <v>Concours</v>
      </c>
      <c r="L43" s="9">
        <f t="shared" si="5"/>
        <v>6</v>
      </c>
      <c r="M43" s="5" t="s">
        <v>2394</v>
      </c>
      <c r="N43" s="5"/>
      <c r="O43" s="5"/>
      <c r="P43" s="5"/>
      <c r="Q43" s="13">
        <f>VLOOKUP(G43,Projets!$A$2:$R$90,16,0)</f>
        <v>17.25</v>
      </c>
      <c r="R43" s="13">
        <f>VLOOKUP(G43,Projets!$A$2:$R$90,17,0)</f>
        <v>17</v>
      </c>
      <c r="S43" s="13">
        <f t="shared" si="1"/>
        <v>17.125</v>
      </c>
      <c r="T43" s="13">
        <v>17.125</v>
      </c>
      <c r="U43" s="5"/>
      <c r="V43" s="5"/>
      <c r="W43" s="5"/>
      <c r="X43" s="5"/>
      <c r="Y43" s="5"/>
      <c r="Z43" s="5"/>
    </row>
    <row r="44" spans="1:26" ht="15.75" hidden="1" customHeight="1" x14ac:dyDescent="0.25">
      <c r="A44" s="26">
        <v>106321</v>
      </c>
      <c r="B44" s="5" t="str">
        <f>VLOOKUP(A44,Feuil2!$A$1:$E$552,3,0)</f>
        <v xml:space="preserve">RINGELSTEIN     </v>
      </c>
      <c r="C44" s="5" t="str">
        <f>VLOOKUP(A44,Feuil2!$A$1:$E$552,2,0)</f>
        <v xml:space="preserve">Michaël  </v>
      </c>
      <c r="D44" s="5" t="str">
        <f t="shared" si="0"/>
        <v xml:space="preserve">RINGELSTEIN      Michaël  </v>
      </c>
      <c r="E44" s="5" t="str">
        <f>VLOOKUP(A44,Feuil2!$A$1:$E$552,4,0)</f>
        <v>michael.ringelstein@edu.ece.fr</v>
      </c>
      <c r="F44" s="10" t="s">
        <v>2877</v>
      </c>
      <c r="G44" s="5" t="s">
        <v>2135</v>
      </c>
      <c r="H44" s="10" t="str">
        <f>VLOOKUP(G44,Projets!$A$2:$B$90,2,0)</f>
        <v>Culture Easy</v>
      </c>
      <c r="I44" s="13" t="str">
        <f>VLOOKUP(G44,Projets!$A$2:$E$90,4,0)</f>
        <v>Communicating Systems</v>
      </c>
      <c r="J44" s="13" t="str">
        <f>VLOOKUP(G44,Projets!$A$2:$K$90,11,0)</f>
        <v>Sebti Mouelhi</v>
      </c>
      <c r="K44" s="13" t="str">
        <f>VLOOKUP(G44,Projets!$C$2:$E$90,3,0)</f>
        <v>Concours</v>
      </c>
      <c r="L44" s="9">
        <f t="shared" si="5"/>
        <v>6</v>
      </c>
      <c r="M44" s="5" t="s">
        <v>2393</v>
      </c>
      <c r="N44" s="5"/>
      <c r="O44" s="5"/>
      <c r="P44" s="5"/>
      <c r="Q44" s="13">
        <f>VLOOKUP(G44,Projets!$A$2:$R$90,16,0)</f>
        <v>17.25</v>
      </c>
      <c r="R44" s="13">
        <f>VLOOKUP(G44,Projets!$A$2:$R$90,17,0)</f>
        <v>17</v>
      </c>
      <c r="S44" s="13">
        <f t="shared" si="1"/>
        <v>17.125</v>
      </c>
      <c r="T44" s="13">
        <v>17.125</v>
      </c>
      <c r="U44" s="5"/>
      <c r="V44" s="5"/>
      <c r="W44" s="5"/>
      <c r="X44" s="5"/>
      <c r="Y44" s="5"/>
      <c r="Z44" s="5"/>
    </row>
    <row r="45" spans="1:26" s="4" customFormat="1" ht="15.75" hidden="1" x14ac:dyDescent="0.25">
      <c r="A45" s="26">
        <v>107452</v>
      </c>
      <c r="B45" s="5" t="str">
        <f>VLOOKUP(A45,Feuil2!$A$1:$E$552,3,0)</f>
        <v xml:space="preserve">LEVEQUE     </v>
      </c>
      <c r="C45" s="5" t="str">
        <f>VLOOKUP(A45,Feuil2!$A$1:$E$552,2,0)</f>
        <v xml:space="preserve">Tanneguy  </v>
      </c>
      <c r="D45" s="5" t="str">
        <f t="shared" si="0"/>
        <v xml:space="preserve">LEVEQUE      Tanneguy  </v>
      </c>
      <c r="E45" s="5" t="str">
        <f>VLOOKUP(A45,Feuil2!$A$1:$E$552,4,0)</f>
        <v>tanneguy.leveque@edu.ece.fr</v>
      </c>
      <c r="F45" s="10" t="s">
        <v>2879</v>
      </c>
      <c r="G45" s="5" t="s">
        <v>2135</v>
      </c>
      <c r="H45" s="10" t="str">
        <f>VLOOKUP(G45,Projets!$A$2:$B$90,2,0)</f>
        <v>Culture Easy</v>
      </c>
      <c r="I45" s="13" t="str">
        <f>VLOOKUP(G45,Projets!$A$2:$E$90,4,0)</f>
        <v>Communicating Systems</v>
      </c>
      <c r="J45" s="13" t="str">
        <f>VLOOKUP(G45,Projets!$A$2:$K$90,11,0)</f>
        <v>Sebti Mouelhi</v>
      </c>
      <c r="K45" s="13" t="str">
        <f>VLOOKUP(G45,Projets!$C$2:$E$90,3,0)</f>
        <v>Concours</v>
      </c>
      <c r="L45" s="9">
        <f t="shared" si="5"/>
        <v>6</v>
      </c>
      <c r="M45" s="5" t="s">
        <v>2393</v>
      </c>
      <c r="N45" s="5"/>
      <c r="O45" s="5"/>
      <c r="P45" s="5"/>
      <c r="Q45" s="13">
        <f>VLOOKUP(G45,Projets!$A$2:$R$90,16,0)</f>
        <v>17.25</v>
      </c>
      <c r="R45" s="13">
        <f>VLOOKUP(G45,Projets!$A$2:$R$90,17,0)</f>
        <v>17</v>
      </c>
      <c r="S45" s="13">
        <f t="shared" si="1"/>
        <v>17.125</v>
      </c>
      <c r="T45" s="13">
        <v>17.125</v>
      </c>
      <c r="U45" s="5"/>
      <c r="V45" s="5"/>
      <c r="W45" s="5"/>
      <c r="X45" s="5"/>
      <c r="Y45" s="5"/>
      <c r="Z45" s="5"/>
    </row>
    <row r="46" spans="1:26" ht="15.75" hidden="1" customHeight="1" x14ac:dyDescent="0.25">
      <c r="A46" s="26">
        <v>106584</v>
      </c>
      <c r="B46" s="5" t="str">
        <f>VLOOKUP(A46,Feuil2!$A$1:$E$552,3,0)</f>
        <v xml:space="preserve">VU     </v>
      </c>
      <c r="C46" s="5" t="str">
        <f>VLOOKUP(A46,Feuil2!$A$1:$E$552,2,0)</f>
        <v xml:space="preserve">Theophane  </v>
      </c>
      <c r="D46" s="5" t="str">
        <f t="shared" si="0"/>
        <v xml:space="preserve">VU      Theophane  </v>
      </c>
      <c r="E46" s="5" t="str">
        <f>VLOOKUP(A46,Feuil2!$A$1:$E$552,4,0)</f>
        <v>theophane.vu@edu.ece.fr</v>
      </c>
      <c r="F46" s="10" t="s">
        <v>2877</v>
      </c>
      <c r="G46" s="5" t="s">
        <v>2135</v>
      </c>
      <c r="H46" s="10" t="str">
        <f>VLOOKUP(G46,Projets!$A$2:$B$90,2,0)</f>
        <v>Culture Easy</v>
      </c>
      <c r="I46" s="13" t="str">
        <f>VLOOKUP(G46,Projets!$A$2:$E$90,4,0)</f>
        <v>Communicating Systems</v>
      </c>
      <c r="J46" s="13" t="str">
        <f>VLOOKUP(G46,Projets!$A$2:$K$90,11,0)</f>
        <v>Sebti Mouelhi</v>
      </c>
      <c r="K46" s="13" t="str">
        <f>VLOOKUP(G46,Projets!$C$2:$E$90,3,0)</f>
        <v>Concours</v>
      </c>
      <c r="L46" s="9">
        <f t="shared" si="5"/>
        <v>6</v>
      </c>
      <c r="M46" s="5" t="s">
        <v>2394</v>
      </c>
      <c r="N46" s="5"/>
      <c r="O46" s="5"/>
      <c r="P46" s="5"/>
      <c r="Q46" s="13">
        <f>VLOOKUP(G46,Projets!$A$2:$R$90,16,0)</f>
        <v>17.25</v>
      </c>
      <c r="R46" s="13">
        <f>VLOOKUP(G46,Projets!$A$2:$R$90,17,0)</f>
        <v>17</v>
      </c>
      <c r="S46" s="13">
        <f t="shared" si="1"/>
        <v>17.125</v>
      </c>
      <c r="T46" s="13">
        <v>17.125</v>
      </c>
      <c r="U46" s="5"/>
      <c r="V46" s="5"/>
      <c r="W46" s="5"/>
      <c r="X46" s="5"/>
      <c r="Y46" s="5"/>
      <c r="Z46" s="5"/>
    </row>
    <row r="47" spans="1:26" ht="15.75" hidden="1" customHeight="1" x14ac:dyDescent="0.25">
      <c r="A47" s="26">
        <v>106652</v>
      </c>
      <c r="B47" s="5" t="str">
        <f>VLOOKUP(A47,Feuil2!$A$1:$E$552,3,0)</f>
        <v xml:space="preserve">MURIER     </v>
      </c>
      <c r="C47" s="5" t="str">
        <f>VLOOKUP(A47,Feuil2!$A$1:$E$552,2,0)</f>
        <v xml:space="preserve">Charles  </v>
      </c>
      <c r="D47" s="5" t="str">
        <f t="shared" si="0"/>
        <v xml:space="preserve">MURIER      Charles  </v>
      </c>
      <c r="E47" s="5" t="str">
        <f>VLOOKUP(A47,Feuil2!$A$1:$E$552,4,0)</f>
        <v>charles.murier@edu.ece.fr</v>
      </c>
      <c r="F47" s="10" t="s">
        <v>2878</v>
      </c>
      <c r="G47" s="5" t="s">
        <v>2136</v>
      </c>
      <c r="H47" s="10" t="str">
        <f>VLOOKUP(G47,Projets!$A$2:$B$90,2,0)</f>
        <v>Tickets de caisse sur smartphone</v>
      </c>
      <c r="I47" s="13" t="str">
        <f>VLOOKUP(G47,Projets!$A$2:$E$90,4,0)</f>
        <v>Big Data</v>
      </c>
      <c r="J47" s="13" t="str">
        <f>VLOOKUP(G47,Projets!$A$2:$K$90,11,0)</f>
        <v>N.NACER</v>
      </c>
      <c r="K47" s="13" t="str">
        <f>VLOOKUP(G47,Projets!$C$2:$E$90,3,0)</f>
        <v>Concours</v>
      </c>
      <c r="L47" s="9">
        <f t="shared" si="5"/>
        <v>6</v>
      </c>
      <c r="M47" s="5" t="s">
        <v>2394</v>
      </c>
      <c r="N47" s="5"/>
      <c r="O47" s="5"/>
      <c r="P47" s="5"/>
      <c r="Q47" s="13">
        <f>VLOOKUP(G47,Projets!$A$2:$R$90,16,0)</f>
        <v>17</v>
      </c>
      <c r="R47" s="13">
        <f>VLOOKUP(G47,Projets!$A$2:$R$90,17,0)</f>
        <v>16</v>
      </c>
      <c r="S47" s="13">
        <f t="shared" si="1"/>
        <v>16.5</v>
      </c>
      <c r="T47" s="13">
        <v>0</v>
      </c>
      <c r="U47" s="5"/>
      <c r="V47" s="5"/>
      <c r="W47" s="5"/>
      <c r="X47" s="5"/>
      <c r="Y47" s="5"/>
      <c r="Z47" s="5"/>
    </row>
    <row r="48" spans="1:26" ht="15.75" hidden="1" customHeight="1" x14ac:dyDescent="0.25">
      <c r="A48" s="26">
        <v>106666</v>
      </c>
      <c r="B48" s="5" t="str">
        <f>VLOOKUP(A48,Feuil2!$A$1:$E$552,3,0)</f>
        <v xml:space="preserve">CHARLES     </v>
      </c>
      <c r="C48" s="5" t="str">
        <f>VLOOKUP(A48,Feuil2!$A$1:$E$552,2,0)</f>
        <v xml:space="preserve">Gaël  </v>
      </c>
      <c r="D48" s="5" t="str">
        <f t="shared" si="0"/>
        <v xml:space="preserve">CHARLES      Gaël  </v>
      </c>
      <c r="E48" s="5" t="str">
        <f>VLOOKUP(A48,Feuil2!$A$1:$E$552,4,0)</f>
        <v>gael.charles@edu.ece.fr</v>
      </c>
      <c r="F48" s="10" t="s">
        <v>2878</v>
      </c>
      <c r="G48" s="5" t="s">
        <v>2136</v>
      </c>
      <c r="H48" s="10" t="str">
        <f>VLOOKUP(G48,Projets!$A$2:$B$90,2,0)</f>
        <v>Tickets de caisse sur smartphone</v>
      </c>
      <c r="I48" s="13" t="str">
        <f>VLOOKUP(G48,Projets!$A$2:$E$90,4,0)</f>
        <v>Big Data</v>
      </c>
      <c r="J48" s="13" t="str">
        <f>VLOOKUP(G48,Projets!$A$2:$K$90,11,0)</f>
        <v>N.NACER</v>
      </c>
      <c r="K48" s="13" t="str">
        <f>VLOOKUP(G48,Projets!$C$2:$E$90,3,0)</f>
        <v>Concours</v>
      </c>
      <c r="L48" s="9">
        <f t="shared" si="5"/>
        <v>6</v>
      </c>
      <c r="M48" s="5" t="s">
        <v>2394</v>
      </c>
      <c r="N48" s="5"/>
      <c r="O48" s="5"/>
      <c r="P48" s="5"/>
      <c r="Q48" s="13">
        <f>VLOOKUP(G48,Projets!$A$2:$R$90,16,0)</f>
        <v>17</v>
      </c>
      <c r="R48" s="13">
        <f>VLOOKUP(G48,Projets!$A$2:$R$90,17,0)</f>
        <v>16</v>
      </c>
      <c r="S48" s="13">
        <f t="shared" si="1"/>
        <v>16.5</v>
      </c>
      <c r="T48" s="13">
        <v>0</v>
      </c>
      <c r="U48" s="5"/>
      <c r="V48" s="5"/>
      <c r="W48" s="5"/>
      <c r="X48" s="5"/>
      <c r="Y48" s="5"/>
      <c r="Z48" s="5"/>
    </row>
    <row r="49" spans="1:26" ht="15.75" hidden="1" customHeight="1" x14ac:dyDescent="0.25">
      <c r="A49" s="26">
        <v>106315</v>
      </c>
      <c r="B49" s="5" t="str">
        <f>VLOOKUP(A49,Feuil2!$A$1:$E$552,3,0)</f>
        <v xml:space="preserve">GRAS     </v>
      </c>
      <c r="C49" s="5" t="str">
        <f>VLOOKUP(A49,Feuil2!$A$1:$E$552,2,0)</f>
        <v xml:space="preserve">Aurelien  </v>
      </c>
      <c r="D49" s="5" t="str">
        <f t="shared" si="0"/>
        <v xml:space="preserve">GRAS      Aurelien  </v>
      </c>
      <c r="E49" s="5" t="str">
        <f>VLOOKUP(A49,Feuil2!$A$1:$E$552,4,0)</f>
        <v>aurelien.gras@edu.ece.fr</v>
      </c>
      <c r="F49" s="10" t="s">
        <v>2879</v>
      </c>
      <c r="G49" s="5" t="s">
        <v>2136</v>
      </c>
      <c r="H49" s="10" t="str">
        <f>VLOOKUP(G49,Projets!$A$2:$B$90,2,0)</f>
        <v>Tickets de caisse sur smartphone</v>
      </c>
      <c r="I49" s="13" t="str">
        <f>VLOOKUP(G49,Projets!$A$2:$E$90,4,0)</f>
        <v>Big Data</v>
      </c>
      <c r="J49" s="13" t="str">
        <f>VLOOKUP(G49,Projets!$A$2:$K$90,11,0)</f>
        <v>N.NACER</v>
      </c>
      <c r="K49" s="13" t="str">
        <f>VLOOKUP(G49,Projets!$C$2:$E$90,3,0)</f>
        <v>Concours</v>
      </c>
      <c r="L49" s="9">
        <f t="shared" si="5"/>
        <v>6</v>
      </c>
      <c r="M49" s="5" t="s">
        <v>2393</v>
      </c>
      <c r="N49" s="5"/>
      <c r="O49" s="5"/>
      <c r="P49" s="5"/>
      <c r="Q49" s="13">
        <f>VLOOKUP(G49,Projets!$A$2:$R$90,16,0)</f>
        <v>17</v>
      </c>
      <c r="R49" s="13">
        <f>VLOOKUP(G49,Projets!$A$2:$R$90,17,0)</f>
        <v>16</v>
      </c>
      <c r="S49" s="13">
        <f t="shared" si="1"/>
        <v>16.5</v>
      </c>
      <c r="T49" s="13">
        <v>0</v>
      </c>
      <c r="U49" s="5"/>
      <c r="V49" s="5"/>
      <c r="W49" s="5"/>
      <c r="X49" s="5"/>
      <c r="Y49" s="5"/>
      <c r="Z49" s="5"/>
    </row>
    <row r="50" spans="1:26" ht="15.75" hidden="1" customHeight="1" x14ac:dyDescent="0.25">
      <c r="A50" s="26">
        <v>106412</v>
      </c>
      <c r="B50" s="5" t="str">
        <f>VLOOKUP(A50,Feuil2!$A$1:$E$552,3,0)</f>
        <v xml:space="preserve">GUILLERMOU     </v>
      </c>
      <c r="C50" s="5" t="str">
        <f>VLOOKUP(A50,Feuil2!$A$1:$E$552,2,0)</f>
        <v xml:space="preserve">Tom  </v>
      </c>
      <c r="D50" s="5" t="str">
        <f t="shared" si="0"/>
        <v xml:space="preserve">GUILLERMOU      Tom  </v>
      </c>
      <c r="E50" s="5" t="str">
        <f>VLOOKUP(A50,Feuil2!$A$1:$E$552,4,0)</f>
        <v>tom.guillermou@edu.ece.fr</v>
      </c>
      <c r="F50" s="10" t="s">
        <v>2878</v>
      </c>
      <c r="G50" s="5" t="s">
        <v>2136</v>
      </c>
      <c r="H50" s="10" t="str">
        <f>VLOOKUP(G50,Projets!$A$2:$B$90,2,0)</f>
        <v>Tickets de caisse sur smartphone</v>
      </c>
      <c r="I50" s="13" t="str">
        <f>VLOOKUP(G50,Projets!$A$2:$E$90,4,0)</f>
        <v>Big Data</v>
      </c>
      <c r="J50" s="13" t="str">
        <f>VLOOKUP(G50,Projets!$A$2:$K$90,11,0)</f>
        <v>N.NACER</v>
      </c>
      <c r="K50" s="13" t="str">
        <f>VLOOKUP(G50,Projets!$C$2:$E$90,3,0)</f>
        <v>Concours</v>
      </c>
      <c r="L50" s="9">
        <f t="shared" si="5"/>
        <v>6</v>
      </c>
      <c r="M50" s="5" t="s">
        <v>2394</v>
      </c>
      <c r="N50" s="5"/>
      <c r="O50" s="5"/>
      <c r="P50" s="5"/>
      <c r="Q50" s="13">
        <f>VLOOKUP(G50,Projets!$A$2:$R$90,16,0)</f>
        <v>17</v>
      </c>
      <c r="R50" s="13">
        <f>VLOOKUP(G50,Projets!$A$2:$R$90,17,0)</f>
        <v>16</v>
      </c>
      <c r="S50" s="13">
        <f t="shared" si="1"/>
        <v>16.5</v>
      </c>
      <c r="T50" s="13">
        <v>0</v>
      </c>
      <c r="U50" s="5"/>
      <c r="V50" s="5"/>
      <c r="W50" s="5"/>
      <c r="X50" s="5"/>
      <c r="Y50" s="5"/>
      <c r="Z50" s="5"/>
    </row>
    <row r="51" spans="1:26" ht="15.75" hidden="1" customHeight="1" x14ac:dyDescent="0.25">
      <c r="A51" s="26">
        <v>106539</v>
      </c>
      <c r="B51" s="5" t="str">
        <f>VLOOKUP(A51,Feuil2!$A$1:$E$552,3,0)</f>
        <v xml:space="preserve">GALOUZEAU DE VILLEPIN   </v>
      </c>
      <c r="C51" s="5" t="str">
        <f>VLOOKUP(A51,Feuil2!$A$1:$E$552,2,0)</f>
        <v xml:space="preserve">Louis  </v>
      </c>
      <c r="D51" s="5" t="str">
        <f t="shared" si="0"/>
        <v xml:space="preserve">GALOUZEAU DE VILLEPIN    Louis  </v>
      </c>
      <c r="E51" s="5" t="str">
        <f>VLOOKUP(A51,Feuil2!$A$1:$E$552,4,0)</f>
        <v>louis.galouzeau-de-villepin@edu.ece.fr</v>
      </c>
      <c r="F51" s="10" t="s">
        <v>2877</v>
      </c>
      <c r="G51" s="5" t="s">
        <v>2136</v>
      </c>
      <c r="H51" s="10" t="str">
        <f>VLOOKUP(G51,Projets!$A$2:$B$90,2,0)</f>
        <v>Tickets de caisse sur smartphone</v>
      </c>
      <c r="I51" s="13" t="str">
        <f>VLOOKUP(G51,Projets!$A$2:$E$90,4,0)</f>
        <v>Big Data</v>
      </c>
      <c r="J51" s="13" t="str">
        <f>VLOOKUP(G51,Projets!$A$2:$K$90,11,0)</f>
        <v>N.NACER</v>
      </c>
      <c r="K51" s="13" t="str">
        <f>VLOOKUP(G51,Projets!$C$2:$E$90,3,0)</f>
        <v>Concours</v>
      </c>
      <c r="L51" s="9">
        <f t="shared" si="5"/>
        <v>6</v>
      </c>
      <c r="M51" s="5" t="s">
        <v>2393</v>
      </c>
      <c r="N51" s="5"/>
      <c r="O51" s="5"/>
      <c r="P51" s="5"/>
      <c r="Q51" s="13">
        <f>VLOOKUP(G51,Projets!$A$2:$R$90,16,0)</f>
        <v>17</v>
      </c>
      <c r="R51" s="13">
        <f>VLOOKUP(G51,Projets!$A$2:$R$90,17,0)</f>
        <v>16</v>
      </c>
      <c r="S51" s="13">
        <f t="shared" si="1"/>
        <v>16.5</v>
      </c>
      <c r="T51" s="13">
        <v>0</v>
      </c>
      <c r="U51" s="5"/>
      <c r="V51" s="5"/>
      <c r="W51" s="5"/>
      <c r="X51" s="5"/>
      <c r="Y51" s="5"/>
      <c r="Z51" s="5"/>
    </row>
    <row r="52" spans="1:26" ht="15.75" hidden="1" customHeight="1" x14ac:dyDescent="0.25">
      <c r="A52" s="26">
        <v>108428</v>
      </c>
      <c r="B52" s="5" t="str">
        <f>VLOOKUP(A52,Feuil2!$A$1:$E$552,3,0)</f>
        <v xml:space="preserve">MIROU     </v>
      </c>
      <c r="C52" s="5" t="str">
        <f>VLOOKUP(A52,Feuil2!$A$1:$E$552,2,0)</f>
        <v xml:space="preserve">Adrien  </v>
      </c>
      <c r="D52" s="5" t="str">
        <f t="shared" si="0"/>
        <v xml:space="preserve">MIROU      Adrien  </v>
      </c>
      <c r="E52" s="5" t="str">
        <f>VLOOKUP(A52,Feuil2!$A$1:$E$552,4,0)</f>
        <v>adrien.mirou@edu.ece.fr</v>
      </c>
      <c r="F52" s="10" t="s">
        <v>2877</v>
      </c>
      <c r="G52" s="5" t="s">
        <v>2136</v>
      </c>
      <c r="H52" s="10" t="str">
        <f>VLOOKUP(G52,Projets!$A$2:$B$90,2,0)</f>
        <v>Tickets de caisse sur smartphone</v>
      </c>
      <c r="I52" s="13" t="str">
        <f>VLOOKUP(G52,Projets!$A$2:$E$90,4,0)</f>
        <v>Big Data</v>
      </c>
      <c r="J52" s="13" t="str">
        <f>VLOOKUP(G52,Projets!$A$2:$K$90,11,0)</f>
        <v>N.NACER</v>
      </c>
      <c r="K52" s="13" t="str">
        <f>VLOOKUP(G52,Projets!$C$2:$E$90,3,0)</f>
        <v>Concours</v>
      </c>
      <c r="L52" s="9">
        <f t="shared" si="5"/>
        <v>6</v>
      </c>
      <c r="M52" s="5" t="s">
        <v>2393</v>
      </c>
      <c r="N52" s="5"/>
      <c r="O52" s="5"/>
      <c r="P52" s="5"/>
      <c r="Q52" s="13">
        <f>VLOOKUP(G52,Projets!$A$2:$R$90,16,0)</f>
        <v>17</v>
      </c>
      <c r="R52" s="13">
        <f>VLOOKUP(G52,Projets!$A$2:$R$90,17,0)</f>
        <v>16</v>
      </c>
      <c r="S52" s="13">
        <f t="shared" si="1"/>
        <v>16.5</v>
      </c>
      <c r="T52" s="13">
        <v>0</v>
      </c>
      <c r="U52" s="5"/>
      <c r="V52" s="5"/>
      <c r="W52" s="5"/>
      <c r="X52" s="5"/>
      <c r="Y52" s="5"/>
      <c r="Z52" s="5"/>
    </row>
    <row r="53" spans="1:26" ht="15.75" hidden="1" customHeight="1" x14ac:dyDescent="0.25">
      <c r="A53" s="26">
        <v>106981</v>
      </c>
      <c r="B53" s="5" t="str">
        <f>VLOOKUP(A53,Feuil2!$A$1:$E$552,3,0)</f>
        <v xml:space="preserve">ALI KHODJA    </v>
      </c>
      <c r="C53" s="5" t="str">
        <f>VLOOKUP(A53,Feuil2!$A$1:$E$552,2,0)</f>
        <v xml:space="preserve">Nail  </v>
      </c>
      <c r="D53" s="5" t="str">
        <f t="shared" ref="D53:D116" si="6">CONCATENATE(B53," ",C53)</f>
        <v xml:space="preserve">ALI KHODJA     Nail  </v>
      </c>
      <c r="E53" s="5" t="str">
        <f>VLOOKUP(A53,Feuil2!$A$1:$E$552,4,0)</f>
        <v>nail.ali-khodja@edu.ece.fr</v>
      </c>
      <c r="F53" s="10" t="s">
        <v>2877</v>
      </c>
      <c r="G53" s="5" t="s">
        <v>2188</v>
      </c>
      <c r="H53" s="10" t="str">
        <f>VLOOKUP(G53,Projets!$A$2:$B$90,2,0)</f>
        <v>Comparateur d'application de livraison de plats à domicile</v>
      </c>
      <c r="I53" s="5" t="s">
        <v>10</v>
      </c>
      <c r="J53" s="10" t="str">
        <f>VLOOKUP(G53,Projets!$A$2:$K$90,11,0)</f>
        <v>Valentin Lecomte</v>
      </c>
      <c r="K53" s="13" t="str">
        <f>VLOOKUP(G53,Projets!$C$2:$E$90,3,0)</f>
        <v>Concours</v>
      </c>
      <c r="L53" s="9">
        <f>COUNTIF($G$2:$G$488,G53)</f>
        <v>5</v>
      </c>
      <c r="M53" s="5" t="s">
        <v>2393</v>
      </c>
      <c r="N53" s="5"/>
      <c r="O53" s="5"/>
      <c r="P53" s="5"/>
      <c r="Q53" s="13">
        <f>VLOOKUP(G53,Projets!$A$2:$R$90,16,0)</f>
        <v>14.5</v>
      </c>
      <c r="R53" s="13">
        <f>VLOOKUP(G53,Projets!$A$2:$R$90,17,0)</f>
        <v>15</v>
      </c>
      <c r="S53" s="13">
        <f t="shared" ref="S53:S116" si="7">AVERAGE(Q53:R53)</f>
        <v>14.75</v>
      </c>
      <c r="T53" s="13">
        <v>0</v>
      </c>
      <c r="U53" s="5"/>
      <c r="V53" s="5"/>
      <c r="W53" s="5"/>
      <c r="X53" s="5"/>
      <c r="Y53" s="5"/>
      <c r="Z53" s="5"/>
    </row>
    <row r="54" spans="1:26" ht="15.75" hidden="1" customHeight="1" x14ac:dyDescent="0.25">
      <c r="A54" s="26">
        <v>105901</v>
      </c>
      <c r="B54" s="5" t="str">
        <f>VLOOKUP(A54,Feuil2!$A$1:$E$552,3,0)</f>
        <v xml:space="preserve">BEAZIZ     </v>
      </c>
      <c r="C54" s="5" t="str">
        <f>VLOOKUP(A54,Feuil2!$A$1:$E$552,2,0)</f>
        <v xml:space="preserve">Raphael  </v>
      </c>
      <c r="D54" s="5" t="str">
        <f t="shared" si="6"/>
        <v xml:space="preserve">BEAZIZ      Raphael  </v>
      </c>
      <c r="E54" s="5" t="str">
        <f>VLOOKUP(A54,Feuil2!$A$1:$E$552,4,0)</f>
        <v>raphael.beaziz@edu.ece.fr</v>
      </c>
      <c r="F54" s="10" t="s">
        <v>2878</v>
      </c>
      <c r="G54" s="5" t="s">
        <v>2162</v>
      </c>
      <c r="H54" s="10" t="str">
        <f>VLOOKUP(G54,Projets!$A$2:$B$90,2,0)</f>
        <v>Projet Objets connectés associés à la PLV de luxe</v>
      </c>
      <c r="I54" s="13" t="str">
        <f>VLOOKUP(G54,Projets!$A$2:$E$90,4,0)</f>
        <v>Communicating Systems</v>
      </c>
      <c r="J54" s="13" t="str">
        <f>VLOOKUP(G54,Projets!$A$2:$K$90,11,0)</f>
        <v>Valentin Lecomte</v>
      </c>
      <c r="K54" s="13" t="str">
        <f>VLOOKUP(G54,Projets!$C$2:$E$90,3,0)</f>
        <v>Partenariat</v>
      </c>
      <c r="L54" s="9">
        <f>COUNTIF($G$2:$G$488,G54)</f>
        <v>4</v>
      </c>
      <c r="M54" s="5" t="s">
        <v>2393</v>
      </c>
      <c r="N54" s="5"/>
      <c r="O54" s="5"/>
      <c r="P54" s="5"/>
      <c r="Q54" s="13">
        <f>VLOOKUP(G54,Projets!$A$2:$R$90,16,0)</f>
        <v>16.5</v>
      </c>
      <c r="R54" s="13">
        <f>VLOOKUP(G54,Projets!$A$2:$R$90,17,0)</f>
        <v>16</v>
      </c>
      <c r="S54" s="13">
        <f t="shared" si="7"/>
        <v>16.25</v>
      </c>
      <c r="T54" s="13">
        <v>0</v>
      </c>
      <c r="U54" s="5"/>
      <c r="V54" s="5"/>
      <c r="W54" s="5"/>
      <c r="X54" s="5"/>
      <c r="Y54" s="5"/>
      <c r="Z54" s="5"/>
    </row>
    <row r="55" spans="1:26" ht="15.75" hidden="1" customHeight="1" x14ac:dyDescent="0.25">
      <c r="A55" s="26">
        <v>107732</v>
      </c>
      <c r="B55" s="5" t="str">
        <f>VLOOKUP(A55,Feuil2!$A$1:$E$552,3,0)</f>
        <v xml:space="preserve">BERTIN     </v>
      </c>
      <c r="C55" s="5" t="str">
        <f>VLOOKUP(A55,Feuil2!$A$1:$E$552,2,0)</f>
        <v xml:space="preserve">Marc-antoine  </v>
      </c>
      <c r="D55" s="5" t="str">
        <f t="shared" si="6"/>
        <v xml:space="preserve">BERTIN      Marc-antoine  </v>
      </c>
      <c r="E55" s="5" t="str">
        <f>VLOOKUP(A55,Feuil2!$A$1:$E$552,4,0)</f>
        <v>marc-antoine.bertin@edu.ece.fr</v>
      </c>
      <c r="F55" s="10" t="s">
        <v>2877</v>
      </c>
      <c r="G55" s="5" t="s">
        <v>2162</v>
      </c>
      <c r="H55" s="10" t="str">
        <f>VLOOKUP(G55,Projets!$A$2:$B$90,2,0)</f>
        <v>Projet Objets connectés associés à la PLV de luxe</v>
      </c>
      <c r="I55" s="13" t="str">
        <f>VLOOKUP(G55,Projets!$A$2:$E$90,4,0)</f>
        <v>Communicating Systems</v>
      </c>
      <c r="J55" s="13" t="str">
        <f>VLOOKUP(G55,Projets!$A$2:$K$90,11,0)</f>
        <v>Valentin Lecomte</v>
      </c>
      <c r="K55" s="13" t="str">
        <f>VLOOKUP(G55,Projets!$C$2:$E$90,3,0)</f>
        <v>Partenariat</v>
      </c>
      <c r="L55" s="9">
        <f>COUNTIF($G$2:$G$488,G55)</f>
        <v>4</v>
      </c>
      <c r="M55" s="5" t="s">
        <v>2393</v>
      </c>
      <c r="N55" s="5"/>
      <c r="O55" s="5"/>
      <c r="P55" s="5"/>
      <c r="Q55" s="13">
        <f>VLOOKUP(G55,Projets!$A$2:$R$90,16,0)</f>
        <v>16.5</v>
      </c>
      <c r="R55" s="13">
        <f>VLOOKUP(G55,Projets!$A$2:$R$90,17,0)</f>
        <v>16</v>
      </c>
      <c r="S55" s="13">
        <f t="shared" si="7"/>
        <v>16.25</v>
      </c>
      <c r="T55" s="13">
        <v>0</v>
      </c>
      <c r="U55" s="5"/>
      <c r="V55" s="5"/>
      <c r="W55" s="5"/>
      <c r="X55" s="5"/>
      <c r="Y55" s="5"/>
      <c r="Z55" s="5"/>
    </row>
    <row r="56" spans="1:26" ht="15.75" hidden="1" customHeight="1" x14ac:dyDescent="0.25">
      <c r="A56" s="26">
        <v>106684</v>
      </c>
      <c r="B56" s="5" t="str">
        <f>VLOOKUP(A56,Feuil2!$A$1:$E$552,3,0)</f>
        <v xml:space="preserve">BRUSSELLE     </v>
      </c>
      <c r="C56" s="5" t="str">
        <f>VLOOKUP(A56,Feuil2!$A$1:$E$552,2,0)</f>
        <v xml:space="preserve">Tom  </v>
      </c>
      <c r="D56" s="5" t="str">
        <f t="shared" si="6"/>
        <v xml:space="preserve">BRUSSELLE      Tom  </v>
      </c>
      <c r="E56" s="5" t="str">
        <f>VLOOKUP(A56,Feuil2!$A$1:$E$552,4,0)</f>
        <v>tom.brusselle@edu.ece.fr</v>
      </c>
      <c r="F56" s="10" t="s">
        <v>2876</v>
      </c>
      <c r="G56" s="5" t="s">
        <v>2214</v>
      </c>
      <c r="H56" s="10" t="str">
        <f>VLOOKUP(G56,Projets!$A$2:$B$90,2,0)</f>
        <v>Application de crédit/commandes entre restaurateur/fournisseur</v>
      </c>
      <c r="I56" s="10" t="s">
        <v>15</v>
      </c>
      <c r="J56" s="10" t="str">
        <f>VLOOKUP(G56,Projets!$A$2:$K$90,11,0)</f>
        <v>Valentin Lecomte</v>
      </c>
      <c r="K56" s="13" t="str">
        <f>VLOOKUP(G56,Projets!$C$2:$E$90,3,0)</f>
        <v>Partenariat</v>
      </c>
      <c r="L56" s="9">
        <v>5</v>
      </c>
      <c r="M56" s="5" t="s">
        <v>2393</v>
      </c>
      <c r="N56" s="5"/>
      <c r="O56" s="5"/>
      <c r="P56" s="5"/>
      <c r="Q56" s="13">
        <f>VLOOKUP(G56,Projets!$A$2:$R$90,16,0)</f>
        <v>17</v>
      </c>
      <c r="R56" s="13">
        <f>VLOOKUP(G56,Projets!$A$2:$R$90,17,0)</f>
        <v>15.5</v>
      </c>
      <c r="S56" s="13">
        <f t="shared" si="7"/>
        <v>16.25</v>
      </c>
      <c r="T56" s="13">
        <v>0</v>
      </c>
      <c r="U56" s="5"/>
      <c r="V56" s="5"/>
      <c r="W56" s="5"/>
      <c r="X56" s="5"/>
      <c r="Y56" s="5"/>
      <c r="Z56" s="5"/>
    </row>
    <row r="57" spans="1:26" ht="15.75" hidden="1" customHeight="1" x14ac:dyDescent="0.25">
      <c r="A57" s="26">
        <v>106710</v>
      </c>
      <c r="B57" s="5" t="str">
        <f>VLOOKUP(A57,Feuil2!$A$1:$E$552,3,0)</f>
        <v xml:space="preserve">BUSQUET DE CAUMONT   </v>
      </c>
      <c r="C57" s="5" t="str">
        <f>VLOOKUP(A57,Feuil2!$A$1:$E$552,2,0)</f>
        <v xml:space="preserve">Marin  </v>
      </c>
      <c r="D57" s="5" t="str">
        <f t="shared" si="6"/>
        <v xml:space="preserve">BUSQUET DE CAUMONT    Marin  </v>
      </c>
      <c r="E57" s="5" t="str">
        <f>VLOOKUP(A57,Feuil2!$A$1:$E$552,4,0)</f>
        <v>marin.busquet-de-caumont@edu.ece.fr</v>
      </c>
      <c r="F57" s="10" t="s">
        <v>2874</v>
      </c>
      <c r="G57" s="5" t="s">
        <v>2137</v>
      </c>
      <c r="H57" s="10" t="str">
        <f>VLOOKUP(G57,Projets!$A$2:$B$90,2,0)</f>
        <v>Application permettant la location des places de port</v>
      </c>
      <c r="I57" s="13" t="str">
        <f>VLOOKUP(G57,Projets!$A$2:$E$90,4,0)</f>
        <v>Digital Entertainment</v>
      </c>
      <c r="J57" s="13" t="str">
        <f>VLOOKUP(G57,Projets!$A$2:$K$90,11,0)</f>
        <v>Valentin Lecomte</v>
      </c>
      <c r="K57" s="13" t="str">
        <f>VLOOKUP(G57,Projets!$C$2:$E$90,3,0)</f>
        <v>Concours</v>
      </c>
      <c r="L57" s="9">
        <f>COUNTIF($G$2:$G$488,G57)</f>
        <v>4</v>
      </c>
      <c r="M57" s="5" t="s">
        <v>2394</v>
      </c>
      <c r="N57" s="5"/>
      <c r="O57" s="5"/>
      <c r="P57" s="5"/>
      <c r="Q57" s="13">
        <f>VLOOKUP(G57,Projets!$A$2:$R$90,16,0)</f>
        <v>15.5</v>
      </c>
      <c r="R57" s="13">
        <f>VLOOKUP(G57,Projets!$A$2:$R$90,17,0)</f>
        <v>15</v>
      </c>
      <c r="S57" s="13">
        <f t="shared" si="7"/>
        <v>15.25</v>
      </c>
      <c r="T57" s="13">
        <v>0</v>
      </c>
      <c r="U57" s="5"/>
      <c r="V57" s="5"/>
      <c r="W57" s="5"/>
      <c r="X57" s="5"/>
      <c r="Y57" s="5"/>
      <c r="Z57" s="5"/>
    </row>
    <row r="58" spans="1:26" ht="15.75" hidden="1" customHeight="1" x14ac:dyDescent="0.25">
      <c r="A58" s="26">
        <v>107003</v>
      </c>
      <c r="B58" s="5" t="str">
        <f>VLOOKUP(A58,Feuil2!$A$1:$E$552,3,0)</f>
        <v xml:space="preserve">COMAK     </v>
      </c>
      <c r="C58" s="5" t="str">
        <f>VLOOKUP(A58,Feuil2!$A$1:$E$552,2,0)</f>
        <v xml:space="preserve">Mustafa  </v>
      </c>
      <c r="D58" s="5" t="str">
        <f t="shared" si="6"/>
        <v xml:space="preserve">COMAK      Mustafa  </v>
      </c>
      <c r="E58" s="5" t="str">
        <f>VLOOKUP(A58,Feuil2!$A$1:$E$552,4,0)</f>
        <v>mustafa.comak@edu.ece.fr</v>
      </c>
      <c r="F58" s="10" t="s">
        <v>2878</v>
      </c>
      <c r="G58" s="5" t="s">
        <v>2214</v>
      </c>
      <c r="H58" s="10" t="str">
        <f>VLOOKUP(G58,Projets!$A$2:$B$90,2,0)</f>
        <v>Application de crédit/commandes entre restaurateur/fournisseur</v>
      </c>
      <c r="I58" s="5" t="s">
        <v>15</v>
      </c>
      <c r="J58" s="10" t="str">
        <f>VLOOKUP(G58,Projets!$A$2:$K$90,11,0)</f>
        <v>Valentin Lecomte</v>
      </c>
      <c r="K58" s="13" t="str">
        <f>VLOOKUP(G58,Projets!$C$2:$E$90,3,0)</f>
        <v>Partenariat</v>
      </c>
      <c r="L58" s="9">
        <v>5</v>
      </c>
      <c r="M58" s="5" t="s">
        <v>2394</v>
      </c>
      <c r="N58" s="5"/>
      <c r="O58" s="5"/>
      <c r="P58" s="5"/>
      <c r="Q58" s="13">
        <f>VLOOKUP(G58,Projets!$A$2:$R$90,16,0)</f>
        <v>17</v>
      </c>
      <c r="R58" s="13">
        <f>VLOOKUP(G58,Projets!$A$2:$R$90,17,0)</f>
        <v>15.5</v>
      </c>
      <c r="S58" s="13">
        <f t="shared" si="7"/>
        <v>16.25</v>
      </c>
      <c r="T58" s="13">
        <v>0</v>
      </c>
      <c r="U58" s="5"/>
      <c r="V58" s="5"/>
      <c r="W58" s="5"/>
      <c r="X58" s="5"/>
      <c r="Y58" s="5"/>
      <c r="Z58" s="5"/>
    </row>
    <row r="59" spans="1:26" ht="15.75" hidden="1" customHeight="1" x14ac:dyDescent="0.25">
      <c r="A59" s="26">
        <v>108512</v>
      </c>
      <c r="B59" s="5" t="str">
        <f>VLOOKUP(A59,Feuil2!$A$1:$E$552,3,0)</f>
        <v xml:space="preserve">UHART JOUET    </v>
      </c>
      <c r="C59" s="5" t="str">
        <f>VLOOKUP(A59,Feuil2!$A$1:$E$552,2,0)</f>
        <v xml:space="preserve">Cyprien  </v>
      </c>
      <c r="D59" s="5" t="str">
        <f t="shared" si="6"/>
        <v xml:space="preserve">UHART JOUET     Cyprien  </v>
      </c>
      <c r="E59" s="5" t="str">
        <f>VLOOKUP(A59,Feuil2!$A$1:$E$552,4,0)</f>
        <v>cyprien.uhart-jouet@edu.ece.fr</v>
      </c>
      <c r="F59" s="10" t="s">
        <v>2874</v>
      </c>
      <c r="G59" s="5" t="s">
        <v>2138</v>
      </c>
      <c r="H59" s="10" t="str">
        <f>VLOOKUP(G59,Projets!$A$2:$B$90,2,0)</f>
        <v>lecture de voie d'escalade (sport)</v>
      </c>
      <c r="I59" s="13" t="str">
        <f>VLOOKUP(G59,Projets!$A$2:$E$90,4,0)</f>
        <v>Digital Entertainment</v>
      </c>
      <c r="J59" s="13" t="str">
        <f>VLOOKUP(G59,Projets!$A$2:$K$90,11,0)</f>
        <v>Aliaume BRETEAU</v>
      </c>
      <c r="K59" s="13" t="str">
        <f>VLOOKUP(G59,Projets!$C$2:$E$90,3,0)</f>
        <v>Concours</v>
      </c>
      <c r="L59" s="9">
        <f t="shared" ref="L59:L64" si="8">COUNTIF($G$2:$G$488,G59)</f>
        <v>7</v>
      </c>
      <c r="M59" s="5" t="s">
        <v>2394</v>
      </c>
      <c r="N59" s="5"/>
      <c r="O59" s="5"/>
      <c r="P59" s="5"/>
      <c r="Q59" s="13">
        <f>VLOOKUP(G59,Projets!$A$2:$R$90,16,0)</f>
        <v>10.5</v>
      </c>
      <c r="R59" s="13">
        <f>VLOOKUP(G59,Projets!$A$2:$R$90,17,0)</f>
        <v>10</v>
      </c>
      <c r="S59" s="13">
        <f t="shared" si="7"/>
        <v>10.25</v>
      </c>
      <c r="T59" s="13">
        <v>10.25</v>
      </c>
      <c r="U59" s="5"/>
      <c r="V59" s="5"/>
      <c r="W59" s="5"/>
      <c r="X59" s="5"/>
      <c r="Y59" s="5"/>
      <c r="Z59" s="5"/>
    </row>
    <row r="60" spans="1:26" ht="15.75" hidden="1" customHeight="1" x14ac:dyDescent="0.25">
      <c r="A60" s="26">
        <v>108434</v>
      </c>
      <c r="B60" s="5" t="str">
        <f>VLOOKUP(A60,Feuil2!$A$1:$E$552,3,0)</f>
        <v xml:space="preserve">TREUVELOT     </v>
      </c>
      <c r="C60" s="5" t="str">
        <f>VLOOKUP(A60,Feuil2!$A$1:$E$552,2,0)</f>
        <v xml:space="preserve">Magali  </v>
      </c>
      <c r="D60" s="5" t="str">
        <f t="shared" si="6"/>
        <v xml:space="preserve">TREUVELOT      Magali  </v>
      </c>
      <c r="E60" s="5" t="str">
        <f>VLOOKUP(A60,Feuil2!$A$1:$E$552,4,0)</f>
        <v>magali.treuvelot@edu.ece.fr</v>
      </c>
      <c r="F60" s="10" t="s">
        <v>2879</v>
      </c>
      <c r="G60" s="5" t="s">
        <v>2138</v>
      </c>
      <c r="H60" s="10" t="str">
        <f>VLOOKUP(G60,Projets!$A$2:$B$90,2,0)</f>
        <v>lecture de voie d'escalade (sport)</v>
      </c>
      <c r="I60" s="13" t="str">
        <f>VLOOKUP(G60,Projets!$A$2:$E$90,4,0)</f>
        <v>Digital Entertainment</v>
      </c>
      <c r="J60" s="13" t="str">
        <f>VLOOKUP(G60,Projets!$A$2:$K$90,11,0)</f>
        <v>Aliaume BRETEAU</v>
      </c>
      <c r="K60" s="13" t="str">
        <f>VLOOKUP(G60,Projets!$C$2:$E$90,3,0)</f>
        <v>Concours</v>
      </c>
      <c r="L60" s="9">
        <f t="shared" si="8"/>
        <v>7</v>
      </c>
      <c r="M60" s="5" t="s">
        <v>2393</v>
      </c>
      <c r="N60" s="5"/>
      <c r="O60" s="5"/>
      <c r="P60" s="5"/>
      <c r="Q60" s="13">
        <f>VLOOKUP(G60,Projets!$A$2:$R$90,16,0)</f>
        <v>10.5</v>
      </c>
      <c r="R60" s="13">
        <f>VLOOKUP(G60,Projets!$A$2:$R$90,17,0)</f>
        <v>10</v>
      </c>
      <c r="S60" s="13">
        <f t="shared" si="7"/>
        <v>10.25</v>
      </c>
      <c r="T60" s="13">
        <v>10.25</v>
      </c>
      <c r="U60" s="5"/>
      <c r="V60" s="5"/>
      <c r="W60" s="5"/>
      <c r="X60" s="5"/>
      <c r="Y60" s="5"/>
      <c r="Z60" s="5"/>
    </row>
    <row r="61" spans="1:26" ht="15.75" hidden="1" customHeight="1" x14ac:dyDescent="0.25">
      <c r="A61" s="26">
        <v>108380</v>
      </c>
      <c r="B61" s="5" t="str">
        <f>VLOOKUP(A61,Feuil2!$A$1:$E$552,3,0)</f>
        <v xml:space="preserve">VERMEULEN     </v>
      </c>
      <c r="C61" s="5" t="str">
        <f>VLOOKUP(A61,Feuil2!$A$1:$E$552,2,0)</f>
        <v xml:space="preserve">Eléonore  </v>
      </c>
      <c r="D61" s="5" t="str">
        <f t="shared" si="6"/>
        <v xml:space="preserve">VERMEULEN      Eléonore  </v>
      </c>
      <c r="E61" s="5" t="str">
        <f>VLOOKUP(A61,Feuil2!$A$1:$E$552,4,0)</f>
        <v>eleonore.vermeulen@edu.ece.fr</v>
      </c>
      <c r="F61" s="10" t="s">
        <v>2876</v>
      </c>
      <c r="G61" s="5" t="s">
        <v>2138</v>
      </c>
      <c r="H61" s="10" t="str">
        <f>VLOOKUP(G61,Projets!$A$2:$B$90,2,0)</f>
        <v>lecture de voie d'escalade (sport)</v>
      </c>
      <c r="I61" s="13" t="str">
        <f>VLOOKUP(G61,Projets!$A$2:$E$90,4,0)</f>
        <v>Digital Entertainment</v>
      </c>
      <c r="J61" s="13" t="str">
        <f>VLOOKUP(G61,Projets!$A$2:$K$90,11,0)</f>
        <v>Aliaume BRETEAU</v>
      </c>
      <c r="K61" s="13" t="str">
        <f>VLOOKUP(G61,Projets!$C$2:$E$90,3,0)</f>
        <v>Concours</v>
      </c>
      <c r="L61" s="9">
        <f t="shared" si="8"/>
        <v>7</v>
      </c>
      <c r="M61" s="5" t="s">
        <v>2393</v>
      </c>
      <c r="N61" s="5"/>
      <c r="O61" s="5"/>
      <c r="P61" s="5"/>
      <c r="Q61" s="13">
        <f>VLOOKUP(G61,Projets!$A$2:$R$90,16,0)</f>
        <v>10.5</v>
      </c>
      <c r="R61" s="13">
        <f>VLOOKUP(G61,Projets!$A$2:$R$90,17,0)</f>
        <v>10</v>
      </c>
      <c r="S61" s="13">
        <f t="shared" si="7"/>
        <v>10.25</v>
      </c>
      <c r="T61" s="13">
        <v>10.25</v>
      </c>
      <c r="U61" s="5"/>
      <c r="V61" s="5"/>
      <c r="W61" s="5"/>
      <c r="X61" s="5"/>
      <c r="Y61" s="5"/>
      <c r="Z61" s="5"/>
    </row>
    <row r="62" spans="1:26" ht="15.75" hidden="1" customHeight="1" x14ac:dyDescent="0.25">
      <c r="A62" s="26">
        <v>108423</v>
      </c>
      <c r="B62" s="5" t="str">
        <f>VLOOKUP(A62,Feuil2!$A$1:$E$552,3,0)</f>
        <v xml:space="preserve">OULALE     </v>
      </c>
      <c r="C62" s="5" t="str">
        <f>VLOOKUP(A62,Feuil2!$A$1:$E$552,2,0)</f>
        <v xml:space="preserve">Awa  </v>
      </c>
      <c r="D62" s="5" t="str">
        <f t="shared" si="6"/>
        <v xml:space="preserve">OULALE      Awa  </v>
      </c>
      <c r="E62" s="5" t="str">
        <f>VLOOKUP(A62,Feuil2!$A$1:$E$552,4,0)</f>
        <v>awa.oulale@edu.ece.fr</v>
      </c>
      <c r="F62" s="10" t="s">
        <v>2875</v>
      </c>
      <c r="G62" s="5" t="s">
        <v>2138</v>
      </c>
      <c r="H62" s="10" t="str">
        <f>VLOOKUP(G62,Projets!$A$2:$B$90,2,0)</f>
        <v>lecture de voie d'escalade (sport)</v>
      </c>
      <c r="I62" s="13" t="str">
        <f>VLOOKUP(G62,Projets!$A$2:$E$90,4,0)</f>
        <v>Digital Entertainment</v>
      </c>
      <c r="J62" s="13" t="str">
        <f>VLOOKUP(G62,Projets!$A$2:$K$90,11,0)</f>
        <v>Aliaume BRETEAU</v>
      </c>
      <c r="K62" s="13" t="str">
        <f>VLOOKUP(G62,Projets!$C$2:$E$90,3,0)</f>
        <v>Concours</v>
      </c>
      <c r="L62" s="9">
        <f t="shared" si="8"/>
        <v>7</v>
      </c>
      <c r="M62" s="5" t="s">
        <v>2393</v>
      </c>
      <c r="N62" s="5"/>
      <c r="O62" s="5"/>
      <c r="P62" s="5"/>
      <c r="Q62" s="13">
        <f>VLOOKUP(G62,Projets!$A$2:$R$90,16,0)</f>
        <v>10.5</v>
      </c>
      <c r="R62" s="13">
        <f>VLOOKUP(G62,Projets!$A$2:$R$90,17,0)</f>
        <v>10</v>
      </c>
      <c r="S62" s="13">
        <f t="shared" si="7"/>
        <v>10.25</v>
      </c>
      <c r="T62" s="13">
        <v>10.25</v>
      </c>
      <c r="U62" s="5"/>
      <c r="V62" s="5"/>
      <c r="W62" s="5"/>
      <c r="X62" s="5"/>
      <c r="Y62" s="5"/>
      <c r="Z62" s="5"/>
    </row>
    <row r="63" spans="1:26" ht="15.75" hidden="1" customHeight="1" x14ac:dyDescent="0.25">
      <c r="A63" s="26">
        <v>108488</v>
      </c>
      <c r="B63" s="5" t="str">
        <f>VLOOKUP(A63,Feuil2!$A$1:$E$552,3,0)</f>
        <v xml:space="preserve">METHARAM     </v>
      </c>
      <c r="C63" s="5" t="str">
        <f>VLOOKUP(A63,Feuil2!$A$1:$E$552,2,0)</f>
        <v xml:space="preserve">Michaël  </v>
      </c>
      <c r="D63" s="5" t="str">
        <f t="shared" si="6"/>
        <v xml:space="preserve">METHARAM      Michaël  </v>
      </c>
      <c r="E63" s="5" t="str">
        <f>VLOOKUP(A63,Feuil2!$A$1:$E$552,4,0)</f>
        <v>michael.metharam@edu.ece.fr</v>
      </c>
      <c r="F63" s="10" t="s">
        <v>2878</v>
      </c>
      <c r="G63" s="5" t="s">
        <v>2138</v>
      </c>
      <c r="H63" s="10" t="str">
        <f>VLOOKUP(G63,Projets!$A$2:$B$90,2,0)</f>
        <v>lecture de voie d'escalade (sport)</v>
      </c>
      <c r="I63" s="13" t="str">
        <f>VLOOKUP(G63,Projets!$A$2:$E$90,4,0)</f>
        <v>Digital Entertainment</v>
      </c>
      <c r="J63" s="13" t="str">
        <f>VLOOKUP(G63,Projets!$A$2:$K$90,11,0)</f>
        <v>Aliaume BRETEAU</v>
      </c>
      <c r="K63" s="13" t="str">
        <f>VLOOKUP(G63,Projets!$C$2:$E$90,3,0)</f>
        <v>Concours</v>
      </c>
      <c r="L63" s="9">
        <f t="shared" si="8"/>
        <v>7</v>
      </c>
      <c r="M63" s="5" t="s">
        <v>2394</v>
      </c>
      <c r="N63" s="5"/>
      <c r="O63" s="5"/>
      <c r="P63" s="5"/>
      <c r="Q63" s="13">
        <f>VLOOKUP(G63,Projets!$A$2:$R$90,16,0)</f>
        <v>10.5</v>
      </c>
      <c r="R63" s="13">
        <f>VLOOKUP(G63,Projets!$A$2:$R$90,17,0)</f>
        <v>10</v>
      </c>
      <c r="S63" s="13">
        <f t="shared" si="7"/>
        <v>10.25</v>
      </c>
      <c r="T63" s="13">
        <v>10.25</v>
      </c>
      <c r="U63" s="5"/>
      <c r="V63" s="5"/>
      <c r="W63" s="5"/>
      <c r="X63" s="5"/>
      <c r="Y63" s="5"/>
      <c r="Z63" s="5"/>
    </row>
    <row r="64" spans="1:26" ht="15.75" hidden="1" customHeight="1" x14ac:dyDescent="0.25">
      <c r="A64" s="26">
        <v>108394</v>
      </c>
      <c r="B64" s="5" t="str">
        <f>VLOOKUP(A64,Feuil2!$A$1:$E$552,3,0)</f>
        <v xml:space="preserve">RANARISON     </v>
      </c>
      <c r="C64" s="5" t="str">
        <f>VLOOKUP(A64,Feuil2!$A$1:$E$552,2,0)</f>
        <v xml:space="preserve">Meva  </v>
      </c>
      <c r="D64" s="5" t="str">
        <f t="shared" si="6"/>
        <v xml:space="preserve">RANARISON      Meva  </v>
      </c>
      <c r="E64" s="5" t="str">
        <f>VLOOKUP(A64,Feuil2!$A$1:$E$552,4,0)</f>
        <v>meva.ranarison@edu.ece.fr</v>
      </c>
      <c r="F64" s="10" t="s">
        <v>2878</v>
      </c>
      <c r="G64" s="5" t="s">
        <v>2138</v>
      </c>
      <c r="H64" s="10" t="str">
        <f>VLOOKUP(G64,Projets!$A$2:$B$90,2,0)</f>
        <v>lecture de voie d'escalade (sport)</v>
      </c>
      <c r="I64" s="13" t="str">
        <f>VLOOKUP(G64,Projets!$A$2:$E$90,4,0)</f>
        <v>Digital Entertainment</v>
      </c>
      <c r="J64" s="13" t="str">
        <f>VLOOKUP(G64,Projets!$A$2:$K$90,11,0)</f>
        <v>Aliaume BRETEAU</v>
      </c>
      <c r="K64" s="13" t="str">
        <f>VLOOKUP(G64,Projets!$C$2:$E$90,3,0)</f>
        <v>Concours</v>
      </c>
      <c r="L64" s="9">
        <f t="shared" si="8"/>
        <v>7</v>
      </c>
      <c r="M64" s="5" t="s">
        <v>2393</v>
      </c>
      <c r="N64" s="5"/>
      <c r="O64" s="5"/>
      <c r="P64" s="5"/>
      <c r="Q64" s="13">
        <f>VLOOKUP(G64,Projets!$A$2:$R$90,16,0)</f>
        <v>10.5</v>
      </c>
      <c r="R64" s="13">
        <f>VLOOKUP(G64,Projets!$A$2:$R$90,17,0)</f>
        <v>10</v>
      </c>
      <c r="S64" s="13">
        <f t="shared" si="7"/>
        <v>10.25</v>
      </c>
      <c r="T64" s="13">
        <v>10.25</v>
      </c>
      <c r="U64" s="5"/>
      <c r="V64" s="5"/>
      <c r="W64" s="5"/>
      <c r="X64" s="5"/>
      <c r="Y64" s="5"/>
      <c r="Z64" s="5"/>
    </row>
    <row r="65" spans="1:26" ht="15.75" hidden="1" customHeight="1" x14ac:dyDescent="0.25">
      <c r="A65" s="31">
        <v>109061</v>
      </c>
      <c r="B65" s="6" t="s">
        <v>2353</v>
      </c>
      <c r="C65" s="6" t="s">
        <v>2354</v>
      </c>
      <c r="D65" s="7" t="str">
        <f t="shared" si="6"/>
        <v>Ha Suhyeon</v>
      </c>
      <c r="E65" s="7" t="str">
        <f>VLOOKUP(A65,Feuil2!$A$1:$E$625,4,0)</f>
        <v>tngus3752@gmail.com</v>
      </c>
      <c r="F65" s="10" t="s">
        <v>2878</v>
      </c>
      <c r="G65" s="6" t="s">
        <v>2138</v>
      </c>
      <c r="H65" s="7" t="str">
        <f>VLOOKUP(G65,Projets!$A$2:$B$90,2,0)</f>
        <v>lecture de voie d'escalade (sport)</v>
      </c>
      <c r="I65" s="13" t="str">
        <f>VLOOKUP(G65,Projets!$A$2:$E$90,4,0)</f>
        <v>Digital Entertainment</v>
      </c>
      <c r="J65" s="13" t="str">
        <f>VLOOKUP(G65,Projets!$A$2:$K$90,11,0)</f>
        <v>Aliaume BRETEAU</v>
      </c>
      <c r="K65" s="13" t="str">
        <f>VLOOKUP(G65,Projets!$C$2:$E$90,3,0)</f>
        <v>Concours</v>
      </c>
      <c r="L65" s="9">
        <f>COUNTIF($G$2:$G$533,G65)</f>
        <v>7</v>
      </c>
      <c r="M65" s="7" t="s">
        <v>2394</v>
      </c>
      <c r="N65" s="6"/>
      <c r="O65" s="7" t="s">
        <v>2392</v>
      </c>
      <c r="P65" s="6"/>
      <c r="Q65" s="13">
        <f>VLOOKUP(G65,Projets!$A$2:$R$90,16,0)</f>
        <v>10.5</v>
      </c>
      <c r="R65" s="13">
        <f>VLOOKUP(G65,Projets!$A$2:$R$90,17,0)</f>
        <v>10</v>
      </c>
      <c r="S65" s="13">
        <f t="shared" si="7"/>
        <v>10.25</v>
      </c>
      <c r="T65" s="13">
        <v>10.25</v>
      </c>
      <c r="U65" s="6"/>
      <c r="V65" s="6"/>
      <c r="W65" s="6"/>
      <c r="X65" s="6"/>
      <c r="Y65" s="6"/>
      <c r="Z65" s="6"/>
    </row>
    <row r="66" spans="1:26" ht="15.75" hidden="1" customHeight="1" x14ac:dyDescent="0.25">
      <c r="A66" s="26">
        <v>108549</v>
      </c>
      <c r="B66" s="5" t="str">
        <f>VLOOKUP(A66,Feuil2!$A$1:$E$552,3,0)</f>
        <v xml:space="preserve">AYOUNTS     </v>
      </c>
      <c r="C66" s="5" t="str">
        <f>VLOOKUP(A66,Feuil2!$A$1:$E$552,2,0)</f>
        <v xml:space="preserve">Haïk  </v>
      </c>
      <c r="D66" s="5" t="str">
        <f t="shared" si="6"/>
        <v xml:space="preserve">AYOUNTS      Haïk  </v>
      </c>
      <c r="E66" s="5" t="str">
        <f>VLOOKUP(A66,Feuil2!$A$1:$E$552,4,0)</f>
        <v>haik.ayounts@edu.ece.fr</v>
      </c>
      <c r="F66" s="10" t="s">
        <v>2876</v>
      </c>
      <c r="G66" s="5" t="s">
        <v>2139</v>
      </c>
      <c r="H66" s="10" t="str">
        <f>VLOOKUP(G66,Projets!$A$2:$B$90,2,0)</f>
        <v>Faciliter la mobilité des personnes en fauteuil roulant</v>
      </c>
      <c r="I66" s="13" t="str">
        <f>VLOOKUP(G66,Projets!$A$2:$E$90,4,0)</f>
        <v>Innovative Systems for Health</v>
      </c>
      <c r="J66" s="13" t="str">
        <f>VLOOKUP(G66,Projets!$A$2:$K$90,11,0)</f>
        <v>Thomas Couanon</v>
      </c>
      <c r="K66" s="13" t="str">
        <f>VLOOKUP(G66,Projets!$C$2:$E$90,3,0)</f>
        <v>Concours</v>
      </c>
      <c r="L66" s="9">
        <f t="shared" ref="L66:L83" si="9">COUNTIF($G$2:$G$488,G66)</f>
        <v>6</v>
      </c>
      <c r="M66" s="5" t="s">
        <v>2393</v>
      </c>
      <c r="N66" s="5"/>
      <c r="O66" s="5"/>
      <c r="P66" s="5"/>
      <c r="Q66" s="13">
        <f>VLOOKUP(G66,Projets!$A$2:$R$90,16,0)</f>
        <v>14.5</v>
      </c>
      <c r="R66" s="13">
        <f>VLOOKUP(G66,Projets!$A$2:$R$90,17,0)</f>
        <v>14</v>
      </c>
      <c r="S66" s="13">
        <f t="shared" si="7"/>
        <v>14.25</v>
      </c>
      <c r="T66" s="13">
        <v>14.25</v>
      </c>
      <c r="U66" s="5"/>
      <c r="V66" s="5"/>
      <c r="W66" s="5"/>
      <c r="X66" s="5"/>
      <c r="Y66" s="5"/>
      <c r="Z66" s="5"/>
    </row>
    <row r="67" spans="1:26" ht="15.75" hidden="1" customHeight="1" x14ac:dyDescent="0.25">
      <c r="A67" s="26">
        <v>108400</v>
      </c>
      <c r="B67" s="5" t="str">
        <f>VLOOKUP(A67,Feuil2!$A$1:$E$552,3,0)</f>
        <v xml:space="preserve">SONKENG     </v>
      </c>
      <c r="C67" s="5" t="str">
        <f>VLOOKUP(A67,Feuil2!$A$1:$E$552,2,0)</f>
        <v xml:space="preserve">Kevin Armel </v>
      </c>
      <c r="D67" s="5" t="str">
        <f t="shared" si="6"/>
        <v xml:space="preserve">SONKENG      Kevin Armel </v>
      </c>
      <c r="E67" s="5" t="str">
        <f>VLOOKUP(A67,Feuil2!$A$1:$E$552,4,0)</f>
        <v>kevin-armel.sonkeng@edu.ece.fr</v>
      </c>
      <c r="F67" s="10" t="s">
        <v>2877</v>
      </c>
      <c r="G67" s="5" t="s">
        <v>2139</v>
      </c>
      <c r="H67" s="10" t="str">
        <f>VLOOKUP(G67,Projets!$A$2:$B$90,2,0)</f>
        <v>Faciliter la mobilité des personnes en fauteuil roulant</v>
      </c>
      <c r="I67" s="13" t="str">
        <f>VLOOKUP(G67,Projets!$A$2:$E$90,4,0)</f>
        <v>Innovative Systems for Health</v>
      </c>
      <c r="J67" s="13" t="str">
        <f>VLOOKUP(G67,Projets!$A$2:$K$90,11,0)</f>
        <v>Thomas Couanon</v>
      </c>
      <c r="K67" s="13" t="str">
        <f>VLOOKUP(G67,Projets!$C$2:$E$90,3,0)</f>
        <v>Concours</v>
      </c>
      <c r="L67" s="9">
        <f t="shared" si="9"/>
        <v>6</v>
      </c>
      <c r="M67" s="5" t="s">
        <v>2393</v>
      </c>
      <c r="N67" s="5"/>
      <c r="O67" s="5"/>
      <c r="P67" s="5"/>
      <c r="Q67" s="13">
        <f>VLOOKUP(G67,Projets!$A$2:$R$90,16,0)</f>
        <v>14.5</v>
      </c>
      <c r="R67" s="13">
        <f>VLOOKUP(G67,Projets!$A$2:$R$90,17,0)</f>
        <v>14</v>
      </c>
      <c r="S67" s="13">
        <f t="shared" si="7"/>
        <v>14.25</v>
      </c>
      <c r="T67" s="13">
        <v>14.25</v>
      </c>
      <c r="U67" s="5"/>
      <c r="V67" s="5"/>
      <c r="W67" s="5"/>
      <c r="X67" s="5"/>
      <c r="Y67" s="5"/>
      <c r="Z67" s="5"/>
    </row>
    <row r="68" spans="1:26" ht="15.75" hidden="1" customHeight="1" x14ac:dyDescent="0.25">
      <c r="A68" s="26">
        <v>106970</v>
      </c>
      <c r="B68" s="5" t="str">
        <f>VLOOKUP(A68,Feuil2!$A$1:$E$552,3,0)</f>
        <v xml:space="preserve">BENZAKEN     </v>
      </c>
      <c r="C68" s="5" t="str">
        <f>VLOOKUP(A68,Feuil2!$A$1:$E$552,2,0)</f>
        <v xml:space="preserve">Yona  </v>
      </c>
      <c r="D68" s="5" t="str">
        <f t="shared" si="6"/>
        <v xml:space="preserve">BENZAKEN      Yona  </v>
      </c>
      <c r="E68" s="5" t="str">
        <f>VLOOKUP(A68,Feuil2!$A$1:$E$552,4,0)</f>
        <v>yona.benzaken@edu.ece.fr</v>
      </c>
      <c r="F68" s="10" t="s">
        <v>2877</v>
      </c>
      <c r="G68" s="5" t="s">
        <v>2139</v>
      </c>
      <c r="H68" s="10" t="str">
        <f>VLOOKUP(G68,Projets!$A$2:$B$90,2,0)</f>
        <v>Faciliter la mobilité des personnes en fauteuil roulant</v>
      </c>
      <c r="I68" s="13" t="str">
        <f>VLOOKUP(G68,Projets!$A$2:$E$90,4,0)</f>
        <v>Innovative Systems for Health</v>
      </c>
      <c r="J68" s="13" t="str">
        <f>VLOOKUP(G68,Projets!$A$2:$K$90,11,0)</f>
        <v>Thomas Couanon</v>
      </c>
      <c r="K68" s="13" t="str">
        <f>VLOOKUP(G68,Projets!$C$2:$E$90,3,0)</f>
        <v>Concours</v>
      </c>
      <c r="L68" s="9">
        <f t="shared" si="9"/>
        <v>6</v>
      </c>
      <c r="M68" s="5" t="s">
        <v>2394</v>
      </c>
      <c r="N68" s="5"/>
      <c r="O68" s="5"/>
      <c r="P68" s="5"/>
      <c r="Q68" s="13">
        <f>VLOOKUP(G68,Projets!$A$2:$R$90,16,0)</f>
        <v>14.5</v>
      </c>
      <c r="R68" s="13">
        <f>VLOOKUP(G68,Projets!$A$2:$R$90,17,0)</f>
        <v>14</v>
      </c>
      <c r="S68" s="13">
        <f t="shared" si="7"/>
        <v>14.25</v>
      </c>
      <c r="T68" s="13">
        <v>14.25</v>
      </c>
      <c r="U68" s="5"/>
      <c r="V68" s="5"/>
      <c r="W68" s="5"/>
      <c r="X68" s="5"/>
      <c r="Y68" s="5"/>
      <c r="Z68" s="5"/>
    </row>
    <row r="69" spans="1:26" ht="15.75" hidden="1" customHeight="1" x14ac:dyDescent="0.25">
      <c r="A69" s="26">
        <v>106517</v>
      </c>
      <c r="B69" s="5" t="str">
        <f>VLOOKUP(A69,Feuil2!$A$1:$E$552,3,0)</f>
        <v xml:space="preserve">BAZIN     </v>
      </c>
      <c r="C69" s="5" t="str">
        <f>VLOOKUP(A69,Feuil2!$A$1:$E$552,2,0)</f>
        <v xml:space="preserve">Diego  </v>
      </c>
      <c r="D69" s="5" t="str">
        <f t="shared" si="6"/>
        <v xml:space="preserve">BAZIN      Diego  </v>
      </c>
      <c r="E69" s="5" t="str">
        <f>VLOOKUP(A69,Feuil2!$A$1:$E$552,4,0)</f>
        <v>diego.bazin@edu.ece.fr</v>
      </c>
      <c r="F69" s="10" t="s">
        <v>2878</v>
      </c>
      <c r="G69" s="5" t="s">
        <v>2139</v>
      </c>
      <c r="H69" s="10" t="str">
        <f>VLOOKUP(G69,Projets!$A$2:$B$90,2,0)</f>
        <v>Faciliter la mobilité des personnes en fauteuil roulant</v>
      </c>
      <c r="I69" s="13" t="str">
        <f>VLOOKUP(G69,Projets!$A$2:$E$90,4,0)</f>
        <v>Innovative Systems for Health</v>
      </c>
      <c r="J69" s="13" t="str">
        <f>VLOOKUP(G69,Projets!$A$2:$K$90,11,0)</f>
        <v>Thomas Couanon</v>
      </c>
      <c r="K69" s="13" t="str">
        <f>VLOOKUP(G69,Projets!$C$2:$E$90,3,0)</f>
        <v>Concours</v>
      </c>
      <c r="L69" s="9">
        <f t="shared" si="9"/>
        <v>6</v>
      </c>
      <c r="M69" s="5" t="s">
        <v>2394</v>
      </c>
      <c r="N69" s="5"/>
      <c r="O69" s="5"/>
      <c r="P69" s="5"/>
      <c r="Q69" s="13">
        <f>VLOOKUP(G69,Projets!$A$2:$R$90,16,0)</f>
        <v>14.5</v>
      </c>
      <c r="R69" s="13">
        <f>VLOOKUP(G69,Projets!$A$2:$R$90,17,0)</f>
        <v>14</v>
      </c>
      <c r="S69" s="13">
        <f t="shared" si="7"/>
        <v>14.25</v>
      </c>
      <c r="T69" s="13">
        <v>14.25</v>
      </c>
      <c r="U69" s="5"/>
      <c r="V69" s="5"/>
      <c r="W69" s="5"/>
      <c r="X69" s="5"/>
      <c r="Y69" s="5"/>
      <c r="Z69" s="5"/>
    </row>
    <row r="70" spans="1:26" ht="15.75" hidden="1" customHeight="1" x14ac:dyDescent="0.25">
      <c r="A70" s="26">
        <v>108372</v>
      </c>
      <c r="B70" s="5" t="str">
        <f>VLOOKUP(A70,Feuil2!$A$1:$E$552,3,0)</f>
        <v xml:space="preserve">SUGUNAPARAJAN     </v>
      </c>
      <c r="C70" s="5" t="str">
        <f>VLOOKUP(A70,Feuil2!$A$1:$E$552,2,0)</f>
        <v xml:space="preserve">Agetha  </v>
      </c>
      <c r="D70" s="5" t="str">
        <f t="shared" si="6"/>
        <v xml:space="preserve">SUGUNAPARAJAN      Agetha  </v>
      </c>
      <c r="E70" s="5" t="str">
        <f>VLOOKUP(A70,Feuil2!$A$1:$E$552,4,0)</f>
        <v>agetha.sugunaparajan@edu.ece.fr</v>
      </c>
      <c r="F70" s="10" t="s">
        <v>2878</v>
      </c>
      <c r="G70" s="5" t="s">
        <v>2139</v>
      </c>
      <c r="H70" s="10" t="str">
        <f>VLOOKUP(G70,Projets!$A$2:$B$90,2,0)</f>
        <v>Faciliter la mobilité des personnes en fauteuil roulant</v>
      </c>
      <c r="I70" s="13" t="str">
        <f>VLOOKUP(G70,Projets!$A$2:$E$90,4,0)</f>
        <v>Innovative Systems for Health</v>
      </c>
      <c r="J70" s="13" t="str">
        <f>VLOOKUP(G70,Projets!$A$2:$K$90,11,0)</f>
        <v>Thomas Couanon</v>
      </c>
      <c r="K70" s="13" t="str">
        <f>VLOOKUP(G70,Projets!$C$2:$E$90,3,0)</f>
        <v>Concours</v>
      </c>
      <c r="L70" s="9">
        <f t="shared" si="9"/>
        <v>6</v>
      </c>
      <c r="M70" s="5" t="s">
        <v>2393</v>
      </c>
      <c r="N70" s="5"/>
      <c r="O70" s="5"/>
      <c r="P70" s="5"/>
      <c r="Q70" s="13">
        <f>VLOOKUP(G70,Projets!$A$2:$R$90,16,0)</f>
        <v>14.5</v>
      </c>
      <c r="R70" s="13">
        <f>VLOOKUP(G70,Projets!$A$2:$R$90,17,0)</f>
        <v>14</v>
      </c>
      <c r="S70" s="13">
        <f t="shared" si="7"/>
        <v>14.25</v>
      </c>
      <c r="T70" s="13">
        <v>14.25</v>
      </c>
      <c r="U70" s="5"/>
      <c r="V70" s="5"/>
      <c r="W70" s="5"/>
      <c r="X70" s="5"/>
      <c r="Y70" s="5"/>
      <c r="Z70" s="5"/>
    </row>
    <row r="71" spans="1:26" ht="15.75" hidden="1" customHeight="1" x14ac:dyDescent="0.25">
      <c r="A71" s="26">
        <v>108212</v>
      </c>
      <c r="B71" s="5" t="str">
        <f>VLOOKUP(A71,Feuil2!$A$1:$E$552,3,0)</f>
        <v xml:space="preserve">HOUE     </v>
      </c>
      <c r="C71" s="5" t="str">
        <f>VLOOKUP(A71,Feuil2!$A$1:$E$552,2,0)</f>
        <v xml:space="preserve">Johan  </v>
      </c>
      <c r="D71" s="5" t="str">
        <f t="shared" si="6"/>
        <v xml:space="preserve">HOUE      Johan  </v>
      </c>
      <c r="E71" s="5" t="str">
        <f>VLOOKUP(A71,Feuil2!$A$1:$E$552,4,0)</f>
        <v>johan.houe@edu.ece.fr</v>
      </c>
      <c r="F71" s="10" t="s">
        <v>2874</v>
      </c>
      <c r="G71" s="5" t="s">
        <v>2139</v>
      </c>
      <c r="H71" s="10" t="str">
        <f>VLOOKUP(G71,Projets!$A$2:$B$90,2,0)</f>
        <v>Faciliter la mobilité des personnes en fauteuil roulant</v>
      </c>
      <c r="I71" s="13" t="str">
        <f>VLOOKUP(G71,Projets!$A$2:$E$90,4,0)</f>
        <v>Innovative Systems for Health</v>
      </c>
      <c r="J71" s="13" t="str">
        <f>VLOOKUP(G71,Projets!$A$2:$K$90,11,0)</f>
        <v>Thomas Couanon</v>
      </c>
      <c r="K71" s="13" t="str">
        <f>VLOOKUP(G71,Projets!$C$2:$E$90,3,0)</f>
        <v>Concours</v>
      </c>
      <c r="L71" s="9">
        <f t="shared" si="9"/>
        <v>6</v>
      </c>
      <c r="M71" s="5" t="s">
        <v>2393</v>
      </c>
      <c r="N71" s="5"/>
      <c r="O71" s="5"/>
      <c r="P71" s="5"/>
      <c r="Q71" s="13">
        <f>VLOOKUP(G71,Projets!$A$2:$R$90,16,0)</f>
        <v>14.5</v>
      </c>
      <c r="R71" s="13">
        <f>VLOOKUP(G71,Projets!$A$2:$R$90,17,0)</f>
        <v>14</v>
      </c>
      <c r="S71" s="13">
        <f t="shared" si="7"/>
        <v>14.25</v>
      </c>
      <c r="T71" s="13">
        <v>14.25</v>
      </c>
      <c r="U71" s="5"/>
      <c r="V71" s="5"/>
      <c r="W71" s="5"/>
      <c r="X71" s="5"/>
      <c r="Y71" s="5"/>
      <c r="Z71" s="5"/>
    </row>
    <row r="72" spans="1:26" ht="15.75" hidden="1" customHeight="1" x14ac:dyDescent="0.25">
      <c r="A72" s="26">
        <v>106599</v>
      </c>
      <c r="B72" s="5" t="str">
        <f>VLOOKUP(A72,Feuil2!$A$1:$E$552,3,0)</f>
        <v xml:space="preserve">FRIDLANSKY     </v>
      </c>
      <c r="C72" s="5" t="str">
        <f>VLOOKUP(A72,Feuil2!$A$1:$E$552,2,0)</f>
        <v xml:space="preserve">Hugo  </v>
      </c>
      <c r="D72" s="5" t="str">
        <f t="shared" si="6"/>
        <v xml:space="preserve">FRIDLANSKY      Hugo  </v>
      </c>
      <c r="E72" s="5" t="str">
        <f>VLOOKUP(A72,Feuil2!$A$1:$E$552,4,0)</f>
        <v>hugo.fridlansky@edu.ece.fr</v>
      </c>
      <c r="F72" s="10" t="s">
        <v>2879</v>
      </c>
      <c r="G72" s="5" t="s">
        <v>2140</v>
      </c>
      <c r="H72" s="10" t="str">
        <f>VLOOKUP(G72,Projets!$A$2:$B$90,2,0)</f>
        <v>un réseau pour start-up pour obtenir un feed back de son projet avant investissement</v>
      </c>
      <c r="I72" s="13" t="str">
        <f>VLOOKUP(G72,Projets!$A$2:$E$90,4,0)</f>
        <v>Internet Nouvelle Génération</v>
      </c>
      <c r="J72" s="13" t="str">
        <f>VLOOKUP(G72,Projets!$A$2:$K$90,11,0)</f>
        <v>Jacques Rossard</v>
      </c>
      <c r="K72" s="13" t="str">
        <f>VLOOKUP(G72,Projets!$C$2:$E$90,3,0)</f>
        <v>Concours</v>
      </c>
      <c r="L72" s="9">
        <f t="shared" si="9"/>
        <v>6</v>
      </c>
      <c r="M72" s="5" t="s">
        <v>2393</v>
      </c>
      <c r="N72" s="5"/>
      <c r="O72" s="5"/>
      <c r="P72" s="5"/>
      <c r="Q72" s="13">
        <f>VLOOKUP(G72,Projets!$A$2:$R$90,16,0)</f>
        <v>15</v>
      </c>
      <c r="R72" s="13">
        <f>VLOOKUP(G72,Projets!$A$2:$R$90,17,0)</f>
        <v>16</v>
      </c>
      <c r="S72" s="13">
        <f t="shared" si="7"/>
        <v>15.5</v>
      </c>
      <c r="T72" s="13">
        <v>15.5</v>
      </c>
      <c r="U72" s="5"/>
      <c r="V72" s="5"/>
      <c r="W72" s="5"/>
      <c r="X72" s="5"/>
      <c r="Y72" s="5"/>
      <c r="Z72" s="5"/>
    </row>
    <row r="73" spans="1:26" ht="15.75" hidden="1" customHeight="1" x14ac:dyDescent="0.25">
      <c r="A73" s="26">
        <v>106323</v>
      </c>
      <c r="B73" s="5" t="str">
        <f>VLOOKUP(A73,Feuil2!$A$1:$E$552,3,0)</f>
        <v xml:space="preserve">MULLER     </v>
      </c>
      <c r="C73" s="5" t="str">
        <f>VLOOKUP(A73,Feuil2!$A$1:$E$552,2,0)</f>
        <v xml:space="preserve">Hélène  </v>
      </c>
      <c r="D73" s="5" t="str">
        <f t="shared" si="6"/>
        <v xml:space="preserve">MULLER      Hélène  </v>
      </c>
      <c r="E73" s="5" t="str">
        <f>VLOOKUP(A73,Feuil2!$A$1:$E$552,4,0)</f>
        <v>helene.muller@edu.ece.fr</v>
      </c>
      <c r="F73" s="10" t="s">
        <v>2877</v>
      </c>
      <c r="G73" s="5" t="s">
        <v>2140</v>
      </c>
      <c r="H73" s="10" t="str">
        <f>VLOOKUP(G73,Projets!$A$2:$B$90,2,0)</f>
        <v>un réseau pour start-up pour obtenir un feed back de son projet avant investissement</v>
      </c>
      <c r="I73" s="13" t="str">
        <f>VLOOKUP(G73,Projets!$A$2:$E$90,4,0)</f>
        <v>Internet Nouvelle Génération</v>
      </c>
      <c r="J73" s="13" t="str">
        <f>VLOOKUP(G73,Projets!$A$2:$K$90,11,0)</f>
        <v>Jacques Rossard</v>
      </c>
      <c r="K73" s="13" t="str">
        <f>VLOOKUP(G73,Projets!$C$2:$E$90,3,0)</f>
        <v>Concours</v>
      </c>
      <c r="L73" s="9">
        <f t="shared" si="9"/>
        <v>6</v>
      </c>
      <c r="M73" s="5" t="s">
        <v>2393</v>
      </c>
      <c r="N73" s="5"/>
      <c r="O73" s="5"/>
      <c r="P73" s="5"/>
      <c r="Q73" s="13">
        <f>VLOOKUP(G73,Projets!$A$2:$R$90,16,0)</f>
        <v>15</v>
      </c>
      <c r="R73" s="13">
        <f>VLOOKUP(G73,Projets!$A$2:$R$90,17,0)</f>
        <v>16</v>
      </c>
      <c r="S73" s="13">
        <f t="shared" si="7"/>
        <v>15.5</v>
      </c>
      <c r="T73" s="13">
        <v>15.5</v>
      </c>
      <c r="U73" s="5"/>
      <c r="V73" s="5"/>
      <c r="W73" s="5"/>
      <c r="X73" s="5"/>
      <c r="Y73" s="5"/>
      <c r="Z73" s="5"/>
    </row>
    <row r="74" spans="1:26" ht="15.75" hidden="1" customHeight="1" x14ac:dyDescent="0.25">
      <c r="A74" s="26">
        <v>106324</v>
      </c>
      <c r="B74" s="5" t="str">
        <f>VLOOKUP(A74,Feuil2!$A$1:$E$552,3,0)</f>
        <v xml:space="preserve">AUDEGON     </v>
      </c>
      <c r="C74" s="5" t="str">
        <f>VLOOKUP(A74,Feuil2!$A$1:$E$552,2,0)</f>
        <v xml:space="preserve">Jules  </v>
      </c>
      <c r="D74" s="5" t="str">
        <f t="shared" si="6"/>
        <v xml:space="preserve">AUDEGON      Jules  </v>
      </c>
      <c r="E74" s="5" t="str">
        <f>VLOOKUP(A74,Feuil2!$A$1:$E$552,4,0)</f>
        <v>jules.audegon@edu.ece.fr</v>
      </c>
      <c r="F74" s="10" t="s">
        <v>2878</v>
      </c>
      <c r="G74" s="5" t="s">
        <v>2140</v>
      </c>
      <c r="H74" s="10" t="str">
        <f>VLOOKUP(G74,Projets!$A$2:$B$90,2,0)</f>
        <v>un réseau pour start-up pour obtenir un feed back de son projet avant investissement</v>
      </c>
      <c r="I74" s="13" t="str">
        <f>VLOOKUP(G74,Projets!$A$2:$E$90,4,0)</f>
        <v>Internet Nouvelle Génération</v>
      </c>
      <c r="J74" s="13" t="str">
        <f>VLOOKUP(G74,Projets!$A$2:$K$90,11,0)</f>
        <v>Jacques Rossard</v>
      </c>
      <c r="K74" s="13" t="str">
        <f>VLOOKUP(G74,Projets!$C$2:$E$90,3,0)</f>
        <v>Concours</v>
      </c>
      <c r="L74" s="9">
        <f t="shared" si="9"/>
        <v>6</v>
      </c>
      <c r="M74" s="5" t="s">
        <v>2394</v>
      </c>
      <c r="N74" s="5"/>
      <c r="O74" s="5"/>
      <c r="P74" s="5"/>
      <c r="Q74" s="13">
        <f>VLOOKUP(G74,Projets!$A$2:$R$90,16,0)</f>
        <v>15</v>
      </c>
      <c r="R74" s="13">
        <f>VLOOKUP(G74,Projets!$A$2:$R$90,17,0)</f>
        <v>16</v>
      </c>
      <c r="S74" s="13">
        <f t="shared" si="7"/>
        <v>15.5</v>
      </c>
      <c r="T74" s="13">
        <v>15.5</v>
      </c>
      <c r="U74" s="5"/>
      <c r="V74" s="5"/>
      <c r="W74" s="5"/>
      <c r="X74" s="5"/>
      <c r="Y74" s="5"/>
      <c r="Z74" s="5"/>
    </row>
    <row r="75" spans="1:26" ht="15.75" hidden="1" customHeight="1" x14ac:dyDescent="0.25">
      <c r="A75" s="26">
        <v>106617</v>
      </c>
      <c r="B75" s="5" t="str">
        <f>VLOOKUP(A75,Feuil2!$A$1:$E$552,3,0)</f>
        <v xml:space="preserve">BATTAGLIOTTI     </v>
      </c>
      <c r="C75" s="5" t="str">
        <f>VLOOKUP(A75,Feuil2!$A$1:$E$552,2,0)</f>
        <v xml:space="preserve">Antoine  </v>
      </c>
      <c r="D75" s="5" t="str">
        <f t="shared" si="6"/>
        <v xml:space="preserve">BATTAGLIOTTI      Antoine  </v>
      </c>
      <c r="E75" s="5" t="str">
        <f>VLOOKUP(A75,Feuil2!$A$1:$E$552,4,0)</f>
        <v>antoine.battagliotti@edu.ece.fr</v>
      </c>
      <c r="F75" s="10" t="s">
        <v>2878</v>
      </c>
      <c r="G75" s="5" t="s">
        <v>2140</v>
      </c>
      <c r="H75" s="10" t="str">
        <f>VLOOKUP(G75,Projets!$A$2:$B$90,2,0)</f>
        <v>un réseau pour start-up pour obtenir un feed back de son projet avant investissement</v>
      </c>
      <c r="I75" s="13" t="str">
        <f>VLOOKUP(G75,Projets!$A$2:$E$90,4,0)</f>
        <v>Internet Nouvelle Génération</v>
      </c>
      <c r="J75" s="13" t="str">
        <f>VLOOKUP(G75,Projets!$A$2:$K$90,11,0)</f>
        <v>Jacques Rossard</v>
      </c>
      <c r="K75" s="13" t="str">
        <f>VLOOKUP(G75,Projets!$C$2:$E$90,3,0)</f>
        <v>Concours</v>
      </c>
      <c r="L75" s="9">
        <f t="shared" si="9"/>
        <v>6</v>
      </c>
      <c r="M75" s="5" t="s">
        <v>2394</v>
      </c>
      <c r="N75" s="5"/>
      <c r="O75" s="5"/>
      <c r="P75" s="5"/>
      <c r="Q75" s="13">
        <f>VLOOKUP(G75,Projets!$A$2:$R$90,16,0)</f>
        <v>15</v>
      </c>
      <c r="R75" s="13">
        <f>VLOOKUP(G75,Projets!$A$2:$R$90,17,0)</f>
        <v>16</v>
      </c>
      <c r="S75" s="13">
        <f t="shared" si="7"/>
        <v>15.5</v>
      </c>
      <c r="T75" s="13">
        <v>15.5</v>
      </c>
      <c r="U75" s="5"/>
      <c r="V75" s="5"/>
      <c r="W75" s="5"/>
      <c r="X75" s="5"/>
      <c r="Y75" s="5"/>
      <c r="Z75" s="5"/>
    </row>
    <row r="76" spans="1:26" ht="15.75" hidden="1" customHeight="1" x14ac:dyDescent="0.25">
      <c r="A76" s="26">
        <v>105711</v>
      </c>
      <c r="B76" s="5" t="str">
        <f>VLOOKUP(A76,Feuil2!$A$1:$E$552,3,0)</f>
        <v xml:space="preserve">MINA     </v>
      </c>
      <c r="C76" s="5" t="str">
        <f>VLOOKUP(A76,Feuil2!$A$1:$E$552,2,0)</f>
        <v xml:space="preserve">Adrien  </v>
      </c>
      <c r="D76" s="5" t="str">
        <f t="shared" si="6"/>
        <v xml:space="preserve">MINA      Adrien  </v>
      </c>
      <c r="E76" s="5" t="str">
        <f>VLOOKUP(A76,Feuil2!$A$1:$E$552,4,0)</f>
        <v>adrien.mina@edu.ece.fr</v>
      </c>
      <c r="F76" s="10" t="s">
        <v>2878</v>
      </c>
      <c r="G76" s="5" t="s">
        <v>2140</v>
      </c>
      <c r="H76" s="10" t="str">
        <f>VLOOKUP(G76,Projets!$A$2:$B$90,2,0)</f>
        <v>un réseau pour start-up pour obtenir un feed back de son projet avant investissement</v>
      </c>
      <c r="I76" s="13" t="str">
        <f>VLOOKUP(G76,Projets!$A$2:$E$90,4,0)</f>
        <v>Internet Nouvelle Génération</v>
      </c>
      <c r="J76" s="13" t="str">
        <f>VLOOKUP(G76,Projets!$A$2:$K$90,11,0)</f>
        <v>Jacques Rossard</v>
      </c>
      <c r="K76" s="13" t="str">
        <f>VLOOKUP(G76,Projets!$C$2:$E$90,3,0)</f>
        <v>Concours</v>
      </c>
      <c r="L76" s="9">
        <f t="shared" si="9"/>
        <v>6</v>
      </c>
      <c r="M76" s="5" t="s">
        <v>2394</v>
      </c>
      <c r="N76" s="5"/>
      <c r="O76" s="5"/>
      <c r="P76" s="5"/>
      <c r="Q76" s="13">
        <f>VLOOKUP(G76,Projets!$A$2:$R$90,16,0)</f>
        <v>15</v>
      </c>
      <c r="R76" s="13">
        <f>VLOOKUP(G76,Projets!$A$2:$R$90,17,0)</f>
        <v>16</v>
      </c>
      <c r="S76" s="13">
        <f t="shared" si="7"/>
        <v>15.5</v>
      </c>
      <c r="T76" s="13">
        <v>15.5</v>
      </c>
      <c r="U76" s="5"/>
      <c r="V76" s="5"/>
      <c r="W76" s="5"/>
      <c r="X76" s="5"/>
      <c r="Y76" s="5"/>
      <c r="Z76" s="5"/>
    </row>
    <row r="77" spans="1:26" ht="15.75" hidden="1" customHeight="1" x14ac:dyDescent="0.25">
      <c r="A77" s="26">
        <v>106350</v>
      </c>
      <c r="B77" s="5" t="str">
        <f>VLOOKUP(A77,Feuil2!$A$1:$E$552,3,0)</f>
        <v xml:space="preserve">HUET     </v>
      </c>
      <c r="C77" s="5" t="str">
        <f>VLOOKUP(A77,Feuil2!$A$1:$E$552,2,0)</f>
        <v xml:space="preserve">Tom  </v>
      </c>
      <c r="D77" s="5" t="str">
        <f t="shared" si="6"/>
        <v xml:space="preserve">HUET      Tom  </v>
      </c>
      <c r="E77" s="5" t="str">
        <f>VLOOKUP(A77,Feuil2!$A$1:$E$552,4,0)</f>
        <v>tom.huet@edu.ece.fr</v>
      </c>
      <c r="F77" s="10" t="s">
        <v>2875</v>
      </c>
      <c r="G77" s="5" t="s">
        <v>2140</v>
      </c>
      <c r="H77" s="10" t="str">
        <f>VLOOKUP(G77,Projets!$A$2:$B$90,2,0)</f>
        <v>un réseau pour start-up pour obtenir un feed back de son projet avant investissement</v>
      </c>
      <c r="I77" s="13" t="str">
        <f>VLOOKUP(G77,Projets!$A$2:$E$90,4,0)</f>
        <v>Internet Nouvelle Génération</v>
      </c>
      <c r="J77" s="13" t="str">
        <f>VLOOKUP(G77,Projets!$A$2:$K$90,11,0)</f>
        <v>Jacques Rossard</v>
      </c>
      <c r="K77" s="13" t="str">
        <f>VLOOKUP(G77,Projets!$C$2:$E$90,3,0)</f>
        <v>Concours</v>
      </c>
      <c r="L77" s="9">
        <f t="shared" si="9"/>
        <v>6</v>
      </c>
      <c r="M77" s="5" t="s">
        <v>2393</v>
      </c>
      <c r="N77" s="5"/>
      <c r="O77" s="5"/>
      <c r="P77" s="5"/>
      <c r="Q77" s="13">
        <f>VLOOKUP(G77,Projets!$A$2:$R$90,16,0)</f>
        <v>15</v>
      </c>
      <c r="R77" s="13">
        <f>VLOOKUP(G77,Projets!$A$2:$R$90,17,0)</f>
        <v>16</v>
      </c>
      <c r="S77" s="13">
        <f t="shared" si="7"/>
        <v>15.5</v>
      </c>
      <c r="T77" s="13">
        <v>15.5</v>
      </c>
      <c r="U77" s="5"/>
      <c r="V77" s="5"/>
      <c r="W77" s="5"/>
      <c r="X77" s="5"/>
      <c r="Y77" s="5"/>
      <c r="Z77" s="5"/>
    </row>
    <row r="78" spans="1:26" ht="15.75" hidden="1" customHeight="1" x14ac:dyDescent="0.25">
      <c r="A78" s="26">
        <v>108425</v>
      </c>
      <c r="B78" s="5" t="str">
        <f>VLOOKUP(A78,Feuil2!$A$1:$E$552,3,0)</f>
        <v xml:space="preserve">HAMLA     </v>
      </c>
      <c r="C78" s="5" t="str">
        <f>VLOOKUP(A78,Feuil2!$A$1:$E$552,2,0)</f>
        <v xml:space="preserve">Louanes  </v>
      </c>
      <c r="D78" s="5" t="str">
        <f t="shared" si="6"/>
        <v xml:space="preserve">HAMLA      Louanes  </v>
      </c>
      <c r="E78" s="5" t="str">
        <f>VLOOKUP(A78,Feuil2!$A$1:$E$552,4,0)</f>
        <v>louanes.hamla@edu.ece.fr</v>
      </c>
      <c r="F78" s="10" t="s">
        <v>2878</v>
      </c>
      <c r="G78" s="5" t="s">
        <v>2141</v>
      </c>
      <c r="H78" s="10" t="str">
        <f>VLOOKUP(G78,Projets!$A$2:$B$90,2,0)</f>
        <v>Optimisation de prise de décisions chez les sapeurs pompiers</v>
      </c>
      <c r="I78" s="13" t="str">
        <f>VLOOKUP(G78,Projets!$A$2:$E$90,4,0)</f>
        <v>Big Data</v>
      </c>
      <c r="J78" s="13" t="str">
        <f>VLOOKUP(G78,Projets!$A$2:$K$90,11,0)</f>
        <v>Jean-Baptiste de Chaisemartin</v>
      </c>
      <c r="K78" s="13" t="str">
        <f>VLOOKUP(G78,Projets!$C$2:$E$90,3,0)</f>
        <v>Concours</v>
      </c>
      <c r="L78" s="9">
        <f t="shared" si="9"/>
        <v>7</v>
      </c>
      <c r="M78" s="5" t="s">
        <v>2394</v>
      </c>
      <c r="N78" s="5"/>
      <c r="O78" s="5"/>
      <c r="P78" s="5"/>
      <c r="Q78" s="13">
        <f>VLOOKUP(G78,Projets!$A$2:$R$90,16,0)</f>
        <v>16</v>
      </c>
      <c r="R78" s="13">
        <f>VLOOKUP(G78,Projets!$A$2:$R$90,17,0)</f>
        <v>13</v>
      </c>
      <c r="S78" s="13">
        <f t="shared" si="7"/>
        <v>14.5</v>
      </c>
      <c r="T78" s="13">
        <v>14.5</v>
      </c>
      <c r="U78" s="5"/>
      <c r="V78" s="5"/>
      <c r="W78" s="5"/>
      <c r="X78" s="5"/>
      <c r="Y78" s="5"/>
      <c r="Z78" s="5"/>
    </row>
    <row r="79" spans="1:26" ht="15.75" hidden="1" customHeight="1" x14ac:dyDescent="0.25">
      <c r="A79" s="26">
        <v>108538</v>
      </c>
      <c r="B79" s="5" t="str">
        <f>VLOOKUP(A79,Feuil2!$A$1:$E$552,3,0)</f>
        <v xml:space="preserve">FERTIER     </v>
      </c>
      <c r="C79" s="5" t="str">
        <f>VLOOKUP(A79,Feuil2!$A$1:$E$552,2,0)</f>
        <v xml:space="preserve">Sébastien  </v>
      </c>
      <c r="D79" s="5" t="str">
        <f t="shared" si="6"/>
        <v xml:space="preserve">FERTIER      Sébastien  </v>
      </c>
      <c r="E79" s="5" t="str">
        <f>VLOOKUP(A79,Feuil2!$A$1:$E$552,4,0)</f>
        <v>sebastien.fertier@edu.ece.fr</v>
      </c>
      <c r="F79" s="10" t="s">
        <v>2875</v>
      </c>
      <c r="G79" s="5" t="s">
        <v>2141</v>
      </c>
      <c r="H79" s="10" t="str">
        <f>VLOOKUP(G79,Projets!$A$2:$B$90,2,0)</f>
        <v>Optimisation de prise de décisions chez les sapeurs pompiers</v>
      </c>
      <c r="I79" s="13" t="str">
        <f>VLOOKUP(G79,Projets!$A$2:$E$90,4,0)</f>
        <v>Big Data</v>
      </c>
      <c r="J79" s="13" t="str">
        <f>VLOOKUP(G79,Projets!$A$2:$K$90,11,0)</f>
        <v>Jean-Baptiste de Chaisemartin</v>
      </c>
      <c r="K79" s="13" t="str">
        <f>VLOOKUP(G79,Projets!$C$2:$E$90,3,0)</f>
        <v>Concours</v>
      </c>
      <c r="L79" s="9">
        <f t="shared" si="9"/>
        <v>7</v>
      </c>
      <c r="M79" s="5" t="s">
        <v>2393</v>
      </c>
      <c r="N79" s="5"/>
      <c r="O79" s="5"/>
      <c r="P79" s="5"/>
      <c r="Q79" s="13">
        <f>VLOOKUP(G79,Projets!$A$2:$R$90,16,0)</f>
        <v>16</v>
      </c>
      <c r="R79" s="13">
        <f>VLOOKUP(G79,Projets!$A$2:$R$90,17,0)</f>
        <v>13</v>
      </c>
      <c r="S79" s="13">
        <f t="shared" si="7"/>
        <v>14.5</v>
      </c>
      <c r="T79" s="13">
        <v>14.5</v>
      </c>
      <c r="U79" s="5"/>
      <c r="V79" s="5"/>
      <c r="W79" s="5"/>
      <c r="X79" s="5"/>
      <c r="Y79" s="5"/>
      <c r="Z79" s="5"/>
    </row>
    <row r="80" spans="1:26" ht="15.75" hidden="1" customHeight="1" x14ac:dyDescent="0.25">
      <c r="A80" s="26">
        <v>108455</v>
      </c>
      <c r="B80" s="5" t="str">
        <f>VLOOKUP(A80,Feuil2!$A$1:$E$552,3,0)</f>
        <v xml:space="preserve">LE     </v>
      </c>
      <c r="C80" s="5" t="str">
        <f>VLOOKUP(A80,Feuil2!$A$1:$E$552,2,0)</f>
        <v xml:space="preserve">Gioan  </v>
      </c>
      <c r="D80" s="5" t="str">
        <f t="shared" si="6"/>
        <v xml:space="preserve">LE      Gioan  </v>
      </c>
      <c r="E80" s="5" t="str">
        <f>VLOOKUP(A80,Feuil2!$A$1:$E$552,4,0)</f>
        <v>gioan.le@edu.ece.fr</v>
      </c>
      <c r="F80" s="10" t="s">
        <v>2878</v>
      </c>
      <c r="G80" s="5" t="s">
        <v>2141</v>
      </c>
      <c r="H80" s="10" t="str">
        <f>VLOOKUP(G80,Projets!$A$2:$B$90,2,0)</f>
        <v>Optimisation de prise de décisions chez les sapeurs pompiers</v>
      </c>
      <c r="I80" s="13" t="str">
        <f>VLOOKUP(G80,Projets!$A$2:$E$90,4,0)</f>
        <v>Big Data</v>
      </c>
      <c r="J80" s="13" t="str">
        <f>VLOOKUP(G80,Projets!$A$2:$K$90,11,0)</f>
        <v>Jean-Baptiste de Chaisemartin</v>
      </c>
      <c r="K80" s="13" t="str">
        <f>VLOOKUP(G80,Projets!$C$2:$E$90,3,0)</f>
        <v>Concours</v>
      </c>
      <c r="L80" s="9">
        <f t="shared" si="9"/>
        <v>7</v>
      </c>
      <c r="M80" s="5" t="s">
        <v>2394</v>
      </c>
      <c r="N80" s="5"/>
      <c r="O80" s="5"/>
      <c r="P80" s="5"/>
      <c r="Q80" s="13">
        <f>VLOOKUP(G80,Projets!$A$2:$R$90,16,0)</f>
        <v>16</v>
      </c>
      <c r="R80" s="13">
        <f>VLOOKUP(G80,Projets!$A$2:$R$90,17,0)</f>
        <v>13</v>
      </c>
      <c r="S80" s="13">
        <f t="shared" si="7"/>
        <v>14.5</v>
      </c>
      <c r="T80" s="13">
        <v>14.5</v>
      </c>
      <c r="U80" s="5"/>
      <c r="V80" s="5"/>
      <c r="W80" s="5"/>
      <c r="X80" s="5"/>
      <c r="Y80" s="5"/>
      <c r="Z80" s="5"/>
    </row>
    <row r="81" spans="1:26" ht="15.75" hidden="1" customHeight="1" x14ac:dyDescent="0.25">
      <c r="A81" s="26">
        <v>108426</v>
      </c>
      <c r="B81" s="5" t="str">
        <f>VLOOKUP(A81,Feuil2!$A$1:$E$552,3,0)</f>
        <v xml:space="preserve">BECQUERELLE     </v>
      </c>
      <c r="C81" s="5" t="str">
        <f>VLOOKUP(A81,Feuil2!$A$1:$E$552,2,0)</f>
        <v xml:space="preserve">Vincent  </v>
      </c>
      <c r="D81" s="5" t="str">
        <f t="shared" si="6"/>
        <v xml:space="preserve">BECQUERELLE      Vincent  </v>
      </c>
      <c r="E81" s="5" t="str">
        <f>VLOOKUP(A81,Feuil2!$A$1:$E$552,4,0)</f>
        <v>vincent.becquerelle@edu.ece.fr</v>
      </c>
      <c r="F81" s="10" t="s">
        <v>2875</v>
      </c>
      <c r="G81" s="5" t="s">
        <v>2141</v>
      </c>
      <c r="H81" s="10" t="str">
        <f>VLOOKUP(G81,Projets!$A$2:$B$90,2,0)</f>
        <v>Optimisation de prise de décisions chez les sapeurs pompiers</v>
      </c>
      <c r="I81" s="13" t="str">
        <f>VLOOKUP(G81,Projets!$A$2:$E$90,4,0)</f>
        <v>Big Data</v>
      </c>
      <c r="J81" s="13" t="str">
        <f>VLOOKUP(G81,Projets!$A$2:$K$90,11,0)</f>
        <v>Jean-Baptiste de Chaisemartin</v>
      </c>
      <c r="K81" s="13" t="str">
        <f>VLOOKUP(G81,Projets!$C$2:$E$90,3,0)</f>
        <v>Concours</v>
      </c>
      <c r="L81" s="9">
        <f t="shared" si="9"/>
        <v>7</v>
      </c>
      <c r="M81" s="5" t="s">
        <v>2393</v>
      </c>
      <c r="N81" s="5"/>
      <c r="O81" s="5"/>
      <c r="P81" s="5"/>
      <c r="Q81" s="13">
        <f>VLOOKUP(G81,Projets!$A$2:$R$90,16,0)</f>
        <v>16</v>
      </c>
      <c r="R81" s="13">
        <f>VLOOKUP(G81,Projets!$A$2:$R$90,17,0)</f>
        <v>13</v>
      </c>
      <c r="S81" s="13">
        <f t="shared" si="7"/>
        <v>14.5</v>
      </c>
      <c r="T81" s="13">
        <v>14.5</v>
      </c>
      <c r="U81" s="5"/>
      <c r="V81" s="5"/>
      <c r="W81" s="5"/>
      <c r="X81" s="5"/>
      <c r="Y81" s="5"/>
      <c r="Z81" s="5"/>
    </row>
    <row r="82" spans="1:26" ht="15.75" hidden="1" customHeight="1" x14ac:dyDescent="0.25">
      <c r="A82" s="26">
        <v>108443</v>
      </c>
      <c r="B82" s="5" t="str">
        <f>VLOOKUP(A82,Feuil2!$A$1:$E$552,3,0)</f>
        <v xml:space="preserve">DJELLALI     </v>
      </c>
      <c r="C82" s="5" t="str">
        <f>VLOOKUP(A82,Feuil2!$A$1:$E$552,2,0)</f>
        <v xml:space="preserve">Mathieu  </v>
      </c>
      <c r="D82" s="5" t="str">
        <f t="shared" si="6"/>
        <v xml:space="preserve">DJELLALI      Mathieu  </v>
      </c>
      <c r="E82" s="5" t="str">
        <f>VLOOKUP(A82,Feuil2!$A$1:$E$552,4,0)</f>
        <v>mathieu.djellali@edu.ece.fr</v>
      </c>
      <c r="F82" s="10" t="s">
        <v>2879</v>
      </c>
      <c r="G82" s="5" t="s">
        <v>2141</v>
      </c>
      <c r="H82" s="10" t="str">
        <f>VLOOKUP(G82,Projets!$A$2:$B$90,2,0)</f>
        <v>Optimisation de prise de décisions chez les sapeurs pompiers</v>
      </c>
      <c r="I82" s="13" t="str">
        <f>VLOOKUP(G82,Projets!$A$2:$E$90,4,0)</f>
        <v>Big Data</v>
      </c>
      <c r="J82" s="13" t="str">
        <f>VLOOKUP(G82,Projets!$A$2:$K$90,11,0)</f>
        <v>Jean-Baptiste de Chaisemartin</v>
      </c>
      <c r="K82" s="13" t="str">
        <f>VLOOKUP(G82,Projets!$C$2:$E$90,3,0)</f>
        <v>Concours</v>
      </c>
      <c r="L82" s="9">
        <f t="shared" si="9"/>
        <v>7</v>
      </c>
      <c r="M82" s="5" t="s">
        <v>2393</v>
      </c>
      <c r="N82" s="5"/>
      <c r="O82" s="5"/>
      <c r="P82" s="5"/>
      <c r="Q82" s="13">
        <f>VLOOKUP(G82,Projets!$A$2:$R$90,16,0)</f>
        <v>16</v>
      </c>
      <c r="R82" s="13">
        <f>VLOOKUP(G82,Projets!$A$2:$R$90,17,0)</f>
        <v>13</v>
      </c>
      <c r="S82" s="13">
        <f t="shared" si="7"/>
        <v>14.5</v>
      </c>
      <c r="T82" s="13">
        <v>14.5</v>
      </c>
      <c r="U82" s="5"/>
      <c r="V82" s="5"/>
      <c r="W82" s="5"/>
      <c r="X82" s="5"/>
      <c r="Y82" s="5"/>
      <c r="Z82" s="5"/>
    </row>
    <row r="83" spans="1:26" ht="15.75" hidden="1" customHeight="1" x14ac:dyDescent="0.25">
      <c r="A83" s="26">
        <v>105781</v>
      </c>
      <c r="B83" s="5" t="str">
        <f>VLOOKUP(A83,Feuil2!$A$1:$E$552,3,0)</f>
        <v xml:space="preserve">FORMOND     </v>
      </c>
      <c r="C83" s="5" t="str">
        <f>VLOOKUP(A83,Feuil2!$A$1:$E$552,2,0)</f>
        <v xml:space="preserve">Thibaud  </v>
      </c>
      <c r="D83" s="5" t="str">
        <f t="shared" si="6"/>
        <v xml:space="preserve">FORMOND      Thibaud  </v>
      </c>
      <c r="E83" s="5" t="str">
        <f>VLOOKUP(A83,Feuil2!$A$1:$E$552,4,0)</f>
        <v>thibaud.formond@edu.ece.fr</v>
      </c>
      <c r="F83" s="10" t="s">
        <v>2878</v>
      </c>
      <c r="G83" s="5" t="s">
        <v>2141</v>
      </c>
      <c r="H83" s="10" t="str">
        <f>VLOOKUP(G83,Projets!$A$2:$B$90,2,0)</f>
        <v>Optimisation de prise de décisions chez les sapeurs pompiers</v>
      </c>
      <c r="I83" s="13" t="str">
        <f>VLOOKUP(G83,Projets!$A$2:$E$90,4,0)</f>
        <v>Big Data</v>
      </c>
      <c r="J83" s="13" t="str">
        <f>VLOOKUP(G83,Projets!$A$2:$K$90,11,0)</f>
        <v>Jean-Baptiste de Chaisemartin</v>
      </c>
      <c r="K83" s="13" t="str">
        <f>VLOOKUP(G83,Projets!$C$2:$E$90,3,0)</f>
        <v>Concours</v>
      </c>
      <c r="L83" s="9">
        <f t="shared" si="9"/>
        <v>7</v>
      </c>
      <c r="M83" s="5" t="s">
        <v>2393</v>
      </c>
      <c r="N83" s="5"/>
      <c r="O83" s="5"/>
      <c r="P83" s="5"/>
      <c r="Q83" s="13">
        <f>VLOOKUP(G83,Projets!$A$2:$R$90,16,0)</f>
        <v>16</v>
      </c>
      <c r="R83" s="13">
        <f>VLOOKUP(G83,Projets!$A$2:$R$90,17,0)</f>
        <v>13</v>
      </c>
      <c r="S83" s="13">
        <f t="shared" si="7"/>
        <v>14.5</v>
      </c>
      <c r="T83" s="13">
        <v>14.5</v>
      </c>
      <c r="U83" s="5"/>
      <c r="V83" s="5"/>
      <c r="W83" s="5"/>
      <c r="X83" s="5"/>
      <c r="Y83" s="5"/>
      <c r="Z83" s="5"/>
    </row>
    <row r="84" spans="1:26" ht="15.75" hidden="1" customHeight="1" x14ac:dyDescent="0.25">
      <c r="A84" s="31">
        <v>109059</v>
      </c>
      <c r="B84" s="6" t="s">
        <v>2355</v>
      </c>
      <c r="C84" s="6" t="s">
        <v>2356</v>
      </c>
      <c r="D84" s="7" t="str">
        <f t="shared" si="6"/>
        <v>Lee Hyunjae</v>
      </c>
      <c r="E84" s="7" t="str">
        <f>VLOOKUP(A84,Feuil2!$A$1:$E$625,4,0)</f>
        <v>leehj8687@gmail.com</v>
      </c>
      <c r="F84" s="10" t="s">
        <v>2878</v>
      </c>
      <c r="G84" s="6" t="s">
        <v>2141</v>
      </c>
      <c r="H84" s="7" t="str">
        <f>VLOOKUP(G84,Projets!$A$2:$B$90,2,0)</f>
        <v>Optimisation de prise de décisions chez les sapeurs pompiers</v>
      </c>
      <c r="I84" s="13" t="str">
        <f>VLOOKUP(G84,Projets!$A$2:$E$90,4,0)</f>
        <v>Big Data</v>
      </c>
      <c r="J84" s="13" t="str">
        <f>VLOOKUP(G84,Projets!$A$2:$K$90,11,0)</f>
        <v>Jean-Baptiste de Chaisemartin</v>
      </c>
      <c r="K84" s="13" t="str">
        <f>VLOOKUP(G84,Projets!$C$2:$E$90,3,0)</f>
        <v>Concours</v>
      </c>
      <c r="L84" s="9">
        <f>COUNTIF($G$2:$G$533,G84)</f>
        <v>7</v>
      </c>
      <c r="M84" s="7" t="s">
        <v>2394</v>
      </c>
      <c r="N84" s="6"/>
      <c r="O84" s="7" t="s">
        <v>2392</v>
      </c>
      <c r="P84" s="6"/>
      <c r="Q84" s="13">
        <f>VLOOKUP(G84,Projets!$A$2:$R$90,16,0)</f>
        <v>16</v>
      </c>
      <c r="R84" s="13">
        <f>VLOOKUP(G84,Projets!$A$2:$R$90,17,0)</f>
        <v>13</v>
      </c>
      <c r="S84" s="13">
        <f t="shared" si="7"/>
        <v>14.5</v>
      </c>
      <c r="T84" s="13">
        <v>14.5</v>
      </c>
      <c r="U84" s="6"/>
      <c r="V84" s="6"/>
      <c r="W84" s="6"/>
      <c r="X84" s="6"/>
      <c r="Y84" s="6"/>
      <c r="Z84" s="6"/>
    </row>
    <row r="85" spans="1:26" ht="15.75" hidden="1" customHeight="1" x14ac:dyDescent="0.25">
      <c r="A85" s="26">
        <v>108121</v>
      </c>
      <c r="B85" s="5" t="str">
        <f>VLOOKUP(A85,Feuil2!$A$1:$E$552,3,0)</f>
        <v xml:space="preserve">AGGOUN     </v>
      </c>
      <c r="C85" s="5" t="str">
        <f>VLOOKUP(A85,Feuil2!$A$1:$E$552,2,0)</f>
        <v xml:space="preserve">Manar  </v>
      </c>
      <c r="D85" s="5" t="str">
        <f t="shared" si="6"/>
        <v xml:space="preserve">AGGOUN      Manar  </v>
      </c>
      <c r="E85" s="5" t="str">
        <f>VLOOKUP(A85,Feuil2!$A$1:$E$552,4,0)</f>
        <v>manar.aggoun@edu.ece.fr</v>
      </c>
      <c r="F85" s="10" t="s">
        <v>2879</v>
      </c>
      <c r="G85" s="5" t="s">
        <v>2142</v>
      </c>
      <c r="H85" s="10" t="str">
        <f>VLOOKUP(G85,Projets!$A$2:$B$90,2,0)</f>
        <v>Shoeser</v>
      </c>
      <c r="I85" s="13" t="str">
        <f>VLOOKUP(G85,Projets!$A$2:$E$90,4,0)</f>
        <v>Innovative Systems for Health</v>
      </c>
      <c r="J85" s="13" t="str">
        <f>VLOOKUP(G85,Projets!$A$2:$K$90,11,0)</f>
        <v>Federico MELE</v>
      </c>
      <c r="K85" s="13" t="str">
        <f>VLOOKUP(G85,Projets!$C$2:$E$90,3,0)</f>
        <v>Concours</v>
      </c>
      <c r="L85" s="9">
        <f t="shared" ref="L85:L102" si="10">COUNTIF($G$2:$G$488,G85)</f>
        <v>6</v>
      </c>
      <c r="M85" s="5" t="s">
        <v>2393</v>
      </c>
      <c r="N85" s="5"/>
      <c r="O85" s="5"/>
      <c r="P85" s="5"/>
      <c r="Q85" s="13">
        <f>VLOOKUP(G85,Projets!$A$2:$R$90,16,0)</f>
        <v>16.5</v>
      </c>
      <c r="R85" s="13">
        <f>VLOOKUP(G85,Projets!$A$2:$R$90,17,0)</f>
        <v>17</v>
      </c>
      <c r="S85" s="13">
        <f t="shared" si="7"/>
        <v>16.75</v>
      </c>
      <c r="T85" s="13">
        <v>16.75</v>
      </c>
      <c r="U85" s="5"/>
      <c r="V85" s="5"/>
      <c r="W85" s="5"/>
      <c r="X85" s="5"/>
      <c r="Y85" s="5"/>
      <c r="Z85" s="5"/>
    </row>
    <row r="86" spans="1:26" ht="15.75" hidden="1" customHeight="1" x14ac:dyDescent="0.25">
      <c r="A86" s="26">
        <v>108134</v>
      </c>
      <c r="B86" s="5" t="str">
        <f>VLOOKUP(A86,Feuil2!$A$1:$E$552,3,0)</f>
        <v xml:space="preserve">BRANCO     </v>
      </c>
      <c r="C86" s="5" t="str">
        <f>VLOOKUP(A86,Feuil2!$A$1:$E$552,2,0)</f>
        <v xml:space="preserve">Luc  </v>
      </c>
      <c r="D86" s="5" t="str">
        <f t="shared" si="6"/>
        <v xml:space="preserve">BRANCO      Luc  </v>
      </c>
      <c r="E86" s="5" t="str">
        <f>VLOOKUP(A86,Feuil2!$A$1:$E$552,4,0)</f>
        <v>luc.branco@edu.ece.fr</v>
      </c>
      <c r="F86" s="10" t="s">
        <v>2878</v>
      </c>
      <c r="G86" s="5" t="s">
        <v>2142</v>
      </c>
      <c r="H86" s="10" t="str">
        <f>VLOOKUP(G86,Projets!$A$2:$B$90,2,0)</f>
        <v>Shoeser</v>
      </c>
      <c r="I86" s="13" t="str">
        <f>VLOOKUP(G86,Projets!$A$2:$E$90,4,0)</f>
        <v>Innovative Systems for Health</v>
      </c>
      <c r="J86" s="13" t="str">
        <f>VLOOKUP(G86,Projets!$A$2:$K$90,11,0)</f>
        <v>Federico MELE</v>
      </c>
      <c r="K86" s="13" t="str">
        <f>VLOOKUP(G86,Projets!$C$2:$E$90,3,0)</f>
        <v>Concours</v>
      </c>
      <c r="L86" s="9">
        <f t="shared" si="10"/>
        <v>6</v>
      </c>
      <c r="M86" s="5" t="s">
        <v>2393</v>
      </c>
      <c r="N86" s="5"/>
      <c r="O86" s="5"/>
      <c r="P86" s="5"/>
      <c r="Q86" s="13">
        <f>VLOOKUP(G86,Projets!$A$2:$R$90,16,0)</f>
        <v>16.5</v>
      </c>
      <c r="R86" s="13">
        <f>VLOOKUP(G86,Projets!$A$2:$R$90,17,0)</f>
        <v>17</v>
      </c>
      <c r="S86" s="13">
        <f t="shared" si="7"/>
        <v>16.75</v>
      </c>
      <c r="T86" s="13">
        <v>16.75</v>
      </c>
      <c r="U86" s="5"/>
      <c r="V86" s="5"/>
      <c r="W86" s="5"/>
      <c r="X86" s="5"/>
      <c r="Y86" s="5"/>
      <c r="Z86" s="5"/>
    </row>
    <row r="87" spans="1:26" ht="15.75" hidden="1" customHeight="1" x14ac:dyDescent="0.25">
      <c r="A87" s="26">
        <v>108546</v>
      </c>
      <c r="B87" s="5" t="str">
        <f>VLOOKUP(A87,Feuil2!$A$1:$E$552,3,0)</f>
        <v xml:space="preserve">HYPOLITE     </v>
      </c>
      <c r="C87" s="5" t="str">
        <f>VLOOKUP(A87,Feuil2!$A$1:$E$552,2,0)</f>
        <v xml:space="preserve">Delphine  </v>
      </c>
      <c r="D87" s="5" t="str">
        <f t="shared" si="6"/>
        <v xml:space="preserve">HYPOLITE      Delphine  </v>
      </c>
      <c r="E87" s="5" t="str">
        <f>VLOOKUP(A87,Feuil2!$A$1:$E$552,4,0)</f>
        <v>delphine.hypolite@edu.ece.fr</v>
      </c>
      <c r="F87" s="10" t="s">
        <v>2875</v>
      </c>
      <c r="G87" s="5" t="s">
        <v>2142</v>
      </c>
      <c r="H87" s="10" t="str">
        <f>VLOOKUP(G87,Projets!$A$2:$B$90,2,0)</f>
        <v>Shoeser</v>
      </c>
      <c r="I87" s="13" t="str">
        <f>VLOOKUP(G87,Projets!$A$2:$E$90,4,0)</f>
        <v>Innovative Systems for Health</v>
      </c>
      <c r="J87" s="13" t="str">
        <f>VLOOKUP(G87,Projets!$A$2:$K$90,11,0)</f>
        <v>Federico MELE</v>
      </c>
      <c r="K87" s="13" t="str">
        <f>VLOOKUP(G87,Projets!$C$2:$E$90,3,0)</f>
        <v>Concours</v>
      </c>
      <c r="L87" s="9">
        <f t="shared" si="10"/>
        <v>6</v>
      </c>
      <c r="M87" s="5" t="s">
        <v>2393</v>
      </c>
      <c r="N87" s="5"/>
      <c r="O87" s="5"/>
      <c r="P87" s="5"/>
      <c r="Q87" s="13">
        <f>VLOOKUP(G87,Projets!$A$2:$R$90,16,0)</f>
        <v>16.5</v>
      </c>
      <c r="R87" s="13">
        <f>VLOOKUP(G87,Projets!$A$2:$R$90,17,0)</f>
        <v>17</v>
      </c>
      <c r="S87" s="13">
        <f t="shared" si="7"/>
        <v>16.75</v>
      </c>
      <c r="T87" s="13">
        <v>16.75</v>
      </c>
      <c r="U87" s="5"/>
      <c r="V87" s="5"/>
      <c r="W87" s="5"/>
      <c r="X87" s="5"/>
      <c r="Y87" s="5"/>
      <c r="Z87" s="5"/>
    </row>
    <row r="88" spans="1:26" ht="15.75" hidden="1" customHeight="1" x14ac:dyDescent="0.25">
      <c r="A88" s="26">
        <v>108514</v>
      </c>
      <c r="B88" s="5" t="str">
        <f>VLOOKUP(A88,Feuil2!$A$1:$E$552,3,0)</f>
        <v xml:space="preserve">LEFEVRE     </v>
      </c>
      <c r="C88" s="5" t="str">
        <f>VLOOKUP(A88,Feuil2!$A$1:$E$552,2,0)</f>
        <v xml:space="preserve">Emilien  </v>
      </c>
      <c r="D88" s="5" t="str">
        <f t="shared" si="6"/>
        <v xml:space="preserve">LEFEVRE      Emilien  </v>
      </c>
      <c r="E88" s="5" t="str">
        <f>VLOOKUP(A88,Feuil2!$A$1:$E$552,4,0)</f>
        <v>emilien.lefevre@edu.ece.fr</v>
      </c>
      <c r="F88" s="10" t="s">
        <v>2878</v>
      </c>
      <c r="G88" s="5" t="s">
        <v>2142</v>
      </c>
      <c r="H88" s="10" t="str">
        <f>VLOOKUP(G88,Projets!$A$2:$B$90,2,0)</f>
        <v>Shoeser</v>
      </c>
      <c r="I88" s="13" t="str">
        <f>VLOOKUP(G88,Projets!$A$2:$E$90,4,0)</f>
        <v>Innovative Systems for Health</v>
      </c>
      <c r="J88" s="13" t="str">
        <f>VLOOKUP(G88,Projets!$A$2:$K$90,11,0)</f>
        <v>Federico MELE</v>
      </c>
      <c r="K88" s="13" t="str">
        <f>VLOOKUP(G88,Projets!$C$2:$E$90,3,0)</f>
        <v>Concours</v>
      </c>
      <c r="L88" s="9">
        <f t="shared" si="10"/>
        <v>6</v>
      </c>
      <c r="M88" s="5" t="s">
        <v>2393</v>
      </c>
      <c r="N88" s="5"/>
      <c r="O88" s="5"/>
      <c r="P88" s="5"/>
      <c r="Q88" s="13">
        <f>VLOOKUP(G88,Projets!$A$2:$R$90,16,0)</f>
        <v>16.5</v>
      </c>
      <c r="R88" s="13">
        <f>VLOOKUP(G88,Projets!$A$2:$R$90,17,0)</f>
        <v>17</v>
      </c>
      <c r="S88" s="13">
        <f t="shared" si="7"/>
        <v>16.75</v>
      </c>
      <c r="T88" s="13">
        <v>16.75</v>
      </c>
      <c r="U88" s="5"/>
      <c r="V88" s="5"/>
      <c r="W88" s="5"/>
      <c r="X88" s="5"/>
      <c r="Y88" s="5"/>
      <c r="Z88" s="5"/>
    </row>
    <row r="89" spans="1:26" ht="15.75" hidden="1" customHeight="1" x14ac:dyDescent="0.25">
      <c r="A89" s="26">
        <v>108402</v>
      </c>
      <c r="B89" s="5" t="str">
        <f>VLOOKUP(A89,Feuil2!$A$1:$E$552,3,0)</f>
        <v xml:space="preserve">VALERY     </v>
      </c>
      <c r="C89" s="5" t="str">
        <f>VLOOKUP(A89,Feuil2!$A$1:$E$552,2,0)</f>
        <v xml:space="preserve">Ludovic  </v>
      </c>
      <c r="D89" s="5" t="str">
        <f t="shared" si="6"/>
        <v xml:space="preserve">VALERY      Ludovic  </v>
      </c>
      <c r="E89" s="5" t="str">
        <f>VLOOKUP(A89,Feuil2!$A$1:$E$552,4,0)</f>
        <v>ludovic.valery@edu.ece.fr</v>
      </c>
      <c r="F89" s="10" t="s">
        <v>2877</v>
      </c>
      <c r="G89" s="5" t="s">
        <v>2142</v>
      </c>
      <c r="H89" s="10" t="str">
        <f>VLOOKUP(G89,Projets!$A$2:$B$90,2,0)</f>
        <v>Shoeser</v>
      </c>
      <c r="I89" s="13" t="str">
        <f>VLOOKUP(G89,Projets!$A$2:$E$90,4,0)</f>
        <v>Innovative Systems for Health</v>
      </c>
      <c r="J89" s="13" t="str">
        <f>VLOOKUP(G89,Projets!$A$2:$K$90,11,0)</f>
        <v>Federico MELE</v>
      </c>
      <c r="K89" s="13" t="str">
        <f>VLOOKUP(G89,Projets!$C$2:$E$90,3,0)</f>
        <v>Concours</v>
      </c>
      <c r="L89" s="9">
        <f t="shared" si="10"/>
        <v>6</v>
      </c>
      <c r="M89" s="5" t="s">
        <v>2394</v>
      </c>
      <c r="N89" s="5"/>
      <c r="O89" s="5"/>
      <c r="P89" s="5"/>
      <c r="Q89" s="13">
        <f>VLOOKUP(G89,Projets!$A$2:$R$90,16,0)</f>
        <v>16.5</v>
      </c>
      <c r="R89" s="13">
        <f>VLOOKUP(G89,Projets!$A$2:$R$90,17,0)</f>
        <v>17</v>
      </c>
      <c r="S89" s="13">
        <f t="shared" si="7"/>
        <v>16.75</v>
      </c>
      <c r="T89" s="13">
        <v>16.75</v>
      </c>
      <c r="U89" s="5"/>
      <c r="V89" s="5"/>
      <c r="W89" s="5"/>
      <c r="X89" s="5"/>
      <c r="Y89" s="5"/>
      <c r="Z89" s="5"/>
    </row>
    <row r="90" spans="1:26" ht="15.75" hidden="1" customHeight="1" x14ac:dyDescent="0.25">
      <c r="A90" s="26">
        <v>108401</v>
      </c>
      <c r="B90" s="5" t="str">
        <f>VLOOKUP(A90,Feuil2!$A$1:$E$552,3,0)</f>
        <v xml:space="preserve">BENDEJAC     </v>
      </c>
      <c r="C90" s="5" t="str">
        <f>VLOOKUP(A90,Feuil2!$A$1:$E$552,2,0)</f>
        <v xml:space="preserve">Hugo  </v>
      </c>
      <c r="D90" s="5" t="str">
        <f t="shared" si="6"/>
        <v xml:space="preserve">BENDEJAC      Hugo  </v>
      </c>
      <c r="E90" s="5" t="str">
        <f>VLOOKUP(A90,Feuil2!$A$1:$E$552,4,0)</f>
        <v>hugo.bendejac@edu.ece.fr</v>
      </c>
      <c r="F90" s="10" t="s">
        <v>2875</v>
      </c>
      <c r="G90" s="5" t="s">
        <v>2142</v>
      </c>
      <c r="H90" s="10" t="str">
        <f>VLOOKUP(G90,Projets!$A$2:$B$90,2,0)</f>
        <v>Shoeser</v>
      </c>
      <c r="I90" s="13" t="str">
        <f>VLOOKUP(G90,Projets!$A$2:$E$90,4,0)</f>
        <v>Innovative Systems for Health</v>
      </c>
      <c r="J90" s="13" t="str">
        <f>VLOOKUP(G90,Projets!$A$2:$K$90,11,0)</f>
        <v>Federico MELE</v>
      </c>
      <c r="K90" s="13" t="str">
        <f>VLOOKUP(G90,Projets!$C$2:$E$90,3,0)</f>
        <v>Concours</v>
      </c>
      <c r="L90" s="9">
        <f t="shared" si="10"/>
        <v>6</v>
      </c>
      <c r="M90" s="5" t="s">
        <v>2393</v>
      </c>
      <c r="N90" s="5"/>
      <c r="O90" s="5"/>
      <c r="P90" s="5"/>
      <c r="Q90" s="13">
        <f>VLOOKUP(G90,Projets!$A$2:$R$90,16,0)</f>
        <v>16.5</v>
      </c>
      <c r="R90" s="13">
        <f>VLOOKUP(G90,Projets!$A$2:$R$90,17,0)</f>
        <v>17</v>
      </c>
      <c r="S90" s="13">
        <f t="shared" si="7"/>
        <v>16.75</v>
      </c>
      <c r="T90" s="13">
        <v>16.75</v>
      </c>
      <c r="U90" s="5"/>
      <c r="V90" s="5"/>
      <c r="W90" s="5"/>
      <c r="X90" s="5"/>
      <c r="Y90" s="5"/>
      <c r="Z90" s="5"/>
    </row>
    <row r="91" spans="1:26" ht="15.75" hidden="1" customHeight="1" x14ac:dyDescent="0.25">
      <c r="A91" s="26">
        <v>106653</v>
      </c>
      <c r="B91" s="5" t="str">
        <f>VLOOKUP(A91,Feuil2!$A$1:$E$552,3,0)</f>
        <v xml:space="preserve">MIGNOT     </v>
      </c>
      <c r="C91" s="5" t="str">
        <f>VLOOKUP(A91,Feuil2!$A$1:$E$552,2,0)</f>
        <v xml:space="preserve">Gautier  </v>
      </c>
      <c r="D91" s="5" t="str">
        <f t="shared" si="6"/>
        <v xml:space="preserve">MIGNOT      Gautier  </v>
      </c>
      <c r="E91" s="5" t="str">
        <f>VLOOKUP(A91,Feuil2!$A$1:$E$552,4,0)</f>
        <v>gautier.mignot@edu.ece.fr</v>
      </c>
      <c r="F91" s="10" t="s">
        <v>2878</v>
      </c>
      <c r="G91" s="5" t="s">
        <v>2143</v>
      </c>
      <c r="H91" s="10" t="str">
        <f>VLOOKUP(G91,Projets!$A$2:$B$90,2,0)</f>
        <v>Smart Repair</v>
      </c>
      <c r="I91" s="13" t="str">
        <f>VLOOKUP(G91,Projets!$A$2:$E$90,4,0)</f>
        <v>Digital Entertainment</v>
      </c>
      <c r="J91" s="13" t="str">
        <f>VLOOKUP(G91,Projets!$A$2:$K$90,11,0)</f>
        <v>T Guillemot</v>
      </c>
      <c r="K91" s="13" t="str">
        <f>VLOOKUP(G91,Projets!$C$2:$E$90,3,0)</f>
        <v>Concours</v>
      </c>
      <c r="L91" s="9">
        <f t="shared" si="10"/>
        <v>6</v>
      </c>
      <c r="M91" s="5" t="s">
        <v>2393</v>
      </c>
      <c r="N91" s="5"/>
      <c r="O91" s="5"/>
      <c r="P91" s="5"/>
      <c r="Q91" s="13">
        <f>VLOOKUP(G91,Projets!$A$2:$R$90,16,0)</f>
        <v>16.5</v>
      </c>
      <c r="R91" s="13">
        <f>VLOOKUP(G91,Projets!$A$2:$R$90,17,0)</f>
        <v>17</v>
      </c>
      <c r="S91" s="13">
        <f t="shared" si="7"/>
        <v>16.75</v>
      </c>
      <c r="T91" s="13">
        <v>16.75</v>
      </c>
      <c r="U91" s="5"/>
      <c r="V91" s="5"/>
      <c r="W91" s="5"/>
      <c r="X91" s="5"/>
      <c r="Y91" s="5"/>
      <c r="Z91" s="5"/>
    </row>
    <row r="92" spans="1:26" ht="15.75" hidden="1" customHeight="1" x14ac:dyDescent="0.25">
      <c r="A92" s="26">
        <v>106400</v>
      </c>
      <c r="B92" s="5" t="str">
        <f>VLOOKUP(A92,Feuil2!$A$1:$E$552,3,0)</f>
        <v xml:space="preserve">SIVARAJAH     </v>
      </c>
      <c r="C92" s="5" t="str">
        <f>VLOOKUP(A92,Feuil2!$A$1:$E$552,2,0)</f>
        <v xml:space="preserve">Pirathap  </v>
      </c>
      <c r="D92" s="5" t="str">
        <f t="shared" si="6"/>
        <v xml:space="preserve">SIVARAJAH      Pirathap  </v>
      </c>
      <c r="E92" s="5" t="str">
        <f>VLOOKUP(A92,Feuil2!$A$1:$E$552,4,0)</f>
        <v>pirathap.sivarajah@edu.ece.fr</v>
      </c>
      <c r="F92" s="10" t="s">
        <v>2877</v>
      </c>
      <c r="G92" s="5" t="s">
        <v>2143</v>
      </c>
      <c r="H92" s="10" t="str">
        <f>VLOOKUP(G92,Projets!$A$2:$B$90,2,0)</f>
        <v>Smart Repair</v>
      </c>
      <c r="I92" s="13" t="str">
        <f>VLOOKUP(G92,Projets!$A$2:$E$90,4,0)</f>
        <v>Digital Entertainment</v>
      </c>
      <c r="J92" s="13" t="str">
        <f>VLOOKUP(G92,Projets!$A$2:$K$90,11,0)</f>
        <v>T Guillemot</v>
      </c>
      <c r="K92" s="13" t="str">
        <f>VLOOKUP(G92,Projets!$C$2:$E$90,3,0)</f>
        <v>Concours</v>
      </c>
      <c r="L92" s="9">
        <f t="shared" si="10"/>
        <v>6</v>
      </c>
      <c r="M92" s="5" t="s">
        <v>2393</v>
      </c>
      <c r="N92" s="5"/>
      <c r="O92" s="5"/>
      <c r="P92" s="5"/>
      <c r="Q92" s="13">
        <f>VLOOKUP(G92,Projets!$A$2:$R$90,16,0)</f>
        <v>16.5</v>
      </c>
      <c r="R92" s="13">
        <f>VLOOKUP(G92,Projets!$A$2:$R$90,17,0)</f>
        <v>17</v>
      </c>
      <c r="S92" s="13">
        <f t="shared" si="7"/>
        <v>16.75</v>
      </c>
      <c r="T92" s="13">
        <v>16.75</v>
      </c>
      <c r="U92" s="5"/>
      <c r="V92" s="5"/>
      <c r="W92" s="5"/>
      <c r="X92" s="5"/>
      <c r="Y92" s="5"/>
      <c r="Z92" s="5"/>
    </row>
    <row r="93" spans="1:26" ht="15.75" hidden="1" customHeight="1" x14ac:dyDescent="0.25">
      <c r="A93" s="26">
        <v>106429</v>
      </c>
      <c r="B93" s="5" t="str">
        <f>VLOOKUP(A93,Feuil2!$A$1:$E$552,3,0)</f>
        <v xml:space="preserve">LOPES     </v>
      </c>
      <c r="C93" s="5" t="str">
        <f>VLOOKUP(A93,Feuil2!$A$1:$E$552,2,0)</f>
        <v xml:space="preserve">Raphael  </v>
      </c>
      <c r="D93" s="5" t="str">
        <f t="shared" si="6"/>
        <v xml:space="preserve">LOPES      Raphael  </v>
      </c>
      <c r="E93" s="5" t="str">
        <f>VLOOKUP(A93,Feuil2!$A$1:$E$552,4,0)</f>
        <v>raphael.lopes@edu.ece.fr</v>
      </c>
      <c r="F93" s="10" t="s">
        <v>2878</v>
      </c>
      <c r="G93" s="5" t="s">
        <v>2143</v>
      </c>
      <c r="H93" s="10" t="str">
        <f>VLOOKUP(G93,Projets!$A$2:$B$90,2,0)</f>
        <v>Smart Repair</v>
      </c>
      <c r="I93" s="13" t="str">
        <f>VLOOKUP(G93,Projets!$A$2:$E$90,4,0)</f>
        <v>Digital Entertainment</v>
      </c>
      <c r="J93" s="13" t="str">
        <f>VLOOKUP(G93,Projets!$A$2:$K$90,11,0)</f>
        <v>T Guillemot</v>
      </c>
      <c r="K93" s="13" t="str">
        <f>VLOOKUP(G93,Projets!$C$2:$E$90,3,0)</f>
        <v>Concours</v>
      </c>
      <c r="L93" s="9">
        <f t="shared" si="10"/>
        <v>6</v>
      </c>
      <c r="M93" s="5" t="s">
        <v>2393</v>
      </c>
      <c r="N93" s="5"/>
      <c r="O93" s="5"/>
      <c r="P93" s="5"/>
      <c r="Q93" s="13">
        <f>VLOOKUP(G93,Projets!$A$2:$R$90,16,0)</f>
        <v>16.5</v>
      </c>
      <c r="R93" s="13">
        <f>VLOOKUP(G93,Projets!$A$2:$R$90,17,0)</f>
        <v>17</v>
      </c>
      <c r="S93" s="13">
        <f t="shared" si="7"/>
        <v>16.75</v>
      </c>
      <c r="T93" s="13">
        <v>16.75</v>
      </c>
      <c r="U93" s="5"/>
      <c r="V93" s="5"/>
      <c r="W93" s="5"/>
      <c r="X93" s="5"/>
      <c r="Y93" s="5"/>
      <c r="Z93" s="5"/>
    </row>
    <row r="94" spans="1:26" ht="15.75" hidden="1" customHeight="1" x14ac:dyDescent="0.25">
      <c r="A94" s="26">
        <v>106537</v>
      </c>
      <c r="B94" s="5" t="str">
        <f>VLOOKUP(A94,Feuil2!$A$1:$E$552,3,0)</f>
        <v xml:space="preserve">ROUMENS     </v>
      </c>
      <c r="C94" s="5" t="str">
        <f>VLOOKUP(A94,Feuil2!$A$1:$E$552,2,0)</f>
        <v xml:space="preserve">Guillaume  </v>
      </c>
      <c r="D94" s="5" t="str">
        <f t="shared" si="6"/>
        <v xml:space="preserve">ROUMENS      Guillaume  </v>
      </c>
      <c r="E94" s="5" t="str">
        <f>VLOOKUP(A94,Feuil2!$A$1:$E$552,4,0)</f>
        <v>guillaume.roumens@edu.ece.fr</v>
      </c>
      <c r="F94" s="10" t="s">
        <v>2877</v>
      </c>
      <c r="G94" s="5" t="s">
        <v>2143</v>
      </c>
      <c r="H94" s="10" t="str">
        <f>VLOOKUP(G94,Projets!$A$2:$B$90,2,0)</f>
        <v>Smart Repair</v>
      </c>
      <c r="I94" s="13" t="str">
        <f>VLOOKUP(G94,Projets!$A$2:$E$90,4,0)</f>
        <v>Digital Entertainment</v>
      </c>
      <c r="J94" s="13" t="str">
        <f>VLOOKUP(G94,Projets!$A$2:$K$90,11,0)</f>
        <v>T Guillemot</v>
      </c>
      <c r="K94" s="13" t="str">
        <f>VLOOKUP(G94,Projets!$C$2:$E$90,3,0)</f>
        <v>Concours</v>
      </c>
      <c r="L94" s="9">
        <f t="shared" si="10"/>
        <v>6</v>
      </c>
      <c r="M94" s="5" t="s">
        <v>2394</v>
      </c>
      <c r="N94" s="5"/>
      <c r="O94" s="5"/>
      <c r="P94" s="5"/>
      <c r="Q94" s="13">
        <f>VLOOKUP(G94,Projets!$A$2:$R$90,16,0)</f>
        <v>16.5</v>
      </c>
      <c r="R94" s="13">
        <f>VLOOKUP(G94,Projets!$A$2:$R$90,17,0)</f>
        <v>17</v>
      </c>
      <c r="S94" s="13">
        <f t="shared" si="7"/>
        <v>16.75</v>
      </c>
      <c r="T94" s="13">
        <v>16.75</v>
      </c>
      <c r="U94" s="5"/>
      <c r="V94" s="5"/>
      <c r="W94" s="5"/>
      <c r="X94" s="5"/>
      <c r="Y94" s="5"/>
      <c r="Z94" s="5"/>
    </row>
    <row r="95" spans="1:26" ht="15.75" hidden="1" customHeight="1" x14ac:dyDescent="0.25">
      <c r="A95" s="26">
        <v>106694</v>
      </c>
      <c r="B95" s="5" t="str">
        <f>VLOOKUP(A95,Feuil2!$A$1:$E$552,3,0)</f>
        <v xml:space="preserve">PLUSQUELLEC     </v>
      </c>
      <c r="C95" s="5" t="str">
        <f>VLOOKUP(A95,Feuil2!$A$1:$E$552,2,0)</f>
        <v xml:space="preserve">Tiphaine  </v>
      </c>
      <c r="D95" s="5" t="str">
        <f t="shared" si="6"/>
        <v xml:space="preserve">PLUSQUELLEC      Tiphaine  </v>
      </c>
      <c r="E95" s="5" t="str">
        <f>VLOOKUP(A95,Feuil2!$A$1:$E$552,4,0)</f>
        <v>tiphaine.plusquellec@edu.ece.fr</v>
      </c>
      <c r="F95" s="10" t="s">
        <v>2877</v>
      </c>
      <c r="G95" s="5" t="s">
        <v>2143</v>
      </c>
      <c r="H95" s="10" t="str">
        <f>VLOOKUP(G95,Projets!$A$2:$B$90,2,0)</f>
        <v>Smart Repair</v>
      </c>
      <c r="I95" s="13" t="str">
        <f>VLOOKUP(G95,Projets!$A$2:$E$90,4,0)</f>
        <v>Digital Entertainment</v>
      </c>
      <c r="J95" s="13" t="str">
        <f>VLOOKUP(G95,Projets!$A$2:$K$90,11,0)</f>
        <v>T Guillemot</v>
      </c>
      <c r="K95" s="13" t="str">
        <f>VLOOKUP(G95,Projets!$C$2:$E$90,3,0)</f>
        <v>Concours</v>
      </c>
      <c r="L95" s="9">
        <f t="shared" si="10"/>
        <v>6</v>
      </c>
      <c r="M95" s="5" t="s">
        <v>2393</v>
      </c>
      <c r="N95" s="5"/>
      <c r="O95" s="5"/>
      <c r="P95" s="5"/>
      <c r="Q95" s="13">
        <f>VLOOKUP(G95,Projets!$A$2:$R$90,16,0)</f>
        <v>16.5</v>
      </c>
      <c r="R95" s="13">
        <f>VLOOKUP(G95,Projets!$A$2:$R$90,17,0)</f>
        <v>17</v>
      </c>
      <c r="S95" s="13">
        <f t="shared" si="7"/>
        <v>16.75</v>
      </c>
      <c r="T95" s="13">
        <v>16.75</v>
      </c>
      <c r="U95" s="5"/>
      <c r="V95" s="5"/>
      <c r="W95" s="5"/>
      <c r="X95" s="5"/>
      <c r="Y95" s="5"/>
      <c r="Z95" s="5"/>
    </row>
    <row r="96" spans="1:26" ht="15.75" hidden="1" customHeight="1" x14ac:dyDescent="0.25">
      <c r="A96" s="26">
        <v>108550</v>
      </c>
      <c r="B96" s="5" t="str">
        <f>VLOOKUP(A96,Feuil2!$A$1:$E$552,3,0)</f>
        <v xml:space="preserve">GUEZ     </v>
      </c>
      <c r="C96" s="5" t="str">
        <f>VLOOKUP(A96,Feuil2!$A$1:$E$552,2,0)</f>
        <v xml:space="preserve">Ethan  </v>
      </c>
      <c r="D96" s="5" t="str">
        <f t="shared" si="6"/>
        <v xml:space="preserve">GUEZ      Ethan  </v>
      </c>
      <c r="E96" s="5" t="str">
        <f>VLOOKUP(A96,Feuil2!$A$1:$E$552,4,0)</f>
        <v>ethan.guez@edu.ece.fr</v>
      </c>
      <c r="F96" s="10" t="s">
        <v>2875</v>
      </c>
      <c r="G96" s="5" t="s">
        <v>2143</v>
      </c>
      <c r="H96" s="10" t="str">
        <f>VLOOKUP(G96,Projets!$A$2:$B$90,2,0)</f>
        <v>Smart Repair</v>
      </c>
      <c r="I96" s="13" t="str">
        <f>VLOOKUP(G96,Projets!$A$2:$E$90,4,0)</f>
        <v>Digital Entertainment</v>
      </c>
      <c r="J96" s="13" t="str">
        <f>VLOOKUP(G96,Projets!$A$2:$K$90,11,0)</f>
        <v>T Guillemot</v>
      </c>
      <c r="K96" s="13" t="str">
        <f>VLOOKUP(G96,Projets!$C$2:$E$90,3,0)</f>
        <v>Concours</v>
      </c>
      <c r="L96" s="9">
        <f t="shared" si="10"/>
        <v>6</v>
      </c>
      <c r="M96" s="5" t="s">
        <v>2393</v>
      </c>
      <c r="N96" s="5"/>
      <c r="O96" s="5"/>
      <c r="P96" s="5"/>
      <c r="Q96" s="13">
        <f>VLOOKUP(G96,Projets!$A$2:$R$90,16,0)</f>
        <v>16.5</v>
      </c>
      <c r="R96" s="13">
        <f>VLOOKUP(G96,Projets!$A$2:$R$90,17,0)</f>
        <v>17</v>
      </c>
      <c r="S96" s="13">
        <f t="shared" si="7"/>
        <v>16.75</v>
      </c>
      <c r="T96" s="13">
        <v>16.75</v>
      </c>
      <c r="U96" s="5"/>
      <c r="V96" s="5"/>
      <c r="W96" s="5"/>
      <c r="X96" s="5"/>
      <c r="Y96" s="5"/>
      <c r="Z96" s="5"/>
    </row>
    <row r="97" spans="1:26" ht="15.75" hidden="1" customHeight="1" x14ac:dyDescent="0.25">
      <c r="A97" s="26">
        <v>106674</v>
      </c>
      <c r="B97" s="5" t="str">
        <f>VLOOKUP(A97,Feuil2!$A$1:$E$552,3,0)</f>
        <v xml:space="preserve">GARNAOUI     </v>
      </c>
      <c r="C97" s="5" t="str">
        <f>VLOOKUP(A97,Feuil2!$A$1:$E$552,2,0)</f>
        <v xml:space="preserve">Karim  </v>
      </c>
      <c r="D97" s="5" t="str">
        <f t="shared" si="6"/>
        <v xml:space="preserve">GARNAOUI      Karim  </v>
      </c>
      <c r="E97" s="5" t="str">
        <f>VLOOKUP(A97,Feuil2!$A$1:$E$552,4,0)</f>
        <v>karim.garnaoui@edu.ece.fr</v>
      </c>
      <c r="F97" s="10" t="s">
        <v>2877</v>
      </c>
      <c r="G97" s="5" t="s">
        <v>2144</v>
      </c>
      <c r="H97" s="10" t="str">
        <f>VLOOKUP(G97,Projets!$A$2:$B$90,2,0)</f>
        <v>Armoire à Pharmacie connectée</v>
      </c>
      <c r="I97" s="13" t="str">
        <f>VLOOKUP(G97,Projets!$A$2:$E$90,4,0)</f>
        <v>Innovative Systems for Health</v>
      </c>
      <c r="J97" s="13" t="str">
        <f>VLOOKUP(G97,Projets!$A$2:$K$90,11,0)</f>
        <v>Aliaume BRETEAU</v>
      </c>
      <c r="K97" s="13" t="str">
        <f>VLOOKUP(G97,Projets!$C$2:$E$90,3,0)</f>
        <v>Innovation Ouverte</v>
      </c>
      <c r="L97" s="9">
        <f t="shared" si="10"/>
        <v>7</v>
      </c>
      <c r="M97" s="5" t="s">
        <v>2393</v>
      </c>
      <c r="N97" s="5"/>
      <c r="O97" s="5"/>
      <c r="P97" s="5"/>
      <c r="Q97" s="13">
        <f>VLOOKUP(G97,Projets!$A$2:$R$90,16,0)</f>
        <v>17</v>
      </c>
      <c r="R97" s="13">
        <f>VLOOKUP(G97,Projets!$A$2:$R$90,17,0)</f>
        <v>17</v>
      </c>
      <c r="S97" s="13">
        <f t="shared" si="7"/>
        <v>17</v>
      </c>
      <c r="T97" s="13">
        <v>17</v>
      </c>
      <c r="U97" s="5"/>
      <c r="V97" s="5"/>
      <c r="W97" s="5"/>
      <c r="X97" s="5"/>
      <c r="Y97" s="5"/>
      <c r="Z97" s="5"/>
    </row>
    <row r="98" spans="1:26" ht="15.75" hidden="1" customHeight="1" x14ac:dyDescent="0.25">
      <c r="A98" s="26">
        <v>106644</v>
      </c>
      <c r="B98" s="5" t="str">
        <f>VLOOKUP(A98,Feuil2!$A$1:$E$552,3,0)</f>
        <v xml:space="preserve">GUIBERT     </v>
      </c>
      <c r="C98" s="5" t="str">
        <f>VLOOKUP(A98,Feuil2!$A$1:$E$552,2,0)</f>
        <v xml:space="preserve">Margaux  </v>
      </c>
      <c r="D98" s="5" t="str">
        <f t="shared" si="6"/>
        <v xml:space="preserve">GUIBERT      Margaux  </v>
      </c>
      <c r="E98" s="5" t="str">
        <f>VLOOKUP(A98,Feuil2!$A$1:$E$552,4,0)</f>
        <v>margaux.guibert@edu.ece.fr</v>
      </c>
      <c r="F98" s="10" t="s">
        <v>2876</v>
      </c>
      <c r="G98" s="5" t="s">
        <v>2144</v>
      </c>
      <c r="H98" s="10" t="str">
        <f>VLOOKUP(G98,Projets!$A$2:$B$90,2,0)</f>
        <v>Armoire à Pharmacie connectée</v>
      </c>
      <c r="I98" s="13" t="str">
        <f>VLOOKUP(G98,Projets!$A$2:$E$90,4,0)</f>
        <v>Innovative Systems for Health</v>
      </c>
      <c r="J98" s="13" t="str">
        <f>VLOOKUP(G98,Projets!$A$2:$K$90,11,0)</f>
        <v>Aliaume BRETEAU</v>
      </c>
      <c r="K98" s="13" t="str">
        <f>VLOOKUP(G98,Projets!$C$2:$E$90,3,0)</f>
        <v>Innovation Ouverte</v>
      </c>
      <c r="L98" s="9">
        <f t="shared" si="10"/>
        <v>7</v>
      </c>
      <c r="M98" s="5" t="s">
        <v>2393</v>
      </c>
      <c r="N98" s="5"/>
      <c r="O98" s="5"/>
      <c r="P98" s="5"/>
      <c r="Q98" s="13">
        <f>VLOOKUP(G98,Projets!$A$2:$R$90,16,0)</f>
        <v>17</v>
      </c>
      <c r="R98" s="13">
        <f>VLOOKUP(G98,Projets!$A$2:$R$90,17,0)</f>
        <v>17</v>
      </c>
      <c r="S98" s="13">
        <f t="shared" si="7"/>
        <v>17</v>
      </c>
      <c r="T98" s="13">
        <v>17</v>
      </c>
      <c r="U98" s="5"/>
      <c r="V98" s="5"/>
      <c r="W98" s="5"/>
      <c r="X98" s="5"/>
      <c r="Y98" s="5"/>
      <c r="Z98" s="5"/>
    </row>
    <row r="99" spans="1:26" ht="15.75" hidden="1" customHeight="1" x14ac:dyDescent="0.25">
      <c r="A99" s="26">
        <v>106425</v>
      </c>
      <c r="B99" s="5" t="str">
        <f>VLOOKUP(A99,Feuil2!$A$1:$E$552,3,0)</f>
        <v xml:space="preserve">BLANC     </v>
      </c>
      <c r="C99" s="5" t="str">
        <f>VLOOKUP(A99,Feuil2!$A$1:$E$552,2,0)</f>
        <v xml:space="preserve">Corentin  </v>
      </c>
      <c r="D99" s="5" t="str">
        <f t="shared" si="6"/>
        <v xml:space="preserve">BLANC      Corentin  </v>
      </c>
      <c r="E99" s="5" t="str">
        <f>VLOOKUP(A99,Feuil2!$A$1:$E$552,4,0)</f>
        <v>corentin.blanc@edu.ece.fr</v>
      </c>
      <c r="F99" s="10" t="s">
        <v>2876</v>
      </c>
      <c r="G99" s="5" t="s">
        <v>2144</v>
      </c>
      <c r="H99" s="10" t="str">
        <f>VLOOKUP(G99,Projets!$A$2:$B$90,2,0)</f>
        <v>Armoire à Pharmacie connectée</v>
      </c>
      <c r="I99" s="13" t="str">
        <f>VLOOKUP(G99,Projets!$A$2:$E$90,4,0)</f>
        <v>Innovative Systems for Health</v>
      </c>
      <c r="J99" s="13" t="str">
        <f>VLOOKUP(G99,Projets!$A$2:$K$90,11,0)</f>
        <v>Aliaume BRETEAU</v>
      </c>
      <c r="K99" s="13" t="str">
        <f>VLOOKUP(G99,Projets!$C$2:$E$90,3,0)</f>
        <v>Innovation Ouverte</v>
      </c>
      <c r="L99" s="9">
        <f t="shared" si="10"/>
        <v>7</v>
      </c>
      <c r="M99" s="5" t="s">
        <v>2393</v>
      </c>
      <c r="N99" s="5"/>
      <c r="O99" s="5"/>
      <c r="P99" s="5"/>
      <c r="Q99" s="13">
        <f>VLOOKUP(G99,Projets!$A$2:$R$90,16,0)</f>
        <v>17</v>
      </c>
      <c r="R99" s="13">
        <f>VLOOKUP(G99,Projets!$A$2:$R$90,17,0)</f>
        <v>17</v>
      </c>
      <c r="S99" s="13">
        <f t="shared" si="7"/>
        <v>17</v>
      </c>
      <c r="T99" s="13">
        <v>17</v>
      </c>
      <c r="U99" s="5"/>
      <c r="V99" s="5"/>
      <c r="W99" s="5"/>
      <c r="X99" s="5"/>
      <c r="Y99" s="5"/>
      <c r="Z99" s="5"/>
    </row>
    <row r="100" spans="1:26" ht="15.75" hidden="1" customHeight="1" x14ac:dyDescent="0.25">
      <c r="A100" s="26">
        <v>106484</v>
      </c>
      <c r="B100" s="5" t="str">
        <f>VLOOKUP(A100,Feuil2!$A$1:$E$552,3,0)</f>
        <v xml:space="preserve">CHABENNET     </v>
      </c>
      <c r="C100" s="5" t="str">
        <f>VLOOKUP(A100,Feuil2!$A$1:$E$552,2,0)</f>
        <v xml:space="preserve">Quentin  </v>
      </c>
      <c r="D100" s="5" t="str">
        <f t="shared" si="6"/>
        <v xml:space="preserve">CHABENNET      Quentin  </v>
      </c>
      <c r="E100" s="5" t="str">
        <f>VLOOKUP(A100,Feuil2!$A$1:$E$552,4,0)</f>
        <v>quentin.chabennet@edu.ece.fr</v>
      </c>
      <c r="F100" s="10" t="s">
        <v>2875</v>
      </c>
      <c r="G100" s="5" t="s">
        <v>2144</v>
      </c>
      <c r="H100" s="10" t="str">
        <f>VLOOKUP(G100,Projets!$A$2:$B$90,2,0)</f>
        <v>Armoire à Pharmacie connectée</v>
      </c>
      <c r="I100" s="13" t="str">
        <f>VLOOKUP(G100,Projets!$A$2:$E$90,4,0)</f>
        <v>Innovative Systems for Health</v>
      </c>
      <c r="J100" s="13" t="str">
        <f>VLOOKUP(G100,Projets!$A$2:$K$90,11,0)</f>
        <v>Aliaume BRETEAU</v>
      </c>
      <c r="K100" s="13" t="str">
        <f>VLOOKUP(G100,Projets!$C$2:$E$90,3,0)</f>
        <v>Innovation Ouverte</v>
      </c>
      <c r="L100" s="9">
        <f t="shared" si="10"/>
        <v>7</v>
      </c>
      <c r="M100" s="5" t="s">
        <v>2393</v>
      </c>
      <c r="N100" s="5"/>
      <c r="O100" s="5"/>
      <c r="P100" s="5"/>
      <c r="Q100" s="13">
        <f>VLOOKUP(G100,Projets!$A$2:$R$90,16,0)</f>
        <v>17</v>
      </c>
      <c r="R100" s="13">
        <f>VLOOKUP(G100,Projets!$A$2:$R$90,17,0)</f>
        <v>17</v>
      </c>
      <c r="S100" s="13">
        <f t="shared" si="7"/>
        <v>17</v>
      </c>
      <c r="T100" s="13">
        <v>17</v>
      </c>
      <c r="U100" s="5"/>
      <c r="V100" s="5"/>
      <c r="W100" s="5"/>
      <c r="X100" s="5"/>
      <c r="Y100" s="5"/>
      <c r="Z100" s="5"/>
    </row>
    <row r="101" spans="1:26" ht="15.75" hidden="1" customHeight="1" x14ac:dyDescent="0.25">
      <c r="A101" s="26">
        <v>105920</v>
      </c>
      <c r="B101" s="5" t="str">
        <f>VLOOKUP(A101,Feuil2!$A$1:$E$552,3,0)</f>
        <v xml:space="preserve">DE MERCEY    </v>
      </c>
      <c r="C101" s="5" t="str">
        <f>VLOOKUP(A101,Feuil2!$A$1:$E$552,2,0)</f>
        <v xml:space="preserve">Côme  </v>
      </c>
      <c r="D101" s="5" t="str">
        <f t="shared" si="6"/>
        <v xml:space="preserve">DE MERCEY     Côme  </v>
      </c>
      <c r="E101" s="5" t="str">
        <f>VLOOKUP(A101,Feuil2!$A$1:$E$552,4,0)</f>
        <v>come.de-mercey@edu.ece.fr</v>
      </c>
      <c r="F101" s="10" t="s">
        <v>2876</v>
      </c>
      <c r="G101" s="5" t="s">
        <v>2144</v>
      </c>
      <c r="H101" s="10" t="str">
        <f>VLOOKUP(G101,Projets!$A$2:$B$90,2,0)</f>
        <v>Armoire à Pharmacie connectée</v>
      </c>
      <c r="I101" s="13" t="str">
        <f>VLOOKUP(G101,Projets!$A$2:$E$90,4,0)</f>
        <v>Innovative Systems for Health</v>
      </c>
      <c r="J101" s="13" t="str">
        <f>VLOOKUP(G101,Projets!$A$2:$K$90,11,0)</f>
        <v>Aliaume BRETEAU</v>
      </c>
      <c r="K101" s="13" t="str">
        <f>VLOOKUP(G101,Projets!$C$2:$E$90,3,0)</f>
        <v>Innovation Ouverte</v>
      </c>
      <c r="L101" s="9">
        <f t="shared" si="10"/>
        <v>7</v>
      </c>
      <c r="M101" s="5" t="s">
        <v>2393</v>
      </c>
      <c r="N101" s="5"/>
      <c r="O101" s="5"/>
      <c r="P101" s="5"/>
      <c r="Q101" s="13">
        <f>VLOOKUP(G101,Projets!$A$2:$R$90,16,0)</f>
        <v>17</v>
      </c>
      <c r="R101" s="13">
        <f>VLOOKUP(G101,Projets!$A$2:$R$90,17,0)</f>
        <v>17</v>
      </c>
      <c r="S101" s="13">
        <f t="shared" si="7"/>
        <v>17</v>
      </c>
      <c r="T101" s="13">
        <v>17</v>
      </c>
      <c r="U101" s="5"/>
      <c r="V101" s="5"/>
      <c r="W101" s="5"/>
      <c r="X101" s="5"/>
      <c r="Y101" s="5"/>
      <c r="Z101" s="5"/>
    </row>
    <row r="102" spans="1:26" ht="15.75" hidden="1" customHeight="1" x14ac:dyDescent="0.25">
      <c r="A102" s="26">
        <v>106974</v>
      </c>
      <c r="B102" s="5" t="str">
        <f>VLOOKUP(A102,Feuil2!$A$1:$E$552,3,0)</f>
        <v xml:space="preserve">GIOT     </v>
      </c>
      <c r="C102" s="5" t="str">
        <f>VLOOKUP(A102,Feuil2!$A$1:$E$552,2,0)</f>
        <v xml:space="preserve">Valentin  </v>
      </c>
      <c r="D102" s="5" t="str">
        <f t="shared" si="6"/>
        <v xml:space="preserve">GIOT      Valentin  </v>
      </c>
      <c r="E102" s="5" t="str">
        <f>VLOOKUP(A102,Feuil2!$A$1:$E$552,4,0)</f>
        <v>valentin.giot@edu.ece.fr</v>
      </c>
      <c r="F102" s="10" t="s">
        <v>2875</v>
      </c>
      <c r="G102" s="5" t="s">
        <v>2144</v>
      </c>
      <c r="H102" s="10" t="str">
        <f>VLOOKUP(G102,Projets!$A$2:$B$90,2,0)</f>
        <v>Armoire à Pharmacie connectée</v>
      </c>
      <c r="I102" s="13" t="str">
        <f>VLOOKUP(G102,Projets!$A$2:$E$90,4,0)</f>
        <v>Innovative Systems for Health</v>
      </c>
      <c r="J102" s="13" t="str">
        <f>VLOOKUP(G102,Projets!$A$2:$K$90,11,0)</f>
        <v>Aliaume BRETEAU</v>
      </c>
      <c r="K102" s="13" t="str">
        <f>VLOOKUP(G102,Projets!$C$2:$E$90,3,0)</f>
        <v>Innovation Ouverte</v>
      </c>
      <c r="L102" s="9">
        <f t="shared" si="10"/>
        <v>7</v>
      </c>
      <c r="M102" s="5" t="s">
        <v>2393</v>
      </c>
      <c r="N102" s="5"/>
      <c r="O102" s="5"/>
      <c r="P102" s="5"/>
      <c r="Q102" s="13">
        <f>VLOOKUP(G102,Projets!$A$2:$R$90,16,0)</f>
        <v>17</v>
      </c>
      <c r="R102" s="13">
        <f>VLOOKUP(G102,Projets!$A$2:$R$90,17,0)</f>
        <v>17</v>
      </c>
      <c r="S102" s="13">
        <f t="shared" si="7"/>
        <v>17</v>
      </c>
      <c r="T102" s="13">
        <v>17</v>
      </c>
      <c r="U102" s="5"/>
      <c r="V102" s="5"/>
      <c r="W102" s="5"/>
      <c r="X102" s="5"/>
      <c r="Y102" s="5"/>
      <c r="Z102" s="5"/>
    </row>
    <row r="103" spans="1:26" ht="15.75" hidden="1" customHeight="1" x14ac:dyDescent="0.25">
      <c r="A103" s="31">
        <v>109046</v>
      </c>
      <c r="B103" s="6" t="s">
        <v>2364</v>
      </c>
      <c r="C103" s="6" t="s">
        <v>2365</v>
      </c>
      <c r="D103" s="7" t="str">
        <f t="shared" si="6"/>
        <v>Uppal Srishti</v>
      </c>
      <c r="E103" s="7" t="str">
        <f>VLOOKUP(A103,Feuil2!$A$1:$E$625,4,0)</f>
        <v>srishtiuppal786@gmail.com</v>
      </c>
      <c r="F103" s="10" t="s">
        <v>2878</v>
      </c>
      <c r="G103" s="6" t="s">
        <v>2144</v>
      </c>
      <c r="H103" s="7" t="str">
        <f>VLOOKUP(G103,Projets!$A$2:$B$90,2,0)</f>
        <v>Armoire à Pharmacie connectée</v>
      </c>
      <c r="I103" s="13" t="str">
        <f>VLOOKUP(G103,Projets!$A$2:$E$90,4,0)</f>
        <v>Innovative Systems for Health</v>
      </c>
      <c r="J103" s="13" t="str">
        <f>VLOOKUP(G103,Projets!$A$2:$K$90,11,0)</f>
        <v>Aliaume BRETEAU</v>
      </c>
      <c r="K103" s="13" t="str">
        <f>VLOOKUP(G103,Projets!$C$2:$E$90,3,0)</f>
        <v>Innovation Ouverte</v>
      </c>
      <c r="L103" s="9">
        <f>COUNTIF($G$2:$G$533,G103)</f>
        <v>7</v>
      </c>
      <c r="M103" s="7" t="s">
        <v>2394</v>
      </c>
      <c r="N103" s="6"/>
      <c r="O103" s="7" t="s">
        <v>2390</v>
      </c>
      <c r="P103" s="6"/>
      <c r="Q103" s="13">
        <f>VLOOKUP(G103,Projets!$A$2:$R$90,16,0)</f>
        <v>17</v>
      </c>
      <c r="R103" s="13">
        <f>VLOOKUP(G103,Projets!$A$2:$R$90,17,0)</f>
        <v>17</v>
      </c>
      <c r="S103" s="13">
        <f t="shared" si="7"/>
        <v>17</v>
      </c>
      <c r="T103" s="13">
        <v>17</v>
      </c>
      <c r="U103" s="6"/>
      <c r="V103" s="6"/>
      <c r="W103" s="6"/>
      <c r="X103" s="6"/>
      <c r="Y103" s="6"/>
      <c r="Z103" s="6"/>
    </row>
    <row r="104" spans="1:26" ht="15.75" hidden="1" customHeight="1" x14ac:dyDescent="0.25">
      <c r="A104" s="26">
        <v>106695</v>
      </c>
      <c r="B104" s="5" t="str">
        <f>VLOOKUP(A104,Feuil2!$A$1:$E$552,3,0)</f>
        <v xml:space="preserve">MAALOUF     </v>
      </c>
      <c r="C104" s="5" t="str">
        <f>VLOOKUP(A104,Feuil2!$A$1:$E$552,2,0)</f>
        <v xml:space="preserve">Rawad  </v>
      </c>
      <c r="D104" s="5" t="str">
        <f t="shared" si="6"/>
        <v xml:space="preserve">MAALOUF      Rawad  </v>
      </c>
      <c r="E104" s="5" t="str">
        <f>VLOOKUP(A104,Feuil2!$A$1:$E$552,4,0)</f>
        <v>rawad.maalouf@edu.ece.fr</v>
      </c>
      <c r="F104" s="10" t="s">
        <v>2878</v>
      </c>
      <c r="G104" s="5" t="s">
        <v>2145</v>
      </c>
      <c r="H104" s="10" t="str">
        <f>VLOOKUP(G104,Projets!$A$2:$B$90,2,0)</f>
        <v>MEDiTiME - Bracelet/Badge conservant les données (localisation,données médicales...) d'un accidenté</v>
      </c>
      <c r="I104" s="13" t="str">
        <f>VLOOKUP(G104,Projets!$A$2:$E$90,4,0)</f>
        <v>Innovative Systems for Health</v>
      </c>
      <c r="J104" s="13" t="str">
        <f>VLOOKUP(G104,Projets!$A$2:$K$90,11,0)</f>
        <v>Federico MELE</v>
      </c>
      <c r="K104" s="13" t="str">
        <f>VLOOKUP(G104,Projets!$C$2:$E$90,3,0)</f>
        <v>Concours</v>
      </c>
      <c r="L104" s="9">
        <f t="shared" ref="L104:L109" si="11">COUNTIF($G$2:$G$488,G104)</f>
        <v>7</v>
      </c>
      <c r="M104" s="5" t="s">
        <v>2393</v>
      </c>
      <c r="N104" s="5"/>
      <c r="O104" s="5"/>
      <c r="P104" s="5"/>
      <c r="Q104" s="13">
        <f>VLOOKUP(G104,Projets!$A$2:$R$90,16,0)</f>
        <v>16.75</v>
      </c>
      <c r="R104" s="13">
        <f>VLOOKUP(G104,Projets!$A$2:$R$90,17,0)</f>
        <v>17</v>
      </c>
      <c r="S104" s="13">
        <f t="shared" si="7"/>
        <v>16.875</v>
      </c>
      <c r="T104" s="13">
        <v>16.875</v>
      </c>
      <c r="U104" s="5"/>
      <c r="V104" s="5"/>
      <c r="W104" s="5"/>
      <c r="X104" s="5"/>
      <c r="Y104" s="5"/>
      <c r="Z104" s="5"/>
    </row>
    <row r="105" spans="1:26" ht="15.75" hidden="1" customHeight="1" x14ac:dyDescent="0.25">
      <c r="A105" s="26">
        <v>106362</v>
      </c>
      <c r="B105" s="5" t="str">
        <f>VLOOKUP(A105,Feuil2!$A$1:$E$552,3,0)</f>
        <v xml:space="preserve">AMATHASAN     </v>
      </c>
      <c r="C105" s="5" t="str">
        <f>VLOOKUP(A105,Feuil2!$A$1:$E$552,2,0)</f>
        <v xml:space="preserve">Romuald  </v>
      </c>
      <c r="D105" s="5" t="str">
        <f t="shared" si="6"/>
        <v xml:space="preserve">AMATHASAN      Romuald  </v>
      </c>
      <c r="E105" s="5" t="str">
        <f>VLOOKUP(A105,Feuil2!$A$1:$E$552,4,0)</f>
        <v>romuald.amathasan@edu.ece.fr</v>
      </c>
      <c r="F105" s="10" t="s">
        <v>2877</v>
      </c>
      <c r="G105" s="5" t="s">
        <v>2145</v>
      </c>
      <c r="H105" s="10" t="str">
        <f>VLOOKUP(G105,Projets!$A$2:$B$90,2,0)</f>
        <v>MEDiTiME - Bracelet/Badge conservant les données (localisation,données médicales...) d'un accidenté</v>
      </c>
      <c r="I105" s="13" t="str">
        <f>VLOOKUP(G105,Projets!$A$2:$E$90,4,0)</f>
        <v>Innovative Systems for Health</v>
      </c>
      <c r="J105" s="13" t="str">
        <f>VLOOKUP(G105,Projets!$A$2:$K$90,11,0)</f>
        <v>Federico MELE</v>
      </c>
      <c r="K105" s="13" t="str">
        <f>VLOOKUP(G105,Projets!$C$2:$E$90,3,0)</f>
        <v>Concours</v>
      </c>
      <c r="L105" s="9">
        <f t="shared" si="11"/>
        <v>7</v>
      </c>
      <c r="M105" s="5" t="s">
        <v>2393</v>
      </c>
      <c r="N105" s="5"/>
      <c r="O105" s="5"/>
      <c r="P105" s="5"/>
      <c r="Q105" s="13">
        <f>VLOOKUP(G105,Projets!$A$2:$R$90,16,0)</f>
        <v>16.75</v>
      </c>
      <c r="R105" s="13">
        <f>VLOOKUP(G105,Projets!$A$2:$R$90,17,0)</f>
        <v>17</v>
      </c>
      <c r="S105" s="13">
        <f t="shared" si="7"/>
        <v>16.875</v>
      </c>
      <c r="T105" s="13">
        <v>16.875</v>
      </c>
      <c r="U105" s="5"/>
      <c r="V105" s="5"/>
      <c r="W105" s="5"/>
      <c r="X105" s="5"/>
      <c r="Y105" s="5"/>
      <c r="Z105" s="5"/>
    </row>
    <row r="106" spans="1:26" ht="15.75" hidden="1" customHeight="1" x14ac:dyDescent="0.25">
      <c r="A106" s="26">
        <v>106417</v>
      </c>
      <c r="B106" s="5" t="str">
        <f>VLOOKUP(A106,Feuil2!$A$1:$E$552,3,0)</f>
        <v xml:space="preserve">BERTHET BONDET    </v>
      </c>
      <c r="C106" s="5" t="str">
        <f>VLOOKUP(A106,Feuil2!$A$1:$E$552,2,0)</f>
        <v xml:space="preserve">Aldric  </v>
      </c>
      <c r="D106" s="5" t="str">
        <f t="shared" si="6"/>
        <v xml:space="preserve">BERTHET BONDET     Aldric  </v>
      </c>
      <c r="E106" s="5" t="str">
        <f>VLOOKUP(A106,Feuil2!$A$1:$E$552,4,0)</f>
        <v>aldric.berthet-bondet@edu.ece.fr</v>
      </c>
      <c r="F106" s="10" t="s">
        <v>2878</v>
      </c>
      <c r="G106" s="5" t="s">
        <v>2145</v>
      </c>
      <c r="H106" s="10" t="str">
        <f>VLOOKUP(G106,Projets!$A$2:$B$90,2,0)</f>
        <v>MEDiTiME - Bracelet/Badge conservant les données (localisation,données médicales...) d'un accidenté</v>
      </c>
      <c r="I106" s="13" t="str">
        <f>VLOOKUP(G106,Projets!$A$2:$E$90,4,0)</f>
        <v>Innovative Systems for Health</v>
      </c>
      <c r="J106" s="13" t="str">
        <f>VLOOKUP(G106,Projets!$A$2:$K$90,11,0)</f>
        <v>Federico MELE</v>
      </c>
      <c r="K106" s="13" t="str">
        <f>VLOOKUP(G106,Projets!$C$2:$E$90,3,0)</f>
        <v>Concours</v>
      </c>
      <c r="L106" s="9">
        <f t="shared" si="11"/>
        <v>7</v>
      </c>
      <c r="M106" s="5" t="s">
        <v>2393</v>
      </c>
      <c r="N106" s="5"/>
      <c r="O106" s="5"/>
      <c r="P106" s="5"/>
      <c r="Q106" s="13">
        <f>VLOOKUP(G106,Projets!$A$2:$R$90,16,0)</f>
        <v>16.75</v>
      </c>
      <c r="R106" s="13">
        <f>VLOOKUP(G106,Projets!$A$2:$R$90,17,0)</f>
        <v>17</v>
      </c>
      <c r="S106" s="13">
        <f t="shared" si="7"/>
        <v>16.875</v>
      </c>
      <c r="T106" s="13">
        <v>16.875</v>
      </c>
      <c r="U106" s="5"/>
      <c r="V106" s="5"/>
      <c r="W106" s="5"/>
      <c r="X106" s="5"/>
      <c r="Y106" s="5"/>
      <c r="Z106" s="5"/>
    </row>
    <row r="107" spans="1:26" ht="15.75" hidden="1" customHeight="1" x14ac:dyDescent="0.25">
      <c r="A107" s="26">
        <v>106730</v>
      </c>
      <c r="B107" s="5" t="str">
        <f>VLOOKUP(A107,Feuil2!$A$1:$E$552,3,0)</f>
        <v xml:space="preserve">MAREK     </v>
      </c>
      <c r="C107" s="5" t="str">
        <f>VLOOKUP(A107,Feuil2!$A$1:$E$552,2,0)</f>
        <v xml:space="preserve">Matthieu  </v>
      </c>
      <c r="D107" s="5" t="str">
        <f t="shared" si="6"/>
        <v xml:space="preserve">MAREK      Matthieu  </v>
      </c>
      <c r="E107" s="5" t="str">
        <f>VLOOKUP(A107,Feuil2!$A$1:$E$552,4,0)</f>
        <v>matthieu.marek@edu.ece.fr</v>
      </c>
      <c r="F107" s="10" t="s">
        <v>2877</v>
      </c>
      <c r="G107" s="5" t="s">
        <v>2145</v>
      </c>
      <c r="H107" s="10" t="str">
        <f>VLOOKUP(G107,Projets!$A$2:$B$90,2,0)</f>
        <v>MEDiTiME - Bracelet/Badge conservant les données (localisation,données médicales...) d'un accidenté</v>
      </c>
      <c r="I107" s="13" t="str">
        <f>VLOOKUP(G107,Projets!$A$2:$E$90,4,0)</f>
        <v>Innovative Systems for Health</v>
      </c>
      <c r="J107" s="13" t="str">
        <f>VLOOKUP(G107,Projets!$A$2:$K$90,11,0)</f>
        <v>Federico MELE</v>
      </c>
      <c r="K107" s="13" t="str">
        <f>VLOOKUP(G107,Projets!$C$2:$E$90,3,0)</f>
        <v>Concours</v>
      </c>
      <c r="L107" s="9">
        <f t="shared" si="11"/>
        <v>7</v>
      </c>
      <c r="M107" s="5" t="s">
        <v>2394</v>
      </c>
      <c r="N107" s="5"/>
      <c r="O107" s="5"/>
      <c r="P107" s="5"/>
      <c r="Q107" s="13">
        <f>VLOOKUP(G107,Projets!$A$2:$R$90,16,0)</f>
        <v>16.75</v>
      </c>
      <c r="R107" s="13">
        <f>VLOOKUP(G107,Projets!$A$2:$R$90,17,0)</f>
        <v>17</v>
      </c>
      <c r="S107" s="13">
        <f t="shared" si="7"/>
        <v>16.875</v>
      </c>
      <c r="T107" s="13">
        <v>16.875</v>
      </c>
      <c r="U107" s="5"/>
      <c r="V107" s="5"/>
      <c r="W107" s="5"/>
      <c r="X107" s="5"/>
      <c r="Y107" s="5"/>
      <c r="Z107" s="5"/>
    </row>
    <row r="108" spans="1:26" ht="15.75" hidden="1" customHeight="1" x14ac:dyDescent="0.25">
      <c r="A108" s="26">
        <v>106388</v>
      </c>
      <c r="B108" s="5" t="str">
        <f>VLOOKUP(A108,Feuil2!$A$1:$E$552,3,0)</f>
        <v xml:space="preserve">SIRVIN     </v>
      </c>
      <c r="C108" s="5" t="str">
        <f>VLOOKUP(A108,Feuil2!$A$1:$E$552,2,0)</f>
        <v xml:space="preserve">Cédric  </v>
      </c>
      <c r="D108" s="5" t="str">
        <f t="shared" si="6"/>
        <v xml:space="preserve">SIRVIN      Cédric  </v>
      </c>
      <c r="E108" s="5" t="str">
        <f>VLOOKUP(A108,Feuil2!$A$1:$E$552,4,0)</f>
        <v>cedric.sirvin@edu.ece.fr</v>
      </c>
      <c r="F108" s="10" t="s">
        <v>2877</v>
      </c>
      <c r="G108" s="5" t="s">
        <v>2145</v>
      </c>
      <c r="H108" s="10" t="str">
        <f>VLOOKUP(G108,Projets!$A$2:$B$90,2,0)</f>
        <v>MEDiTiME - Bracelet/Badge conservant les données (localisation,données médicales...) d'un accidenté</v>
      </c>
      <c r="I108" s="13" t="str">
        <f>VLOOKUP(G108,Projets!$A$2:$E$90,4,0)</f>
        <v>Innovative Systems for Health</v>
      </c>
      <c r="J108" s="13" t="str">
        <f>VLOOKUP(G108,Projets!$A$2:$K$90,11,0)</f>
        <v>Federico MELE</v>
      </c>
      <c r="K108" s="13" t="str">
        <f>VLOOKUP(G108,Projets!$C$2:$E$90,3,0)</f>
        <v>Concours</v>
      </c>
      <c r="L108" s="9">
        <f t="shared" si="11"/>
        <v>7</v>
      </c>
      <c r="M108" s="5" t="s">
        <v>2394</v>
      </c>
      <c r="N108" s="5"/>
      <c r="O108" s="5"/>
      <c r="P108" s="5"/>
      <c r="Q108" s="13">
        <f>VLOOKUP(G108,Projets!$A$2:$R$90,16,0)</f>
        <v>16.75</v>
      </c>
      <c r="R108" s="13">
        <f>VLOOKUP(G108,Projets!$A$2:$R$90,17,0)</f>
        <v>17</v>
      </c>
      <c r="S108" s="13">
        <f t="shared" si="7"/>
        <v>16.875</v>
      </c>
      <c r="T108" s="13">
        <v>16.875</v>
      </c>
      <c r="U108" s="5"/>
      <c r="V108" s="5"/>
      <c r="W108" s="5"/>
      <c r="X108" s="5"/>
      <c r="Y108" s="5"/>
      <c r="Z108" s="5"/>
    </row>
    <row r="109" spans="1:26" ht="15.75" hidden="1" customHeight="1" x14ac:dyDescent="0.25">
      <c r="A109" s="26">
        <v>106363</v>
      </c>
      <c r="B109" s="5" t="str">
        <f>VLOOKUP(A109,Feuil2!$A$1:$E$552,3,0)</f>
        <v xml:space="preserve">THANABALASINGAM     </v>
      </c>
      <c r="C109" s="5" t="str">
        <f>VLOOKUP(A109,Feuil2!$A$1:$E$552,2,0)</f>
        <v xml:space="preserve">Senthan  </v>
      </c>
      <c r="D109" s="5" t="str">
        <f t="shared" si="6"/>
        <v xml:space="preserve">THANABALASINGAM      Senthan  </v>
      </c>
      <c r="E109" s="5" t="str">
        <f>VLOOKUP(A109,Feuil2!$A$1:$E$552,4,0)</f>
        <v>senthan.thanabalasingam@edu.ece.fr</v>
      </c>
      <c r="F109" s="10" t="s">
        <v>2878</v>
      </c>
      <c r="G109" s="5" t="s">
        <v>2145</v>
      </c>
      <c r="H109" s="10" t="str">
        <f>VLOOKUP(G109,Projets!$A$2:$B$90,2,0)</f>
        <v>MEDiTiME - Bracelet/Badge conservant les données (localisation,données médicales...) d'un accidenté</v>
      </c>
      <c r="I109" s="13" t="str">
        <f>VLOOKUP(G109,Projets!$A$2:$E$90,4,0)</f>
        <v>Innovative Systems for Health</v>
      </c>
      <c r="J109" s="13" t="str">
        <f>VLOOKUP(G109,Projets!$A$2:$K$90,11,0)</f>
        <v>Federico MELE</v>
      </c>
      <c r="K109" s="13" t="str">
        <f>VLOOKUP(G109,Projets!$C$2:$E$90,3,0)</f>
        <v>Concours</v>
      </c>
      <c r="L109" s="9">
        <f t="shared" si="11"/>
        <v>7</v>
      </c>
      <c r="M109" s="5" t="s">
        <v>2394</v>
      </c>
      <c r="N109" s="5"/>
      <c r="O109" s="5"/>
      <c r="P109" s="5"/>
      <c r="Q109" s="13">
        <f>VLOOKUP(G109,Projets!$A$2:$R$90,16,0)</f>
        <v>16.75</v>
      </c>
      <c r="R109" s="13">
        <f>VLOOKUP(G109,Projets!$A$2:$R$90,17,0)</f>
        <v>17</v>
      </c>
      <c r="S109" s="13">
        <f t="shared" si="7"/>
        <v>16.875</v>
      </c>
      <c r="T109" s="13">
        <v>16.875</v>
      </c>
      <c r="U109" s="5"/>
      <c r="V109" s="5"/>
      <c r="W109" s="5"/>
      <c r="X109" s="5"/>
      <c r="Y109" s="5"/>
      <c r="Z109" s="5"/>
    </row>
    <row r="110" spans="1:26" ht="15.75" hidden="1" customHeight="1" x14ac:dyDescent="0.25">
      <c r="A110" s="31">
        <v>109052</v>
      </c>
      <c r="B110" s="6" t="s">
        <v>2366</v>
      </c>
      <c r="C110" s="6" t="s">
        <v>2367</v>
      </c>
      <c r="D110" s="7" t="str">
        <f t="shared" si="6"/>
        <v>Vazquez de Leon  Ivan</v>
      </c>
      <c r="E110" s="7" t="str">
        <f>VLOOKUP(A110,Feuil2!$A$1:$E$625,4,0)</f>
        <v>A00817686@itesm.mx</v>
      </c>
      <c r="F110" s="10" t="s">
        <v>2878</v>
      </c>
      <c r="G110" s="6" t="s">
        <v>2145</v>
      </c>
      <c r="H110" s="7" t="str">
        <f>VLOOKUP(G110,Projets!$A$2:$B$90,2,0)</f>
        <v>MEDiTiME - Bracelet/Badge conservant les données (localisation,données médicales...) d'un accidenté</v>
      </c>
      <c r="I110" s="13" t="str">
        <f>VLOOKUP(G110,Projets!$A$2:$E$90,4,0)</f>
        <v>Innovative Systems for Health</v>
      </c>
      <c r="J110" s="13" t="str">
        <f>VLOOKUP(G110,Projets!$A$2:$K$90,11,0)</f>
        <v>Federico MELE</v>
      </c>
      <c r="K110" s="13" t="str">
        <f>VLOOKUP(G110,Projets!$C$2:$E$90,3,0)</f>
        <v>Concours</v>
      </c>
      <c r="L110" s="9">
        <f>COUNTIF($G$2:$G$533,G110)</f>
        <v>7</v>
      </c>
      <c r="M110" s="7" t="s">
        <v>2394</v>
      </c>
      <c r="N110" s="6"/>
      <c r="O110" s="7" t="s">
        <v>2390</v>
      </c>
      <c r="P110" s="6"/>
      <c r="Q110" s="13">
        <f>VLOOKUP(G110,Projets!$A$2:$R$90,16,0)</f>
        <v>16.75</v>
      </c>
      <c r="R110" s="13">
        <f>VLOOKUP(G110,Projets!$A$2:$R$90,17,0)</f>
        <v>17</v>
      </c>
      <c r="S110" s="13">
        <f t="shared" si="7"/>
        <v>16.875</v>
      </c>
      <c r="T110" s="13">
        <v>16.875</v>
      </c>
      <c r="U110" s="6"/>
      <c r="V110" s="6"/>
      <c r="W110" s="6"/>
      <c r="X110" s="6"/>
      <c r="Y110" s="6"/>
      <c r="Z110" s="6"/>
    </row>
    <row r="111" spans="1:26" ht="15.75" hidden="1" customHeight="1" x14ac:dyDescent="0.25">
      <c r="A111" s="26">
        <v>106497</v>
      </c>
      <c r="B111" s="5" t="str">
        <f>VLOOKUP(A111,Feuil2!$A$1:$E$552,3,0)</f>
        <v xml:space="preserve">ZIANE     </v>
      </c>
      <c r="C111" s="5" t="str">
        <f>VLOOKUP(A111,Feuil2!$A$1:$E$552,2,0)</f>
        <v xml:space="preserve">Meriem  </v>
      </c>
      <c r="D111" s="5" t="str">
        <f t="shared" si="6"/>
        <v xml:space="preserve">ZIANE      Meriem  </v>
      </c>
      <c r="E111" s="5" t="str">
        <f>VLOOKUP(A111,Feuil2!$A$1:$E$552,4,0)</f>
        <v>meriem.ziane@edu.ece.fr</v>
      </c>
      <c r="F111" s="10" t="s">
        <v>2876</v>
      </c>
      <c r="G111" s="5" t="s">
        <v>2146</v>
      </c>
      <c r="H111" s="10" t="str">
        <f>VLOOKUP(G111,Projets!$A$2:$B$90,2,0)</f>
        <v>Cathéter automatisé</v>
      </c>
      <c r="I111" s="13" t="str">
        <f>VLOOKUP(G111,Projets!$A$2:$E$90,4,0)</f>
        <v>Innovative Systems for Health</v>
      </c>
      <c r="J111" s="13" t="str">
        <f>VLOOKUP(G111,Projets!$A$2:$K$90,11,0)</f>
        <v>Thomas Couanon</v>
      </c>
      <c r="K111" s="13" t="str">
        <f>VLOOKUP(G111,Projets!$C$2:$E$90,3,0)</f>
        <v>Concours</v>
      </c>
      <c r="L111" s="9">
        <f t="shared" ref="L111:L128" si="12">COUNTIF($G$2:$G$488,G111)</f>
        <v>6</v>
      </c>
      <c r="M111" s="5" t="s">
        <v>2393</v>
      </c>
      <c r="N111" s="5"/>
      <c r="O111" s="5"/>
      <c r="P111" s="5"/>
      <c r="Q111" s="13">
        <f>VLOOKUP(G111,Projets!$A$2:$R$90,16,0)</f>
        <v>17</v>
      </c>
      <c r="R111" s="13">
        <f>VLOOKUP(G111,Projets!$A$2:$R$90,17,0)</f>
        <v>16</v>
      </c>
      <c r="S111" s="13">
        <f t="shared" si="7"/>
        <v>16.5</v>
      </c>
      <c r="T111" s="13">
        <v>16.5</v>
      </c>
      <c r="U111" s="5"/>
      <c r="V111" s="5"/>
      <c r="W111" s="5"/>
      <c r="X111" s="5"/>
      <c r="Y111" s="5"/>
      <c r="Z111" s="5"/>
    </row>
    <row r="112" spans="1:26" ht="15.75" hidden="1" customHeight="1" x14ac:dyDescent="0.25">
      <c r="A112" s="26">
        <v>107017</v>
      </c>
      <c r="B112" s="5" t="str">
        <f>VLOOKUP(A112,Feuil2!$A$1:$E$552,3,0)</f>
        <v xml:space="preserve">XU     </v>
      </c>
      <c r="C112" s="5" t="str">
        <f>VLOOKUP(A112,Feuil2!$A$1:$E$552,2,0)</f>
        <v xml:space="preserve">Alice  </v>
      </c>
      <c r="D112" s="5" t="str">
        <f t="shared" si="6"/>
        <v xml:space="preserve">XU      Alice  </v>
      </c>
      <c r="E112" s="5" t="str">
        <f>VLOOKUP(A112,Feuil2!$A$1:$E$552,4,0)</f>
        <v>alice.xu@edu.ece.fr</v>
      </c>
      <c r="F112" s="10" t="s">
        <v>2877</v>
      </c>
      <c r="G112" s="5" t="s">
        <v>2146</v>
      </c>
      <c r="H112" s="10" t="str">
        <f>VLOOKUP(G112,Projets!$A$2:$B$90,2,0)</f>
        <v>Cathéter automatisé</v>
      </c>
      <c r="I112" s="13" t="str">
        <f>VLOOKUP(G112,Projets!$A$2:$E$90,4,0)</f>
        <v>Innovative Systems for Health</v>
      </c>
      <c r="J112" s="13" t="str">
        <f>VLOOKUP(G112,Projets!$A$2:$K$90,11,0)</f>
        <v>Thomas Couanon</v>
      </c>
      <c r="K112" s="13" t="str">
        <f>VLOOKUP(G112,Projets!$C$2:$E$90,3,0)</f>
        <v>Concours</v>
      </c>
      <c r="L112" s="9">
        <f t="shared" si="12"/>
        <v>6</v>
      </c>
      <c r="M112" s="5" t="s">
        <v>2394</v>
      </c>
      <c r="N112" s="5"/>
      <c r="O112" s="5"/>
      <c r="P112" s="5"/>
      <c r="Q112" s="13">
        <f>VLOOKUP(G112,Projets!$A$2:$R$90,16,0)</f>
        <v>17</v>
      </c>
      <c r="R112" s="13">
        <f>VLOOKUP(G112,Projets!$A$2:$R$90,17,0)</f>
        <v>16</v>
      </c>
      <c r="S112" s="13">
        <f t="shared" si="7"/>
        <v>16.5</v>
      </c>
      <c r="T112" s="13">
        <v>16.5</v>
      </c>
      <c r="U112" s="5"/>
      <c r="V112" s="5"/>
      <c r="W112" s="5"/>
      <c r="X112" s="5"/>
      <c r="Y112" s="5"/>
      <c r="Z112" s="5"/>
    </row>
    <row r="113" spans="1:26" ht="15.75" hidden="1" customHeight="1" x14ac:dyDescent="0.25">
      <c r="A113" s="26">
        <v>106687</v>
      </c>
      <c r="B113" s="5" t="str">
        <f>VLOOKUP(A113,Feuil2!$A$1:$E$552,3,0)</f>
        <v xml:space="preserve">DE SOUSA MACHADO   </v>
      </c>
      <c r="C113" s="5" t="str">
        <f>VLOOKUP(A113,Feuil2!$A$1:$E$552,2,0)</f>
        <v xml:space="preserve">Monica  </v>
      </c>
      <c r="D113" s="5" t="str">
        <f t="shared" si="6"/>
        <v xml:space="preserve">DE SOUSA MACHADO    Monica  </v>
      </c>
      <c r="E113" s="5" t="str">
        <f>VLOOKUP(A113,Feuil2!$A$1:$E$552,4,0)</f>
        <v>monica.de-sousa-machado@edu.ece.fr</v>
      </c>
      <c r="F113" s="10" t="s">
        <v>2874</v>
      </c>
      <c r="G113" s="5" t="s">
        <v>2146</v>
      </c>
      <c r="H113" s="10" t="str">
        <f>VLOOKUP(G113,Projets!$A$2:$B$90,2,0)</f>
        <v>Cathéter automatisé</v>
      </c>
      <c r="I113" s="13" t="str">
        <f>VLOOKUP(G113,Projets!$A$2:$E$90,4,0)</f>
        <v>Innovative Systems for Health</v>
      </c>
      <c r="J113" s="13" t="str">
        <f>VLOOKUP(G113,Projets!$A$2:$K$90,11,0)</f>
        <v>Thomas Couanon</v>
      </c>
      <c r="K113" s="13" t="str">
        <f>VLOOKUP(G113,Projets!$C$2:$E$90,3,0)</f>
        <v>Concours</v>
      </c>
      <c r="L113" s="9">
        <f t="shared" si="12"/>
        <v>6</v>
      </c>
      <c r="M113" s="5" t="s">
        <v>2393</v>
      </c>
      <c r="N113" s="5"/>
      <c r="O113" s="5"/>
      <c r="P113" s="5"/>
      <c r="Q113" s="13">
        <f>VLOOKUP(G113,Projets!$A$2:$R$90,16,0)</f>
        <v>17</v>
      </c>
      <c r="R113" s="13">
        <f>VLOOKUP(G113,Projets!$A$2:$R$90,17,0)</f>
        <v>16</v>
      </c>
      <c r="S113" s="13">
        <f t="shared" si="7"/>
        <v>16.5</v>
      </c>
      <c r="T113" s="13">
        <v>16.5</v>
      </c>
      <c r="U113" s="5"/>
      <c r="V113" s="5"/>
      <c r="W113" s="5"/>
      <c r="X113" s="5"/>
      <c r="Y113" s="5"/>
      <c r="Z113" s="5"/>
    </row>
    <row r="114" spans="1:26" ht="15.75" hidden="1" customHeight="1" x14ac:dyDescent="0.25">
      <c r="A114" s="26">
        <v>106609</v>
      </c>
      <c r="B114" s="5" t="str">
        <f>VLOOKUP(A114,Feuil2!$A$1:$E$552,3,0)</f>
        <v xml:space="preserve">GAILLARD     </v>
      </c>
      <c r="C114" s="5" t="str">
        <f>VLOOKUP(A114,Feuil2!$A$1:$E$552,2,0)</f>
        <v xml:space="preserve">Clement  </v>
      </c>
      <c r="D114" s="5" t="str">
        <f t="shared" si="6"/>
        <v xml:space="preserve">GAILLARD      Clement  </v>
      </c>
      <c r="E114" s="5" t="str">
        <f>VLOOKUP(A114,Feuil2!$A$1:$E$552,4,0)</f>
        <v>clement.gaillard@edu.ece.fr</v>
      </c>
      <c r="F114" s="10" t="s">
        <v>2875</v>
      </c>
      <c r="G114" s="5" t="s">
        <v>2146</v>
      </c>
      <c r="H114" s="10" t="str">
        <f>VLOOKUP(G114,Projets!$A$2:$B$90,2,0)</f>
        <v>Cathéter automatisé</v>
      </c>
      <c r="I114" s="13" t="str">
        <f>VLOOKUP(G114,Projets!$A$2:$E$90,4,0)</f>
        <v>Innovative Systems for Health</v>
      </c>
      <c r="J114" s="13" t="str">
        <f>VLOOKUP(G114,Projets!$A$2:$K$90,11,0)</f>
        <v>Thomas Couanon</v>
      </c>
      <c r="K114" s="13" t="str">
        <f>VLOOKUP(G114,Projets!$C$2:$E$90,3,0)</f>
        <v>Concours</v>
      </c>
      <c r="L114" s="9">
        <f t="shared" si="12"/>
        <v>6</v>
      </c>
      <c r="M114" s="5" t="s">
        <v>2393</v>
      </c>
      <c r="N114" s="5"/>
      <c r="O114" s="5"/>
      <c r="P114" s="5"/>
      <c r="Q114" s="13">
        <f>VLOOKUP(G114,Projets!$A$2:$R$90,16,0)</f>
        <v>17</v>
      </c>
      <c r="R114" s="13">
        <f>VLOOKUP(G114,Projets!$A$2:$R$90,17,0)</f>
        <v>16</v>
      </c>
      <c r="S114" s="13">
        <f t="shared" si="7"/>
        <v>16.5</v>
      </c>
      <c r="T114" s="13">
        <v>16.5</v>
      </c>
      <c r="U114" s="5"/>
      <c r="V114" s="5"/>
      <c r="W114" s="5"/>
      <c r="X114" s="5"/>
      <c r="Y114" s="5"/>
      <c r="Z114" s="5"/>
    </row>
    <row r="115" spans="1:26" ht="15.75" hidden="1" customHeight="1" x14ac:dyDescent="0.25">
      <c r="A115" s="26">
        <v>106391</v>
      </c>
      <c r="B115" s="5" t="str">
        <f>VLOOKUP(A115,Feuil2!$A$1:$E$552,3,0)</f>
        <v xml:space="preserve">LOIS     </v>
      </c>
      <c r="C115" s="5" t="str">
        <f>VLOOKUP(A115,Feuil2!$A$1:$E$552,2,0)</f>
        <v xml:space="preserve">Jérémie  </v>
      </c>
      <c r="D115" s="5" t="str">
        <f t="shared" si="6"/>
        <v xml:space="preserve">LOIS      Jérémie  </v>
      </c>
      <c r="E115" s="5" t="str">
        <f>VLOOKUP(A115,Feuil2!$A$1:$E$552,4,0)</f>
        <v>jeremie.lois@edu.ece.fr</v>
      </c>
      <c r="F115" s="10" t="s">
        <v>2877</v>
      </c>
      <c r="G115" s="5" t="s">
        <v>2146</v>
      </c>
      <c r="H115" s="10" t="str">
        <f>VLOOKUP(G115,Projets!$A$2:$B$90,2,0)</f>
        <v>Cathéter automatisé</v>
      </c>
      <c r="I115" s="13" t="str">
        <f>VLOOKUP(G115,Projets!$A$2:$E$90,4,0)</f>
        <v>Innovative Systems for Health</v>
      </c>
      <c r="J115" s="13" t="str">
        <f>VLOOKUP(G115,Projets!$A$2:$K$90,11,0)</f>
        <v>Thomas Couanon</v>
      </c>
      <c r="K115" s="13" t="str">
        <f>VLOOKUP(G115,Projets!$C$2:$E$90,3,0)</f>
        <v>Concours</v>
      </c>
      <c r="L115" s="9">
        <f t="shared" si="12"/>
        <v>6</v>
      </c>
      <c r="M115" s="5" t="s">
        <v>2394</v>
      </c>
      <c r="N115" s="5"/>
      <c r="O115" s="5"/>
      <c r="P115" s="5"/>
      <c r="Q115" s="13">
        <f>VLOOKUP(G115,Projets!$A$2:$R$90,16,0)</f>
        <v>17</v>
      </c>
      <c r="R115" s="13">
        <f>VLOOKUP(G115,Projets!$A$2:$R$90,17,0)</f>
        <v>16</v>
      </c>
      <c r="S115" s="13">
        <f t="shared" si="7"/>
        <v>16.5</v>
      </c>
      <c r="T115" s="13">
        <v>16.5</v>
      </c>
      <c r="U115" s="5"/>
      <c r="V115" s="5"/>
      <c r="W115" s="5"/>
      <c r="X115" s="5"/>
      <c r="Y115" s="5"/>
      <c r="Z115" s="5"/>
    </row>
    <row r="116" spans="1:26" ht="15.75" hidden="1" customHeight="1" x14ac:dyDescent="0.25">
      <c r="A116" s="26">
        <v>106427</v>
      </c>
      <c r="B116" s="5" t="str">
        <f>VLOOKUP(A116,Feuil2!$A$1:$E$552,3,0)</f>
        <v xml:space="preserve">CAMALACANNANE     </v>
      </c>
      <c r="C116" s="5" t="str">
        <f>VLOOKUP(A116,Feuil2!$A$1:$E$552,2,0)</f>
        <v xml:space="preserve">Keerthana  </v>
      </c>
      <c r="D116" s="5" t="str">
        <f t="shared" si="6"/>
        <v xml:space="preserve">CAMALACANNANE      Keerthana  </v>
      </c>
      <c r="E116" s="5" t="str">
        <f>VLOOKUP(A116,Feuil2!$A$1:$E$552,4,0)</f>
        <v>keerthana.camalacannane@edu.ece.fr</v>
      </c>
      <c r="F116" s="10" t="s">
        <v>2875</v>
      </c>
      <c r="G116" s="5" t="s">
        <v>2146</v>
      </c>
      <c r="H116" s="10" t="str">
        <f>VLOOKUP(G116,Projets!$A$2:$B$90,2,0)</f>
        <v>Cathéter automatisé</v>
      </c>
      <c r="I116" s="13" t="str">
        <f>VLOOKUP(G116,Projets!$A$2:$E$90,4,0)</f>
        <v>Innovative Systems for Health</v>
      </c>
      <c r="J116" s="13" t="str">
        <f>VLOOKUP(G116,Projets!$A$2:$K$90,11,0)</f>
        <v>Thomas Couanon</v>
      </c>
      <c r="K116" s="13" t="str">
        <f>VLOOKUP(G116,Projets!$C$2:$E$90,3,0)</f>
        <v>Concours</v>
      </c>
      <c r="L116" s="9">
        <f t="shared" si="12"/>
        <v>6</v>
      </c>
      <c r="M116" s="5" t="s">
        <v>2393</v>
      </c>
      <c r="N116" s="5"/>
      <c r="O116" s="5"/>
      <c r="P116" s="5"/>
      <c r="Q116" s="13">
        <f>VLOOKUP(G116,Projets!$A$2:$R$90,16,0)</f>
        <v>17</v>
      </c>
      <c r="R116" s="13">
        <f>VLOOKUP(G116,Projets!$A$2:$R$90,17,0)</f>
        <v>16</v>
      </c>
      <c r="S116" s="13">
        <f t="shared" si="7"/>
        <v>16.5</v>
      </c>
      <c r="T116" s="13">
        <v>16.5</v>
      </c>
      <c r="U116" s="5"/>
      <c r="V116" s="5"/>
      <c r="W116" s="5"/>
      <c r="X116" s="5"/>
      <c r="Y116" s="5"/>
      <c r="Z116" s="5"/>
    </row>
    <row r="117" spans="1:26" ht="15.75" hidden="1" customHeight="1" x14ac:dyDescent="0.25">
      <c r="A117" s="26">
        <v>108470</v>
      </c>
      <c r="B117" s="5" t="str">
        <f>VLOOKUP(A117,Feuil2!$A$1:$E$552,3,0)</f>
        <v xml:space="preserve">ZMERLI     </v>
      </c>
      <c r="C117" s="5" t="str">
        <f>VLOOKUP(A117,Feuil2!$A$1:$E$552,2,0)</f>
        <v xml:space="preserve">Ismail  </v>
      </c>
      <c r="D117" s="5" t="str">
        <f t="shared" ref="D117:D180" si="13">CONCATENATE(B117," ",C117)</f>
        <v xml:space="preserve">ZMERLI      Ismail  </v>
      </c>
      <c r="E117" s="5" t="str">
        <f>VLOOKUP(A117,Feuil2!$A$1:$E$552,4,0)</f>
        <v>ismail.zmerli@edu.ece.fr</v>
      </c>
      <c r="F117" s="10" t="s">
        <v>2878</v>
      </c>
      <c r="G117" s="5" t="s">
        <v>2147</v>
      </c>
      <c r="H117" s="10" t="str">
        <f>VLOOKUP(G117,Projets!$A$2:$B$90,2,0)</f>
        <v>Créateur de partition de musique à partir d'un enregistrement audio et transcription de partition.</v>
      </c>
      <c r="I117" s="13" t="str">
        <f>VLOOKUP(G117,Projets!$A$2:$E$90,4,0)</f>
        <v>Internet Nouvelle Génération</v>
      </c>
      <c r="J117" s="13" t="str">
        <f>VLOOKUP(G117,Projets!$A$2:$K$90,11,0)</f>
        <v>Jacques Rossard</v>
      </c>
      <c r="K117" s="13" t="str">
        <f>VLOOKUP(G117,Projets!$C$2:$E$90,3,0)</f>
        <v>Concours</v>
      </c>
      <c r="L117" s="9">
        <f t="shared" si="12"/>
        <v>6</v>
      </c>
      <c r="M117" s="5" t="s">
        <v>2394</v>
      </c>
      <c r="N117" s="5"/>
      <c r="O117" s="5"/>
      <c r="P117" s="5"/>
      <c r="Q117" s="13">
        <f>VLOOKUP(G117,Projets!$A$2:$R$90,16,0)</f>
        <v>16.5</v>
      </c>
      <c r="R117" s="13">
        <f>VLOOKUP(G117,Projets!$A$2:$R$90,17,0)</f>
        <v>13</v>
      </c>
      <c r="S117" s="13">
        <f t="shared" ref="S117:S180" si="14">AVERAGE(Q117:R117)</f>
        <v>14.75</v>
      </c>
      <c r="T117" s="13">
        <v>8.25</v>
      </c>
      <c r="U117" s="5"/>
      <c r="V117" s="5"/>
      <c r="W117" s="5"/>
      <c r="X117" s="5"/>
      <c r="Y117" s="5"/>
      <c r="Z117" s="5"/>
    </row>
    <row r="118" spans="1:26" s="5" customFormat="1" ht="15.75" hidden="1" customHeight="1" x14ac:dyDescent="0.25">
      <c r="A118" s="26">
        <v>108433</v>
      </c>
      <c r="B118" s="5" t="str">
        <f>VLOOKUP(A118,Feuil2!$A$1:$E$552,3,0)</f>
        <v xml:space="preserve">OUDJANI     </v>
      </c>
      <c r="C118" s="5" t="str">
        <f>VLOOKUP(A118,Feuil2!$A$1:$E$552,2,0)</f>
        <v xml:space="preserve">Rayan  </v>
      </c>
      <c r="D118" s="5" t="str">
        <f t="shared" si="13"/>
        <v xml:space="preserve">OUDJANI      Rayan  </v>
      </c>
      <c r="E118" s="5" t="str">
        <f>VLOOKUP(A118,Feuil2!$A$1:$E$552,4,0)</f>
        <v>rayan.oudjani@edu.ece.fr</v>
      </c>
      <c r="F118" s="10" t="s">
        <v>2875</v>
      </c>
      <c r="G118" s="5" t="s">
        <v>2147</v>
      </c>
      <c r="H118" s="10" t="str">
        <f>VLOOKUP(G118,Projets!$A$2:$B$90,2,0)</f>
        <v>Créateur de partition de musique à partir d'un enregistrement audio et transcription de partition.</v>
      </c>
      <c r="I118" s="13" t="str">
        <f>VLOOKUP(G118,Projets!$A$2:$E$90,4,0)</f>
        <v>Internet Nouvelle Génération</v>
      </c>
      <c r="J118" s="13" t="str">
        <f>VLOOKUP(G118,Projets!$A$2:$K$90,11,0)</f>
        <v>Jacques Rossard</v>
      </c>
      <c r="K118" s="13" t="str">
        <f>VLOOKUP(G118,Projets!$C$2:$E$90,3,0)</f>
        <v>Concours</v>
      </c>
      <c r="L118" s="9">
        <f t="shared" si="12"/>
        <v>6</v>
      </c>
      <c r="M118" s="5" t="s">
        <v>2393</v>
      </c>
      <c r="Q118" s="13">
        <f>VLOOKUP(G118,Projets!$A$2:$R$90,16,0)</f>
        <v>16.5</v>
      </c>
      <c r="R118" s="13">
        <f>VLOOKUP(G118,Projets!$A$2:$R$90,17,0)</f>
        <v>13</v>
      </c>
      <c r="S118" s="13">
        <f t="shared" si="14"/>
        <v>14.75</v>
      </c>
      <c r="T118" s="13">
        <v>8.25</v>
      </c>
    </row>
    <row r="119" spans="1:26" ht="15.75" hidden="1" customHeight="1" x14ac:dyDescent="0.25">
      <c r="A119" s="26">
        <v>108482</v>
      </c>
      <c r="B119" s="5" t="str">
        <f>VLOOKUP(A119,Feuil2!$A$1:$E$552,3,0)</f>
        <v xml:space="preserve">JUTEAU     </v>
      </c>
      <c r="C119" s="5" t="str">
        <f>VLOOKUP(A119,Feuil2!$A$1:$E$552,2,0)</f>
        <v xml:space="preserve">Arthur  </v>
      </c>
      <c r="D119" s="5" t="str">
        <f t="shared" si="13"/>
        <v xml:space="preserve">JUTEAU      Arthur  </v>
      </c>
      <c r="E119" s="5" t="str">
        <f>VLOOKUP(A119,Feuil2!$A$1:$E$552,4,0)</f>
        <v>arthur.juteau@edu.ece.fr</v>
      </c>
      <c r="F119" s="10" t="s">
        <v>2875</v>
      </c>
      <c r="G119" s="5" t="s">
        <v>2147</v>
      </c>
      <c r="H119" s="10" t="str">
        <f>VLOOKUP(G119,Projets!$A$2:$B$90,2,0)</f>
        <v>Créateur de partition de musique à partir d'un enregistrement audio et transcription de partition.</v>
      </c>
      <c r="I119" s="13" t="str">
        <f>VLOOKUP(G119,Projets!$A$2:$E$90,4,0)</f>
        <v>Internet Nouvelle Génération</v>
      </c>
      <c r="J119" s="13" t="str">
        <f>VLOOKUP(G119,Projets!$A$2:$K$90,11,0)</f>
        <v>Jacques Rossard</v>
      </c>
      <c r="K119" s="13" t="str">
        <f>VLOOKUP(G119,Projets!$C$2:$E$90,3,0)</f>
        <v>Concours</v>
      </c>
      <c r="L119" s="9">
        <f t="shared" si="12"/>
        <v>6</v>
      </c>
      <c r="M119" s="5" t="s">
        <v>2393</v>
      </c>
      <c r="N119" s="5"/>
      <c r="O119" s="5"/>
      <c r="P119" s="5"/>
      <c r="Q119" s="13">
        <f>VLOOKUP(G119,Projets!$A$2:$R$90,16,0)</f>
        <v>16.5</v>
      </c>
      <c r="R119" s="13">
        <f>VLOOKUP(G119,Projets!$A$2:$R$90,17,0)</f>
        <v>13</v>
      </c>
      <c r="S119" s="13">
        <f t="shared" si="14"/>
        <v>14.75</v>
      </c>
      <c r="T119" s="13">
        <v>8.25</v>
      </c>
      <c r="U119" s="5"/>
      <c r="V119" s="5"/>
      <c r="W119" s="5"/>
      <c r="X119" s="5"/>
      <c r="Y119" s="5"/>
      <c r="Z119" s="5"/>
    </row>
    <row r="120" spans="1:26" ht="15.75" hidden="1" customHeight="1" x14ac:dyDescent="0.25">
      <c r="A120" s="26">
        <v>108519</v>
      </c>
      <c r="B120" s="5" t="str">
        <f>VLOOKUP(A120,Feuil2!$A$1:$E$552,3,0)</f>
        <v xml:space="preserve">MOUNEIMNE     </v>
      </c>
      <c r="C120" s="5" t="str">
        <f>VLOOKUP(A120,Feuil2!$A$1:$E$552,2,0)</f>
        <v xml:space="preserve">Kevin  </v>
      </c>
      <c r="D120" s="5" t="str">
        <f t="shared" si="13"/>
        <v xml:space="preserve">MOUNEIMNE      Kevin  </v>
      </c>
      <c r="E120" s="5" t="str">
        <f>VLOOKUP(A120,Feuil2!$A$1:$E$552,4,0)</f>
        <v>kevin.mouneimne@edu.ece.fr</v>
      </c>
      <c r="F120" s="10" t="s">
        <v>2875</v>
      </c>
      <c r="G120" s="5" t="s">
        <v>2147</v>
      </c>
      <c r="H120" s="10" t="str">
        <f>VLOOKUP(G120,Projets!$A$2:$B$90,2,0)</f>
        <v>Créateur de partition de musique à partir d'un enregistrement audio et transcription de partition.</v>
      </c>
      <c r="I120" s="13" t="str">
        <f>VLOOKUP(G120,Projets!$A$2:$E$90,4,0)</f>
        <v>Internet Nouvelle Génération</v>
      </c>
      <c r="J120" s="13" t="str">
        <f>VLOOKUP(G120,Projets!$A$2:$K$90,11,0)</f>
        <v>Jacques Rossard</v>
      </c>
      <c r="K120" s="13" t="str">
        <f>VLOOKUP(G120,Projets!$C$2:$E$90,3,0)</f>
        <v>Concours</v>
      </c>
      <c r="L120" s="9">
        <f t="shared" si="12"/>
        <v>6</v>
      </c>
      <c r="M120" s="5" t="s">
        <v>2393</v>
      </c>
      <c r="N120" s="5"/>
      <c r="O120" s="5"/>
      <c r="P120" s="5"/>
      <c r="Q120" s="13">
        <f>VLOOKUP(G120,Projets!$A$2:$R$90,16,0)</f>
        <v>16.5</v>
      </c>
      <c r="R120" s="13">
        <f>VLOOKUP(G120,Projets!$A$2:$R$90,17,0)</f>
        <v>13</v>
      </c>
      <c r="S120" s="13">
        <f t="shared" si="14"/>
        <v>14.75</v>
      </c>
      <c r="T120" s="13">
        <v>8.25</v>
      </c>
      <c r="U120" s="5"/>
      <c r="V120" s="5"/>
      <c r="W120" s="5"/>
      <c r="X120" s="5"/>
      <c r="Y120" s="5"/>
      <c r="Z120" s="5"/>
    </row>
    <row r="121" spans="1:26" ht="15.75" hidden="1" customHeight="1" x14ac:dyDescent="0.25">
      <c r="A121" s="26">
        <v>108398</v>
      </c>
      <c r="B121" s="5" t="str">
        <f>VLOOKUP(A121,Feuil2!$A$1:$E$552,3,0)</f>
        <v xml:space="preserve">MARY     </v>
      </c>
      <c r="C121" s="5" t="str">
        <f>VLOOKUP(A121,Feuil2!$A$1:$E$552,2,0)</f>
        <v xml:space="preserve">Guillaume  </v>
      </c>
      <c r="D121" s="5" t="str">
        <f t="shared" si="13"/>
        <v xml:space="preserve">MARY      Guillaume  </v>
      </c>
      <c r="E121" s="5" t="str">
        <f>VLOOKUP(A121,Feuil2!$A$1:$E$552,4,0)</f>
        <v>guillaume.mary@edu.ece.fr</v>
      </c>
      <c r="F121" s="10" t="s">
        <v>2875</v>
      </c>
      <c r="G121" s="5" t="s">
        <v>2147</v>
      </c>
      <c r="H121" s="10" t="str">
        <f>VLOOKUP(G121,Projets!$A$2:$B$90,2,0)</f>
        <v>Créateur de partition de musique à partir d'un enregistrement audio et transcription de partition.</v>
      </c>
      <c r="I121" s="13" t="str">
        <f>VLOOKUP(G121,Projets!$A$2:$E$90,4,0)</f>
        <v>Internet Nouvelle Génération</v>
      </c>
      <c r="J121" s="13" t="str">
        <f>VLOOKUP(G121,Projets!$A$2:$K$90,11,0)</f>
        <v>Jacques Rossard</v>
      </c>
      <c r="K121" s="13" t="str">
        <f>VLOOKUP(G121,Projets!$C$2:$E$90,3,0)</f>
        <v>Concours</v>
      </c>
      <c r="L121" s="9">
        <f t="shared" si="12"/>
        <v>6</v>
      </c>
      <c r="M121" s="5" t="s">
        <v>2393</v>
      </c>
      <c r="N121" s="5"/>
      <c r="O121" s="5"/>
      <c r="P121" s="5"/>
      <c r="Q121" s="13">
        <f>VLOOKUP(G121,Projets!$A$2:$R$90,16,0)</f>
        <v>16.5</v>
      </c>
      <c r="R121" s="13">
        <f>VLOOKUP(G121,Projets!$A$2:$R$90,17,0)</f>
        <v>13</v>
      </c>
      <c r="S121" s="13">
        <f t="shared" si="14"/>
        <v>14.75</v>
      </c>
      <c r="T121" s="13">
        <v>8.25</v>
      </c>
      <c r="U121" s="5"/>
      <c r="V121" s="5"/>
      <c r="W121" s="5"/>
      <c r="X121" s="5"/>
      <c r="Y121" s="5"/>
      <c r="Z121" s="5"/>
    </row>
    <row r="122" spans="1:26" ht="15.75" hidden="1" customHeight="1" x14ac:dyDescent="0.25">
      <c r="A122" s="26">
        <v>108464</v>
      </c>
      <c r="B122" s="5" t="str">
        <f>VLOOKUP(A122,Feuil2!$A$1:$E$552,3,0)</f>
        <v xml:space="preserve">COSTE     </v>
      </c>
      <c r="C122" s="5" t="str">
        <f>VLOOKUP(A122,Feuil2!$A$1:$E$552,2,0)</f>
        <v xml:space="preserve">Corentin  </v>
      </c>
      <c r="D122" s="5" t="str">
        <f t="shared" si="13"/>
        <v xml:space="preserve">COSTE      Corentin  </v>
      </c>
      <c r="E122" s="5" t="str">
        <f>VLOOKUP(A122,Feuil2!$A$1:$E$552,4,0)</f>
        <v>corentin.coste@edu.ece.fr</v>
      </c>
      <c r="F122" s="10" t="s">
        <v>2878</v>
      </c>
      <c r="G122" s="5" t="s">
        <v>2147</v>
      </c>
      <c r="H122" s="10" t="str">
        <f>VLOOKUP(G122,Projets!$A$2:$B$90,2,0)</f>
        <v>Créateur de partition de musique à partir d'un enregistrement audio et transcription de partition.</v>
      </c>
      <c r="I122" s="13" t="str">
        <f>VLOOKUP(G122,Projets!$A$2:$E$90,4,0)</f>
        <v>Internet Nouvelle Génération</v>
      </c>
      <c r="J122" s="13" t="str">
        <f>VLOOKUP(G122,Projets!$A$2:$K$90,11,0)</f>
        <v>Jacques Rossard</v>
      </c>
      <c r="K122" s="13" t="str">
        <f>VLOOKUP(G122,Projets!$C$2:$E$90,3,0)</f>
        <v>Concours</v>
      </c>
      <c r="L122" s="9">
        <f t="shared" si="12"/>
        <v>6</v>
      </c>
      <c r="M122" s="5" t="s">
        <v>2394</v>
      </c>
      <c r="N122" s="5"/>
      <c r="O122" s="5"/>
      <c r="P122" s="5"/>
      <c r="Q122" s="13">
        <f>VLOOKUP(G122,Projets!$A$2:$R$90,16,0)</f>
        <v>16.5</v>
      </c>
      <c r="R122" s="13">
        <f>VLOOKUP(G122,Projets!$A$2:$R$90,17,0)</f>
        <v>13</v>
      </c>
      <c r="S122" s="13">
        <f t="shared" si="14"/>
        <v>14.75</v>
      </c>
      <c r="T122" s="13">
        <v>8.25</v>
      </c>
      <c r="U122" s="5"/>
      <c r="V122" s="5"/>
      <c r="W122" s="5"/>
      <c r="X122" s="5"/>
      <c r="Y122" s="5"/>
      <c r="Z122" s="5"/>
    </row>
    <row r="123" spans="1:26" ht="15.75" hidden="1" customHeight="1" x14ac:dyDescent="0.25">
      <c r="A123" s="26">
        <v>106420</v>
      </c>
      <c r="B123" s="5" t="str">
        <f>VLOOKUP(A123,Feuil2!$A$1:$E$552,3,0)</f>
        <v xml:space="preserve">LEFAILLET     </v>
      </c>
      <c r="C123" s="5" t="str">
        <f>VLOOKUP(A123,Feuil2!$A$1:$E$552,2,0)</f>
        <v xml:space="preserve">Edouard  </v>
      </c>
      <c r="D123" s="5" t="str">
        <f t="shared" si="13"/>
        <v xml:space="preserve">LEFAILLET      Edouard  </v>
      </c>
      <c r="E123" s="5" t="str">
        <f>VLOOKUP(A123,Feuil2!$A$1:$E$552,4,0)</f>
        <v>edouard.lefaillet@edu.ece.fr</v>
      </c>
      <c r="F123" s="10" t="s">
        <v>2877</v>
      </c>
      <c r="G123" s="5" t="s">
        <v>2148</v>
      </c>
      <c r="H123" s="10" t="str">
        <f>VLOOKUP(G123,Projets!$A$2:$B$90,2,0)</f>
        <v>Batterie intelligente</v>
      </c>
      <c r="I123" s="13" t="str">
        <f>VLOOKUP(G123,Projets!$A$2:$E$90,4,0)</f>
        <v>Smart Buildings &amp; Energy Efficiency</v>
      </c>
      <c r="J123" s="13" t="str">
        <f>VLOOKUP(G123,Projets!$A$2:$K$90,11,0)</f>
        <v>Filippo Ferdeghini</v>
      </c>
      <c r="K123" s="13" t="str">
        <f>VLOOKUP(G123,Projets!$C$2:$E$90,3,0)</f>
        <v>Concours</v>
      </c>
      <c r="L123" s="9">
        <f t="shared" si="12"/>
        <v>7</v>
      </c>
      <c r="M123" s="5" t="s">
        <v>2394</v>
      </c>
      <c r="N123" s="5"/>
      <c r="O123" s="5"/>
      <c r="P123" s="5"/>
      <c r="Q123" s="13">
        <f>VLOOKUP(G123,Projets!$A$2:$R$90,16,0)</f>
        <v>15.5</v>
      </c>
      <c r="R123" s="13">
        <f>VLOOKUP(G123,Projets!$A$2:$R$90,17,0)</f>
        <v>16</v>
      </c>
      <c r="S123" s="13">
        <f t="shared" si="14"/>
        <v>15.75</v>
      </c>
      <c r="T123" s="13">
        <v>15.75</v>
      </c>
      <c r="U123" s="5"/>
      <c r="V123" s="5"/>
      <c r="W123" s="5"/>
      <c r="X123" s="5"/>
      <c r="Y123" s="5"/>
      <c r="Z123" s="5"/>
    </row>
    <row r="124" spans="1:26" ht="15.75" hidden="1" customHeight="1" x14ac:dyDescent="0.25">
      <c r="A124" s="26">
        <v>105897</v>
      </c>
      <c r="B124" s="5" t="str">
        <f>VLOOKUP(A124,Feuil2!$A$1:$E$552,3,0)</f>
        <v xml:space="preserve">FARAGALLA     </v>
      </c>
      <c r="C124" s="5" t="str">
        <f>VLOOKUP(A124,Feuil2!$A$1:$E$552,2,0)</f>
        <v xml:space="preserve">Maxime  </v>
      </c>
      <c r="D124" s="5" t="str">
        <f t="shared" si="13"/>
        <v xml:space="preserve">FARAGALLA      Maxime  </v>
      </c>
      <c r="E124" s="5" t="str">
        <f>VLOOKUP(A124,Feuil2!$A$1:$E$552,4,0)</f>
        <v>maxime.faragalla@edu.ece.fr</v>
      </c>
      <c r="F124" s="10" t="s">
        <v>2879</v>
      </c>
      <c r="G124" s="5" t="s">
        <v>2148</v>
      </c>
      <c r="H124" s="10" t="str">
        <f>VLOOKUP(G124,Projets!$A$2:$B$90,2,0)</f>
        <v>Batterie intelligente</v>
      </c>
      <c r="I124" s="13" t="str">
        <f>VLOOKUP(G124,Projets!$A$2:$E$90,4,0)</f>
        <v>Smart Buildings &amp; Energy Efficiency</v>
      </c>
      <c r="J124" s="13" t="str">
        <f>VLOOKUP(G124,Projets!$A$2:$K$90,11,0)</f>
        <v>Filippo Ferdeghini</v>
      </c>
      <c r="K124" s="13" t="str">
        <f>VLOOKUP(G124,Projets!$C$2:$E$90,3,0)</f>
        <v>Concours</v>
      </c>
      <c r="L124" s="9">
        <f t="shared" si="12"/>
        <v>7</v>
      </c>
      <c r="M124" s="5" t="s">
        <v>2393</v>
      </c>
      <c r="N124" s="5"/>
      <c r="O124" s="5"/>
      <c r="P124" s="5"/>
      <c r="Q124" s="13">
        <f>VLOOKUP(G124,Projets!$A$2:$R$90,16,0)</f>
        <v>15.5</v>
      </c>
      <c r="R124" s="13">
        <f>VLOOKUP(G124,Projets!$A$2:$R$90,17,0)</f>
        <v>16</v>
      </c>
      <c r="S124" s="13">
        <f t="shared" si="14"/>
        <v>15.75</v>
      </c>
      <c r="T124" s="13">
        <v>15.75</v>
      </c>
      <c r="U124" s="5"/>
      <c r="V124" s="5"/>
      <c r="W124" s="5"/>
      <c r="X124" s="5"/>
      <c r="Y124" s="5"/>
      <c r="Z124" s="5"/>
    </row>
    <row r="125" spans="1:26" ht="15.75" hidden="1" customHeight="1" x14ac:dyDescent="0.25">
      <c r="A125" s="26">
        <v>106643</v>
      </c>
      <c r="B125" s="5" t="str">
        <f>VLOOKUP(A125,Feuil2!$A$1:$E$552,3,0)</f>
        <v xml:space="preserve">DAOUDI     </v>
      </c>
      <c r="C125" s="5" t="str">
        <f>VLOOKUP(A125,Feuil2!$A$1:$E$552,2,0)</f>
        <v xml:space="preserve">Hadia  </v>
      </c>
      <c r="D125" s="5" t="str">
        <f t="shared" si="13"/>
        <v xml:space="preserve">DAOUDI      Hadia  </v>
      </c>
      <c r="E125" s="5" t="str">
        <f>VLOOKUP(A125,Feuil2!$A$1:$E$552,4,0)</f>
        <v>hadia.daoudi@edu.ece.fr</v>
      </c>
      <c r="F125" s="10" t="s">
        <v>2877</v>
      </c>
      <c r="G125" s="5" t="s">
        <v>2148</v>
      </c>
      <c r="H125" s="10" t="str">
        <f>VLOOKUP(G125,Projets!$A$2:$B$90,2,0)</f>
        <v>Batterie intelligente</v>
      </c>
      <c r="I125" s="13" t="str">
        <f>VLOOKUP(G125,Projets!$A$2:$E$90,4,0)</f>
        <v>Smart Buildings &amp; Energy Efficiency</v>
      </c>
      <c r="J125" s="13" t="str">
        <f>VLOOKUP(G125,Projets!$A$2:$K$90,11,0)</f>
        <v>Filippo Ferdeghini</v>
      </c>
      <c r="K125" s="13" t="str">
        <f>VLOOKUP(G125,Projets!$C$2:$E$90,3,0)</f>
        <v>Concours</v>
      </c>
      <c r="L125" s="9">
        <f t="shared" si="12"/>
        <v>7</v>
      </c>
      <c r="M125" s="5" t="s">
        <v>2394</v>
      </c>
      <c r="N125" s="5"/>
      <c r="O125" s="5"/>
      <c r="P125" s="5"/>
      <c r="Q125" s="13">
        <f>VLOOKUP(G125,Projets!$A$2:$R$90,16,0)</f>
        <v>15.5</v>
      </c>
      <c r="R125" s="13">
        <f>VLOOKUP(G125,Projets!$A$2:$R$90,17,0)</f>
        <v>16</v>
      </c>
      <c r="S125" s="13">
        <f t="shared" si="14"/>
        <v>15.75</v>
      </c>
      <c r="T125" s="13">
        <v>15.75</v>
      </c>
      <c r="U125" s="5"/>
      <c r="V125" s="5"/>
      <c r="W125" s="5"/>
      <c r="X125" s="5"/>
      <c r="Y125" s="5"/>
      <c r="Z125" s="5"/>
    </row>
    <row r="126" spans="1:26" ht="15.75" hidden="1" customHeight="1" x14ac:dyDescent="0.25">
      <c r="A126" s="26">
        <v>107100</v>
      </c>
      <c r="B126" s="5" t="str">
        <f>VLOOKUP(A126,Feuil2!$A$1:$E$552,3,0)</f>
        <v xml:space="preserve">DE BRAY    </v>
      </c>
      <c r="C126" s="5" t="str">
        <f>VLOOKUP(A126,Feuil2!$A$1:$E$552,2,0)</f>
        <v xml:space="preserve">Baudry  </v>
      </c>
      <c r="D126" s="5" t="str">
        <f t="shared" si="13"/>
        <v xml:space="preserve">DE BRAY     Baudry  </v>
      </c>
      <c r="E126" s="5" t="str">
        <f>VLOOKUP(A126,Feuil2!$A$1:$E$552,4,0)</f>
        <v>baudry.de-bray@edu.ece.fr</v>
      </c>
      <c r="F126" s="10" t="s">
        <v>2879</v>
      </c>
      <c r="G126" s="5" t="s">
        <v>2148</v>
      </c>
      <c r="H126" s="10" t="str">
        <f>VLOOKUP(G126,Projets!$A$2:$B$90,2,0)</f>
        <v>Batterie intelligente</v>
      </c>
      <c r="I126" s="13" t="str">
        <f>VLOOKUP(G126,Projets!$A$2:$E$90,4,0)</f>
        <v>Smart Buildings &amp; Energy Efficiency</v>
      </c>
      <c r="J126" s="13" t="str">
        <f>VLOOKUP(G126,Projets!$A$2:$K$90,11,0)</f>
        <v>Filippo Ferdeghini</v>
      </c>
      <c r="K126" s="13" t="str">
        <f>VLOOKUP(G126,Projets!$C$2:$E$90,3,0)</f>
        <v>Concours</v>
      </c>
      <c r="L126" s="9">
        <f t="shared" si="12"/>
        <v>7</v>
      </c>
      <c r="M126" s="5" t="s">
        <v>2393</v>
      </c>
      <c r="N126" s="5"/>
      <c r="O126" s="5"/>
      <c r="P126" s="5"/>
      <c r="Q126" s="13">
        <f>VLOOKUP(G126,Projets!$A$2:$R$90,16,0)</f>
        <v>15.5</v>
      </c>
      <c r="R126" s="13">
        <f>VLOOKUP(G126,Projets!$A$2:$R$90,17,0)</f>
        <v>16</v>
      </c>
      <c r="S126" s="13">
        <f t="shared" si="14"/>
        <v>15.75</v>
      </c>
      <c r="T126" s="13">
        <v>15.75</v>
      </c>
      <c r="U126" s="5"/>
      <c r="V126" s="5"/>
      <c r="W126" s="5"/>
      <c r="X126" s="5"/>
      <c r="Y126" s="5"/>
      <c r="Z126" s="5"/>
    </row>
    <row r="127" spans="1:26" ht="15.75" hidden="1" customHeight="1" x14ac:dyDescent="0.25">
      <c r="A127" s="26">
        <v>107755</v>
      </c>
      <c r="B127" s="5" t="str">
        <f>VLOOKUP(A127,Feuil2!$A$1:$E$552,3,0)</f>
        <v xml:space="preserve">ENGERRAN     </v>
      </c>
      <c r="C127" s="5" t="str">
        <f>VLOOKUP(A127,Feuil2!$A$1:$E$552,2,0)</f>
        <v xml:space="preserve">Sacha  </v>
      </c>
      <c r="D127" s="5" t="str">
        <f t="shared" si="13"/>
        <v xml:space="preserve">ENGERRAN      Sacha  </v>
      </c>
      <c r="E127" s="5" t="str">
        <f>VLOOKUP(A127,Feuil2!$A$1:$E$552,4,0)</f>
        <v>sacha.engerran@edu.ece.fr</v>
      </c>
      <c r="F127" s="10" t="s">
        <v>2874</v>
      </c>
      <c r="G127" s="5" t="s">
        <v>2148</v>
      </c>
      <c r="H127" s="10" t="str">
        <f>VLOOKUP(G127,Projets!$A$2:$B$90,2,0)</f>
        <v>Batterie intelligente</v>
      </c>
      <c r="I127" s="13" t="str">
        <f>VLOOKUP(G127,Projets!$A$2:$E$90,4,0)</f>
        <v>Smart Buildings &amp; Energy Efficiency</v>
      </c>
      <c r="J127" s="13" t="str">
        <f>VLOOKUP(G127,Projets!$A$2:$K$90,11,0)</f>
        <v>Filippo Ferdeghini</v>
      </c>
      <c r="K127" s="13" t="str">
        <f>VLOOKUP(G127,Projets!$C$2:$E$90,3,0)</f>
        <v>Concours</v>
      </c>
      <c r="L127" s="9">
        <f t="shared" si="12"/>
        <v>7</v>
      </c>
      <c r="M127" s="5" t="s">
        <v>2394</v>
      </c>
      <c r="N127" s="5"/>
      <c r="O127" s="5"/>
      <c r="P127" s="5"/>
      <c r="Q127" s="13">
        <f>VLOOKUP(G127,Projets!$A$2:$R$90,16,0)</f>
        <v>15.5</v>
      </c>
      <c r="R127" s="13">
        <f>VLOOKUP(G127,Projets!$A$2:$R$90,17,0)</f>
        <v>16</v>
      </c>
      <c r="S127" s="13">
        <f t="shared" si="14"/>
        <v>15.75</v>
      </c>
      <c r="T127" s="13">
        <v>15.75</v>
      </c>
      <c r="U127" s="5"/>
      <c r="V127" s="5"/>
      <c r="W127" s="5"/>
      <c r="X127" s="5"/>
      <c r="Y127" s="5"/>
      <c r="Z127" s="5"/>
    </row>
    <row r="128" spans="1:26" ht="15.75" hidden="1" customHeight="1" x14ac:dyDescent="0.25">
      <c r="A128" s="26">
        <v>108523</v>
      </c>
      <c r="B128" s="5" t="str">
        <f>VLOOKUP(A128,Feuil2!$A$1:$E$552,3,0)</f>
        <v xml:space="preserve">MOSIMI     </v>
      </c>
      <c r="C128" s="5" t="str">
        <f>VLOOKUP(A128,Feuil2!$A$1:$E$552,2,0)</f>
        <v xml:space="preserve">Elnathan  </v>
      </c>
      <c r="D128" s="5" t="str">
        <f t="shared" si="13"/>
        <v xml:space="preserve">MOSIMI      Elnathan  </v>
      </c>
      <c r="E128" s="5" t="str">
        <f>VLOOKUP(A128,Feuil2!$A$1:$E$552,4,0)</f>
        <v>elnathan.mosimi@edu.ece.fr</v>
      </c>
      <c r="F128" s="10" t="s">
        <v>2874</v>
      </c>
      <c r="G128" s="5" t="s">
        <v>2148</v>
      </c>
      <c r="H128" s="10" t="str">
        <f>VLOOKUP(G128,Projets!$A$2:$B$90,2,0)</f>
        <v>Batterie intelligente</v>
      </c>
      <c r="I128" s="13" t="str">
        <f>VLOOKUP(G128,Projets!$A$2:$E$90,4,0)</f>
        <v>Smart Buildings &amp; Energy Efficiency</v>
      </c>
      <c r="J128" s="13" t="str">
        <f>VLOOKUP(G128,Projets!$A$2:$K$90,11,0)</f>
        <v>Filippo Ferdeghini</v>
      </c>
      <c r="K128" s="13" t="str">
        <f>VLOOKUP(G128,Projets!$C$2:$E$90,3,0)</f>
        <v>Concours</v>
      </c>
      <c r="L128" s="9">
        <f t="shared" si="12"/>
        <v>7</v>
      </c>
      <c r="M128" s="5" t="s">
        <v>2393</v>
      </c>
      <c r="N128" s="5"/>
      <c r="O128" s="5"/>
      <c r="P128" s="5"/>
      <c r="Q128" s="13">
        <f>VLOOKUP(G128,Projets!$A$2:$R$90,16,0)</f>
        <v>15.5</v>
      </c>
      <c r="R128" s="13">
        <f>VLOOKUP(G128,Projets!$A$2:$R$90,17,0)</f>
        <v>16</v>
      </c>
      <c r="S128" s="13">
        <f t="shared" si="14"/>
        <v>15.75</v>
      </c>
      <c r="T128" s="13">
        <v>15.75</v>
      </c>
      <c r="U128" s="5"/>
      <c r="V128" s="5"/>
      <c r="W128" s="5"/>
      <c r="X128" s="5"/>
      <c r="Y128" s="5"/>
      <c r="Z128" s="5"/>
    </row>
    <row r="129" spans="1:26" ht="15.75" hidden="1" customHeight="1" x14ac:dyDescent="0.25">
      <c r="A129" s="31">
        <v>109034</v>
      </c>
      <c r="B129" s="6" t="s">
        <v>2314</v>
      </c>
      <c r="C129" s="6" t="s">
        <v>2315</v>
      </c>
      <c r="D129" s="7" t="str">
        <f t="shared" si="13"/>
        <v>Laitila Joonas</v>
      </c>
      <c r="E129" s="7" t="str">
        <f>VLOOKUP(A129,Feuil2!$A$1:$E$552,4,0)</f>
        <v>Joonas.Laitila@student.lut.fi</v>
      </c>
      <c r="F129" s="10" t="s">
        <v>2874</v>
      </c>
      <c r="G129" s="6" t="s">
        <v>2148</v>
      </c>
      <c r="H129" s="7" t="str">
        <f>VLOOKUP(G129,Projets!$A$2:$B$90,2,0)</f>
        <v>Batterie intelligente</v>
      </c>
      <c r="I129" s="13" t="str">
        <f>VLOOKUP(G129,Projets!$A$2:$E$90,4,0)</f>
        <v>Smart Buildings &amp; Energy Efficiency</v>
      </c>
      <c r="J129" s="13" t="str">
        <f>VLOOKUP(G129,Projets!$A$2:$K$90,11,0)</f>
        <v>Filippo Ferdeghini</v>
      </c>
      <c r="K129" s="13" t="str">
        <f>VLOOKUP(G129,Projets!$C$2:$E$90,3,0)</f>
        <v>Concours</v>
      </c>
      <c r="L129" s="9">
        <f>COUNTIF($G$2:$G$533,G129)</f>
        <v>7</v>
      </c>
      <c r="M129" s="7" t="s">
        <v>2394</v>
      </c>
      <c r="N129" s="6"/>
      <c r="O129" s="7" t="s">
        <v>2391</v>
      </c>
      <c r="P129" s="6"/>
      <c r="Q129" s="13">
        <f>VLOOKUP(G129,Projets!$A$2:$R$90,16,0)</f>
        <v>15.5</v>
      </c>
      <c r="R129" s="13">
        <f>VLOOKUP(G129,Projets!$A$2:$R$90,17,0)</f>
        <v>16</v>
      </c>
      <c r="S129" s="13">
        <f t="shared" si="14"/>
        <v>15.75</v>
      </c>
      <c r="T129" s="13">
        <v>15.75</v>
      </c>
      <c r="U129" s="6"/>
      <c r="V129" s="6"/>
      <c r="W129" s="6"/>
      <c r="X129" s="6"/>
      <c r="Y129" s="6"/>
      <c r="Z129" s="6"/>
    </row>
    <row r="130" spans="1:26" s="4" customFormat="1" ht="15.75" hidden="1" x14ac:dyDescent="0.25">
      <c r="A130" s="26">
        <v>106541</v>
      </c>
      <c r="B130" s="5" t="str">
        <f>VLOOKUP(A130,Feuil2!$A$1:$E$552,3,0)</f>
        <v xml:space="preserve">THIROLOIX     </v>
      </c>
      <c r="C130" s="5" t="str">
        <f>VLOOKUP(A130,Feuil2!$A$1:$E$552,2,0)</f>
        <v xml:space="preserve">Emmanuelle  </v>
      </c>
      <c r="D130" s="5" t="str">
        <f t="shared" si="13"/>
        <v xml:space="preserve">THIROLOIX      Emmanuelle  </v>
      </c>
      <c r="E130" s="5" t="str">
        <f>VLOOKUP(A130,Feuil2!$A$1:$E$552,4,0)</f>
        <v>emmanuelle.thiroloix@edu.ece.fr</v>
      </c>
      <c r="F130" s="10" t="s">
        <v>2877</v>
      </c>
      <c r="G130" s="5" t="s">
        <v>2149</v>
      </c>
      <c r="H130" s="10" t="str">
        <f>VLOOKUP(G130,Projets!$A$2:$B$90,2,0)</f>
        <v>Site d'empreint de particulier à particulier</v>
      </c>
      <c r="I130" s="13" t="str">
        <f>VLOOKUP(G130,Projets!$A$2:$E$90,4,0)</f>
        <v>Internet Nouvelle Génération</v>
      </c>
      <c r="J130" s="13" t="str">
        <f>VLOOKUP(G130,Projets!$A$2:$K$90,11,0)</f>
        <v>Antoine Marck</v>
      </c>
      <c r="K130" s="13" t="str">
        <f>VLOOKUP(G130,Projets!$C$2:$E$90,3,0)</f>
        <v>Concours</v>
      </c>
      <c r="L130" s="9">
        <f t="shared" ref="L130:L147" si="15">COUNTIF($G$2:$G$488,G130)</f>
        <v>5</v>
      </c>
      <c r="M130" s="5" t="s">
        <v>2393</v>
      </c>
      <c r="N130" s="5"/>
      <c r="O130" s="5"/>
      <c r="P130" s="5"/>
      <c r="Q130" s="13">
        <f>VLOOKUP(G130,Projets!$A$2:$R$90,16,0)</f>
        <v>16</v>
      </c>
      <c r="R130" s="13">
        <f>VLOOKUP(G130,Projets!$A$2:$R$90,17,0)</f>
        <v>15</v>
      </c>
      <c r="S130" s="13">
        <f t="shared" si="14"/>
        <v>15.5</v>
      </c>
      <c r="T130" s="13">
        <v>15.5</v>
      </c>
      <c r="U130" s="5"/>
      <c r="V130" s="5"/>
      <c r="W130" s="5"/>
      <c r="X130" s="5"/>
      <c r="Y130" s="5"/>
      <c r="Z130" s="5"/>
    </row>
    <row r="131" spans="1:26" ht="15.75" hidden="1" customHeight="1" x14ac:dyDescent="0.25">
      <c r="A131" s="26">
        <v>106343</v>
      </c>
      <c r="B131" s="5" t="str">
        <f>VLOOKUP(A131,Feuil2!$A$1:$E$552,3,0)</f>
        <v xml:space="preserve">DECARY     </v>
      </c>
      <c r="C131" s="5" t="str">
        <f>VLOOKUP(A131,Feuil2!$A$1:$E$552,2,0)</f>
        <v xml:space="preserve">Charlotte  </v>
      </c>
      <c r="D131" s="5" t="str">
        <f t="shared" si="13"/>
        <v xml:space="preserve">DECARY      Charlotte  </v>
      </c>
      <c r="E131" s="5" t="str">
        <f>VLOOKUP(A131,Feuil2!$A$1:$E$552,4,0)</f>
        <v>charlotte.decary@edu.ece.fr</v>
      </c>
      <c r="F131" s="10" t="s">
        <v>2879</v>
      </c>
      <c r="G131" s="5" t="s">
        <v>2149</v>
      </c>
      <c r="H131" s="10" t="str">
        <f>VLOOKUP(G131,Projets!$A$2:$B$90,2,0)</f>
        <v>Site d'empreint de particulier à particulier</v>
      </c>
      <c r="I131" s="13" t="str">
        <f>VLOOKUP(G131,Projets!$A$2:$E$90,4,0)</f>
        <v>Internet Nouvelle Génération</v>
      </c>
      <c r="J131" s="13" t="str">
        <f>VLOOKUP(G131,Projets!$A$2:$K$90,11,0)</f>
        <v>Antoine Marck</v>
      </c>
      <c r="K131" s="13" t="str">
        <f>VLOOKUP(G131,Projets!$C$2:$E$90,3,0)</f>
        <v>Concours</v>
      </c>
      <c r="L131" s="9">
        <f t="shared" si="15"/>
        <v>5</v>
      </c>
      <c r="M131" s="5" t="s">
        <v>2393</v>
      </c>
      <c r="N131" s="5"/>
      <c r="O131" s="5"/>
      <c r="P131" s="5"/>
      <c r="Q131" s="13">
        <f>VLOOKUP(G131,Projets!$A$2:$R$90,16,0)</f>
        <v>16</v>
      </c>
      <c r="R131" s="13">
        <f>VLOOKUP(G131,Projets!$A$2:$R$90,17,0)</f>
        <v>15</v>
      </c>
      <c r="S131" s="13">
        <f t="shared" si="14"/>
        <v>15.5</v>
      </c>
      <c r="T131" s="13">
        <v>15.5</v>
      </c>
      <c r="U131" s="5"/>
      <c r="V131" s="5"/>
      <c r="W131" s="5"/>
      <c r="X131" s="5"/>
      <c r="Y131" s="5"/>
      <c r="Z131" s="5"/>
    </row>
    <row r="132" spans="1:26" ht="15.75" hidden="1" customHeight="1" x14ac:dyDescent="0.25">
      <c r="A132" s="26">
        <v>106275</v>
      </c>
      <c r="B132" s="5" t="str">
        <f>VLOOKUP(A132,Feuil2!$A$1:$E$552,3,0)</f>
        <v xml:space="preserve">MAGNEN     </v>
      </c>
      <c r="C132" s="5" t="str">
        <f>VLOOKUP(A132,Feuil2!$A$1:$E$552,2,0)</f>
        <v xml:space="preserve">Thibault  </v>
      </c>
      <c r="D132" s="5" t="str">
        <f t="shared" si="13"/>
        <v xml:space="preserve">MAGNEN      Thibault  </v>
      </c>
      <c r="E132" s="5" t="str">
        <f>VLOOKUP(A132,Feuil2!$A$1:$E$552,4,0)</f>
        <v>thibault.magnen@edu.ece.fr</v>
      </c>
      <c r="F132" s="10" t="s">
        <v>2875</v>
      </c>
      <c r="G132" s="5" t="s">
        <v>2149</v>
      </c>
      <c r="H132" s="10" t="str">
        <f>VLOOKUP(G132,Projets!$A$2:$B$90,2,0)</f>
        <v>Site d'empreint de particulier à particulier</v>
      </c>
      <c r="I132" s="13" t="str">
        <f>VLOOKUP(G132,Projets!$A$2:$E$90,4,0)</f>
        <v>Internet Nouvelle Génération</v>
      </c>
      <c r="J132" s="13" t="str">
        <f>VLOOKUP(G132,Projets!$A$2:$K$90,11,0)</f>
        <v>Antoine Marck</v>
      </c>
      <c r="K132" s="13" t="str">
        <f>VLOOKUP(G132,Projets!$C$2:$E$90,3,0)</f>
        <v>Concours</v>
      </c>
      <c r="L132" s="9">
        <f t="shared" si="15"/>
        <v>5</v>
      </c>
      <c r="M132" s="5" t="s">
        <v>2393</v>
      </c>
      <c r="N132" s="5"/>
      <c r="O132" s="5"/>
      <c r="P132" s="5"/>
      <c r="Q132" s="13">
        <f>VLOOKUP(G132,Projets!$A$2:$R$90,16,0)</f>
        <v>16</v>
      </c>
      <c r="R132" s="13">
        <f>VLOOKUP(G132,Projets!$A$2:$R$90,17,0)</f>
        <v>15</v>
      </c>
      <c r="S132" s="13">
        <f t="shared" si="14"/>
        <v>15.5</v>
      </c>
      <c r="T132" s="13">
        <v>15.5</v>
      </c>
      <c r="U132" s="5"/>
      <c r="V132" s="5"/>
      <c r="W132" s="5"/>
      <c r="X132" s="5"/>
      <c r="Y132" s="5"/>
      <c r="Z132" s="5"/>
    </row>
    <row r="133" spans="1:26" ht="15.75" hidden="1" customHeight="1" x14ac:dyDescent="0.25">
      <c r="A133" s="26">
        <v>106715</v>
      </c>
      <c r="B133" s="5" t="str">
        <f>VLOOKUP(A133,Feuil2!$A$1:$E$552,3,0)</f>
        <v xml:space="preserve">GUEZ     </v>
      </c>
      <c r="C133" s="5" t="str">
        <f>VLOOKUP(A133,Feuil2!$A$1:$E$552,2,0)</f>
        <v xml:space="preserve">Raphael  </v>
      </c>
      <c r="D133" s="5" t="str">
        <f t="shared" si="13"/>
        <v xml:space="preserve">GUEZ      Raphael  </v>
      </c>
      <c r="E133" s="5" t="str">
        <f>VLOOKUP(A133,Feuil2!$A$1:$E$552,4,0)</f>
        <v>raphael.guez@edu.ece.fr</v>
      </c>
      <c r="F133" s="10" t="s">
        <v>2878</v>
      </c>
      <c r="G133" s="5" t="s">
        <v>2149</v>
      </c>
      <c r="H133" s="10" t="str">
        <f>VLOOKUP(G133,Projets!$A$2:$B$90,2,0)</f>
        <v>Site d'empreint de particulier à particulier</v>
      </c>
      <c r="I133" s="13" t="str">
        <f>VLOOKUP(G133,Projets!$A$2:$E$90,4,0)</f>
        <v>Internet Nouvelle Génération</v>
      </c>
      <c r="J133" s="13" t="str">
        <f>VLOOKUP(G133,Projets!$A$2:$K$90,11,0)</f>
        <v>Antoine Marck</v>
      </c>
      <c r="K133" s="13" t="str">
        <f>VLOOKUP(G133,Projets!$C$2:$E$90,3,0)</f>
        <v>Concours</v>
      </c>
      <c r="L133" s="9">
        <f t="shared" si="15"/>
        <v>5</v>
      </c>
      <c r="M133" s="5" t="s">
        <v>2394</v>
      </c>
      <c r="N133" s="5"/>
      <c r="O133" s="5"/>
      <c r="P133" s="5"/>
      <c r="Q133" s="13">
        <f>VLOOKUP(G133,Projets!$A$2:$R$90,16,0)</f>
        <v>16</v>
      </c>
      <c r="R133" s="13">
        <f>VLOOKUP(G133,Projets!$A$2:$R$90,17,0)</f>
        <v>15</v>
      </c>
      <c r="S133" s="13">
        <f t="shared" si="14"/>
        <v>15.5</v>
      </c>
      <c r="T133" s="13">
        <v>15.5</v>
      </c>
      <c r="U133" s="5"/>
      <c r="V133" s="5"/>
      <c r="W133" s="5"/>
      <c r="X133" s="5"/>
      <c r="Y133" s="5"/>
      <c r="Z133" s="5"/>
    </row>
    <row r="134" spans="1:26" ht="15.75" hidden="1" customHeight="1" x14ac:dyDescent="0.25">
      <c r="A134" s="26">
        <v>106466</v>
      </c>
      <c r="B134" s="5" t="str">
        <f>VLOOKUP(A134,Feuil2!$A$1:$E$552,3,0)</f>
        <v xml:space="preserve">GROBON     </v>
      </c>
      <c r="C134" s="5" t="str">
        <f>VLOOKUP(A134,Feuil2!$A$1:$E$552,2,0)</f>
        <v xml:space="preserve">Baptiste  </v>
      </c>
      <c r="D134" s="5" t="str">
        <f t="shared" si="13"/>
        <v xml:space="preserve">GROBON      Baptiste  </v>
      </c>
      <c r="E134" s="5" t="str">
        <f>VLOOKUP(A134,Feuil2!$A$1:$E$552,4,0)</f>
        <v>baptiste.grobon@edu.ece.fr</v>
      </c>
      <c r="F134" s="10" t="s">
        <v>2878</v>
      </c>
      <c r="G134" s="5" t="s">
        <v>2149</v>
      </c>
      <c r="H134" s="10" t="str">
        <f>VLOOKUP(G134,Projets!$A$2:$B$90,2,0)</f>
        <v>Site d'empreint de particulier à particulier</v>
      </c>
      <c r="I134" s="13" t="str">
        <f>VLOOKUP(G134,Projets!$A$2:$E$90,4,0)</f>
        <v>Internet Nouvelle Génération</v>
      </c>
      <c r="J134" s="13" t="str">
        <f>VLOOKUP(G134,Projets!$A$2:$K$90,11,0)</f>
        <v>Antoine Marck</v>
      </c>
      <c r="K134" s="13" t="str">
        <f>VLOOKUP(G134,Projets!$C$2:$E$90,3,0)</f>
        <v>Concours</v>
      </c>
      <c r="L134" s="9">
        <f t="shared" si="15"/>
        <v>5</v>
      </c>
      <c r="M134" s="5" t="s">
        <v>2394</v>
      </c>
      <c r="N134" s="5"/>
      <c r="O134" s="5"/>
      <c r="P134" s="5"/>
      <c r="Q134" s="13">
        <f>VLOOKUP(G134,Projets!$A$2:$R$90,16,0)</f>
        <v>16</v>
      </c>
      <c r="R134" s="13">
        <f>VLOOKUP(G134,Projets!$A$2:$R$90,17,0)</f>
        <v>15</v>
      </c>
      <c r="S134" s="13">
        <f t="shared" si="14"/>
        <v>15.5</v>
      </c>
      <c r="T134" s="13">
        <v>15.5</v>
      </c>
      <c r="U134" s="5"/>
      <c r="V134" s="5"/>
      <c r="W134" s="5"/>
      <c r="X134" s="5"/>
      <c r="Y134" s="5"/>
      <c r="Z134" s="5"/>
    </row>
    <row r="135" spans="1:26" ht="15.75" hidden="1" customHeight="1" x14ac:dyDescent="0.25">
      <c r="A135" s="26">
        <v>107561</v>
      </c>
      <c r="B135" s="5" t="str">
        <f>VLOOKUP(A135,Feuil2!$A$1:$E$552,3,0)</f>
        <v xml:space="preserve">LOURAU     </v>
      </c>
      <c r="C135" s="5" t="str">
        <f>VLOOKUP(A135,Feuil2!$A$1:$E$552,2,0)</f>
        <v xml:space="preserve">Jonathan  </v>
      </c>
      <c r="D135" s="5" t="str">
        <f t="shared" si="13"/>
        <v xml:space="preserve">LOURAU      Jonathan  </v>
      </c>
      <c r="E135" s="5" t="str">
        <f>VLOOKUP(A135,Feuil2!$A$1:$E$552,4,0)</f>
        <v>jonathan.lourau@edu.ece.fr</v>
      </c>
      <c r="F135" s="10" t="s">
        <v>2874</v>
      </c>
      <c r="G135" s="5" t="s">
        <v>2179</v>
      </c>
      <c r="H135" s="10" t="str">
        <f>VLOOKUP(G135,Projets!$A$2:$B$90,2,0)</f>
        <v>Batterie qui ne se recharge pas à l'electricité</v>
      </c>
      <c r="I135" s="13" t="str">
        <f>VLOOKUP(G135,Projets!$A$2:$E$90,4,0)</f>
        <v>Smart Buildings &amp; Energy Efficiency</v>
      </c>
      <c r="J135" s="13" t="str">
        <f>VLOOKUP(G135,Projets!$A$2:$K$90,11,0)</f>
        <v>Filippo Ferdeghini</v>
      </c>
      <c r="K135" s="13" t="str">
        <f>VLOOKUP(G135,Projets!$C$2:$E$90,3,0)</f>
        <v>Brevet</v>
      </c>
      <c r="L135" s="9">
        <f t="shared" si="15"/>
        <v>7</v>
      </c>
      <c r="M135" s="5" t="s">
        <v>2393</v>
      </c>
      <c r="N135" s="5"/>
      <c r="O135" s="5"/>
      <c r="P135" s="5"/>
      <c r="Q135" s="13">
        <f>VLOOKUP(G135,Projets!$A$2:$R$90,16,0)</f>
        <v>15.25</v>
      </c>
      <c r="R135" s="13">
        <f>VLOOKUP(G135,Projets!$A$2:$R$90,17,0)</f>
        <v>15.5</v>
      </c>
      <c r="S135" s="13">
        <f t="shared" si="14"/>
        <v>15.375</v>
      </c>
      <c r="T135" s="13">
        <v>15.375</v>
      </c>
      <c r="U135" s="5"/>
      <c r="V135" s="5"/>
      <c r="W135" s="5"/>
      <c r="X135" s="5"/>
      <c r="Y135" s="5"/>
      <c r="Z135" s="5"/>
    </row>
    <row r="136" spans="1:26" ht="15.75" hidden="1" customHeight="1" x14ac:dyDescent="0.25">
      <c r="A136" s="26">
        <v>107220</v>
      </c>
      <c r="B136" s="5" t="str">
        <f>VLOOKUP(A136,Feuil2!$A$1:$E$552,3,0)</f>
        <v xml:space="preserve">BAHRI     </v>
      </c>
      <c r="C136" s="5" t="str">
        <f>VLOOKUP(A136,Feuil2!$A$1:$E$552,2,0)</f>
        <v xml:space="preserve">Skander  </v>
      </c>
      <c r="D136" s="5" t="str">
        <f t="shared" si="13"/>
        <v xml:space="preserve">BAHRI      Skander  </v>
      </c>
      <c r="E136" s="5" t="str">
        <f>VLOOKUP(A136,Feuil2!$A$1:$E$552,4,0)</f>
        <v>skander.bahri@edu.ece.fr</v>
      </c>
      <c r="F136" s="10" t="s">
        <v>2878</v>
      </c>
      <c r="G136" s="5" t="s">
        <v>2150</v>
      </c>
      <c r="H136" s="10" t="str">
        <f>VLOOKUP(G136,Projets!$A$2:$B$90,2,0)</f>
        <v>PMP</v>
      </c>
      <c r="I136" s="13" t="str">
        <f>VLOOKUP(G136,Projets!$A$2:$E$90,4,0)</f>
        <v>Communicating Systems</v>
      </c>
      <c r="J136" s="13" t="str">
        <f>VLOOKUP(G136,Projets!$A$2:$K$90,11,0)</f>
        <v>T Guillemot</v>
      </c>
      <c r="K136" s="13" t="str">
        <f>VLOOKUP(G136,Projets!$C$2:$E$90,3,0)</f>
        <v xml:space="preserve">Concours </v>
      </c>
      <c r="L136" s="9">
        <f t="shared" si="15"/>
        <v>6</v>
      </c>
      <c r="M136" s="5" t="s">
        <v>2393</v>
      </c>
      <c r="N136" s="5"/>
      <c r="O136" s="5"/>
      <c r="P136" s="5"/>
      <c r="Q136" s="13">
        <f>VLOOKUP(G136,Projets!$A$2:$R$90,16,0)</f>
        <v>15.75</v>
      </c>
      <c r="R136" s="13">
        <f>VLOOKUP(G136,Projets!$A$2:$R$90,17,0)</f>
        <v>15.5</v>
      </c>
      <c r="S136" s="13">
        <f t="shared" si="14"/>
        <v>15.625</v>
      </c>
      <c r="T136" s="13">
        <v>15.625</v>
      </c>
      <c r="U136" s="5"/>
      <c r="V136" s="5"/>
      <c r="W136" s="5"/>
      <c r="X136" s="5"/>
      <c r="Y136" s="5"/>
      <c r="Z136" s="5"/>
    </row>
    <row r="137" spans="1:26" ht="15.75" hidden="1" customHeight="1" x14ac:dyDescent="0.25">
      <c r="A137" s="26">
        <v>106689</v>
      </c>
      <c r="B137" s="5" t="str">
        <f>VLOOKUP(A137,Feuil2!$A$1:$E$552,3,0)</f>
        <v xml:space="preserve">LEGOUPIL     </v>
      </c>
      <c r="C137" s="5" t="str">
        <f>VLOOKUP(A137,Feuil2!$A$1:$E$552,2,0)</f>
        <v xml:space="preserve">Jeremy  </v>
      </c>
      <c r="D137" s="5" t="str">
        <f t="shared" si="13"/>
        <v xml:space="preserve">LEGOUPIL      Jeremy  </v>
      </c>
      <c r="E137" s="5" t="str">
        <f>VLOOKUP(A137,Feuil2!$A$1:$E$552,4,0)</f>
        <v>jeremy.legoupil@edu.ece.fr</v>
      </c>
      <c r="F137" s="10" t="s">
        <v>2875</v>
      </c>
      <c r="G137" s="5" t="s">
        <v>2150</v>
      </c>
      <c r="H137" s="10" t="str">
        <f>VLOOKUP(G137,Projets!$A$2:$B$90,2,0)</f>
        <v>PMP</v>
      </c>
      <c r="I137" s="13" t="str">
        <f>VLOOKUP(G137,Projets!$A$2:$E$90,4,0)</f>
        <v>Communicating Systems</v>
      </c>
      <c r="J137" s="13" t="str">
        <f>VLOOKUP(G137,Projets!$A$2:$K$90,11,0)</f>
        <v>T Guillemot</v>
      </c>
      <c r="K137" s="13" t="str">
        <f>VLOOKUP(G137,Projets!$C$2:$E$90,3,0)</f>
        <v xml:space="preserve">Concours </v>
      </c>
      <c r="L137" s="9">
        <f t="shared" si="15"/>
        <v>6</v>
      </c>
      <c r="M137" s="5" t="s">
        <v>2393</v>
      </c>
      <c r="N137" s="5"/>
      <c r="O137" s="5"/>
      <c r="P137" s="5"/>
      <c r="Q137" s="13">
        <f>VLOOKUP(G137,Projets!$A$2:$R$90,16,0)</f>
        <v>15.75</v>
      </c>
      <c r="R137" s="13">
        <f>VLOOKUP(G137,Projets!$A$2:$R$90,17,0)</f>
        <v>15.5</v>
      </c>
      <c r="S137" s="13">
        <f t="shared" si="14"/>
        <v>15.625</v>
      </c>
      <c r="T137" s="13">
        <v>15.625</v>
      </c>
      <c r="U137" s="5"/>
      <c r="V137" s="5"/>
      <c r="W137" s="5"/>
      <c r="X137" s="5"/>
      <c r="Y137" s="5"/>
      <c r="Z137" s="5"/>
    </row>
    <row r="138" spans="1:26" ht="15.75" hidden="1" customHeight="1" x14ac:dyDescent="0.25">
      <c r="A138" s="26">
        <v>106533</v>
      </c>
      <c r="B138" s="5" t="str">
        <f>VLOOKUP(A138,Feuil2!$A$1:$E$552,3,0)</f>
        <v xml:space="preserve">HADDAD     </v>
      </c>
      <c r="C138" s="5" t="str">
        <f>VLOOKUP(A138,Feuil2!$A$1:$E$552,2,0)</f>
        <v xml:space="preserve">Mario  </v>
      </c>
      <c r="D138" s="5" t="str">
        <f t="shared" si="13"/>
        <v xml:space="preserve">HADDAD      Mario  </v>
      </c>
      <c r="E138" s="5" t="str">
        <f>VLOOKUP(A138,Feuil2!$A$1:$E$552,4,0)</f>
        <v>mario.haddad@edu.ece.fr</v>
      </c>
      <c r="F138" s="10" t="s">
        <v>2875</v>
      </c>
      <c r="G138" s="5" t="s">
        <v>2150</v>
      </c>
      <c r="H138" s="10" t="str">
        <f>VLOOKUP(G138,Projets!$A$2:$B$90,2,0)</f>
        <v>PMP</v>
      </c>
      <c r="I138" s="13" t="str">
        <f>VLOOKUP(G138,Projets!$A$2:$E$90,4,0)</f>
        <v>Communicating Systems</v>
      </c>
      <c r="J138" s="13" t="str">
        <f>VLOOKUP(G138,Projets!$A$2:$K$90,11,0)</f>
        <v>T Guillemot</v>
      </c>
      <c r="K138" s="13" t="str">
        <f>VLOOKUP(G138,Projets!$C$2:$E$90,3,0)</f>
        <v xml:space="preserve">Concours </v>
      </c>
      <c r="L138" s="9">
        <f t="shared" si="15"/>
        <v>6</v>
      </c>
      <c r="M138" s="5" t="s">
        <v>2393</v>
      </c>
      <c r="N138" s="5"/>
      <c r="O138" s="5"/>
      <c r="P138" s="5"/>
      <c r="Q138" s="13">
        <f>VLOOKUP(G138,Projets!$A$2:$R$90,16,0)</f>
        <v>15.75</v>
      </c>
      <c r="R138" s="13">
        <f>VLOOKUP(G138,Projets!$A$2:$R$90,17,0)</f>
        <v>15.5</v>
      </c>
      <c r="S138" s="13">
        <f t="shared" si="14"/>
        <v>15.625</v>
      </c>
      <c r="T138" s="13">
        <v>15.625</v>
      </c>
      <c r="U138" s="5"/>
      <c r="V138" s="5"/>
      <c r="W138" s="5"/>
      <c r="X138" s="5"/>
      <c r="Y138" s="5"/>
      <c r="Z138" s="5"/>
    </row>
    <row r="139" spans="1:26" ht="15.75" hidden="1" customHeight="1" x14ac:dyDescent="0.25">
      <c r="A139" s="26">
        <v>107012</v>
      </c>
      <c r="B139" s="5" t="str">
        <f>VLOOKUP(A139,Feuil2!$A$1:$E$552,3,0)</f>
        <v xml:space="preserve">SINI     </v>
      </c>
      <c r="C139" s="5" t="str">
        <f>VLOOKUP(A139,Feuil2!$A$1:$E$552,2,0)</f>
        <v xml:space="preserve">Dalil  </v>
      </c>
      <c r="D139" s="5" t="str">
        <f t="shared" si="13"/>
        <v xml:space="preserve">SINI      Dalil  </v>
      </c>
      <c r="E139" s="5" t="str">
        <f>VLOOKUP(A139,Feuil2!$A$1:$E$552,4,0)</f>
        <v>dalil.sini@edu.ece.fr</v>
      </c>
      <c r="F139" s="10" t="s">
        <v>2878</v>
      </c>
      <c r="G139" s="5" t="s">
        <v>2150</v>
      </c>
      <c r="H139" s="10" t="str">
        <f>VLOOKUP(G139,Projets!$A$2:$B$90,2,0)</f>
        <v>PMP</v>
      </c>
      <c r="I139" s="13" t="str">
        <f>VLOOKUP(G139,Projets!$A$2:$E$90,4,0)</f>
        <v>Communicating Systems</v>
      </c>
      <c r="J139" s="13" t="str">
        <f>VLOOKUP(G139,Projets!$A$2:$K$90,11,0)</f>
        <v>T Guillemot</v>
      </c>
      <c r="K139" s="13" t="str">
        <f>VLOOKUP(G139,Projets!$C$2:$E$90,3,0)</f>
        <v xml:space="preserve">Concours </v>
      </c>
      <c r="L139" s="9">
        <f t="shared" si="15"/>
        <v>6</v>
      </c>
      <c r="M139" s="5" t="s">
        <v>2394</v>
      </c>
      <c r="N139" s="5"/>
      <c r="O139" s="5"/>
      <c r="P139" s="5"/>
      <c r="Q139" s="13">
        <f>VLOOKUP(G139,Projets!$A$2:$R$90,16,0)</f>
        <v>15.75</v>
      </c>
      <c r="R139" s="13">
        <f>VLOOKUP(G139,Projets!$A$2:$R$90,17,0)</f>
        <v>15.5</v>
      </c>
      <c r="S139" s="13">
        <f t="shared" si="14"/>
        <v>15.625</v>
      </c>
      <c r="T139" s="13">
        <v>15.625</v>
      </c>
      <c r="U139" s="5"/>
      <c r="V139" s="5"/>
      <c r="W139" s="5"/>
      <c r="X139" s="5"/>
      <c r="Y139" s="5"/>
      <c r="Z139" s="5"/>
    </row>
    <row r="140" spans="1:26" ht="15.75" hidden="1" customHeight="1" x14ac:dyDescent="0.25">
      <c r="A140" s="26">
        <v>107594</v>
      </c>
      <c r="B140" s="5" t="str">
        <f>VLOOKUP(A140,Feuil2!$A$1:$E$552,3,0)</f>
        <v xml:space="preserve">REBAINE     </v>
      </c>
      <c r="C140" s="5" t="str">
        <f>VLOOKUP(A140,Feuil2!$A$1:$E$552,2,0)</f>
        <v xml:space="preserve">Neil  </v>
      </c>
      <c r="D140" s="5" t="str">
        <f t="shared" si="13"/>
        <v xml:space="preserve">REBAINE      Neil  </v>
      </c>
      <c r="E140" s="5" t="str">
        <f>VLOOKUP(A140,Feuil2!$A$1:$E$552,4,0)</f>
        <v>neil.rebaine@edu.ece.fr</v>
      </c>
      <c r="F140" s="10" t="s">
        <v>2878</v>
      </c>
      <c r="G140" s="5" t="s">
        <v>2150</v>
      </c>
      <c r="H140" s="10" t="str">
        <f>VLOOKUP(G140,Projets!$A$2:$B$90,2,0)</f>
        <v>PMP</v>
      </c>
      <c r="I140" s="13" t="str">
        <f>VLOOKUP(G140,Projets!$A$2:$E$90,4,0)</f>
        <v>Communicating Systems</v>
      </c>
      <c r="J140" s="13" t="str">
        <f>VLOOKUP(G140,Projets!$A$2:$K$90,11,0)</f>
        <v>T Guillemot</v>
      </c>
      <c r="K140" s="13" t="str">
        <f>VLOOKUP(G140,Projets!$C$2:$E$90,3,0)</f>
        <v xml:space="preserve">Concours </v>
      </c>
      <c r="L140" s="9">
        <f t="shared" si="15"/>
        <v>6</v>
      </c>
      <c r="M140" s="5" t="s">
        <v>2393</v>
      </c>
      <c r="N140" s="5"/>
      <c r="O140" s="5"/>
      <c r="P140" s="5"/>
      <c r="Q140" s="13">
        <f>VLOOKUP(G140,Projets!$A$2:$R$90,16,0)</f>
        <v>15.75</v>
      </c>
      <c r="R140" s="13">
        <f>VLOOKUP(G140,Projets!$A$2:$R$90,17,0)</f>
        <v>15.5</v>
      </c>
      <c r="S140" s="13">
        <f t="shared" si="14"/>
        <v>15.625</v>
      </c>
      <c r="T140" s="13">
        <v>15.625</v>
      </c>
      <c r="U140" s="5"/>
      <c r="V140" s="5"/>
      <c r="W140" s="5"/>
      <c r="X140" s="5"/>
      <c r="Y140" s="5"/>
      <c r="Z140" s="5"/>
    </row>
    <row r="141" spans="1:26" ht="15.75" hidden="1" customHeight="1" x14ac:dyDescent="0.25">
      <c r="A141" s="26">
        <v>107332</v>
      </c>
      <c r="B141" s="5" t="str">
        <f>VLOOKUP(A141,Feuil2!$A$1:$E$552,3,0)</f>
        <v xml:space="preserve">TIAIBA     </v>
      </c>
      <c r="C141" s="5" t="str">
        <f>VLOOKUP(A141,Feuil2!$A$1:$E$552,2,0)</f>
        <v xml:space="preserve">Mehdi mokhtar </v>
      </c>
      <c r="D141" s="5" t="str">
        <f t="shared" si="13"/>
        <v xml:space="preserve">TIAIBA      Mehdi mokhtar </v>
      </c>
      <c r="E141" s="5" t="str">
        <f>VLOOKUP(A141,Feuil2!$A$1:$E$552,4,0)</f>
        <v>mehdi-mokhtar.tiaiba@edu.ece.fr</v>
      </c>
      <c r="F141" s="10" t="s">
        <v>2875</v>
      </c>
      <c r="G141" s="5" t="s">
        <v>2150</v>
      </c>
      <c r="H141" s="10" t="str">
        <f>VLOOKUP(G141,Projets!$A$2:$B$90,2,0)</f>
        <v>PMP</v>
      </c>
      <c r="I141" s="13" t="str">
        <f>VLOOKUP(G141,Projets!$A$2:$E$90,4,0)</f>
        <v>Communicating Systems</v>
      </c>
      <c r="J141" s="13" t="str">
        <f>VLOOKUP(G141,Projets!$A$2:$K$90,11,0)</f>
        <v>T Guillemot</v>
      </c>
      <c r="K141" s="13" t="str">
        <f>VLOOKUP(G141,Projets!$C$2:$E$90,3,0)</f>
        <v xml:space="preserve">Concours </v>
      </c>
      <c r="L141" s="9">
        <f t="shared" si="15"/>
        <v>6</v>
      </c>
      <c r="M141" s="5" t="s">
        <v>2393</v>
      </c>
      <c r="N141" s="5"/>
      <c r="O141" s="5"/>
      <c r="P141" s="5"/>
      <c r="Q141" s="13">
        <f>VLOOKUP(G141,Projets!$A$2:$R$90,16,0)</f>
        <v>15.75</v>
      </c>
      <c r="R141" s="13">
        <f>VLOOKUP(G141,Projets!$A$2:$R$90,17,0)</f>
        <v>15.5</v>
      </c>
      <c r="S141" s="13">
        <f t="shared" si="14"/>
        <v>15.625</v>
      </c>
      <c r="T141" s="13">
        <v>15.625</v>
      </c>
      <c r="U141" s="5"/>
      <c r="V141" s="5"/>
      <c r="W141" s="5"/>
      <c r="X141" s="5"/>
      <c r="Y141" s="5"/>
      <c r="Z141" s="5"/>
    </row>
    <row r="142" spans="1:26" ht="15.75" hidden="1" customHeight="1" x14ac:dyDescent="0.25">
      <c r="A142" s="26">
        <v>106688</v>
      </c>
      <c r="B142" s="5" t="str">
        <f>VLOOKUP(A142,Feuil2!$A$1:$E$552,3,0)</f>
        <v xml:space="preserve">CHARDIN     </v>
      </c>
      <c r="C142" s="5" t="str">
        <f>VLOOKUP(A142,Feuil2!$A$1:$E$552,2,0)</f>
        <v xml:space="preserve">Benjamin  </v>
      </c>
      <c r="D142" s="5" t="str">
        <f t="shared" si="13"/>
        <v xml:space="preserve">CHARDIN      Benjamin  </v>
      </c>
      <c r="E142" s="5" t="str">
        <f>VLOOKUP(A142,Feuil2!$A$1:$E$552,4,0)</f>
        <v>benjamin.chardin@edu.ece.fr</v>
      </c>
      <c r="F142" s="10" t="s">
        <v>2878</v>
      </c>
      <c r="G142" s="5" t="s">
        <v>2151</v>
      </c>
      <c r="H142" s="10" t="str">
        <f>VLOOKUP(G142,Projets!$A$2:$B$90,2,0)</f>
        <v>Application pour simplifier les ajouts sur les réseaux sociaux</v>
      </c>
      <c r="I142" s="13" t="str">
        <f>VLOOKUP(G142,Projets!$A$2:$E$90,4,0)</f>
        <v>Internet Nouvelle Génération</v>
      </c>
      <c r="J142" s="13" t="str">
        <f>VLOOKUP(G142,Projets!$A$2:$K$90,11,0)</f>
        <v>Manolo Hina</v>
      </c>
      <c r="K142" s="13" t="str">
        <f>VLOOKUP(G142,Projets!$C$2:$E$90,3,0)</f>
        <v xml:space="preserve">Concours </v>
      </c>
      <c r="L142" s="9">
        <f t="shared" si="15"/>
        <v>7</v>
      </c>
      <c r="M142" s="5" t="s">
        <v>2394</v>
      </c>
      <c r="N142" s="5"/>
      <c r="O142" s="5"/>
      <c r="P142" s="5"/>
      <c r="Q142" s="13">
        <f>VLOOKUP(G142,Projets!$A$2:$R$90,16,0)</f>
        <v>15.5</v>
      </c>
      <c r="R142" s="13">
        <f>VLOOKUP(G142,Projets!$A$2:$R$90,17,0)</f>
        <v>15</v>
      </c>
      <c r="S142" s="13">
        <f t="shared" si="14"/>
        <v>15.25</v>
      </c>
      <c r="T142" s="13">
        <v>15.25</v>
      </c>
      <c r="U142" s="5"/>
      <c r="V142" s="5"/>
      <c r="W142" s="5"/>
      <c r="X142" s="5"/>
      <c r="Y142" s="5"/>
      <c r="Z142" s="5"/>
    </row>
    <row r="143" spans="1:26" ht="15.75" hidden="1" customHeight="1" x14ac:dyDescent="0.25">
      <c r="A143" s="26">
        <v>106590</v>
      </c>
      <c r="B143" s="5" t="str">
        <f>VLOOKUP(A143,Feuil2!$A$1:$E$552,3,0)</f>
        <v xml:space="preserve">CHOKRON     </v>
      </c>
      <c r="C143" s="5" t="str">
        <f>VLOOKUP(A143,Feuil2!$A$1:$E$552,2,0)</f>
        <v xml:space="preserve">Levana  </v>
      </c>
      <c r="D143" s="5" t="str">
        <f t="shared" si="13"/>
        <v xml:space="preserve">CHOKRON      Levana  </v>
      </c>
      <c r="E143" s="5" t="str">
        <f>VLOOKUP(A143,Feuil2!$A$1:$E$552,4,0)</f>
        <v>levana.chokron@edu.ece.fr</v>
      </c>
      <c r="F143" s="10" t="s">
        <v>2875</v>
      </c>
      <c r="G143" s="5" t="s">
        <v>2151</v>
      </c>
      <c r="H143" s="10" t="str">
        <f>VLOOKUP(G143,Projets!$A$2:$B$90,2,0)</f>
        <v>Application pour simplifier les ajouts sur les réseaux sociaux</v>
      </c>
      <c r="I143" s="13" t="str">
        <f>VLOOKUP(G143,Projets!$A$2:$E$90,4,0)</f>
        <v>Internet Nouvelle Génération</v>
      </c>
      <c r="J143" s="13" t="str">
        <f>VLOOKUP(G143,Projets!$A$2:$K$90,11,0)</f>
        <v>Manolo Hina</v>
      </c>
      <c r="K143" s="13" t="str">
        <f>VLOOKUP(G143,Projets!$C$2:$E$90,3,0)</f>
        <v xml:space="preserve">Concours </v>
      </c>
      <c r="L143" s="9">
        <f t="shared" si="15"/>
        <v>7</v>
      </c>
      <c r="M143" s="5" t="s">
        <v>2393</v>
      </c>
      <c r="N143" s="5"/>
      <c r="O143" s="5"/>
      <c r="P143" s="5"/>
      <c r="Q143" s="13">
        <f>VLOOKUP(G143,Projets!$A$2:$R$90,16,0)</f>
        <v>15.5</v>
      </c>
      <c r="R143" s="13">
        <f>VLOOKUP(G143,Projets!$A$2:$R$90,17,0)</f>
        <v>15</v>
      </c>
      <c r="S143" s="13">
        <f t="shared" si="14"/>
        <v>15.25</v>
      </c>
      <c r="T143" s="13">
        <v>15.25</v>
      </c>
      <c r="U143" s="5"/>
      <c r="V143" s="5"/>
      <c r="W143" s="5"/>
      <c r="X143" s="5"/>
      <c r="Y143" s="5"/>
      <c r="Z143" s="5"/>
    </row>
    <row r="144" spans="1:26" ht="15.75" hidden="1" customHeight="1" x14ac:dyDescent="0.25">
      <c r="A144" s="26">
        <v>106334</v>
      </c>
      <c r="B144" s="5" t="str">
        <f>VLOOKUP(A144,Feuil2!$A$1:$E$552,3,0)</f>
        <v xml:space="preserve">ALLAIN     </v>
      </c>
      <c r="C144" s="5" t="str">
        <f>VLOOKUP(A144,Feuil2!$A$1:$E$552,2,0)</f>
        <v xml:space="preserve">Benoît  </v>
      </c>
      <c r="D144" s="5" t="str">
        <f t="shared" si="13"/>
        <v xml:space="preserve">ALLAIN      Benoît  </v>
      </c>
      <c r="E144" s="5" t="str">
        <f>VLOOKUP(A144,Feuil2!$A$1:$E$552,4,0)</f>
        <v>benoit.allain@edu.ece.fr</v>
      </c>
      <c r="F144" s="10" t="s">
        <v>2875</v>
      </c>
      <c r="G144" s="5" t="s">
        <v>2151</v>
      </c>
      <c r="H144" s="10" t="str">
        <f>VLOOKUP(G144,Projets!$A$2:$B$90,2,0)</f>
        <v>Application pour simplifier les ajouts sur les réseaux sociaux</v>
      </c>
      <c r="I144" s="13" t="str">
        <f>VLOOKUP(G144,Projets!$A$2:$E$90,4,0)</f>
        <v>Internet Nouvelle Génération</v>
      </c>
      <c r="J144" s="13" t="str">
        <f>VLOOKUP(G144,Projets!$A$2:$K$90,11,0)</f>
        <v>Manolo Hina</v>
      </c>
      <c r="K144" s="13" t="str">
        <f>VLOOKUP(G144,Projets!$C$2:$E$90,3,0)</f>
        <v xml:space="preserve">Concours </v>
      </c>
      <c r="L144" s="9">
        <f t="shared" si="15"/>
        <v>7</v>
      </c>
      <c r="M144" s="5" t="s">
        <v>2393</v>
      </c>
      <c r="N144" s="5"/>
      <c r="O144" s="5"/>
      <c r="P144" s="5"/>
      <c r="Q144" s="13">
        <f>VLOOKUP(G144,Projets!$A$2:$R$90,16,0)</f>
        <v>15.5</v>
      </c>
      <c r="R144" s="13">
        <f>VLOOKUP(G144,Projets!$A$2:$R$90,17,0)</f>
        <v>15</v>
      </c>
      <c r="S144" s="13">
        <f t="shared" si="14"/>
        <v>15.25</v>
      </c>
      <c r="T144" s="13">
        <v>15.25</v>
      </c>
      <c r="U144" s="5"/>
      <c r="V144" s="5"/>
      <c r="W144" s="5"/>
      <c r="X144" s="5"/>
      <c r="Y144" s="5"/>
      <c r="Z144" s="5"/>
    </row>
    <row r="145" spans="1:44" ht="15.75" hidden="1" customHeight="1" x14ac:dyDescent="0.25">
      <c r="A145" s="26">
        <v>106678</v>
      </c>
      <c r="B145" s="5" t="str">
        <f>VLOOKUP(A145,Feuil2!$A$1:$E$552,3,0)</f>
        <v xml:space="preserve">LAVIER     </v>
      </c>
      <c r="C145" s="5" t="str">
        <f>VLOOKUP(A145,Feuil2!$A$1:$E$552,2,0)</f>
        <v xml:space="preserve">Louis-marie  </v>
      </c>
      <c r="D145" s="5" t="str">
        <f t="shared" si="13"/>
        <v xml:space="preserve">LAVIER      Louis-marie  </v>
      </c>
      <c r="E145" s="5" t="str">
        <f>VLOOKUP(A145,Feuil2!$A$1:$E$552,4,0)</f>
        <v>louis-marie.lavier@edu.ece.fr</v>
      </c>
      <c r="F145" s="10" t="s">
        <v>2875</v>
      </c>
      <c r="G145" s="5" t="s">
        <v>2151</v>
      </c>
      <c r="H145" s="10" t="str">
        <f>VLOOKUP(G145,Projets!$A$2:$B$90,2,0)</f>
        <v>Application pour simplifier les ajouts sur les réseaux sociaux</v>
      </c>
      <c r="I145" s="13" t="str">
        <f>VLOOKUP(G145,Projets!$A$2:$E$90,4,0)</f>
        <v>Internet Nouvelle Génération</v>
      </c>
      <c r="J145" s="13" t="str">
        <f>VLOOKUP(G145,Projets!$A$2:$K$90,11,0)</f>
        <v>Manolo Hina</v>
      </c>
      <c r="K145" s="13" t="str">
        <f>VLOOKUP(G145,Projets!$C$2:$E$90,3,0)</f>
        <v xml:space="preserve">Concours </v>
      </c>
      <c r="L145" s="9">
        <f t="shared" si="15"/>
        <v>7</v>
      </c>
      <c r="M145" s="5" t="s">
        <v>2393</v>
      </c>
      <c r="N145" s="5"/>
      <c r="O145" s="5"/>
      <c r="P145" s="5"/>
      <c r="Q145" s="13">
        <f>VLOOKUP(G145,Projets!$A$2:$R$90,16,0)</f>
        <v>15.5</v>
      </c>
      <c r="R145" s="13">
        <f>VLOOKUP(G145,Projets!$A$2:$R$90,17,0)</f>
        <v>15</v>
      </c>
      <c r="S145" s="13">
        <f t="shared" si="14"/>
        <v>15.25</v>
      </c>
      <c r="T145" s="13">
        <v>15.25</v>
      </c>
      <c r="U145" s="5"/>
      <c r="V145" s="5"/>
      <c r="W145" s="5"/>
      <c r="X145" s="5"/>
      <c r="Y145" s="5"/>
      <c r="Z145" s="5"/>
    </row>
    <row r="146" spans="1:44" ht="15.75" hidden="1" customHeight="1" x14ac:dyDescent="0.25">
      <c r="A146" s="26">
        <v>105843</v>
      </c>
      <c r="B146" s="5" t="str">
        <f>VLOOKUP(A146,Feuil2!$A$1:$E$552,3,0)</f>
        <v xml:space="preserve">MOULI CASTILLO    </v>
      </c>
      <c r="C146" s="5" t="str">
        <f>VLOOKUP(A146,Feuil2!$A$1:$E$552,2,0)</f>
        <v xml:space="preserve">Pierre  </v>
      </c>
      <c r="D146" s="5" t="str">
        <f t="shared" si="13"/>
        <v xml:space="preserve">MOULI CASTILLO     Pierre  </v>
      </c>
      <c r="E146" s="5" t="str">
        <f>VLOOKUP(A146,Feuil2!$A$1:$E$552,4,0)</f>
        <v>pierre.mouli-castillo@edu.ece.fr</v>
      </c>
      <c r="F146" s="10" t="s">
        <v>2878</v>
      </c>
      <c r="G146" s="5" t="s">
        <v>2151</v>
      </c>
      <c r="H146" s="10" t="str">
        <f>VLOOKUP(G146,Projets!$A$2:$B$90,2,0)</f>
        <v>Application pour simplifier les ajouts sur les réseaux sociaux</v>
      </c>
      <c r="I146" s="13" t="str">
        <f>VLOOKUP(G146,Projets!$A$2:$E$90,4,0)</f>
        <v>Internet Nouvelle Génération</v>
      </c>
      <c r="J146" s="13" t="str">
        <f>VLOOKUP(G146,Projets!$A$2:$K$90,11,0)</f>
        <v>Manolo Hina</v>
      </c>
      <c r="K146" s="13" t="str">
        <f>VLOOKUP(G146,Projets!$C$2:$E$90,3,0)</f>
        <v xml:space="preserve">Concours </v>
      </c>
      <c r="L146" s="9">
        <f t="shared" si="15"/>
        <v>7</v>
      </c>
      <c r="M146" s="5" t="s">
        <v>2394</v>
      </c>
      <c r="N146" s="5"/>
      <c r="O146" s="5"/>
      <c r="P146" s="5"/>
      <c r="Q146" s="13">
        <f>VLOOKUP(G146,Projets!$A$2:$R$90,16,0)</f>
        <v>15.5</v>
      </c>
      <c r="R146" s="13">
        <f>VLOOKUP(G146,Projets!$A$2:$R$90,17,0)</f>
        <v>15</v>
      </c>
      <c r="S146" s="13">
        <f t="shared" si="14"/>
        <v>15.25</v>
      </c>
      <c r="T146" s="13">
        <v>15.25</v>
      </c>
      <c r="U146" s="5"/>
      <c r="V146" s="5"/>
      <c r="W146" s="5"/>
      <c r="X146" s="5"/>
      <c r="Y146" s="5"/>
      <c r="Z146" s="5"/>
    </row>
    <row r="147" spans="1:44" ht="15.75" hidden="1" customHeight="1" x14ac:dyDescent="0.25">
      <c r="A147" s="26">
        <v>106602</v>
      </c>
      <c r="B147" s="5" t="str">
        <f>VLOOKUP(A147,Feuil2!$A$1:$E$552,3,0)</f>
        <v xml:space="preserve">GARCIA     </v>
      </c>
      <c r="C147" s="5" t="str">
        <f>VLOOKUP(A147,Feuil2!$A$1:$E$552,2,0)</f>
        <v xml:space="preserve">Damien  </v>
      </c>
      <c r="D147" s="5" t="str">
        <f t="shared" si="13"/>
        <v xml:space="preserve">GARCIA      Damien  </v>
      </c>
      <c r="E147" s="5" t="str">
        <f>VLOOKUP(A147,Feuil2!$A$1:$E$552,4,0)</f>
        <v>damien.garcia@edu.ece.fr</v>
      </c>
      <c r="F147" s="10" t="s">
        <v>2875</v>
      </c>
      <c r="G147" s="5" t="s">
        <v>2151</v>
      </c>
      <c r="H147" s="10" t="str">
        <f>VLOOKUP(G147,Projets!$A$2:$B$90,2,0)</f>
        <v>Application pour simplifier les ajouts sur les réseaux sociaux</v>
      </c>
      <c r="I147" s="13" t="str">
        <f>VLOOKUP(G147,Projets!$A$2:$E$90,4,0)</f>
        <v>Internet Nouvelle Génération</v>
      </c>
      <c r="J147" s="13" t="str">
        <f>VLOOKUP(G147,Projets!$A$2:$K$90,11,0)</f>
        <v>Manolo Hina</v>
      </c>
      <c r="K147" s="13" t="str">
        <f>VLOOKUP(G147,Projets!$C$2:$E$90,3,0)</f>
        <v xml:space="preserve">Concours </v>
      </c>
      <c r="L147" s="9">
        <f t="shared" si="15"/>
        <v>7</v>
      </c>
      <c r="M147" s="5" t="s">
        <v>2393</v>
      </c>
      <c r="N147" s="5"/>
      <c r="O147" s="5"/>
      <c r="P147" s="5"/>
      <c r="Q147" s="13">
        <f>VLOOKUP(G147,Projets!$A$2:$R$90,16,0)</f>
        <v>15.5</v>
      </c>
      <c r="R147" s="13">
        <f>VLOOKUP(G147,Projets!$A$2:$R$90,17,0)</f>
        <v>15</v>
      </c>
      <c r="S147" s="13">
        <f t="shared" si="14"/>
        <v>15.25</v>
      </c>
      <c r="T147" s="13">
        <v>15.25</v>
      </c>
      <c r="U147" s="5"/>
      <c r="V147" s="5"/>
      <c r="W147" s="5"/>
      <c r="X147" s="5"/>
      <c r="Y147" s="5"/>
      <c r="Z147" s="5"/>
    </row>
    <row r="148" spans="1:44" s="13" customFormat="1" ht="15.75" hidden="1" customHeight="1" x14ac:dyDescent="0.25">
      <c r="A148" s="41">
        <v>109051</v>
      </c>
      <c r="B148" s="13" t="s">
        <v>2344</v>
      </c>
      <c r="C148" s="13" t="s">
        <v>2345</v>
      </c>
      <c r="D148" s="7" t="str">
        <f t="shared" si="13"/>
        <v>Cantu Cisneros Arturo</v>
      </c>
      <c r="E148" s="10" t="str">
        <f>VLOOKUP(A148,Feuil2!$A$1:$E$625,4,0)</f>
        <v>A01196412@itesm.mx</v>
      </c>
      <c r="F148" s="10" t="s">
        <v>2878</v>
      </c>
      <c r="G148" s="13" t="s">
        <v>2151</v>
      </c>
      <c r="H148" s="10" t="str">
        <f>VLOOKUP(G148,Projets!$A$2:$B$90,2,0)</f>
        <v>Application pour simplifier les ajouts sur les réseaux sociaux</v>
      </c>
      <c r="I148" s="13" t="str">
        <f>VLOOKUP(G148,Projets!$A$2:$E$90,4,0)</f>
        <v>Internet Nouvelle Génération</v>
      </c>
      <c r="J148" s="13" t="str">
        <f>VLOOKUP(G148,Projets!$A$2:$K$90,11,0)</f>
        <v>Manolo Hina</v>
      </c>
      <c r="K148" s="13" t="str">
        <f>VLOOKUP(G148,Projets!$C$2:$E$90,3,0)</f>
        <v xml:space="preserve">Concours </v>
      </c>
      <c r="L148" s="30">
        <f>COUNTIF($G$2:$G$533,G148)</f>
        <v>7</v>
      </c>
      <c r="M148" s="10" t="s">
        <v>2394</v>
      </c>
      <c r="O148" s="10" t="s">
        <v>2390</v>
      </c>
      <c r="Q148" s="13">
        <f>VLOOKUP(G148,Projets!$A$2:$R$90,16,0)</f>
        <v>15.5</v>
      </c>
      <c r="R148" s="13">
        <f>VLOOKUP(G148,Projets!$A$2:$R$90,17,0)</f>
        <v>15</v>
      </c>
      <c r="S148" s="13">
        <f t="shared" si="14"/>
        <v>15.25</v>
      </c>
      <c r="T148" s="13">
        <v>15.25</v>
      </c>
    </row>
    <row r="149" spans="1:44" s="13" customFormat="1" ht="15.75" hidden="1" customHeight="1" x14ac:dyDescent="0.25">
      <c r="A149" s="27">
        <v>107013</v>
      </c>
      <c r="B149" s="10" t="str">
        <f>VLOOKUP(A149,Feuil2!$A$1:$E$552,3,0)</f>
        <v xml:space="preserve">ZAAFOURI     </v>
      </c>
      <c r="C149" s="10" t="str">
        <f>VLOOKUP(A149,Feuil2!$A$1:$E$552,2,0)</f>
        <v xml:space="preserve">Rim  </v>
      </c>
      <c r="D149" s="7" t="str">
        <f t="shared" si="13"/>
        <v xml:space="preserve">ZAAFOURI      Rim  </v>
      </c>
      <c r="E149" s="10" t="str">
        <f>VLOOKUP(A149,Feuil2!$A$1:$E$552,4,0)</f>
        <v>rim.zaafouri@edu.ece.fr</v>
      </c>
      <c r="F149" s="10" t="s">
        <v>2878</v>
      </c>
      <c r="G149" s="10" t="s">
        <v>2152</v>
      </c>
      <c r="H149" s="10" t="str">
        <f>VLOOKUP(G149,Projets!$A$2:$B$90,2,0)</f>
        <v>Application Interactive pour les Services d'Urgence</v>
      </c>
      <c r="I149" s="13" t="str">
        <f>VLOOKUP(G149,Projets!$A$2:$E$90,4,0)</f>
        <v>Innovative Systems for Health</v>
      </c>
      <c r="J149" s="13" t="str">
        <f>VLOOKUP(G149,Projets!$A$2:$K$90,11,0)</f>
        <v>Aliaume BRETEAU</v>
      </c>
      <c r="K149" s="13" t="str">
        <f>VLOOKUP(G149,Projets!$C$2:$E$90,3,0)</f>
        <v>Innovation Ouverte</v>
      </c>
      <c r="L149" s="30">
        <f t="shared" ref="L149:L154" si="16">COUNTIF($G$2:$G$488,G149)</f>
        <v>7</v>
      </c>
      <c r="M149" s="10" t="s">
        <v>2394</v>
      </c>
      <c r="N149" s="10"/>
      <c r="O149" s="10"/>
      <c r="P149" s="10"/>
      <c r="Q149" s="13">
        <f>VLOOKUP(G149,Projets!$A$2:$R$90,16,0)</f>
        <v>16.75</v>
      </c>
      <c r="R149" s="13">
        <f>VLOOKUP(G149,Projets!$A$2:$R$90,17,0)</f>
        <v>18.5</v>
      </c>
      <c r="S149" s="13">
        <f t="shared" si="14"/>
        <v>17.625</v>
      </c>
      <c r="T149" s="13">
        <v>17.625</v>
      </c>
      <c r="U149" s="10"/>
      <c r="V149" s="10"/>
      <c r="W149" s="10"/>
      <c r="X149" s="10"/>
      <c r="Y149" s="10"/>
      <c r="Z149" s="10"/>
    </row>
    <row r="150" spans="1:44" s="13" customFormat="1" ht="15.75" hidden="1" customHeight="1" x14ac:dyDescent="0.25">
      <c r="A150" s="27">
        <v>107010</v>
      </c>
      <c r="B150" s="10" t="str">
        <f>VLOOKUP(A150,Feuil2!$A$1:$E$552,3,0)</f>
        <v xml:space="preserve">ABOUCAYA     </v>
      </c>
      <c r="C150" s="10" t="str">
        <f>VLOOKUP(A150,Feuil2!$A$1:$E$552,2,0)</f>
        <v xml:space="preserve">Pauline  </v>
      </c>
      <c r="D150" s="7" t="str">
        <f t="shared" si="13"/>
        <v xml:space="preserve">ABOUCAYA      Pauline  </v>
      </c>
      <c r="E150" s="10" t="str">
        <f>VLOOKUP(A150,Feuil2!$A$1:$E$552,4,0)</f>
        <v>pauline.aboucaya@edu.ece.fr</v>
      </c>
      <c r="F150" s="10" t="s">
        <v>2877</v>
      </c>
      <c r="G150" s="10" t="s">
        <v>2152</v>
      </c>
      <c r="H150" s="10" t="str">
        <f>VLOOKUP(G150,Projets!$A$2:$B$90,2,0)</f>
        <v>Application Interactive pour les Services d'Urgence</v>
      </c>
      <c r="I150" s="13" t="str">
        <f>VLOOKUP(G150,Projets!$A$2:$E$90,4,0)</f>
        <v>Innovative Systems for Health</v>
      </c>
      <c r="J150" s="13" t="str">
        <f>VLOOKUP(G150,Projets!$A$2:$K$90,11,0)</f>
        <v>Aliaume BRETEAU</v>
      </c>
      <c r="K150" s="13" t="str">
        <f>VLOOKUP(G150,Projets!$C$2:$E$90,3,0)</f>
        <v>Innovation Ouverte</v>
      </c>
      <c r="L150" s="30">
        <f t="shared" si="16"/>
        <v>7</v>
      </c>
      <c r="M150" s="10" t="s">
        <v>2393</v>
      </c>
      <c r="N150" s="10"/>
      <c r="O150" s="10"/>
      <c r="P150" s="10"/>
      <c r="Q150" s="13">
        <f>VLOOKUP(G150,Projets!$A$2:$R$90,16,0)</f>
        <v>16.75</v>
      </c>
      <c r="R150" s="13">
        <f>VLOOKUP(G150,Projets!$A$2:$R$90,17,0)</f>
        <v>18.5</v>
      </c>
      <c r="S150" s="13">
        <f t="shared" si="14"/>
        <v>17.625</v>
      </c>
      <c r="T150" s="13">
        <v>17.625</v>
      </c>
      <c r="U150" s="10"/>
      <c r="V150" s="10"/>
      <c r="W150" s="10"/>
      <c r="X150" s="10"/>
      <c r="Y150" s="10"/>
      <c r="Z150" s="10"/>
    </row>
    <row r="151" spans="1:44" s="10" customFormat="1" ht="15.75" hidden="1" customHeight="1" x14ac:dyDescent="0.25">
      <c r="A151" s="27">
        <v>106967</v>
      </c>
      <c r="B151" s="10" t="str">
        <f>VLOOKUP(A151,Feuil2!$A$1:$E$552,3,0)</f>
        <v xml:space="preserve">CHUET     </v>
      </c>
      <c r="C151" s="10" t="str">
        <f>VLOOKUP(A151,Feuil2!$A$1:$E$552,2,0)</f>
        <v xml:space="preserve">Fiona  </v>
      </c>
      <c r="D151" s="7" t="str">
        <f t="shared" si="13"/>
        <v xml:space="preserve">CHUET      Fiona  </v>
      </c>
      <c r="E151" s="10" t="str">
        <f>VLOOKUP(A151,Feuil2!$A$1:$E$552,4,0)</f>
        <v>fiona.chuet@edu.ece.fr</v>
      </c>
      <c r="F151" s="10" t="s">
        <v>2878</v>
      </c>
      <c r="G151" s="10" t="s">
        <v>2152</v>
      </c>
      <c r="H151" s="10" t="str">
        <f>VLOOKUP(G151,Projets!$A$2:$B$90,2,0)</f>
        <v>Application Interactive pour les Services d'Urgence</v>
      </c>
      <c r="I151" s="13" t="str">
        <f>VLOOKUP(G151,Projets!$A$2:$E$90,4,0)</f>
        <v>Innovative Systems for Health</v>
      </c>
      <c r="J151" s="13" t="str">
        <f>VLOOKUP(G151,Projets!$A$2:$K$90,11,0)</f>
        <v>Aliaume BRETEAU</v>
      </c>
      <c r="K151" s="13" t="str">
        <f>VLOOKUP(G151,Projets!$C$2:$E$90,3,0)</f>
        <v>Innovation Ouverte</v>
      </c>
      <c r="L151" s="30">
        <f t="shared" si="16"/>
        <v>7</v>
      </c>
      <c r="M151" s="10" t="s">
        <v>2394</v>
      </c>
      <c r="Q151" s="13">
        <f>VLOOKUP(G151,Projets!$A$2:$R$90,16,0)</f>
        <v>16.75</v>
      </c>
      <c r="R151" s="13">
        <f>VLOOKUP(G151,Projets!$A$2:$R$90,17,0)</f>
        <v>18.5</v>
      </c>
      <c r="S151" s="13">
        <f t="shared" si="14"/>
        <v>17.625</v>
      </c>
      <c r="T151" s="13">
        <v>17.625</v>
      </c>
    </row>
    <row r="152" spans="1:44" s="13" customFormat="1" ht="15.75" hidden="1" customHeight="1" x14ac:dyDescent="0.25">
      <c r="A152" s="27">
        <v>106971</v>
      </c>
      <c r="B152" s="10" t="str">
        <f>VLOOKUP(A152,Feuil2!$A$1:$E$552,3,0)</f>
        <v xml:space="preserve">FOUCAMBERT     </v>
      </c>
      <c r="C152" s="10" t="str">
        <f>VLOOKUP(A152,Feuil2!$A$1:$E$552,2,0)</f>
        <v xml:space="preserve">Marine  </v>
      </c>
      <c r="D152" s="7" t="str">
        <f t="shared" si="13"/>
        <v xml:space="preserve">FOUCAMBERT      Marine  </v>
      </c>
      <c r="E152" s="10" t="str">
        <f>VLOOKUP(A152,Feuil2!$A$1:$E$552,4,0)</f>
        <v>marine.foucambert@edu.ece.fr</v>
      </c>
      <c r="F152" s="10" t="s">
        <v>2878</v>
      </c>
      <c r="G152" s="10" t="s">
        <v>2152</v>
      </c>
      <c r="H152" s="10" t="str">
        <f>VLOOKUP(G152,Projets!$A$2:$B$90,2,0)</f>
        <v>Application Interactive pour les Services d'Urgence</v>
      </c>
      <c r="I152" s="13" t="str">
        <f>VLOOKUP(G152,Projets!$A$2:$E$90,4,0)</f>
        <v>Innovative Systems for Health</v>
      </c>
      <c r="J152" s="13" t="str">
        <f>VLOOKUP(G152,Projets!$A$2:$K$90,11,0)</f>
        <v>Aliaume BRETEAU</v>
      </c>
      <c r="K152" s="13" t="str">
        <f>VLOOKUP(G152,Projets!$C$2:$E$90,3,0)</f>
        <v>Innovation Ouverte</v>
      </c>
      <c r="L152" s="30">
        <f t="shared" si="16"/>
        <v>7</v>
      </c>
      <c r="M152" s="10" t="s">
        <v>2394</v>
      </c>
      <c r="N152" s="10"/>
      <c r="O152" s="10"/>
      <c r="P152" s="10"/>
      <c r="Q152" s="13">
        <f>VLOOKUP(G152,Projets!$A$2:$R$90,16,0)</f>
        <v>16.75</v>
      </c>
      <c r="R152" s="13">
        <f>VLOOKUP(G152,Projets!$A$2:$R$90,17,0)</f>
        <v>18.5</v>
      </c>
      <c r="S152" s="13">
        <f t="shared" si="14"/>
        <v>17.625</v>
      </c>
      <c r="T152" s="13">
        <v>17.625</v>
      </c>
      <c r="U152" s="10"/>
      <c r="V152" s="10"/>
      <c r="W152" s="10"/>
      <c r="X152" s="10"/>
      <c r="Y152" s="10"/>
      <c r="Z152" s="10"/>
    </row>
    <row r="153" spans="1:44" s="13" customFormat="1" ht="15.75" hidden="1" customHeight="1" x14ac:dyDescent="0.25">
      <c r="A153" s="27">
        <v>106980</v>
      </c>
      <c r="B153" s="10" t="str">
        <f>VLOOKUP(A153,Feuil2!$A$1:$E$552,3,0)</f>
        <v xml:space="preserve">NAVARRO     </v>
      </c>
      <c r="C153" s="10" t="str">
        <f>VLOOKUP(A153,Feuil2!$A$1:$E$552,2,0)</f>
        <v xml:space="preserve">Camille  </v>
      </c>
      <c r="D153" s="7" t="str">
        <f t="shared" si="13"/>
        <v xml:space="preserve">NAVARRO      Camille  </v>
      </c>
      <c r="E153" s="10" t="str">
        <f>VLOOKUP(A153,Feuil2!$A$1:$E$552,4,0)</f>
        <v>camille.navarro@edu.ece.fr</v>
      </c>
      <c r="F153" s="10" t="s">
        <v>2879</v>
      </c>
      <c r="G153" s="10" t="s">
        <v>2152</v>
      </c>
      <c r="H153" s="10" t="str">
        <f>VLOOKUP(G153,Projets!$A$2:$B$90,2,0)</f>
        <v>Application Interactive pour les Services d'Urgence</v>
      </c>
      <c r="I153" s="13" t="str">
        <f>VLOOKUP(G153,Projets!$A$2:$E$90,4,0)</f>
        <v>Innovative Systems for Health</v>
      </c>
      <c r="J153" s="13" t="str">
        <f>VLOOKUP(G153,Projets!$A$2:$K$90,11,0)</f>
        <v>Aliaume BRETEAU</v>
      </c>
      <c r="K153" s="13" t="str">
        <f>VLOOKUP(G153,Projets!$C$2:$E$90,3,0)</f>
        <v>Innovation Ouverte</v>
      </c>
      <c r="L153" s="30">
        <f t="shared" si="16"/>
        <v>7</v>
      </c>
      <c r="M153" s="10" t="s">
        <v>2393</v>
      </c>
      <c r="N153" s="10"/>
      <c r="O153" s="10"/>
      <c r="P153" s="10"/>
      <c r="Q153" s="13">
        <f>VLOOKUP(G153,Projets!$A$2:$R$90,16,0)</f>
        <v>16.75</v>
      </c>
      <c r="R153" s="13">
        <f>VLOOKUP(G153,Projets!$A$2:$R$90,17,0)</f>
        <v>18.5</v>
      </c>
      <c r="S153" s="13">
        <f t="shared" si="14"/>
        <v>17.625</v>
      </c>
      <c r="T153" s="13">
        <v>17.625</v>
      </c>
      <c r="U153" s="10"/>
      <c r="V153" s="10"/>
      <c r="W153" s="10"/>
      <c r="X153" s="10"/>
      <c r="Y153" s="10"/>
      <c r="Z153" s="10"/>
    </row>
    <row r="154" spans="1:44" s="13" customFormat="1" ht="15.75" hidden="1" customHeight="1" x14ac:dyDescent="0.25">
      <c r="A154" s="27">
        <v>106272</v>
      </c>
      <c r="B154" s="10" t="str">
        <f>VLOOKUP(A154,Feuil2!$A$1:$E$552,3,0)</f>
        <v xml:space="preserve">GUILLOT     </v>
      </c>
      <c r="C154" s="10" t="str">
        <f>VLOOKUP(A154,Feuil2!$A$1:$E$552,2,0)</f>
        <v xml:space="preserve">Nicolas  </v>
      </c>
      <c r="D154" s="7" t="str">
        <f t="shared" si="13"/>
        <v xml:space="preserve">GUILLOT      Nicolas  </v>
      </c>
      <c r="E154" s="10" t="str">
        <f>VLOOKUP(A154,Feuil2!$A$1:$E$552,4,0)</f>
        <v>nicolas.guillot@edu.ece.fr</v>
      </c>
      <c r="F154" s="10" t="s">
        <v>2878</v>
      </c>
      <c r="G154" s="10" t="s">
        <v>2152</v>
      </c>
      <c r="H154" s="10" t="str">
        <f>VLOOKUP(G154,Projets!$A$2:$B$90,2,0)</f>
        <v>Application Interactive pour les Services d'Urgence</v>
      </c>
      <c r="I154" s="13" t="str">
        <f>VLOOKUP(G154,Projets!$A$2:$E$90,4,0)</f>
        <v>Innovative Systems for Health</v>
      </c>
      <c r="J154" s="13" t="str">
        <f>VLOOKUP(G154,Projets!$A$2:$K$90,11,0)</f>
        <v>Aliaume BRETEAU</v>
      </c>
      <c r="K154" s="13" t="str">
        <f>VLOOKUP(G154,Projets!$C$2:$E$90,3,0)</f>
        <v>Innovation Ouverte</v>
      </c>
      <c r="L154" s="30">
        <f t="shared" si="16"/>
        <v>7</v>
      </c>
      <c r="M154" s="10" t="s">
        <v>2393</v>
      </c>
      <c r="N154" s="10"/>
      <c r="O154" s="10"/>
      <c r="P154" s="10"/>
      <c r="Q154" s="13">
        <f>VLOOKUP(G154,Projets!$A$2:$R$90,16,0)</f>
        <v>16.75</v>
      </c>
      <c r="R154" s="13">
        <f>VLOOKUP(G154,Projets!$A$2:$R$90,17,0)</f>
        <v>18.5</v>
      </c>
      <c r="S154" s="13">
        <f t="shared" si="14"/>
        <v>17.625</v>
      </c>
      <c r="T154" s="13">
        <v>17.625</v>
      </c>
      <c r="U154" s="10"/>
      <c r="V154" s="10"/>
      <c r="W154" s="10"/>
      <c r="X154" s="10"/>
      <c r="Y154" s="10"/>
      <c r="Z154" s="10"/>
    </row>
    <row r="155" spans="1:44" s="13" customFormat="1" ht="15.75" hidden="1" customHeight="1" x14ac:dyDescent="0.25">
      <c r="A155" s="41">
        <v>109062</v>
      </c>
      <c r="B155" s="13" t="s">
        <v>2404</v>
      </c>
      <c r="C155" s="13" t="s">
        <v>2403</v>
      </c>
      <c r="D155" s="7" t="str">
        <f t="shared" si="13"/>
        <v>Yun ShinYeong</v>
      </c>
      <c r="E155" s="13" t="s">
        <v>1618</v>
      </c>
      <c r="F155" s="10" t="s">
        <v>2878</v>
      </c>
      <c r="G155" s="13" t="s">
        <v>2152</v>
      </c>
      <c r="H155" s="10" t="str">
        <f>VLOOKUP(G155,Projets!$A$2:$B$90,2,0)</f>
        <v>Application Interactive pour les Services d'Urgence</v>
      </c>
      <c r="I155" s="13" t="str">
        <f>VLOOKUP(G155,Projets!$A$2:$E$90,4,0)</f>
        <v>Innovative Systems for Health</v>
      </c>
      <c r="J155" s="13" t="str">
        <f>VLOOKUP(G155,Projets!$A$2:$K$90,11,0)</f>
        <v>Aliaume BRETEAU</v>
      </c>
      <c r="K155" s="13" t="str">
        <f>VLOOKUP(G155,Projets!$C$2:$E$90,3,0)</f>
        <v>Innovation Ouverte</v>
      </c>
      <c r="L155" s="30">
        <f>COUNTIF($G$2:$G$533,G155)</f>
        <v>7</v>
      </c>
      <c r="M155" s="13" t="s">
        <v>2394</v>
      </c>
      <c r="O155" s="13" t="s">
        <v>2390</v>
      </c>
      <c r="Q155" s="13">
        <f>VLOOKUP(G155,Projets!$A$2:$R$90,16,0)</f>
        <v>16.75</v>
      </c>
      <c r="R155" s="13">
        <f>VLOOKUP(G155,Projets!$A$2:$R$90,17,0)</f>
        <v>18.5</v>
      </c>
      <c r="S155" s="13">
        <f t="shared" si="14"/>
        <v>17.625</v>
      </c>
      <c r="T155" s="13">
        <v>17.625</v>
      </c>
    </row>
    <row r="156" spans="1:44" s="13" customFormat="1" ht="15.75" customHeight="1" x14ac:dyDescent="0.25">
      <c r="A156" s="27">
        <v>108475</v>
      </c>
      <c r="B156" s="10" t="str">
        <f>VLOOKUP(A156,Feuil2!$A$1:$E$552,3,0)</f>
        <v xml:space="preserve">CHATELIN     </v>
      </c>
      <c r="C156" s="10" t="str">
        <f>VLOOKUP(A156,Feuil2!$A$1:$E$552,2,0)</f>
        <v xml:space="preserve">Cyril  </v>
      </c>
      <c r="D156" s="7" t="str">
        <f t="shared" si="13"/>
        <v xml:space="preserve">CHATELIN      Cyril  </v>
      </c>
      <c r="E156" s="10" t="str">
        <f>VLOOKUP(A156,Feuil2!$A$1:$E$552,4,0)</f>
        <v>cyril.chatelin@edu.ece.fr</v>
      </c>
      <c r="F156" s="10" t="s">
        <v>2875</v>
      </c>
      <c r="G156" s="10" t="s">
        <v>2153</v>
      </c>
      <c r="H156" s="10" t="str">
        <f>VLOOKUP(G156,Projets!$A$2:$B$90,2,0)</f>
        <v>Reprendre une startup existante SWAF pour l'amener sur le champ du B2C</v>
      </c>
      <c r="I156" s="13" t="str">
        <f>VLOOKUP(G156,Projets!$A$2:$E$90,4,0)</f>
        <v>Internet Nouvelle Génération</v>
      </c>
      <c r="J156" s="13" t="str">
        <f>VLOOKUP(G156,Projets!$A$2:$K$90,11,0)</f>
        <v>Jacques Rossard</v>
      </c>
      <c r="K156" s="13" t="str">
        <f>VLOOKUP(G156,Projets!$C$2:$E$90,3,0)</f>
        <v>Partenariat</v>
      </c>
      <c r="L156" s="30">
        <f t="shared" ref="L156:L187" si="17">COUNTIF($G$2:$G$488,G156)</f>
        <v>6</v>
      </c>
      <c r="M156" s="10" t="s">
        <v>2393</v>
      </c>
      <c r="N156" s="10"/>
      <c r="O156" s="10"/>
      <c r="P156" s="10"/>
      <c r="Q156" s="13">
        <f>VLOOKUP(G156,Projets!$A$2:$R$90,16,0)</f>
        <v>18</v>
      </c>
      <c r="R156" s="13">
        <f>VLOOKUP(G156,Projets!$A$2:$R$90,17,0)</f>
        <v>16</v>
      </c>
      <c r="S156" s="13">
        <f t="shared" si="14"/>
        <v>17</v>
      </c>
      <c r="T156" s="13">
        <v>17</v>
      </c>
      <c r="U156" s="10"/>
      <c r="V156" s="10"/>
      <c r="W156" s="10"/>
      <c r="X156" s="10"/>
      <c r="Y156" s="10"/>
      <c r="Z156" s="10"/>
    </row>
    <row r="157" spans="1:44" ht="15.75" customHeight="1" x14ac:dyDescent="0.25">
      <c r="A157" s="26">
        <v>108481</v>
      </c>
      <c r="B157" s="5" t="str">
        <f>VLOOKUP(A157,Feuil2!$A$1:$E$552,3,0)</f>
        <v xml:space="preserve">FERRET     </v>
      </c>
      <c r="C157" s="5" t="str">
        <f>VLOOKUP(A157,Feuil2!$A$1:$E$552,2,0)</f>
        <v xml:space="preserve">Geoffrey  </v>
      </c>
      <c r="D157" s="5" t="str">
        <f t="shared" si="13"/>
        <v xml:space="preserve">FERRET      Geoffrey  </v>
      </c>
      <c r="E157" s="5" t="str">
        <f>VLOOKUP(A157,Feuil2!$A$1:$E$552,4,0)</f>
        <v>geoffrey.ferret@edu.ece.fr</v>
      </c>
      <c r="F157" s="10" t="s">
        <v>2876</v>
      </c>
      <c r="G157" s="5" t="s">
        <v>2153</v>
      </c>
      <c r="H157" s="10" t="str">
        <f>VLOOKUP(G157,Projets!$A$2:$B$90,2,0)</f>
        <v>Reprendre une startup existante SWAF pour l'amener sur le champ du B2C</v>
      </c>
      <c r="I157" s="13" t="str">
        <f>VLOOKUP(G157,Projets!$A$2:$E$90,4,0)</f>
        <v>Internet Nouvelle Génération</v>
      </c>
      <c r="J157" s="13" t="str">
        <f>VLOOKUP(G157,Projets!$A$2:$K$90,11,0)</f>
        <v>Jacques Rossard</v>
      </c>
      <c r="K157" s="13" t="str">
        <f>VLOOKUP(G157,Projets!$C$2:$E$90,3,0)</f>
        <v>Partenariat</v>
      </c>
      <c r="L157" s="9">
        <f t="shared" si="17"/>
        <v>6</v>
      </c>
      <c r="M157" s="5" t="s">
        <v>2393</v>
      </c>
      <c r="N157" s="5"/>
      <c r="O157" s="5"/>
      <c r="P157" s="5"/>
      <c r="Q157" s="13">
        <f>VLOOKUP(G157,Projets!$A$2:$R$90,16,0)</f>
        <v>18</v>
      </c>
      <c r="R157" s="13">
        <f>VLOOKUP(G157,Projets!$A$2:$R$90,17,0)</f>
        <v>16</v>
      </c>
      <c r="S157" s="13">
        <f t="shared" si="14"/>
        <v>17</v>
      </c>
      <c r="T157" s="13">
        <v>17</v>
      </c>
      <c r="U157" s="5"/>
      <c r="V157" s="5"/>
      <c r="W157" s="5"/>
      <c r="X157" s="5"/>
      <c r="Y157" s="5"/>
      <c r="Z157" s="5"/>
      <c r="AR157" s="116" t="s">
        <v>2900</v>
      </c>
    </row>
    <row r="158" spans="1:44" ht="15.75" customHeight="1" x14ac:dyDescent="0.25">
      <c r="A158" s="26">
        <v>108217</v>
      </c>
      <c r="B158" s="5" t="str">
        <f>VLOOKUP(A158,Feuil2!$A$1:$E$552,3,0)</f>
        <v xml:space="preserve">TABARIC     </v>
      </c>
      <c r="C158" s="5" t="str">
        <f>VLOOKUP(A158,Feuil2!$A$1:$E$552,2,0)</f>
        <v xml:space="preserve">Paul  </v>
      </c>
      <c r="D158" s="5" t="str">
        <f t="shared" si="13"/>
        <v xml:space="preserve">TABARIC      Paul  </v>
      </c>
      <c r="E158" s="5" t="str">
        <f>VLOOKUP(A158,Feuil2!$A$1:$E$552,4,0)</f>
        <v>paul.tabaric@edu.ece.fr</v>
      </c>
      <c r="F158" s="10" t="s">
        <v>2876</v>
      </c>
      <c r="G158" s="5" t="s">
        <v>2153</v>
      </c>
      <c r="H158" s="10" t="str">
        <f>VLOOKUP(G158,Projets!$A$2:$B$90,2,0)</f>
        <v>Reprendre une startup existante SWAF pour l'amener sur le champ du B2C</v>
      </c>
      <c r="I158" s="13" t="str">
        <f>VLOOKUP(G158,Projets!$A$2:$E$90,4,0)</f>
        <v>Internet Nouvelle Génération</v>
      </c>
      <c r="J158" s="13" t="str">
        <f>VLOOKUP(G158,Projets!$A$2:$K$90,11,0)</f>
        <v>Jacques Rossard</v>
      </c>
      <c r="K158" s="13" t="str">
        <f>VLOOKUP(G158,Projets!$C$2:$E$90,3,0)</f>
        <v>Partenariat</v>
      </c>
      <c r="L158" s="9">
        <f t="shared" si="17"/>
        <v>6</v>
      </c>
      <c r="M158" s="5" t="s">
        <v>2393</v>
      </c>
      <c r="N158" s="5"/>
      <c r="O158" s="5"/>
      <c r="P158" s="5"/>
      <c r="Q158" s="13">
        <f>VLOOKUP(G158,Projets!$A$2:$R$90,16,0)</f>
        <v>18</v>
      </c>
      <c r="R158" s="13">
        <f>VLOOKUP(G158,Projets!$A$2:$R$90,17,0)</f>
        <v>16</v>
      </c>
      <c r="S158" s="13">
        <f t="shared" si="14"/>
        <v>17</v>
      </c>
      <c r="T158" s="13">
        <v>17</v>
      </c>
      <c r="U158" s="5"/>
      <c r="V158" s="5"/>
      <c r="W158" s="5"/>
      <c r="X158" s="5"/>
      <c r="Y158" s="5"/>
      <c r="Z158" s="5"/>
    </row>
    <row r="159" spans="1:44" s="5" customFormat="1" ht="15.75" x14ac:dyDescent="0.25">
      <c r="A159" s="26">
        <v>108405</v>
      </c>
      <c r="B159" s="5" t="str">
        <f>VLOOKUP(A159,Feuil2!$A$1:$E$552,3,0)</f>
        <v xml:space="preserve">MAGNIEN     </v>
      </c>
      <c r="C159" s="5" t="str">
        <f>VLOOKUP(A159,Feuil2!$A$1:$E$552,2,0)</f>
        <v xml:space="preserve">Maxence  </v>
      </c>
      <c r="D159" s="5" t="str">
        <f t="shared" si="13"/>
        <v xml:space="preserve">MAGNIEN      Maxence  </v>
      </c>
      <c r="E159" s="5" t="str">
        <f>VLOOKUP(A159,Feuil2!$A$1:$E$552,4,0)</f>
        <v>maxence.magnien@edu.ece.fr</v>
      </c>
      <c r="F159" s="10" t="s">
        <v>2878</v>
      </c>
      <c r="G159" s="5" t="s">
        <v>2153</v>
      </c>
      <c r="H159" s="10" t="str">
        <f>VLOOKUP(G159,Projets!$A$2:$B$90,2,0)</f>
        <v>Reprendre une startup existante SWAF pour l'amener sur le champ du B2C</v>
      </c>
      <c r="I159" s="13" t="str">
        <f>VLOOKUP(G159,Projets!$A$2:$E$90,4,0)</f>
        <v>Internet Nouvelle Génération</v>
      </c>
      <c r="J159" s="13" t="str">
        <f>VLOOKUP(G159,Projets!$A$2:$K$90,11,0)</f>
        <v>Jacques Rossard</v>
      </c>
      <c r="K159" s="13" t="str">
        <f>VLOOKUP(G159,Projets!$C$2:$E$90,3,0)</f>
        <v>Partenariat</v>
      </c>
      <c r="L159" s="9">
        <f t="shared" si="17"/>
        <v>6</v>
      </c>
      <c r="M159" s="5" t="s">
        <v>2394</v>
      </c>
      <c r="Q159" s="13">
        <f>VLOOKUP(G159,Projets!$A$2:$R$90,16,0)</f>
        <v>18</v>
      </c>
      <c r="R159" s="13">
        <f>VLOOKUP(G159,Projets!$A$2:$R$90,17,0)</f>
        <v>16</v>
      </c>
      <c r="S159" s="13">
        <f t="shared" si="14"/>
        <v>17</v>
      </c>
      <c r="T159" s="13">
        <v>17</v>
      </c>
    </row>
    <row r="160" spans="1:44" ht="15.75" customHeight="1" x14ac:dyDescent="0.25">
      <c r="A160" s="26">
        <v>108277</v>
      </c>
      <c r="B160" s="5" t="str">
        <f>VLOOKUP(A160,Feuil2!$A$1:$E$552,3,0)</f>
        <v xml:space="preserve">FOURQUIN     </v>
      </c>
      <c r="C160" s="5" t="str">
        <f>VLOOKUP(A160,Feuil2!$A$1:$E$552,2,0)</f>
        <v xml:space="preserve">Ulysse  </v>
      </c>
      <c r="D160" s="5" t="str">
        <f t="shared" si="13"/>
        <v xml:space="preserve">FOURQUIN      Ulysse  </v>
      </c>
      <c r="E160" s="5" t="str">
        <f>VLOOKUP(A160,Feuil2!$A$1:$E$552,4,0)</f>
        <v>ulysse.fourquin@edu.ece.fr</v>
      </c>
      <c r="F160" s="10" t="s">
        <v>2874</v>
      </c>
      <c r="G160" s="5" t="s">
        <v>2153</v>
      </c>
      <c r="H160" s="10" t="str">
        <f>VLOOKUP(G160,Projets!$A$2:$B$90,2,0)</f>
        <v>Reprendre une startup existante SWAF pour l'amener sur le champ du B2C</v>
      </c>
      <c r="I160" s="13" t="str">
        <f>VLOOKUP(G160,Projets!$A$2:$E$90,4,0)</f>
        <v>Internet Nouvelle Génération</v>
      </c>
      <c r="J160" s="13" t="str">
        <f>VLOOKUP(G160,Projets!$A$2:$K$90,11,0)</f>
        <v>Jacques Rossard</v>
      </c>
      <c r="K160" s="13" t="str">
        <f>VLOOKUP(G160,Projets!$C$2:$E$90,3,0)</f>
        <v>Partenariat</v>
      </c>
      <c r="L160" s="9">
        <f t="shared" si="17"/>
        <v>6</v>
      </c>
      <c r="M160" s="5" t="s">
        <v>2393</v>
      </c>
      <c r="N160" s="5"/>
      <c r="O160" s="5"/>
      <c r="P160" s="5"/>
      <c r="Q160" s="13">
        <f>VLOOKUP(G160,Projets!$A$2:$R$90,16,0)</f>
        <v>18</v>
      </c>
      <c r="R160" s="13">
        <f>VLOOKUP(G160,Projets!$A$2:$R$90,17,0)</f>
        <v>16</v>
      </c>
      <c r="S160" s="13">
        <f t="shared" si="14"/>
        <v>17</v>
      </c>
      <c r="T160" s="13">
        <v>17</v>
      </c>
      <c r="U160" s="5"/>
      <c r="V160" s="5"/>
      <c r="W160" s="5"/>
      <c r="X160" s="5"/>
      <c r="Y160" s="5"/>
      <c r="Z160" s="5"/>
    </row>
    <row r="161" spans="1:26" ht="15.75" customHeight="1" x14ac:dyDescent="0.25">
      <c r="A161" s="26">
        <v>108479</v>
      </c>
      <c r="B161" s="5" t="str">
        <f>VLOOKUP(A161,Feuil2!$A$1:$E$552,3,0)</f>
        <v xml:space="preserve">BOYER     </v>
      </c>
      <c r="C161" s="5" t="str">
        <f>VLOOKUP(A161,Feuil2!$A$1:$E$552,2,0)</f>
        <v xml:space="preserve">Hélène  </v>
      </c>
      <c r="D161" s="5" t="str">
        <f t="shared" si="13"/>
        <v xml:space="preserve">BOYER      Hélène  </v>
      </c>
      <c r="E161" s="5" t="str">
        <f>VLOOKUP(A161,Feuil2!$A$1:$E$552,4,0)</f>
        <v>helene.boyer@edu.ece.fr</v>
      </c>
      <c r="F161" s="10" t="s">
        <v>2877</v>
      </c>
      <c r="G161" s="5" t="s">
        <v>2153</v>
      </c>
      <c r="H161" s="10" t="str">
        <f>VLOOKUP(G161,Projets!$A$2:$B$90,2,0)</f>
        <v>Reprendre une startup existante SWAF pour l'amener sur le champ du B2C</v>
      </c>
      <c r="I161" s="13" t="str">
        <f>VLOOKUP(G161,Projets!$A$2:$E$90,4,0)</f>
        <v>Internet Nouvelle Génération</v>
      </c>
      <c r="J161" s="13" t="str">
        <f>VLOOKUP(G161,Projets!$A$2:$K$90,11,0)</f>
        <v>Jacques Rossard</v>
      </c>
      <c r="K161" s="13" t="str">
        <f>VLOOKUP(G161,Projets!$C$2:$E$90,3,0)</f>
        <v>Partenariat</v>
      </c>
      <c r="L161" s="9">
        <f t="shared" si="17"/>
        <v>6</v>
      </c>
      <c r="M161" s="5" t="s">
        <v>2393</v>
      </c>
      <c r="N161" s="5"/>
      <c r="O161" s="5"/>
      <c r="P161" s="5"/>
      <c r="Q161" s="13">
        <f>VLOOKUP(G161,Projets!$A$2:$R$90,16,0)</f>
        <v>18</v>
      </c>
      <c r="R161" s="13">
        <f>VLOOKUP(G161,Projets!$A$2:$R$90,17,0)</f>
        <v>16</v>
      </c>
      <c r="S161" s="13">
        <f t="shared" si="14"/>
        <v>17</v>
      </c>
      <c r="T161" s="13">
        <v>17</v>
      </c>
      <c r="U161" s="5"/>
      <c r="V161" s="5"/>
      <c r="W161" s="5"/>
      <c r="X161" s="5"/>
      <c r="Y161" s="5"/>
      <c r="Z161" s="5"/>
    </row>
    <row r="162" spans="1:26" ht="15.75" hidden="1" customHeight="1" x14ac:dyDescent="0.25">
      <c r="A162" s="26">
        <v>108147</v>
      </c>
      <c r="B162" s="5" t="str">
        <f>VLOOKUP(A162,Feuil2!$A$1:$E$552,3,0)</f>
        <v xml:space="preserve">CLOVIS     </v>
      </c>
      <c r="C162" s="5" t="str">
        <f>VLOOKUP(A162,Feuil2!$A$1:$E$552,2,0)</f>
        <v xml:space="preserve">Lauryane  </v>
      </c>
      <c r="D162" s="5" t="str">
        <f t="shared" si="13"/>
        <v xml:space="preserve">CLOVIS      Lauryane  </v>
      </c>
      <c r="E162" s="5" t="str">
        <f>VLOOKUP(A162,Feuil2!$A$1:$E$552,4,0)</f>
        <v>lauryane.clovis@edu.ece.fr</v>
      </c>
      <c r="F162" s="10" t="s">
        <v>2876</v>
      </c>
      <c r="G162" s="5" t="s">
        <v>2154</v>
      </c>
      <c r="H162" s="10" t="str">
        <f>VLOOKUP(G162,Projets!$A$2:$B$90,2,0)</f>
        <v>CORP : Call Out Rescue Plus</v>
      </c>
      <c r="I162" s="13" t="str">
        <f>VLOOKUP(G162,Projets!$A$2:$E$90,4,0)</f>
        <v>Innovative Systems for Health</v>
      </c>
      <c r="J162" s="13" t="str">
        <f>VLOOKUP(G162,Projets!$A$2:$K$90,11,0)</f>
        <v>JJ Wanègue</v>
      </c>
      <c r="K162" s="13" t="str">
        <f>VLOOKUP(G162,Projets!$C$2:$E$90,3,0)</f>
        <v>Partenariat</v>
      </c>
      <c r="L162" s="9">
        <f t="shared" si="17"/>
        <v>6</v>
      </c>
      <c r="M162" s="5" t="s">
        <v>2393</v>
      </c>
      <c r="N162" s="5"/>
      <c r="O162" s="5"/>
      <c r="P162" s="5"/>
      <c r="Q162" s="13">
        <f>VLOOKUP(G162,Projets!$A$2:$R$90,16,0)</f>
        <v>16</v>
      </c>
      <c r="R162" s="13">
        <f>VLOOKUP(G162,Projets!$A$2:$R$90,17,0)</f>
        <v>17</v>
      </c>
      <c r="S162" s="13">
        <f t="shared" si="14"/>
        <v>16.5</v>
      </c>
      <c r="T162" s="13">
        <v>16.5</v>
      </c>
      <c r="U162" s="5"/>
      <c r="V162" s="5"/>
      <c r="W162" s="5"/>
      <c r="X162" s="5"/>
      <c r="Y162" s="5"/>
      <c r="Z162" s="5"/>
    </row>
    <row r="163" spans="1:26" ht="15.75" hidden="1" customHeight="1" x14ac:dyDescent="0.25">
      <c r="A163" s="26">
        <v>108543</v>
      </c>
      <c r="B163" s="5" t="str">
        <f>VLOOKUP(A163,Feuil2!$A$1:$E$552,3,0)</f>
        <v xml:space="preserve">DELAFOSSE     </v>
      </c>
      <c r="C163" s="5" t="str">
        <f>VLOOKUP(A163,Feuil2!$A$1:$E$552,2,0)</f>
        <v xml:space="preserve">Antoine  </v>
      </c>
      <c r="D163" s="5" t="str">
        <f t="shared" si="13"/>
        <v xml:space="preserve">DELAFOSSE      Antoine  </v>
      </c>
      <c r="E163" s="5" t="str">
        <f>VLOOKUP(A163,Feuil2!$A$1:$E$552,4,0)</f>
        <v>antoine.delafosse@edu.ece.fr</v>
      </c>
      <c r="F163" s="10" t="s">
        <v>2874</v>
      </c>
      <c r="G163" s="5" t="s">
        <v>2154</v>
      </c>
      <c r="H163" s="10" t="str">
        <f>VLOOKUP(G163,Projets!$A$2:$B$90,2,0)</f>
        <v>CORP : Call Out Rescue Plus</v>
      </c>
      <c r="I163" s="13" t="str">
        <f>VLOOKUP(G163,Projets!$A$2:$E$90,4,0)</f>
        <v>Innovative Systems for Health</v>
      </c>
      <c r="J163" s="13" t="str">
        <f>VLOOKUP(G163,Projets!$A$2:$K$90,11,0)</f>
        <v>JJ Wanègue</v>
      </c>
      <c r="K163" s="13" t="str">
        <f>VLOOKUP(G163,Projets!$C$2:$E$90,3,0)</f>
        <v>Partenariat</v>
      </c>
      <c r="L163" s="9">
        <f t="shared" si="17"/>
        <v>6</v>
      </c>
      <c r="M163" s="5" t="s">
        <v>2393</v>
      </c>
      <c r="N163" s="5"/>
      <c r="O163" s="5"/>
      <c r="P163" s="5"/>
      <c r="Q163" s="13">
        <f>VLOOKUP(G163,Projets!$A$2:$R$90,16,0)</f>
        <v>16</v>
      </c>
      <c r="R163" s="13">
        <f>VLOOKUP(G163,Projets!$A$2:$R$90,17,0)</f>
        <v>17</v>
      </c>
      <c r="S163" s="13">
        <f t="shared" si="14"/>
        <v>16.5</v>
      </c>
      <c r="T163" s="13">
        <v>16.5</v>
      </c>
      <c r="U163" s="5"/>
      <c r="V163" s="5"/>
      <c r="W163" s="5"/>
      <c r="X163" s="5"/>
      <c r="Y163" s="5"/>
      <c r="Z163" s="5"/>
    </row>
    <row r="164" spans="1:26" ht="15.75" hidden="1" customHeight="1" x14ac:dyDescent="0.25">
      <c r="A164" s="26">
        <v>108530</v>
      </c>
      <c r="B164" s="5" t="str">
        <f>VLOOKUP(A164,Feuil2!$A$1:$E$552,3,0)</f>
        <v xml:space="preserve">EL HAMMOUTI    </v>
      </c>
      <c r="C164" s="5" t="str">
        <f>VLOOKUP(A164,Feuil2!$A$1:$E$552,2,0)</f>
        <v xml:space="preserve">Oumaima  </v>
      </c>
      <c r="D164" s="5" t="str">
        <f t="shared" si="13"/>
        <v xml:space="preserve">EL HAMMOUTI     Oumaima  </v>
      </c>
      <c r="E164" s="5" t="str">
        <f>VLOOKUP(A164,Feuil2!$A$1:$E$552,4,0)</f>
        <v>oumaima.el-hammouti@edu.ece.fr</v>
      </c>
      <c r="F164" s="10" t="s">
        <v>2875</v>
      </c>
      <c r="G164" s="5" t="s">
        <v>2154</v>
      </c>
      <c r="H164" s="10" t="str">
        <f>VLOOKUP(G164,Projets!$A$2:$B$90,2,0)</f>
        <v>CORP : Call Out Rescue Plus</v>
      </c>
      <c r="I164" s="13" t="str">
        <f>VLOOKUP(G164,Projets!$A$2:$E$90,4,0)</f>
        <v>Innovative Systems for Health</v>
      </c>
      <c r="J164" s="13" t="str">
        <f>VLOOKUP(G164,Projets!$A$2:$K$90,11,0)</f>
        <v>JJ Wanègue</v>
      </c>
      <c r="K164" s="13" t="str">
        <f>VLOOKUP(G164,Projets!$C$2:$E$90,3,0)</f>
        <v>Partenariat</v>
      </c>
      <c r="L164" s="9">
        <f t="shared" si="17"/>
        <v>6</v>
      </c>
      <c r="M164" s="5" t="s">
        <v>2393</v>
      </c>
      <c r="N164" s="5"/>
      <c r="O164" s="5"/>
      <c r="P164" s="5"/>
      <c r="Q164" s="13">
        <f>VLOOKUP(G164,Projets!$A$2:$R$90,16,0)</f>
        <v>16</v>
      </c>
      <c r="R164" s="13">
        <f>VLOOKUP(G164,Projets!$A$2:$R$90,17,0)</f>
        <v>17</v>
      </c>
      <c r="S164" s="13">
        <f t="shared" si="14"/>
        <v>16.5</v>
      </c>
      <c r="T164" s="13">
        <v>16.5</v>
      </c>
      <c r="U164" s="5"/>
      <c r="V164" s="5"/>
      <c r="W164" s="5"/>
      <c r="X164" s="5"/>
      <c r="Y164" s="5"/>
      <c r="Z164" s="5"/>
    </row>
    <row r="165" spans="1:26" ht="15.75" hidden="1" customHeight="1" x14ac:dyDescent="0.25">
      <c r="A165" s="26">
        <v>108510</v>
      </c>
      <c r="B165" s="5" t="str">
        <f>VLOOKUP(A165,Feuil2!$A$1:$E$552,3,0)</f>
        <v xml:space="preserve">FRANCO     </v>
      </c>
      <c r="C165" s="5" t="str">
        <f>VLOOKUP(A165,Feuil2!$A$1:$E$552,2,0)</f>
        <v xml:space="preserve">Clara  </v>
      </c>
      <c r="D165" s="5" t="str">
        <f t="shared" si="13"/>
        <v xml:space="preserve">FRANCO      Clara  </v>
      </c>
      <c r="E165" s="5" t="str">
        <f>VLOOKUP(A165,Feuil2!$A$1:$E$552,4,0)</f>
        <v>clara.franco@edu.ece.fr</v>
      </c>
      <c r="F165" s="10" t="s">
        <v>2875</v>
      </c>
      <c r="G165" s="5" t="s">
        <v>2154</v>
      </c>
      <c r="H165" s="10" t="str">
        <f>VLOOKUP(G165,Projets!$A$2:$B$90,2,0)</f>
        <v>CORP : Call Out Rescue Plus</v>
      </c>
      <c r="I165" s="13" t="str">
        <f>VLOOKUP(G165,Projets!$A$2:$E$90,4,0)</f>
        <v>Innovative Systems for Health</v>
      </c>
      <c r="J165" s="13" t="str">
        <f>VLOOKUP(G165,Projets!$A$2:$K$90,11,0)</f>
        <v>JJ Wanègue</v>
      </c>
      <c r="K165" s="13" t="str">
        <f>VLOOKUP(G165,Projets!$C$2:$E$90,3,0)</f>
        <v>Partenariat</v>
      </c>
      <c r="L165" s="9">
        <f t="shared" si="17"/>
        <v>6</v>
      </c>
      <c r="M165" s="5" t="s">
        <v>2393</v>
      </c>
      <c r="N165" s="5"/>
      <c r="O165" s="5"/>
      <c r="P165" s="5"/>
      <c r="Q165" s="13">
        <f>VLOOKUP(G165,Projets!$A$2:$R$90,16,0)</f>
        <v>16</v>
      </c>
      <c r="R165" s="13">
        <f>VLOOKUP(G165,Projets!$A$2:$R$90,17,0)</f>
        <v>17</v>
      </c>
      <c r="S165" s="13">
        <f t="shared" si="14"/>
        <v>16.5</v>
      </c>
      <c r="T165" s="13">
        <v>16.5</v>
      </c>
      <c r="U165" s="5"/>
      <c r="V165" s="5"/>
      <c r="W165" s="5"/>
      <c r="X165" s="5"/>
      <c r="Y165" s="5"/>
      <c r="Z165" s="5"/>
    </row>
    <row r="166" spans="1:26" ht="15.75" hidden="1" customHeight="1" x14ac:dyDescent="0.25">
      <c r="A166" s="26">
        <v>108513</v>
      </c>
      <c r="B166" s="5" t="str">
        <f>VLOOKUP(A166,Feuil2!$A$1:$E$552,3,0)</f>
        <v xml:space="preserve">GAULTIER DE CARVILLE   </v>
      </c>
      <c r="C166" s="5" t="str">
        <f>VLOOKUP(A166,Feuil2!$A$1:$E$552,2,0)</f>
        <v xml:space="preserve">Sarah  </v>
      </c>
      <c r="D166" s="5" t="str">
        <f t="shared" si="13"/>
        <v xml:space="preserve">GAULTIER DE CARVILLE    Sarah  </v>
      </c>
      <c r="E166" s="5" t="str">
        <f>VLOOKUP(A166,Feuil2!$A$1:$E$552,4,0)</f>
        <v>sarah.gaultier-de-carville@edu.ece.fr</v>
      </c>
      <c r="F166" s="10" t="s">
        <v>2877</v>
      </c>
      <c r="G166" s="5" t="s">
        <v>2154</v>
      </c>
      <c r="H166" s="10" t="str">
        <f>VLOOKUP(G166,Projets!$A$2:$B$90,2,0)</f>
        <v>CORP : Call Out Rescue Plus</v>
      </c>
      <c r="I166" s="13" t="str">
        <f>VLOOKUP(G166,Projets!$A$2:$E$90,4,0)</f>
        <v>Innovative Systems for Health</v>
      </c>
      <c r="J166" s="13" t="str">
        <f>VLOOKUP(G166,Projets!$A$2:$K$90,11,0)</f>
        <v>JJ Wanègue</v>
      </c>
      <c r="K166" s="13" t="str">
        <f>VLOOKUP(G166,Projets!$C$2:$E$90,3,0)</f>
        <v>Partenariat</v>
      </c>
      <c r="L166" s="9">
        <f t="shared" si="17"/>
        <v>6</v>
      </c>
      <c r="M166" s="5" t="s">
        <v>2393</v>
      </c>
      <c r="N166" s="5"/>
      <c r="O166" s="5"/>
      <c r="P166" s="5"/>
      <c r="Q166" s="13">
        <f>VLOOKUP(G166,Projets!$A$2:$R$90,16,0)</f>
        <v>16</v>
      </c>
      <c r="R166" s="13">
        <f>VLOOKUP(G166,Projets!$A$2:$R$90,17,0)</f>
        <v>17</v>
      </c>
      <c r="S166" s="13">
        <f t="shared" si="14"/>
        <v>16.5</v>
      </c>
      <c r="T166" s="13">
        <v>16.5</v>
      </c>
      <c r="U166" s="5"/>
      <c r="V166" s="5"/>
      <c r="W166" s="5"/>
      <c r="X166" s="5"/>
      <c r="Y166" s="5"/>
      <c r="Z166" s="5"/>
    </row>
    <row r="167" spans="1:26" ht="15.75" hidden="1" customHeight="1" x14ac:dyDescent="0.25">
      <c r="A167" s="26">
        <v>108414</v>
      </c>
      <c r="B167" s="5" t="str">
        <f>VLOOKUP(A167,Feuil2!$A$1:$E$552,3,0)</f>
        <v xml:space="preserve">RAFFO     </v>
      </c>
      <c r="C167" s="5" t="str">
        <f>VLOOKUP(A167,Feuil2!$A$1:$E$552,2,0)</f>
        <v xml:space="preserve">Jérémy  </v>
      </c>
      <c r="D167" s="5" t="str">
        <f t="shared" si="13"/>
        <v xml:space="preserve">RAFFO      Jérémy  </v>
      </c>
      <c r="E167" s="5" t="str">
        <f>VLOOKUP(A167,Feuil2!$A$1:$E$552,4,0)</f>
        <v>jeremy.raffo@edu.ece.fr</v>
      </c>
      <c r="F167" s="10" t="s">
        <v>2875</v>
      </c>
      <c r="G167" s="5" t="s">
        <v>2154</v>
      </c>
      <c r="H167" s="10" t="str">
        <f>VLOOKUP(G167,Projets!$A$2:$B$90,2,0)</f>
        <v>CORP : Call Out Rescue Plus</v>
      </c>
      <c r="I167" s="13" t="str">
        <f>VLOOKUP(G167,Projets!$A$2:$E$90,4,0)</f>
        <v>Innovative Systems for Health</v>
      </c>
      <c r="J167" s="13" t="str">
        <f>VLOOKUP(G167,Projets!$A$2:$K$90,11,0)</f>
        <v>JJ Wanègue</v>
      </c>
      <c r="K167" s="13" t="str">
        <f>VLOOKUP(G167,Projets!$C$2:$E$90,3,0)</f>
        <v>Partenariat</v>
      </c>
      <c r="L167" s="9">
        <f t="shared" si="17"/>
        <v>6</v>
      </c>
      <c r="M167" s="5" t="s">
        <v>2393</v>
      </c>
      <c r="N167" s="5"/>
      <c r="O167" s="5"/>
      <c r="P167" s="5"/>
      <c r="Q167" s="13">
        <f>VLOOKUP(G167,Projets!$A$2:$R$90,16,0)</f>
        <v>16</v>
      </c>
      <c r="R167" s="13">
        <f>VLOOKUP(G167,Projets!$A$2:$R$90,17,0)</f>
        <v>17</v>
      </c>
      <c r="S167" s="13">
        <f t="shared" si="14"/>
        <v>16.5</v>
      </c>
      <c r="T167" s="13">
        <v>16.5</v>
      </c>
      <c r="U167" s="5"/>
      <c r="V167" s="5"/>
      <c r="W167" s="5"/>
      <c r="X167" s="5"/>
      <c r="Y167" s="5"/>
      <c r="Z167" s="5"/>
    </row>
    <row r="168" spans="1:26" ht="15.75" hidden="1" customHeight="1" x14ac:dyDescent="0.25">
      <c r="A168" s="26">
        <v>106327</v>
      </c>
      <c r="B168" s="5" t="str">
        <f>VLOOKUP(A168,Feuil2!$A$1:$E$552,3,0)</f>
        <v xml:space="preserve">JOSEPHINE     </v>
      </c>
      <c r="C168" s="5" t="str">
        <f>VLOOKUP(A168,Feuil2!$A$1:$E$552,2,0)</f>
        <v xml:space="preserve">Dorothée  </v>
      </c>
      <c r="D168" s="5" t="str">
        <f t="shared" si="13"/>
        <v xml:space="preserve">JOSEPHINE      Dorothée  </v>
      </c>
      <c r="E168" s="5" t="str">
        <f>VLOOKUP(A168,Feuil2!$A$1:$E$552,4,0)</f>
        <v>dorothee.josephine@edu.ece.fr</v>
      </c>
      <c r="F168" s="10" t="s">
        <v>2877</v>
      </c>
      <c r="G168" s="5" t="s">
        <v>2155</v>
      </c>
      <c r="H168" s="10" t="str">
        <f>VLOOKUP(G168,Projets!$A$2:$B$90,2,0)</f>
        <v>Réseau social, rencontre grâce aux centres d'intérêt communs</v>
      </c>
      <c r="I168" s="13" t="str">
        <f>VLOOKUP(G168,Projets!$A$2:$E$90,4,0)</f>
        <v>Big Data</v>
      </c>
      <c r="J168" s="13" t="str">
        <f>VLOOKUP(G168,Projets!$A$2:$K$90,11,0)</f>
        <v>Jean-Michel BUSCA</v>
      </c>
      <c r="K168" s="13" t="str">
        <f>VLOOKUP(G168,Projets!$C$2:$E$90,3,0)</f>
        <v>Innovation Ouverte</v>
      </c>
      <c r="L168" s="9">
        <f t="shared" si="17"/>
        <v>6</v>
      </c>
      <c r="M168" s="5" t="s">
        <v>2393</v>
      </c>
      <c r="N168" s="5"/>
      <c r="O168" s="5"/>
      <c r="P168" s="5"/>
      <c r="Q168" s="13">
        <f>VLOOKUP(G168,Projets!$A$2:$R$90,16,0)</f>
        <v>14</v>
      </c>
      <c r="R168" s="13">
        <f>VLOOKUP(G168,Projets!$A$2:$R$90,17,0)</f>
        <v>16</v>
      </c>
      <c r="S168" s="13">
        <f t="shared" si="14"/>
        <v>15</v>
      </c>
      <c r="T168" s="13">
        <v>15</v>
      </c>
      <c r="U168" s="5"/>
      <c r="V168" s="5"/>
      <c r="W168" s="5"/>
      <c r="X168" s="5"/>
      <c r="Y168" s="5"/>
      <c r="Z168" s="5"/>
    </row>
    <row r="169" spans="1:26" ht="15.75" hidden="1" customHeight="1" x14ac:dyDescent="0.25">
      <c r="A169" s="26">
        <v>106542</v>
      </c>
      <c r="B169" s="5" t="str">
        <f>VLOOKUP(A169,Feuil2!$A$1:$E$552,3,0)</f>
        <v xml:space="preserve">CHASPORT     </v>
      </c>
      <c r="C169" s="5" t="str">
        <f>VLOOKUP(A169,Feuil2!$A$1:$E$552,2,0)</f>
        <v xml:space="preserve">Julien  </v>
      </c>
      <c r="D169" s="5" t="str">
        <f t="shared" si="13"/>
        <v xml:space="preserve">CHASPORT      Julien  </v>
      </c>
      <c r="E169" s="5" t="str">
        <f>VLOOKUP(A169,Feuil2!$A$1:$E$552,4,0)</f>
        <v>julien.chasport@edu.ece.fr</v>
      </c>
      <c r="F169" s="10" t="s">
        <v>2877</v>
      </c>
      <c r="G169" s="5" t="s">
        <v>2155</v>
      </c>
      <c r="H169" s="10" t="str">
        <f>VLOOKUP(G169,Projets!$A$2:$B$90,2,0)</f>
        <v>Réseau social, rencontre grâce aux centres d'intérêt communs</v>
      </c>
      <c r="I169" s="13" t="str">
        <f>VLOOKUP(G169,Projets!$A$2:$E$90,4,0)</f>
        <v>Big Data</v>
      </c>
      <c r="J169" s="13" t="str">
        <f>VLOOKUP(G169,Projets!$A$2:$K$90,11,0)</f>
        <v>Jean-Michel BUSCA</v>
      </c>
      <c r="K169" s="13" t="str">
        <f>VLOOKUP(G169,Projets!$C$2:$E$90,3,0)</f>
        <v>Innovation Ouverte</v>
      </c>
      <c r="L169" s="9">
        <f t="shared" si="17"/>
        <v>6</v>
      </c>
      <c r="M169" s="5" t="s">
        <v>2394</v>
      </c>
      <c r="N169" s="5"/>
      <c r="O169" s="5"/>
      <c r="P169" s="5"/>
      <c r="Q169" s="13">
        <f>VLOOKUP(G169,Projets!$A$2:$R$90,16,0)</f>
        <v>14</v>
      </c>
      <c r="R169" s="13">
        <f>VLOOKUP(G169,Projets!$A$2:$R$90,17,0)</f>
        <v>16</v>
      </c>
      <c r="S169" s="13">
        <f t="shared" si="14"/>
        <v>15</v>
      </c>
      <c r="T169" s="13">
        <v>15</v>
      </c>
      <c r="U169" s="5"/>
      <c r="V169" s="5"/>
      <c r="W169" s="5"/>
      <c r="X169" s="5"/>
      <c r="Y169" s="5"/>
      <c r="Z169" s="5"/>
    </row>
    <row r="170" spans="1:26" ht="15.75" hidden="1" customHeight="1" x14ac:dyDescent="0.25">
      <c r="A170" s="26">
        <v>106433</v>
      </c>
      <c r="B170" s="5" t="str">
        <f>VLOOKUP(A170,Feuil2!$A$1:$E$552,3,0)</f>
        <v xml:space="preserve">NGUYEN     </v>
      </c>
      <c r="C170" s="5" t="str">
        <f>VLOOKUP(A170,Feuil2!$A$1:$E$552,2,0)</f>
        <v xml:space="preserve">Emmanuel  </v>
      </c>
      <c r="D170" s="5" t="str">
        <f t="shared" si="13"/>
        <v xml:space="preserve">NGUYEN      Emmanuel  </v>
      </c>
      <c r="E170" s="5" t="str">
        <f>VLOOKUP(A170,Feuil2!$A$1:$E$552,4,0)</f>
        <v>emmanuel.nguyen@edu.ece.fr</v>
      </c>
      <c r="F170" s="10" t="s">
        <v>2878</v>
      </c>
      <c r="G170" s="5" t="s">
        <v>2155</v>
      </c>
      <c r="H170" s="10" t="str">
        <f>VLOOKUP(G170,Projets!$A$2:$B$90,2,0)</f>
        <v>Réseau social, rencontre grâce aux centres d'intérêt communs</v>
      </c>
      <c r="I170" s="13" t="str">
        <f>VLOOKUP(G170,Projets!$A$2:$E$90,4,0)</f>
        <v>Big Data</v>
      </c>
      <c r="J170" s="13" t="str">
        <f>VLOOKUP(G170,Projets!$A$2:$K$90,11,0)</f>
        <v>Jean-Michel BUSCA</v>
      </c>
      <c r="K170" s="13" t="str">
        <f>VLOOKUP(G170,Projets!$C$2:$E$90,3,0)</f>
        <v>Innovation Ouverte</v>
      </c>
      <c r="L170" s="9">
        <f t="shared" si="17"/>
        <v>6</v>
      </c>
      <c r="M170" s="5" t="s">
        <v>2394</v>
      </c>
      <c r="N170" s="5"/>
      <c r="O170" s="5"/>
      <c r="P170" s="5"/>
      <c r="Q170" s="13">
        <f>VLOOKUP(G170,Projets!$A$2:$R$90,16,0)</f>
        <v>14</v>
      </c>
      <c r="R170" s="13">
        <f>VLOOKUP(G170,Projets!$A$2:$R$90,17,0)</f>
        <v>16</v>
      </c>
      <c r="S170" s="13">
        <f t="shared" si="14"/>
        <v>15</v>
      </c>
      <c r="T170" s="13">
        <v>15</v>
      </c>
      <c r="U170" s="5"/>
      <c r="V170" s="5"/>
      <c r="W170" s="5"/>
      <c r="X170" s="5"/>
      <c r="Y170" s="5"/>
      <c r="Z170" s="5"/>
    </row>
    <row r="171" spans="1:26" ht="15.75" hidden="1" customHeight="1" x14ac:dyDescent="0.25">
      <c r="A171" s="26">
        <v>106293</v>
      </c>
      <c r="B171" s="5" t="str">
        <f>VLOOKUP(A171,Feuil2!$A$1:$E$552,3,0)</f>
        <v xml:space="preserve">HAMEL     </v>
      </c>
      <c r="C171" s="5" t="str">
        <f>VLOOKUP(A171,Feuil2!$A$1:$E$552,2,0)</f>
        <v xml:space="preserve">Noel  </v>
      </c>
      <c r="D171" s="5" t="str">
        <f t="shared" si="13"/>
        <v xml:space="preserve">HAMEL      Noel  </v>
      </c>
      <c r="E171" s="5" t="str">
        <f>VLOOKUP(A171,Feuil2!$A$1:$E$552,4,0)</f>
        <v>noel.hamel@edu.ece.fr</v>
      </c>
      <c r="F171" s="10" t="s">
        <v>2875</v>
      </c>
      <c r="G171" s="5" t="s">
        <v>2155</v>
      </c>
      <c r="H171" s="10" t="str">
        <f>VLOOKUP(G171,Projets!$A$2:$B$90,2,0)</f>
        <v>Réseau social, rencontre grâce aux centres d'intérêt communs</v>
      </c>
      <c r="I171" s="13" t="str">
        <f>VLOOKUP(G171,Projets!$A$2:$E$90,4,0)</f>
        <v>Big Data</v>
      </c>
      <c r="J171" s="13" t="str">
        <f>VLOOKUP(G171,Projets!$A$2:$K$90,11,0)</f>
        <v>Jean-Michel BUSCA</v>
      </c>
      <c r="K171" s="13" t="str">
        <f>VLOOKUP(G171,Projets!$C$2:$E$90,3,0)</f>
        <v>Innovation Ouverte</v>
      </c>
      <c r="L171" s="9">
        <f t="shared" si="17"/>
        <v>6</v>
      </c>
      <c r="M171" s="5" t="s">
        <v>2393</v>
      </c>
      <c r="N171" s="5"/>
      <c r="O171" s="5"/>
      <c r="P171" s="5"/>
      <c r="Q171" s="13">
        <f>VLOOKUP(G171,Projets!$A$2:$R$90,16,0)</f>
        <v>14</v>
      </c>
      <c r="R171" s="13">
        <f>VLOOKUP(G171,Projets!$A$2:$R$90,17,0)</f>
        <v>16</v>
      </c>
      <c r="S171" s="13">
        <f t="shared" si="14"/>
        <v>15</v>
      </c>
      <c r="T171" s="13">
        <v>15</v>
      </c>
      <c r="U171" s="5"/>
      <c r="V171" s="5"/>
      <c r="W171" s="5"/>
      <c r="X171" s="5"/>
      <c r="Y171" s="5"/>
      <c r="Z171" s="5"/>
    </row>
    <row r="172" spans="1:26" ht="15.75" hidden="1" customHeight="1" x14ac:dyDescent="0.25">
      <c r="A172" s="26">
        <v>106706</v>
      </c>
      <c r="B172" s="5" t="str">
        <f>VLOOKUP(A172,Feuil2!$A$1:$E$552,3,0)</f>
        <v xml:space="preserve">CHHIM     </v>
      </c>
      <c r="C172" s="5" t="str">
        <f>VLOOKUP(A172,Feuil2!$A$1:$E$552,2,0)</f>
        <v xml:space="preserve">Sovandara  </v>
      </c>
      <c r="D172" s="5" t="str">
        <f t="shared" si="13"/>
        <v xml:space="preserve">CHHIM      Sovandara  </v>
      </c>
      <c r="E172" s="5" t="str">
        <f>VLOOKUP(A172,Feuil2!$A$1:$E$552,4,0)</f>
        <v>sovandara.chhim@edu.ece.fr</v>
      </c>
      <c r="F172" s="10" t="s">
        <v>2877</v>
      </c>
      <c r="G172" s="5" t="s">
        <v>2155</v>
      </c>
      <c r="H172" s="10" t="str">
        <f>VLOOKUP(G172,Projets!$A$2:$B$90,2,0)</f>
        <v>Réseau social, rencontre grâce aux centres d'intérêt communs</v>
      </c>
      <c r="I172" s="13" t="str">
        <f>VLOOKUP(G172,Projets!$A$2:$E$90,4,0)</f>
        <v>Big Data</v>
      </c>
      <c r="J172" s="13" t="str">
        <f>VLOOKUP(G172,Projets!$A$2:$K$90,11,0)</f>
        <v>Jean-Michel BUSCA</v>
      </c>
      <c r="K172" s="13" t="str">
        <f>VLOOKUP(G172,Projets!$C$2:$E$90,3,0)</f>
        <v>Innovation Ouverte</v>
      </c>
      <c r="L172" s="9">
        <f t="shared" si="17"/>
        <v>6</v>
      </c>
      <c r="M172" s="5" t="s">
        <v>2394</v>
      </c>
      <c r="N172" s="5"/>
      <c r="O172" s="5"/>
      <c r="P172" s="5"/>
      <c r="Q172" s="13">
        <f>VLOOKUP(G172,Projets!$A$2:$R$90,16,0)</f>
        <v>14</v>
      </c>
      <c r="R172" s="13">
        <f>VLOOKUP(G172,Projets!$A$2:$R$90,17,0)</f>
        <v>16</v>
      </c>
      <c r="S172" s="13">
        <f t="shared" si="14"/>
        <v>15</v>
      </c>
      <c r="T172" s="13">
        <v>15</v>
      </c>
      <c r="U172" s="5"/>
      <c r="V172" s="5"/>
      <c r="W172" s="5"/>
      <c r="X172" s="5"/>
      <c r="Y172" s="5"/>
      <c r="Z172" s="5"/>
    </row>
    <row r="173" spans="1:26" ht="15.75" hidden="1" customHeight="1" x14ac:dyDescent="0.25">
      <c r="A173" s="26">
        <v>106478</v>
      </c>
      <c r="B173" s="5" t="str">
        <f>VLOOKUP(A173,Feuil2!$A$1:$E$552,3,0)</f>
        <v xml:space="preserve">MURUGESAPILLAI     </v>
      </c>
      <c r="C173" s="5" t="str">
        <f>VLOOKUP(A173,Feuil2!$A$1:$E$552,2,0)</f>
        <v xml:space="preserve">Keerthigan  </v>
      </c>
      <c r="D173" s="5" t="str">
        <f t="shared" si="13"/>
        <v xml:space="preserve">MURUGESAPILLAI      Keerthigan  </v>
      </c>
      <c r="E173" s="5" t="str">
        <f>VLOOKUP(A173,Feuil2!$A$1:$E$552,4,0)</f>
        <v>keerthigan.murugesapillai@edu.ece.fr</v>
      </c>
      <c r="F173" s="10" t="s">
        <v>2875</v>
      </c>
      <c r="G173" s="5" t="s">
        <v>2155</v>
      </c>
      <c r="H173" s="10" t="str">
        <f>VLOOKUP(G173,Projets!$A$2:$B$90,2,0)</f>
        <v>Réseau social, rencontre grâce aux centres d'intérêt communs</v>
      </c>
      <c r="I173" s="13" t="str">
        <f>VLOOKUP(G173,Projets!$A$2:$E$90,4,0)</f>
        <v>Big Data</v>
      </c>
      <c r="J173" s="13" t="str">
        <f>VLOOKUP(G173,Projets!$A$2:$K$90,11,0)</f>
        <v>Jean-Michel BUSCA</v>
      </c>
      <c r="K173" s="13" t="str">
        <f>VLOOKUP(G173,Projets!$C$2:$E$90,3,0)</f>
        <v>Innovation Ouverte</v>
      </c>
      <c r="L173" s="9">
        <f t="shared" si="17"/>
        <v>6</v>
      </c>
      <c r="M173" s="5" t="s">
        <v>2393</v>
      </c>
      <c r="N173" s="5"/>
      <c r="O173" s="5"/>
      <c r="P173" s="5"/>
      <c r="Q173" s="13">
        <f>VLOOKUP(G173,Projets!$A$2:$R$90,16,0)</f>
        <v>14</v>
      </c>
      <c r="R173" s="13">
        <f>VLOOKUP(G173,Projets!$A$2:$R$90,17,0)</f>
        <v>16</v>
      </c>
      <c r="S173" s="13">
        <f t="shared" si="14"/>
        <v>15</v>
      </c>
      <c r="T173" s="13">
        <v>15</v>
      </c>
      <c r="U173" s="5"/>
      <c r="V173" s="5"/>
      <c r="W173" s="5"/>
      <c r="X173" s="5"/>
      <c r="Y173" s="5"/>
      <c r="Z173" s="5"/>
    </row>
    <row r="174" spans="1:26" ht="15.75" hidden="1" customHeight="1" x14ac:dyDescent="0.25">
      <c r="A174" s="26">
        <v>106615</v>
      </c>
      <c r="B174" s="5" t="str">
        <f>VLOOKUP(A174,Feuil2!$A$1:$E$552,3,0)</f>
        <v xml:space="preserve">ELBAZ     </v>
      </c>
      <c r="C174" s="5" t="str">
        <f>VLOOKUP(A174,Feuil2!$A$1:$E$552,2,0)</f>
        <v xml:space="preserve">Nathan  </v>
      </c>
      <c r="D174" s="5" t="str">
        <f t="shared" si="13"/>
        <v xml:space="preserve">ELBAZ      Nathan  </v>
      </c>
      <c r="E174" s="5" t="str">
        <f>VLOOKUP(A174,Feuil2!$A$1:$E$552,4,0)</f>
        <v>nathan.elbaz@edu.ece.fr</v>
      </c>
      <c r="F174" s="10" t="s">
        <v>2874</v>
      </c>
      <c r="G174" s="5" t="s">
        <v>2156</v>
      </c>
      <c r="H174" s="10" t="str">
        <f>VLOOKUP(G174,Projets!$A$2:$B$90,2,0)</f>
        <v>Optimisation des plateformes de recrutement</v>
      </c>
      <c r="I174" s="13" t="str">
        <f>VLOOKUP(G174,Projets!$A$2:$E$90,4,0)</f>
        <v>Digital Campus</v>
      </c>
      <c r="J174" s="13" t="str">
        <f>VLOOKUP(G174,Projets!$A$2:$K$90,11,0)</f>
        <v>Maxime Schneider</v>
      </c>
      <c r="K174" s="13" t="str">
        <f>VLOOKUP(G174,Projets!$C$2:$E$90,3,0)</f>
        <v>Concours</v>
      </c>
      <c r="L174" s="9">
        <f t="shared" si="17"/>
        <v>6</v>
      </c>
      <c r="M174" s="5" t="s">
        <v>2394</v>
      </c>
      <c r="N174" s="5"/>
      <c r="O174" s="5"/>
      <c r="P174" s="5"/>
      <c r="Q174" s="13">
        <f>VLOOKUP(G174,Projets!$A$2:$R$90,16,0)</f>
        <v>18</v>
      </c>
      <c r="R174" s="13">
        <f>VLOOKUP(G174,Projets!$A$2:$R$90,17,0)</f>
        <v>18</v>
      </c>
      <c r="S174" s="13">
        <f t="shared" si="14"/>
        <v>18</v>
      </c>
      <c r="T174" s="13">
        <v>18</v>
      </c>
      <c r="U174" s="5"/>
      <c r="V174" s="5"/>
      <c r="W174" s="5"/>
      <c r="X174" s="5"/>
      <c r="Y174" s="5"/>
      <c r="Z174" s="5"/>
    </row>
    <row r="175" spans="1:26" ht="15.75" hidden="1" customHeight="1" x14ac:dyDescent="0.25">
      <c r="A175" s="26">
        <v>106570</v>
      </c>
      <c r="B175" s="5" t="str">
        <f>VLOOKUP(A175,Feuil2!$A$1:$E$552,3,0)</f>
        <v xml:space="preserve">TEIGER     </v>
      </c>
      <c r="C175" s="5" t="str">
        <f>VLOOKUP(A175,Feuil2!$A$1:$E$552,2,0)</f>
        <v xml:space="preserve">Max  </v>
      </c>
      <c r="D175" s="5" t="str">
        <f t="shared" si="13"/>
        <v xml:space="preserve">TEIGER      Max  </v>
      </c>
      <c r="E175" s="5" t="str">
        <f>VLOOKUP(A175,Feuil2!$A$1:$E$552,4,0)</f>
        <v>max.teiger@edu.ece.fr</v>
      </c>
      <c r="F175" s="10" t="s">
        <v>2878</v>
      </c>
      <c r="G175" s="5" t="s">
        <v>2156</v>
      </c>
      <c r="H175" s="10" t="str">
        <f>VLOOKUP(G175,Projets!$A$2:$B$90,2,0)</f>
        <v>Optimisation des plateformes de recrutement</v>
      </c>
      <c r="I175" s="13" t="str">
        <f>VLOOKUP(G175,Projets!$A$2:$E$90,4,0)</f>
        <v>Digital Campus</v>
      </c>
      <c r="J175" s="13" t="str">
        <f>VLOOKUP(G175,Projets!$A$2:$K$90,11,0)</f>
        <v>Maxime Schneider</v>
      </c>
      <c r="K175" s="13" t="str">
        <f>VLOOKUP(G175,Projets!$C$2:$E$90,3,0)</f>
        <v>Concours</v>
      </c>
      <c r="L175" s="9">
        <f t="shared" si="17"/>
        <v>6</v>
      </c>
      <c r="M175" s="5" t="s">
        <v>2394</v>
      </c>
      <c r="N175" s="5"/>
      <c r="O175" s="5"/>
      <c r="P175" s="5"/>
      <c r="Q175" s="13">
        <f>VLOOKUP(G175,Projets!$A$2:$R$90,16,0)</f>
        <v>18</v>
      </c>
      <c r="R175" s="13">
        <f>VLOOKUP(G175,Projets!$A$2:$R$90,17,0)</f>
        <v>18</v>
      </c>
      <c r="S175" s="13">
        <f t="shared" si="14"/>
        <v>18</v>
      </c>
      <c r="T175" s="13">
        <v>18</v>
      </c>
      <c r="U175" s="5"/>
      <c r="V175" s="5"/>
      <c r="W175" s="5"/>
      <c r="X175" s="5"/>
      <c r="Y175" s="5"/>
      <c r="Z175" s="5"/>
    </row>
    <row r="176" spans="1:26" s="5" customFormat="1" ht="15.75" hidden="1" x14ac:dyDescent="0.25">
      <c r="A176" s="26">
        <v>106718</v>
      </c>
      <c r="B176" s="5" t="str">
        <f>VLOOKUP(A176,Feuil2!$A$1:$E$552,3,0)</f>
        <v xml:space="preserve">BLACHIER     </v>
      </c>
      <c r="C176" s="5" t="str">
        <f>VLOOKUP(A176,Feuil2!$A$1:$E$552,2,0)</f>
        <v xml:space="preserve">Guillaume  </v>
      </c>
      <c r="D176" s="5" t="str">
        <f t="shared" si="13"/>
        <v xml:space="preserve">BLACHIER      Guillaume  </v>
      </c>
      <c r="E176" s="5" t="str">
        <f>VLOOKUP(A176,Feuil2!$A$1:$E$552,4,0)</f>
        <v>guillaume.blachier@edu.ece.fr</v>
      </c>
      <c r="F176" s="10" t="s">
        <v>2875</v>
      </c>
      <c r="G176" s="5" t="s">
        <v>2156</v>
      </c>
      <c r="H176" s="10" t="str">
        <f>VLOOKUP(G176,Projets!$A$2:$B$90,2,0)</f>
        <v>Optimisation des plateformes de recrutement</v>
      </c>
      <c r="I176" s="13" t="str">
        <f>VLOOKUP(G176,Projets!$A$2:$E$90,4,0)</f>
        <v>Digital Campus</v>
      </c>
      <c r="J176" s="13" t="str">
        <f>VLOOKUP(G176,Projets!$A$2:$K$90,11,0)</f>
        <v>Maxime Schneider</v>
      </c>
      <c r="K176" s="13" t="str">
        <f>VLOOKUP(G176,Projets!$C$2:$E$90,3,0)</f>
        <v>Concours</v>
      </c>
      <c r="L176" s="9">
        <f t="shared" si="17"/>
        <v>6</v>
      </c>
      <c r="M176" s="5" t="s">
        <v>2393</v>
      </c>
      <c r="Q176" s="13">
        <f>VLOOKUP(G176,Projets!$A$2:$R$90,16,0)</f>
        <v>18</v>
      </c>
      <c r="R176" s="13">
        <f>VLOOKUP(G176,Projets!$A$2:$R$90,17,0)</f>
        <v>18</v>
      </c>
      <c r="S176" s="13">
        <f t="shared" si="14"/>
        <v>18</v>
      </c>
      <c r="T176" s="13">
        <v>18</v>
      </c>
    </row>
    <row r="177" spans="1:26" ht="15.75" hidden="1" customHeight="1" x14ac:dyDescent="0.25">
      <c r="A177" s="26">
        <v>106663</v>
      </c>
      <c r="B177" s="5" t="str">
        <f>VLOOKUP(A177,Feuil2!$A$1:$E$552,3,0)</f>
        <v xml:space="preserve">LEQUEN     </v>
      </c>
      <c r="C177" s="5" t="str">
        <f>VLOOKUP(A177,Feuil2!$A$1:$E$552,2,0)</f>
        <v xml:space="preserve">Hector  </v>
      </c>
      <c r="D177" s="5" t="str">
        <f t="shared" si="13"/>
        <v xml:space="preserve">LEQUEN      Hector  </v>
      </c>
      <c r="E177" s="5" t="str">
        <f>VLOOKUP(A177,Feuil2!$A$1:$E$552,4,0)</f>
        <v>hector.lequen@edu.ece.fr</v>
      </c>
      <c r="F177" s="10" t="s">
        <v>2877</v>
      </c>
      <c r="G177" s="5" t="s">
        <v>2156</v>
      </c>
      <c r="H177" s="10" t="str">
        <f>VLOOKUP(G177,Projets!$A$2:$B$90,2,0)</f>
        <v>Optimisation des plateformes de recrutement</v>
      </c>
      <c r="I177" s="13" t="str">
        <f>VLOOKUP(G177,Projets!$A$2:$E$90,4,0)</f>
        <v>Digital Campus</v>
      </c>
      <c r="J177" s="13" t="str">
        <f>VLOOKUP(G177,Projets!$A$2:$K$90,11,0)</f>
        <v>Maxime Schneider</v>
      </c>
      <c r="K177" s="13" t="str">
        <f>VLOOKUP(G177,Projets!$C$2:$E$90,3,0)</f>
        <v>Concours</v>
      </c>
      <c r="L177" s="9">
        <f t="shared" si="17"/>
        <v>6</v>
      </c>
      <c r="M177" s="5" t="s">
        <v>2393</v>
      </c>
      <c r="N177" s="5"/>
      <c r="O177" s="5"/>
      <c r="P177" s="5"/>
      <c r="Q177" s="13">
        <f>VLOOKUP(G177,Projets!$A$2:$R$90,16,0)</f>
        <v>18</v>
      </c>
      <c r="R177" s="13">
        <f>VLOOKUP(G177,Projets!$A$2:$R$90,17,0)</f>
        <v>18</v>
      </c>
      <c r="S177" s="13">
        <f t="shared" si="14"/>
        <v>18</v>
      </c>
      <c r="T177" s="13">
        <v>18</v>
      </c>
      <c r="U177" s="5"/>
      <c r="V177" s="5"/>
      <c r="W177" s="5"/>
      <c r="X177" s="5"/>
      <c r="Y177" s="5"/>
      <c r="Z177" s="5"/>
    </row>
    <row r="178" spans="1:26" ht="15.75" hidden="1" customHeight="1" x14ac:dyDescent="0.25">
      <c r="A178" s="26">
        <v>106655</v>
      </c>
      <c r="B178" s="5" t="str">
        <f>VLOOKUP(A178,Feuil2!$A$1:$E$552,3,0)</f>
        <v xml:space="preserve">LEBERT     </v>
      </c>
      <c r="C178" s="5" t="str">
        <f>VLOOKUP(A178,Feuil2!$A$1:$E$552,2,0)</f>
        <v xml:space="preserve">Armand  </v>
      </c>
      <c r="D178" s="5" t="str">
        <f t="shared" si="13"/>
        <v xml:space="preserve">LEBERT      Armand  </v>
      </c>
      <c r="E178" s="5" t="str">
        <f>VLOOKUP(A178,Feuil2!$A$1:$E$552,4,0)</f>
        <v>armand.lebert@edu.ece.fr</v>
      </c>
      <c r="F178" s="10" t="s">
        <v>2879</v>
      </c>
      <c r="G178" s="5" t="s">
        <v>2156</v>
      </c>
      <c r="H178" s="10" t="str">
        <f>VLOOKUP(G178,Projets!$A$2:$B$90,2,0)</f>
        <v>Optimisation des plateformes de recrutement</v>
      </c>
      <c r="I178" s="13" t="str">
        <f>VLOOKUP(G178,Projets!$A$2:$E$90,4,0)</f>
        <v>Digital Campus</v>
      </c>
      <c r="J178" s="13" t="str">
        <f>VLOOKUP(G178,Projets!$A$2:$K$90,11,0)</f>
        <v>Maxime Schneider</v>
      </c>
      <c r="K178" s="13" t="str">
        <f>VLOOKUP(G178,Projets!$C$2:$E$90,3,0)</f>
        <v>Concours</v>
      </c>
      <c r="L178" s="9">
        <f t="shared" si="17"/>
        <v>6</v>
      </c>
      <c r="M178" s="5" t="s">
        <v>2393</v>
      </c>
      <c r="N178" s="5"/>
      <c r="O178" s="5"/>
      <c r="P178" s="5"/>
      <c r="Q178" s="13">
        <f>VLOOKUP(G178,Projets!$A$2:$R$90,16,0)</f>
        <v>18</v>
      </c>
      <c r="R178" s="13">
        <f>VLOOKUP(G178,Projets!$A$2:$R$90,17,0)</f>
        <v>18</v>
      </c>
      <c r="S178" s="13">
        <f t="shared" si="14"/>
        <v>18</v>
      </c>
      <c r="T178" s="13">
        <v>18</v>
      </c>
      <c r="U178" s="5"/>
      <c r="V178" s="5"/>
      <c r="W178" s="5"/>
      <c r="X178" s="5"/>
      <c r="Y178" s="5"/>
      <c r="Z178" s="5"/>
    </row>
    <row r="179" spans="1:26" ht="15.75" hidden="1" customHeight="1" x14ac:dyDescent="0.25">
      <c r="A179" s="27">
        <v>106202</v>
      </c>
      <c r="B179" s="5" t="str">
        <f>VLOOKUP(A179,Feuil2!$A$1:$E$552,3,0)</f>
        <v xml:space="preserve">LESBROS     </v>
      </c>
      <c r="C179" s="5" t="str">
        <f>VLOOKUP(A179,Feuil2!$A$1:$E$552,2,0)</f>
        <v xml:space="preserve">Nicolas  </v>
      </c>
      <c r="D179" s="5" t="str">
        <f t="shared" si="13"/>
        <v xml:space="preserve">LESBROS      Nicolas  </v>
      </c>
      <c r="E179" s="5" t="str">
        <f>VLOOKUP(A179,Feuil2!$A$1:$E$552,4,0)</f>
        <v>nicolas.lesbros@edu.ece.fr</v>
      </c>
      <c r="F179" s="10" t="s">
        <v>2876</v>
      </c>
      <c r="G179" s="5" t="s">
        <v>2156</v>
      </c>
      <c r="H179" s="10" t="str">
        <f>VLOOKUP(G179,Projets!$A$2:$B$90,2,0)</f>
        <v>Optimisation des plateformes de recrutement</v>
      </c>
      <c r="I179" s="13" t="str">
        <f>VLOOKUP(G179,Projets!$A$2:$E$90,4,0)</f>
        <v>Digital Campus</v>
      </c>
      <c r="J179" s="13" t="str">
        <f>VLOOKUP(G179,Projets!$A$2:$K$90,11,0)</f>
        <v>Maxime Schneider</v>
      </c>
      <c r="K179" s="13" t="str">
        <f>VLOOKUP(G179,Projets!$C$2:$E$90,3,0)</f>
        <v>Concours</v>
      </c>
      <c r="L179" s="9">
        <f t="shared" si="17"/>
        <v>6</v>
      </c>
      <c r="M179" s="5" t="s">
        <v>2393</v>
      </c>
      <c r="N179" s="23"/>
      <c r="O179" s="5"/>
      <c r="P179" s="23"/>
      <c r="Q179" s="13">
        <f>VLOOKUP(G179,Projets!$A$2:$R$90,16,0)</f>
        <v>18</v>
      </c>
      <c r="R179" s="13">
        <f>VLOOKUP(G179,Projets!$A$2:$R$90,17,0)</f>
        <v>18</v>
      </c>
      <c r="S179" s="13">
        <f t="shared" si="14"/>
        <v>18</v>
      </c>
      <c r="T179" s="13">
        <v>18</v>
      </c>
      <c r="U179" s="23"/>
      <c r="V179" s="23"/>
      <c r="W179" s="23"/>
      <c r="X179" s="5"/>
      <c r="Y179" s="23"/>
      <c r="Z179" s="23"/>
    </row>
    <row r="180" spans="1:26" ht="15.75" hidden="1" customHeight="1" x14ac:dyDescent="0.25">
      <c r="A180" s="26">
        <v>108534</v>
      </c>
      <c r="B180" s="5" t="str">
        <f>VLOOKUP(A180,Feuil2!$A$1:$E$552,3,0)</f>
        <v xml:space="preserve">ZENNADI     </v>
      </c>
      <c r="C180" s="5" t="str">
        <f>VLOOKUP(A180,Feuil2!$A$1:$E$552,2,0)</f>
        <v xml:space="preserve">Eric  </v>
      </c>
      <c r="D180" s="5" t="str">
        <f t="shared" si="13"/>
        <v xml:space="preserve">ZENNADI      Eric  </v>
      </c>
      <c r="E180" s="5" t="str">
        <f>VLOOKUP(A180,Feuil2!$A$1:$E$552,4,0)</f>
        <v>eric.zennadi@edu.ece.fr</v>
      </c>
      <c r="F180" s="10" t="s">
        <v>2874</v>
      </c>
      <c r="G180" s="5" t="s">
        <v>2157</v>
      </c>
      <c r="H180" s="10" t="str">
        <f>VLOOKUP(G180,Projets!$A$2:$B$90,2,0)</f>
        <v>Feux rouge dynamiques et optimisation de la sécurité et du temps lors des parcours pietons dans les grandes villes</v>
      </c>
      <c r="I180" s="13" t="str">
        <f>VLOOKUP(G180,Projets!$A$2:$E$90,4,0)</f>
        <v>Communicating Systems</v>
      </c>
      <c r="J180" s="13" t="str">
        <f>VLOOKUP(G180,Projets!$A$2:$K$90,11,0)</f>
        <v>Rafik ZITOUNI</v>
      </c>
      <c r="K180" s="13" t="str">
        <f>VLOOKUP(G180,Projets!$C$2:$E$90,3,0)</f>
        <v>Publication</v>
      </c>
      <c r="L180" s="9">
        <f t="shared" si="17"/>
        <v>6</v>
      </c>
      <c r="M180" s="5" t="s">
        <v>2393</v>
      </c>
      <c r="N180" s="5"/>
      <c r="O180" s="5"/>
      <c r="P180" s="5"/>
      <c r="Q180" s="13">
        <f>VLOOKUP(G180,Projets!$A$2:$R$90,16,0)</f>
        <v>12.5</v>
      </c>
      <c r="R180" s="13">
        <f>VLOOKUP(G180,Projets!$A$2:$R$90,17,0)</f>
        <v>15</v>
      </c>
      <c r="S180" s="13">
        <f t="shared" si="14"/>
        <v>13.75</v>
      </c>
      <c r="T180" s="13">
        <v>13.75</v>
      </c>
      <c r="U180" s="5"/>
      <c r="V180" s="5"/>
      <c r="W180" s="5"/>
      <c r="X180" s="5"/>
      <c r="Y180" s="5"/>
      <c r="Z180" s="5"/>
    </row>
    <row r="181" spans="1:26" s="5" customFormat="1" ht="15.75" hidden="1" x14ac:dyDescent="0.25">
      <c r="A181" s="26">
        <v>108541</v>
      </c>
      <c r="B181" s="5" t="str">
        <f>VLOOKUP(A181,Feuil2!$A$1:$E$552,3,0)</f>
        <v xml:space="preserve">HELLOU     </v>
      </c>
      <c r="C181" s="5" t="str">
        <f>VLOOKUP(A181,Feuil2!$A$1:$E$552,2,0)</f>
        <v xml:space="preserve">Ammaria  </v>
      </c>
      <c r="D181" s="5" t="str">
        <f t="shared" ref="D181:D244" si="18">CONCATENATE(B181," ",C181)</f>
        <v xml:space="preserve">HELLOU      Ammaria  </v>
      </c>
      <c r="E181" s="5" t="str">
        <f>VLOOKUP(A181,Feuil2!$A$1:$E$552,4,0)</f>
        <v>ammaria.hellou@edu.ece.fr</v>
      </c>
      <c r="F181" s="10" t="s">
        <v>2878</v>
      </c>
      <c r="G181" s="5" t="s">
        <v>2157</v>
      </c>
      <c r="H181" s="10" t="str">
        <f>VLOOKUP(G181,Projets!$A$2:$B$90,2,0)</f>
        <v>Feux rouge dynamiques et optimisation de la sécurité et du temps lors des parcours pietons dans les grandes villes</v>
      </c>
      <c r="I181" s="13" t="str">
        <f>VLOOKUP(G181,Projets!$A$2:$E$90,4,0)</f>
        <v>Communicating Systems</v>
      </c>
      <c r="J181" s="13" t="str">
        <f>VLOOKUP(G181,Projets!$A$2:$K$90,11,0)</f>
        <v>Rafik ZITOUNI</v>
      </c>
      <c r="K181" s="13" t="str">
        <f>VLOOKUP(G181,Projets!$C$2:$E$90,3,0)</f>
        <v>Publication</v>
      </c>
      <c r="L181" s="9">
        <f t="shared" si="17"/>
        <v>6</v>
      </c>
      <c r="M181" s="5" t="s">
        <v>2393</v>
      </c>
      <c r="Q181" s="13">
        <f>VLOOKUP(G181,Projets!$A$2:$R$90,16,0)</f>
        <v>12.5</v>
      </c>
      <c r="R181" s="13">
        <f>VLOOKUP(G181,Projets!$A$2:$R$90,17,0)</f>
        <v>15</v>
      </c>
      <c r="S181" s="13">
        <f t="shared" ref="S181:S244" si="19">AVERAGE(Q181:R181)</f>
        <v>13.75</v>
      </c>
      <c r="T181" s="13">
        <v>13.75</v>
      </c>
    </row>
    <row r="182" spans="1:26" ht="15.75" hidden="1" customHeight="1" x14ac:dyDescent="0.25">
      <c r="A182" s="26">
        <v>108384</v>
      </c>
      <c r="B182" s="5" t="str">
        <f>VLOOKUP(A182,Feuil2!$A$1:$E$552,3,0)</f>
        <v xml:space="preserve">VALET     </v>
      </c>
      <c r="C182" s="5" t="str">
        <f>VLOOKUP(A182,Feuil2!$A$1:$E$552,2,0)</f>
        <v xml:space="preserve">Alice  </v>
      </c>
      <c r="D182" s="5" t="str">
        <f t="shared" si="18"/>
        <v xml:space="preserve">VALET      Alice  </v>
      </c>
      <c r="E182" s="5" t="str">
        <f>VLOOKUP(A182,Feuil2!$A$1:$E$552,4,0)</f>
        <v>alice.valet@edu.ece.fr</v>
      </c>
      <c r="F182" s="10" t="s">
        <v>2879</v>
      </c>
      <c r="G182" s="5" t="s">
        <v>2157</v>
      </c>
      <c r="H182" s="10" t="str">
        <f>VLOOKUP(G182,Projets!$A$2:$B$90,2,0)</f>
        <v>Feux rouge dynamiques et optimisation de la sécurité et du temps lors des parcours pietons dans les grandes villes</v>
      </c>
      <c r="I182" s="13" t="str">
        <f>VLOOKUP(G182,Projets!$A$2:$E$90,4,0)</f>
        <v>Communicating Systems</v>
      </c>
      <c r="J182" s="13" t="str">
        <f>VLOOKUP(G182,Projets!$A$2:$K$90,11,0)</f>
        <v>Rafik ZITOUNI</v>
      </c>
      <c r="K182" s="13" t="str">
        <f>VLOOKUP(G182,Projets!$C$2:$E$90,3,0)</f>
        <v>Publication</v>
      </c>
      <c r="L182" s="9">
        <f t="shared" si="17"/>
        <v>6</v>
      </c>
      <c r="M182" s="5" t="s">
        <v>2393</v>
      </c>
      <c r="N182" s="5"/>
      <c r="O182" s="5"/>
      <c r="P182" s="5"/>
      <c r="Q182" s="5">
        <v>10</v>
      </c>
      <c r="R182" s="5">
        <v>10</v>
      </c>
      <c r="S182" s="13">
        <f t="shared" si="19"/>
        <v>10</v>
      </c>
      <c r="T182" s="13">
        <v>13.75</v>
      </c>
      <c r="U182" s="5"/>
      <c r="V182" s="5"/>
      <c r="W182" s="5"/>
      <c r="X182" s="5"/>
      <c r="Y182" s="5"/>
      <c r="Z182" s="5"/>
    </row>
    <row r="183" spans="1:26" ht="15.75" hidden="1" customHeight="1" x14ac:dyDescent="0.25">
      <c r="A183" s="26">
        <v>108438</v>
      </c>
      <c r="B183" s="5" t="str">
        <f>VLOOKUP(A183,Feuil2!$A$1:$E$552,3,0)</f>
        <v xml:space="preserve">DEFILIPPI VERDOT    </v>
      </c>
      <c r="C183" s="5" t="str">
        <f>VLOOKUP(A183,Feuil2!$A$1:$E$552,2,0)</f>
        <v xml:space="preserve">Léa  </v>
      </c>
      <c r="D183" s="5" t="str">
        <f t="shared" si="18"/>
        <v xml:space="preserve">DEFILIPPI VERDOT     Léa  </v>
      </c>
      <c r="E183" s="5" t="str">
        <f>VLOOKUP(A183,Feuil2!$A$1:$E$552,4,0)</f>
        <v>lea.defilippi-verdot@edu.ece.fr</v>
      </c>
      <c r="F183" s="10" t="s">
        <v>2876</v>
      </c>
      <c r="G183" s="5" t="s">
        <v>2157</v>
      </c>
      <c r="H183" s="10" t="str">
        <f>VLOOKUP(G183,Projets!$A$2:$B$90,2,0)</f>
        <v>Feux rouge dynamiques et optimisation de la sécurité et du temps lors des parcours pietons dans les grandes villes</v>
      </c>
      <c r="I183" s="13" t="str">
        <f>VLOOKUP(G183,Projets!$A$2:$E$90,4,0)</f>
        <v>Communicating Systems</v>
      </c>
      <c r="J183" s="13" t="str">
        <f>VLOOKUP(G183,Projets!$A$2:$K$90,11,0)</f>
        <v>Rafik ZITOUNI</v>
      </c>
      <c r="K183" s="13" t="str">
        <f>VLOOKUP(G183,Projets!$C$2:$E$90,3,0)</f>
        <v>Publication</v>
      </c>
      <c r="L183" s="9">
        <f t="shared" si="17"/>
        <v>6</v>
      </c>
      <c r="M183" s="5" t="s">
        <v>2393</v>
      </c>
      <c r="N183" s="5"/>
      <c r="O183" s="5"/>
      <c r="P183" s="5"/>
      <c r="Q183" s="5">
        <v>10</v>
      </c>
      <c r="R183" s="13">
        <f>VLOOKUP(G183,Projets!$A$2:$R$90,17,0)</f>
        <v>15</v>
      </c>
      <c r="S183" s="13">
        <f t="shared" si="19"/>
        <v>12.5</v>
      </c>
      <c r="T183" s="13">
        <v>13.75</v>
      </c>
      <c r="U183" s="5"/>
      <c r="V183" s="5"/>
      <c r="W183" s="5"/>
      <c r="X183" s="5"/>
      <c r="Y183" s="5"/>
      <c r="Z183" s="5"/>
    </row>
    <row r="184" spans="1:26" ht="15.75" hidden="1" customHeight="1" x14ac:dyDescent="0.25">
      <c r="A184" s="26">
        <v>108539</v>
      </c>
      <c r="B184" s="5" t="str">
        <f>VLOOKUP(A184,Feuil2!$A$1:$E$552,3,0)</f>
        <v xml:space="preserve">NGUYEN     </v>
      </c>
      <c r="C184" s="5" t="str">
        <f>VLOOKUP(A184,Feuil2!$A$1:$E$552,2,0)</f>
        <v xml:space="preserve">Mickaël  </v>
      </c>
      <c r="D184" s="5" t="str">
        <f t="shared" si="18"/>
        <v xml:space="preserve">NGUYEN      Mickaël  </v>
      </c>
      <c r="E184" s="5" t="str">
        <f>VLOOKUP(A184,Feuil2!$A$1:$E$552,4,0)</f>
        <v>mickael.nguyen5@edu.ece.fr</v>
      </c>
      <c r="F184" s="10" t="s">
        <v>2878</v>
      </c>
      <c r="G184" s="5" t="s">
        <v>2157</v>
      </c>
      <c r="H184" s="10" t="str">
        <f>VLOOKUP(G184,Projets!$A$2:$B$90,2,0)</f>
        <v>Feux rouge dynamiques et optimisation de la sécurité et du temps lors des parcours pietons dans les grandes villes</v>
      </c>
      <c r="I184" s="13" t="str">
        <f>VLOOKUP(G184,Projets!$A$2:$E$90,4,0)</f>
        <v>Communicating Systems</v>
      </c>
      <c r="J184" s="13" t="str">
        <f>VLOOKUP(G184,Projets!$A$2:$K$90,11,0)</f>
        <v>Rafik ZITOUNI</v>
      </c>
      <c r="K184" s="13" t="str">
        <f>VLOOKUP(G184,Projets!$C$2:$E$90,3,0)</f>
        <v>Publication</v>
      </c>
      <c r="L184" s="9">
        <f t="shared" si="17"/>
        <v>6</v>
      </c>
      <c r="M184" s="5" t="s">
        <v>2394</v>
      </c>
      <c r="N184" s="5"/>
      <c r="O184" s="5"/>
      <c r="P184" s="5"/>
      <c r="Q184" s="13">
        <f>VLOOKUP(G184,Projets!$A$2:$R$90,16,0)</f>
        <v>12.5</v>
      </c>
      <c r="R184" s="13">
        <f>VLOOKUP(G184,Projets!$A$2:$R$90,17,0)</f>
        <v>15</v>
      </c>
      <c r="S184" s="13">
        <f t="shared" si="19"/>
        <v>13.75</v>
      </c>
      <c r="T184" s="13">
        <v>13.75</v>
      </c>
      <c r="U184" s="5"/>
      <c r="V184" s="5"/>
      <c r="W184" s="5"/>
      <c r="X184" s="5"/>
      <c r="Y184" s="5"/>
      <c r="Z184" s="5"/>
    </row>
    <row r="185" spans="1:26" ht="15.75" hidden="1" customHeight="1" x14ac:dyDescent="0.25">
      <c r="A185" s="27">
        <v>108382</v>
      </c>
      <c r="B185" s="5" t="str">
        <f>VLOOKUP(A185,Feuil2!$A$1:$E$552,3,0)</f>
        <v xml:space="preserve">BOSSERAY     </v>
      </c>
      <c r="C185" s="5" t="str">
        <f>VLOOKUP(A185,Feuil2!$A$1:$E$552,2,0)</f>
        <v xml:space="preserve">Alexis  </v>
      </c>
      <c r="D185" s="5" t="str">
        <f t="shared" si="18"/>
        <v xml:space="preserve">BOSSERAY      Alexis  </v>
      </c>
      <c r="E185" s="5" t="str">
        <f>VLOOKUP(A185,Feuil2!$A$1:$E$552,4,0)</f>
        <v>alexis.bosseray@edu.ece.fr</v>
      </c>
      <c r="F185" s="10" t="s">
        <v>2878</v>
      </c>
      <c r="G185" s="5" t="s">
        <v>2157</v>
      </c>
      <c r="H185" s="10" t="str">
        <f>VLOOKUP(G185,Projets!$A$2:$B$90,2,0)</f>
        <v>Feux rouge dynamiques et optimisation de la sécurité et du temps lors des parcours pietons dans les grandes villes</v>
      </c>
      <c r="I185" s="13" t="str">
        <f>VLOOKUP(G185,Projets!$A$2:$E$90,4,0)</f>
        <v>Communicating Systems</v>
      </c>
      <c r="J185" s="13" t="str">
        <f>VLOOKUP(G185,Projets!$A$2:$K$90,11,0)</f>
        <v>Rafik ZITOUNI</v>
      </c>
      <c r="K185" s="13" t="str">
        <f>VLOOKUP(G185,Projets!$C$2:$E$90,3,0)</f>
        <v>Publication</v>
      </c>
      <c r="L185" s="9">
        <f t="shared" si="17"/>
        <v>6</v>
      </c>
      <c r="M185" s="5" t="s">
        <v>2394</v>
      </c>
      <c r="N185" s="23"/>
      <c r="O185" s="5"/>
      <c r="P185" s="23"/>
      <c r="Q185" s="13">
        <f>VLOOKUP(G185,Projets!$A$2:$R$90,16,0)</f>
        <v>12.5</v>
      </c>
      <c r="R185" s="13">
        <f>VLOOKUP(G185,Projets!$A$2:$R$90,17,0)</f>
        <v>15</v>
      </c>
      <c r="S185" s="13">
        <f t="shared" si="19"/>
        <v>13.75</v>
      </c>
      <c r="T185" s="13">
        <v>13.75</v>
      </c>
      <c r="U185" s="23"/>
      <c r="V185" s="23"/>
      <c r="W185" s="23"/>
      <c r="X185" s="5"/>
      <c r="Y185" s="23"/>
      <c r="Z185" s="23"/>
    </row>
    <row r="186" spans="1:26" ht="15.75" hidden="1" customHeight="1" x14ac:dyDescent="0.25">
      <c r="A186" s="26">
        <v>107593</v>
      </c>
      <c r="B186" s="5" t="str">
        <f>VLOOKUP(A186,Feuil2!$A$1:$E$552,3,0)</f>
        <v xml:space="preserve">HOUZE DE L'AULNOIT   </v>
      </c>
      <c r="C186" s="5" t="str">
        <f>VLOOKUP(A186,Feuil2!$A$1:$E$552,2,0)</f>
        <v xml:space="preserve">Arnaud  </v>
      </c>
      <c r="D186" s="5" t="str">
        <f t="shared" si="18"/>
        <v xml:space="preserve">HOUZE DE L'AULNOIT    Arnaud  </v>
      </c>
      <c r="E186" s="5" t="str">
        <f>VLOOKUP(A186,Feuil2!$A$1:$E$552,4,0)</f>
        <v>arnaud.houze-de-l-aulnoit@edu.ece.fr</v>
      </c>
      <c r="F186" s="10" t="s">
        <v>2878</v>
      </c>
      <c r="G186" s="5" t="s">
        <v>2158</v>
      </c>
      <c r="H186" s="10" t="str">
        <f>VLOOKUP(G186,Projets!$A$2:$B$90,2,0)</f>
        <v>Recommandation de point de rencontre</v>
      </c>
      <c r="I186" s="13" t="str">
        <f>VLOOKUP(G186,Projets!$A$2:$E$90,4,0)</f>
        <v>Big Data</v>
      </c>
      <c r="J186" s="13" t="str">
        <f>VLOOKUP(G186,Projets!$A$2:$K$90,11,0)</f>
        <v>Jae Yun JUN KIM</v>
      </c>
      <c r="K186" s="13" t="str">
        <f>VLOOKUP(G186,Projets!$C$2:$E$90,3,0)</f>
        <v>Partenariat</v>
      </c>
      <c r="L186" s="9">
        <f t="shared" si="17"/>
        <v>6</v>
      </c>
      <c r="M186" s="5" t="s">
        <v>2394</v>
      </c>
      <c r="N186" s="5"/>
      <c r="O186" s="5"/>
      <c r="P186" s="5"/>
      <c r="Q186" s="13">
        <f>VLOOKUP(G186,Projets!$A$2:$R$90,16,0)</f>
        <v>14.5</v>
      </c>
      <c r="R186" s="13">
        <f>VLOOKUP(G186,Projets!$A$2:$R$90,17,0)</f>
        <v>15</v>
      </c>
      <c r="S186" s="13">
        <f t="shared" si="19"/>
        <v>14.75</v>
      </c>
      <c r="T186" s="13">
        <v>14.75</v>
      </c>
      <c r="U186" s="5"/>
      <c r="V186" s="5"/>
      <c r="W186" s="5"/>
      <c r="X186" s="5"/>
      <c r="Y186" s="5"/>
      <c r="Z186" s="5"/>
    </row>
    <row r="187" spans="1:26" ht="15.75" hidden="1" customHeight="1" x14ac:dyDescent="0.25">
      <c r="A187" s="26">
        <v>108411</v>
      </c>
      <c r="B187" s="5" t="str">
        <f>VLOOKUP(A187,Feuil2!$A$1:$E$552,3,0)</f>
        <v xml:space="preserve">MAILLET     </v>
      </c>
      <c r="C187" s="5" t="str">
        <f>VLOOKUP(A187,Feuil2!$A$1:$E$552,2,0)</f>
        <v xml:space="preserve">Alexandre  </v>
      </c>
      <c r="D187" s="5" t="str">
        <f t="shared" si="18"/>
        <v xml:space="preserve">MAILLET      Alexandre  </v>
      </c>
      <c r="E187" s="5" t="str">
        <f>VLOOKUP(A187,Feuil2!$A$1:$E$552,4,0)</f>
        <v>alexandre.maillet@edu.ece.fr</v>
      </c>
      <c r="F187" s="10" t="s">
        <v>2875</v>
      </c>
      <c r="G187" s="5" t="s">
        <v>2158</v>
      </c>
      <c r="H187" s="10" t="str">
        <f>VLOOKUP(G187,Projets!$A$2:$B$90,2,0)</f>
        <v>Recommandation de point de rencontre</v>
      </c>
      <c r="I187" s="13" t="str">
        <f>VLOOKUP(G187,Projets!$A$2:$E$90,4,0)</f>
        <v>Big Data</v>
      </c>
      <c r="J187" s="13" t="str">
        <f>VLOOKUP(G187,Projets!$A$2:$K$90,11,0)</f>
        <v>Jae Yun JUN KIM</v>
      </c>
      <c r="K187" s="13" t="str">
        <f>VLOOKUP(G187,Projets!$C$2:$E$90,3,0)</f>
        <v>Partenariat</v>
      </c>
      <c r="L187" s="9">
        <f t="shared" si="17"/>
        <v>6</v>
      </c>
      <c r="M187" s="5" t="s">
        <v>2393</v>
      </c>
      <c r="N187" s="5"/>
      <c r="O187" s="5"/>
      <c r="P187" s="5"/>
      <c r="Q187" s="13">
        <f>VLOOKUP(G187,Projets!$A$2:$R$90,16,0)</f>
        <v>14.5</v>
      </c>
      <c r="R187" s="13">
        <f>VLOOKUP(G187,Projets!$A$2:$R$90,17,0)</f>
        <v>15</v>
      </c>
      <c r="S187" s="13">
        <f t="shared" si="19"/>
        <v>14.75</v>
      </c>
      <c r="T187" s="13">
        <v>14.75</v>
      </c>
      <c r="U187" s="5"/>
      <c r="V187" s="5"/>
      <c r="W187" s="5"/>
      <c r="X187" s="5"/>
      <c r="Y187" s="5"/>
      <c r="Z187" s="5"/>
    </row>
    <row r="188" spans="1:26" ht="15.75" hidden="1" customHeight="1" x14ac:dyDescent="0.25">
      <c r="A188" s="26">
        <v>108508</v>
      </c>
      <c r="B188" s="5" t="str">
        <f>VLOOKUP(A188,Feuil2!$A$1:$E$552,3,0)</f>
        <v xml:space="preserve">FAMEL     </v>
      </c>
      <c r="C188" s="5" t="str">
        <f>VLOOKUP(A188,Feuil2!$A$1:$E$552,2,0)</f>
        <v xml:space="preserve">Camille  </v>
      </c>
      <c r="D188" s="5" t="str">
        <f t="shared" si="18"/>
        <v xml:space="preserve">FAMEL      Camille  </v>
      </c>
      <c r="E188" s="5" t="str">
        <f>VLOOKUP(A188,Feuil2!$A$1:$E$552,4,0)</f>
        <v>camille.famel@edu.ece.fr</v>
      </c>
      <c r="F188" s="10" t="s">
        <v>2876</v>
      </c>
      <c r="G188" s="5" t="s">
        <v>2158</v>
      </c>
      <c r="H188" s="10" t="str">
        <f>VLOOKUP(G188,Projets!$A$2:$B$90,2,0)</f>
        <v>Recommandation de point de rencontre</v>
      </c>
      <c r="I188" s="13" t="str">
        <f>VLOOKUP(G188,Projets!$A$2:$E$90,4,0)</f>
        <v>Big Data</v>
      </c>
      <c r="J188" s="13" t="str">
        <f>VLOOKUP(G188,Projets!$A$2:$K$90,11,0)</f>
        <v>Jae Yun JUN KIM</v>
      </c>
      <c r="K188" s="13" t="str">
        <f>VLOOKUP(G188,Projets!$C$2:$E$90,3,0)</f>
        <v>Partenariat</v>
      </c>
      <c r="L188" s="9">
        <f t="shared" ref="L188:L213" si="20">COUNTIF($G$2:$G$488,G188)</f>
        <v>6</v>
      </c>
      <c r="M188" s="5" t="s">
        <v>2393</v>
      </c>
      <c r="N188" s="5"/>
      <c r="O188" s="5"/>
      <c r="P188" s="5"/>
      <c r="Q188" s="13">
        <f>VLOOKUP(G188,Projets!$A$2:$R$90,16,0)</f>
        <v>14.5</v>
      </c>
      <c r="R188" s="13">
        <f>VLOOKUP(G188,Projets!$A$2:$R$90,17,0)</f>
        <v>15</v>
      </c>
      <c r="S188" s="13">
        <f t="shared" si="19"/>
        <v>14.75</v>
      </c>
      <c r="T188" s="13">
        <v>14.75</v>
      </c>
      <c r="U188" s="5"/>
      <c r="V188" s="5"/>
      <c r="W188" s="5"/>
      <c r="X188" s="5"/>
      <c r="Y188" s="5"/>
      <c r="Z188" s="5"/>
    </row>
    <row r="189" spans="1:26" ht="15.75" hidden="1" customHeight="1" x14ac:dyDescent="0.25">
      <c r="A189" s="26">
        <v>108521</v>
      </c>
      <c r="B189" s="5" t="str">
        <f>VLOOKUP(A189,Feuil2!$A$1:$E$552,3,0)</f>
        <v xml:space="preserve">DERRI     </v>
      </c>
      <c r="C189" s="5" t="str">
        <f>VLOOKUP(A189,Feuil2!$A$1:$E$552,2,0)</f>
        <v xml:space="preserve">Hugo  </v>
      </c>
      <c r="D189" s="5" t="str">
        <f t="shared" si="18"/>
        <v xml:space="preserve">DERRI      Hugo  </v>
      </c>
      <c r="E189" s="5" t="str">
        <f>VLOOKUP(A189,Feuil2!$A$1:$E$552,4,0)</f>
        <v>hugo.derri@edu.ece.fr</v>
      </c>
      <c r="F189" s="10" t="s">
        <v>2879</v>
      </c>
      <c r="G189" s="5" t="s">
        <v>2158</v>
      </c>
      <c r="H189" s="10" t="str">
        <f>VLOOKUP(G189,Projets!$A$2:$B$90,2,0)</f>
        <v>Recommandation de point de rencontre</v>
      </c>
      <c r="I189" s="13" t="str">
        <f>VLOOKUP(G189,Projets!$A$2:$E$90,4,0)</f>
        <v>Big Data</v>
      </c>
      <c r="J189" s="13" t="str">
        <f>VLOOKUP(G189,Projets!$A$2:$K$90,11,0)</f>
        <v>Jae Yun JUN KIM</v>
      </c>
      <c r="K189" s="13" t="str">
        <f>VLOOKUP(G189,Projets!$C$2:$E$90,3,0)</f>
        <v>Partenariat</v>
      </c>
      <c r="L189" s="9">
        <f t="shared" si="20"/>
        <v>6</v>
      </c>
      <c r="M189" s="5" t="s">
        <v>2393</v>
      </c>
      <c r="N189" s="5"/>
      <c r="O189" s="5"/>
      <c r="P189" s="5"/>
      <c r="Q189" s="13">
        <f>VLOOKUP(G189,Projets!$A$2:$R$90,16,0)</f>
        <v>14.5</v>
      </c>
      <c r="R189" s="13">
        <f>VLOOKUP(G189,Projets!$A$2:$R$90,17,0)</f>
        <v>15</v>
      </c>
      <c r="S189" s="13">
        <f t="shared" si="19"/>
        <v>14.75</v>
      </c>
      <c r="T189" s="13">
        <v>14.75</v>
      </c>
      <c r="U189" s="5"/>
      <c r="V189" s="5"/>
      <c r="W189" s="5"/>
      <c r="X189" s="5"/>
      <c r="Y189" s="5"/>
      <c r="Z189" s="5"/>
    </row>
    <row r="190" spans="1:26" ht="15.75" hidden="1" customHeight="1" x14ac:dyDescent="0.25">
      <c r="A190" s="26">
        <v>108439</v>
      </c>
      <c r="B190" s="5" t="str">
        <f>VLOOKUP(A190,Feuil2!$A$1:$E$552,3,0)</f>
        <v xml:space="preserve">CLAVERO     </v>
      </c>
      <c r="C190" s="5" t="str">
        <f>VLOOKUP(A190,Feuil2!$A$1:$E$552,2,0)</f>
        <v xml:space="preserve">Louis  </v>
      </c>
      <c r="D190" s="5" t="str">
        <f t="shared" si="18"/>
        <v xml:space="preserve">CLAVERO      Louis  </v>
      </c>
      <c r="E190" s="5" t="str">
        <f>VLOOKUP(A190,Feuil2!$A$1:$E$552,4,0)</f>
        <v>louis.clavero@edu.ece.fr</v>
      </c>
      <c r="F190" s="10" t="s">
        <v>2878</v>
      </c>
      <c r="G190" s="5" t="s">
        <v>2158</v>
      </c>
      <c r="H190" s="10" t="str">
        <f>VLOOKUP(G190,Projets!$A$2:$B$90,2,0)</f>
        <v>Recommandation de point de rencontre</v>
      </c>
      <c r="I190" s="13" t="str">
        <f>VLOOKUP(G190,Projets!$A$2:$E$90,4,0)</f>
        <v>Big Data</v>
      </c>
      <c r="J190" s="13" t="str">
        <f>VLOOKUP(G190,Projets!$A$2:$K$90,11,0)</f>
        <v>Jae Yun JUN KIM</v>
      </c>
      <c r="K190" s="13" t="str">
        <f>VLOOKUP(G190,Projets!$C$2:$E$90,3,0)</f>
        <v>Partenariat</v>
      </c>
      <c r="L190" s="9">
        <f t="shared" si="20"/>
        <v>6</v>
      </c>
      <c r="M190" s="5" t="s">
        <v>2394</v>
      </c>
      <c r="N190" s="5"/>
      <c r="O190" s="5"/>
      <c r="P190" s="5"/>
      <c r="Q190" s="13">
        <f>VLOOKUP(G190,Projets!$A$2:$R$90,16,0)</f>
        <v>14.5</v>
      </c>
      <c r="R190" s="13">
        <f>VLOOKUP(G190,Projets!$A$2:$R$90,17,0)</f>
        <v>15</v>
      </c>
      <c r="S190" s="13">
        <f t="shared" si="19"/>
        <v>14.75</v>
      </c>
      <c r="T190" s="13">
        <v>14.75</v>
      </c>
      <c r="U190" s="5"/>
      <c r="V190" s="5"/>
      <c r="W190" s="5"/>
      <c r="X190" s="5"/>
      <c r="Y190" s="5"/>
      <c r="Z190" s="5"/>
    </row>
    <row r="191" spans="1:26" ht="15.75" hidden="1" customHeight="1" x14ac:dyDescent="0.25">
      <c r="A191" s="27">
        <v>108098</v>
      </c>
      <c r="B191" s="5" t="str">
        <f>VLOOKUP(A191,Feuil2!$A$1:$E$552,3,0)</f>
        <v xml:space="preserve">PEREZ     </v>
      </c>
      <c r="C191" s="5" t="str">
        <f>VLOOKUP(A191,Feuil2!$A$1:$E$552,2,0)</f>
        <v xml:space="preserve">Florent  </v>
      </c>
      <c r="D191" s="5" t="str">
        <f t="shared" si="18"/>
        <v xml:space="preserve">PEREZ      Florent  </v>
      </c>
      <c r="E191" s="5" t="str">
        <f>VLOOKUP(A191,Feuil2!$A$1:$E$552,4,0)</f>
        <v>florent.perez@edu.ece.fr</v>
      </c>
      <c r="F191" s="10" t="s">
        <v>2875</v>
      </c>
      <c r="G191" s="5" t="s">
        <v>2158</v>
      </c>
      <c r="H191" s="10" t="str">
        <f>VLOOKUP(G191,Projets!$A$2:$B$90,2,0)</f>
        <v>Recommandation de point de rencontre</v>
      </c>
      <c r="I191" s="13" t="str">
        <f>VLOOKUP(G191,Projets!$A$2:$E$90,4,0)</f>
        <v>Big Data</v>
      </c>
      <c r="J191" s="13" t="str">
        <f>VLOOKUP(G191,Projets!$A$2:$K$90,11,0)</f>
        <v>Jae Yun JUN KIM</v>
      </c>
      <c r="K191" s="13" t="str">
        <f>VLOOKUP(G191,Projets!$C$2:$E$90,3,0)</f>
        <v>Partenariat</v>
      </c>
      <c r="L191" s="9">
        <f t="shared" si="20"/>
        <v>6</v>
      </c>
      <c r="M191" s="5" t="s">
        <v>2393</v>
      </c>
      <c r="N191" s="23"/>
      <c r="O191" s="5"/>
      <c r="P191" s="23"/>
      <c r="Q191" s="13">
        <f>VLOOKUP(G191,Projets!$A$2:$R$90,16,0)</f>
        <v>14.5</v>
      </c>
      <c r="R191" s="13">
        <f>VLOOKUP(G191,Projets!$A$2:$R$90,17,0)</f>
        <v>15</v>
      </c>
      <c r="S191" s="13">
        <f t="shared" si="19"/>
        <v>14.75</v>
      </c>
      <c r="T191" s="13">
        <v>14.75</v>
      </c>
      <c r="U191" s="23"/>
      <c r="V191" s="23"/>
      <c r="W191" s="23"/>
      <c r="X191" s="5"/>
      <c r="Y191" s="23"/>
      <c r="Z191" s="23"/>
    </row>
    <row r="192" spans="1:26" ht="15.75" hidden="1" customHeight="1" x14ac:dyDescent="0.25">
      <c r="A192" s="26">
        <v>108116</v>
      </c>
      <c r="B192" s="5" t="str">
        <f>VLOOKUP(A192,Feuil2!$A$1:$E$552,3,0)</f>
        <v xml:space="preserve">HUARD     </v>
      </c>
      <c r="C192" s="5" t="str">
        <f>VLOOKUP(A192,Feuil2!$A$1:$E$552,2,0)</f>
        <v xml:space="preserve">Quentin  </v>
      </c>
      <c r="D192" s="5" t="str">
        <f t="shared" si="18"/>
        <v xml:space="preserve">HUARD      Quentin  </v>
      </c>
      <c r="E192" s="5" t="str">
        <f>VLOOKUP(A192,Feuil2!$A$1:$E$552,4,0)</f>
        <v>quentin.huard@edu.ece.fr</v>
      </c>
      <c r="F192" s="10" t="s">
        <v>2877</v>
      </c>
      <c r="G192" s="5" t="s">
        <v>2159</v>
      </c>
      <c r="H192" s="10" t="str">
        <f>VLOOKUP(G192,Projets!$A$2:$B$90,2,0)</f>
        <v>Adminify</v>
      </c>
      <c r="I192" s="13" t="str">
        <f>VLOOKUP(G192,Projets!$A$2:$E$90,4,0)</f>
        <v>Big Data</v>
      </c>
      <c r="J192" s="13" t="str">
        <f>VLOOKUP(G192,Projets!$A$2:$K$90,11,0)</f>
        <v>Elisabeth RENDLER</v>
      </c>
      <c r="K192" s="13" t="str">
        <f>VLOOKUP(G192,Projets!$C$2:$E$90,3,0)</f>
        <v>Partenariat</v>
      </c>
      <c r="L192" s="9">
        <f t="shared" si="20"/>
        <v>6</v>
      </c>
      <c r="M192" s="5" t="s">
        <v>2393</v>
      </c>
      <c r="N192" s="5"/>
      <c r="O192" s="5"/>
      <c r="P192" s="5"/>
      <c r="Q192" s="13">
        <f>VLOOKUP(G192,Projets!$A$2:$R$90,16,0)</f>
        <v>15</v>
      </c>
      <c r="R192" s="13">
        <f>VLOOKUP(G192,Projets!$A$2:$R$90,17,0)</f>
        <v>15.5</v>
      </c>
      <c r="S192" s="13">
        <f t="shared" si="19"/>
        <v>15.25</v>
      </c>
      <c r="T192" s="13">
        <v>15.25</v>
      </c>
      <c r="U192" s="5"/>
      <c r="V192" s="5"/>
      <c r="W192" s="5"/>
      <c r="X192" s="5"/>
      <c r="Y192" s="5"/>
      <c r="Z192" s="5"/>
    </row>
    <row r="193" spans="1:26" ht="15.75" hidden="1" customHeight="1" x14ac:dyDescent="0.25">
      <c r="A193" s="26">
        <v>108511</v>
      </c>
      <c r="B193" s="5" t="str">
        <f>VLOOKUP(A193,Feuil2!$A$1:$E$552,3,0)</f>
        <v xml:space="preserve">GABRIEL     </v>
      </c>
      <c r="C193" s="5" t="str">
        <f>VLOOKUP(A193,Feuil2!$A$1:$E$552,2,0)</f>
        <v xml:space="preserve">Axel  </v>
      </c>
      <c r="D193" s="5" t="str">
        <f t="shared" si="18"/>
        <v xml:space="preserve">GABRIEL      Axel  </v>
      </c>
      <c r="E193" s="5" t="str">
        <f>VLOOKUP(A193,Feuil2!$A$1:$E$552,4,0)</f>
        <v>axel.gabriel@edu.ece.fr</v>
      </c>
      <c r="F193" s="10" t="s">
        <v>2875</v>
      </c>
      <c r="G193" s="5" t="s">
        <v>2159</v>
      </c>
      <c r="H193" s="10" t="str">
        <f>VLOOKUP(G193,Projets!$A$2:$B$90,2,0)</f>
        <v>Adminify</v>
      </c>
      <c r="I193" s="13" t="str">
        <f>VLOOKUP(G193,Projets!$A$2:$E$90,4,0)</f>
        <v>Big Data</v>
      </c>
      <c r="J193" s="13" t="str">
        <f>VLOOKUP(G193,Projets!$A$2:$K$90,11,0)</f>
        <v>Elisabeth RENDLER</v>
      </c>
      <c r="K193" s="13" t="str">
        <f>VLOOKUP(G193,Projets!$C$2:$E$90,3,0)</f>
        <v>Partenariat</v>
      </c>
      <c r="L193" s="9">
        <f t="shared" si="20"/>
        <v>6</v>
      </c>
      <c r="M193" s="5" t="s">
        <v>2393</v>
      </c>
      <c r="N193" s="5"/>
      <c r="O193" s="5"/>
      <c r="P193" s="5"/>
      <c r="Q193" s="13">
        <f>VLOOKUP(G193,Projets!$A$2:$R$90,16,0)</f>
        <v>15</v>
      </c>
      <c r="R193" s="13">
        <f>VLOOKUP(G193,Projets!$A$2:$R$90,17,0)</f>
        <v>15.5</v>
      </c>
      <c r="S193" s="13">
        <f t="shared" si="19"/>
        <v>15.25</v>
      </c>
      <c r="T193" s="13">
        <v>15.25</v>
      </c>
      <c r="U193" s="5"/>
      <c r="V193" s="5"/>
      <c r="W193" s="5"/>
      <c r="X193" s="5"/>
      <c r="Y193" s="5"/>
      <c r="Z193" s="5"/>
    </row>
    <row r="194" spans="1:26" ht="15.75" hidden="1" customHeight="1" x14ac:dyDescent="0.25">
      <c r="A194" s="26">
        <v>106178</v>
      </c>
      <c r="B194" s="5" t="str">
        <f>VLOOKUP(A194,Feuil2!$A$1:$E$552,3,0)</f>
        <v xml:space="preserve">BOUDIGOU     </v>
      </c>
      <c r="C194" s="5" t="str">
        <f>VLOOKUP(A194,Feuil2!$A$1:$E$552,2,0)</f>
        <v xml:space="preserve">Romain  </v>
      </c>
      <c r="D194" s="5" t="str">
        <f t="shared" si="18"/>
        <v xml:space="preserve">BOUDIGOU      Romain  </v>
      </c>
      <c r="E194" s="5" t="str">
        <f>VLOOKUP(A194,Feuil2!$A$1:$E$552,4,0)</f>
        <v>romain.boudigou@edu.ece.fr</v>
      </c>
      <c r="F194" s="10" t="s">
        <v>2875</v>
      </c>
      <c r="G194" s="5" t="s">
        <v>2159</v>
      </c>
      <c r="H194" s="10" t="str">
        <f>VLOOKUP(G194,Projets!$A$2:$B$90,2,0)</f>
        <v>Adminify</v>
      </c>
      <c r="I194" s="13" t="str">
        <f>VLOOKUP(G194,Projets!$A$2:$E$90,4,0)</f>
        <v>Big Data</v>
      </c>
      <c r="J194" s="13" t="str">
        <f>VLOOKUP(G194,Projets!$A$2:$K$90,11,0)</f>
        <v>Elisabeth RENDLER</v>
      </c>
      <c r="K194" s="13" t="str">
        <f>VLOOKUP(G194,Projets!$C$2:$E$90,3,0)</f>
        <v>Partenariat</v>
      </c>
      <c r="L194" s="9">
        <f t="shared" si="20"/>
        <v>6</v>
      </c>
      <c r="M194" s="5" t="s">
        <v>2393</v>
      </c>
      <c r="N194" s="5"/>
      <c r="O194" s="5"/>
      <c r="P194" s="5"/>
      <c r="Q194" s="13">
        <f>VLOOKUP(G194,Projets!$A$2:$R$90,16,0)</f>
        <v>15</v>
      </c>
      <c r="R194" s="13">
        <f>VLOOKUP(G194,Projets!$A$2:$R$90,17,0)</f>
        <v>15.5</v>
      </c>
      <c r="S194" s="13">
        <f t="shared" si="19"/>
        <v>15.25</v>
      </c>
      <c r="T194" s="13">
        <v>15.25</v>
      </c>
      <c r="U194" s="5"/>
      <c r="V194" s="5"/>
      <c r="W194" s="5"/>
      <c r="X194" s="5"/>
      <c r="Y194" s="5"/>
      <c r="Z194" s="5"/>
    </row>
    <row r="195" spans="1:26" s="5" customFormat="1" ht="15.75" hidden="1" customHeight="1" x14ac:dyDescent="0.25">
      <c r="A195" s="26">
        <v>108053</v>
      </c>
      <c r="B195" s="5" t="str">
        <f>VLOOKUP(A195,Feuil2!$A$1:$E$552,3,0)</f>
        <v xml:space="preserve">FOUGHALI     </v>
      </c>
      <c r="C195" s="5" t="str">
        <f>VLOOKUP(A195,Feuil2!$A$1:$E$552,2,0)</f>
        <v xml:space="preserve">Idris  </v>
      </c>
      <c r="D195" s="5" t="str">
        <f t="shared" si="18"/>
        <v xml:space="preserve">FOUGHALI      Idris  </v>
      </c>
      <c r="E195" s="5" t="str">
        <f>VLOOKUP(A195,Feuil2!$A$1:$E$552,4,0)</f>
        <v>idris.foughali@edu.ece.fr</v>
      </c>
      <c r="F195" s="10" t="s">
        <v>2878</v>
      </c>
      <c r="G195" s="5" t="s">
        <v>2159</v>
      </c>
      <c r="H195" s="10" t="str">
        <f>VLOOKUP(G195,Projets!$A$2:$B$90,2,0)</f>
        <v>Adminify</v>
      </c>
      <c r="I195" s="13" t="str">
        <f>VLOOKUP(G195,Projets!$A$2:$E$90,4,0)</f>
        <v>Big Data</v>
      </c>
      <c r="J195" s="13" t="str">
        <f>VLOOKUP(G195,Projets!$A$2:$K$90,11,0)</f>
        <v>Elisabeth RENDLER</v>
      </c>
      <c r="K195" s="13" t="str">
        <f>VLOOKUP(G195,Projets!$C$2:$E$90,3,0)</f>
        <v>Partenariat</v>
      </c>
      <c r="L195" s="9">
        <f t="shared" si="20"/>
        <v>6</v>
      </c>
      <c r="M195" s="5" t="s">
        <v>2394</v>
      </c>
      <c r="Q195" s="13">
        <f>VLOOKUP(G195,Projets!$A$2:$R$90,16,0)</f>
        <v>15</v>
      </c>
      <c r="R195" s="13">
        <f>VLOOKUP(G195,Projets!$A$2:$R$90,17,0)</f>
        <v>15.5</v>
      </c>
      <c r="S195" s="13">
        <f t="shared" si="19"/>
        <v>15.25</v>
      </c>
      <c r="T195" s="13">
        <v>15.25</v>
      </c>
    </row>
    <row r="196" spans="1:26" s="5" customFormat="1" ht="15.75" hidden="1" x14ac:dyDescent="0.25">
      <c r="A196" s="26">
        <v>108107</v>
      </c>
      <c r="B196" s="5" t="str">
        <f>VLOOKUP(A196,Feuil2!$A$1:$E$552,3,0)</f>
        <v xml:space="preserve">ELLUL     </v>
      </c>
      <c r="C196" s="5" t="str">
        <f>VLOOKUP(A196,Feuil2!$A$1:$E$552,2,0)</f>
        <v xml:space="preserve">Florent  </v>
      </c>
      <c r="D196" s="5" t="str">
        <f t="shared" si="18"/>
        <v xml:space="preserve">ELLUL      Florent  </v>
      </c>
      <c r="E196" s="5" t="str">
        <f>VLOOKUP(A196,Feuil2!$A$1:$E$552,4,0)</f>
        <v>florent.ellul@edu.ece.fr</v>
      </c>
      <c r="F196" s="10" t="s">
        <v>2874</v>
      </c>
      <c r="G196" s="5" t="s">
        <v>2159</v>
      </c>
      <c r="H196" s="10" t="str">
        <f>VLOOKUP(G196,Projets!$A$2:$B$90,2,0)</f>
        <v>Adminify</v>
      </c>
      <c r="I196" s="13" t="str">
        <f>VLOOKUP(G196,Projets!$A$2:$E$90,4,0)</f>
        <v>Big Data</v>
      </c>
      <c r="J196" s="13" t="str">
        <f>VLOOKUP(G196,Projets!$A$2:$K$90,11,0)</f>
        <v>Elisabeth RENDLER</v>
      </c>
      <c r="K196" s="13" t="str">
        <f>VLOOKUP(G196,Projets!$C$2:$E$90,3,0)</f>
        <v>Partenariat</v>
      </c>
      <c r="L196" s="9">
        <f t="shared" si="20"/>
        <v>6</v>
      </c>
      <c r="M196" s="5" t="s">
        <v>2393</v>
      </c>
      <c r="Q196" s="13">
        <f>VLOOKUP(G196,Projets!$A$2:$R$90,16,0)</f>
        <v>15</v>
      </c>
      <c r="R196" s="13">
        <f>VLOOKUP(G196,Projets!$A$2:$R$90,17,0)</f>
        <v>15.5</v>
      </c>
      <c r="S196" s="13">
        <f t="shared" si="19"/>
        <v>15.25</v>
      </c>
      <c r="T196" s="13">
        <v>15.25</v>
      </c>
    </row>
    <row r="197" spans="1:26" ht="15.75" hidden="1" customHeight="1" x14ac:dyDescent="0.25">
      <c r="A197" s="28">
        <v>108529</v>
      </c>
      <c r="B197" s="5" t="str">
        <f>VLOOKUP(A197,Feuil2!$A$1:$E$552,3,0)</f>
        <v xml:space="preserve">CHAN     </v>
      </c>
      <c r="C197" s="5" t="str">
        <f>VLOOKUP(A197,Feuil2!$A$1:$E$552,2,0)</f>
        <v xml:space="preserve">William  </v>
      </c>
      <c r="D197" s="5" t="str">
        <f t="shared" si="18"/>
        <v xml:space="preserve">CHAN      William  </v>
      </c>
      <c r="E197" s="5" t="str">
        <f>VLOOKUP(A197,Feuil2!$A$1:$E$552,4,0)</f>
        <v>william.chan@edu.ece.fr</v>
      </c>
      <c r="F197" s="10" t="s">
        <v>2878</v>
      </c>
      <c r="G197" s="5" t="s">
        <v>2159</v>
      </c>
      <c r="H197" s="10" t="str">
        <f>VLOOKUP(G197,Projets!$A$2:$B$90,2,0)</f>
        <v>Adminify</v>
      </c>
      <c r="I197" s="13" t="str">
        <f>VLOOKUP(G197,Projets!$A$2:$E$90,4,0)</f>
        <v>Big Data</v>
      </c>
      <c r="J197" s="13" t="str">
        <f>VLOOKUP(G197,Projets!$A$2:$K$90,11,0)</f>
        <v>Elisabeth RENDLER</v>
      </c>
      <c r="K197" s="13" t="str">
        <f>VLOOKUP(G197,Projets!$C$2:$E$90,3,0)</f>
        <v>Partenariat</v>
      </c>
      <c r="L197" s="9">
        <f t="shared" si="20"/>
        <v>6</v>
      </c>
      <c r="M197" s="5" t="s">
        <v>2394</v>
      </c>
      <c r="O197" s="5"/>
      <c r="Q197" s="13">
        <f>VLOOKUP(G197,Projets!$A$2:$R$90,16,0)</f>
        <v>15</v>
      </c>
      <c r="R197" s="13">
        <f>VLOOKUP(G197,Projets!$A$2:$R$90,17,0)</f>
        <v>15.5</v>
      </c>
      <c r="S197" s="13">
        <f t="shared" si="19"/>
        <v>15.25</v>
      </c>
      <c r="T197" s="13">
        <v>15.25</v>
      </c>
    </row>
    <row r="198" spans="1:26" ht="15.75" hidden="1" customHeight="1" x14ac:dyDescent="0.25">
      <c r="A198" s="26">
        <v>106492</v>
      </c>
      <c r="B198" s="5" t="str">
        <f>VLOOKUP(A198,Feuil2!$A$1:$E$552,3,0)</f>
        <v xml:space="preserve">GIRET IMHAUS    </v>
      </c>
      <c r="C198" s="5" t="str">
        <f>VLOOKUP(A198,Feuil2!$A$1:$E$552,2,0)</f>
        <v xml:space="preserve">Joaquim  </v>
      </c>
      <c r="D198" s="5" t="str">
        <f t="shared" si="18"/>
        <v xml:space="preserve">GIRET IMHAUS     Joaquim  </v>
      </c>
      <c r="E198" s="5" t="str">
        <f>VLOOKUP(A198,Feuil2!$A$1:$E$552,4,0)</f>
        <v>joaquim.giret-----imhaus@edu.ece.fr</v>
      </c>
      <c r="F198" s="10" t="s">
        <v>2879</v>
      </c>
      <c r="G198" s="5" t="s">
        <v>2160</v>
      </c>
      <c r="H198" s="10" t="str">
        <f>VLOOKUP(G198,Projets!$A$2:$B$90,2,0)</f>
        <v>Les jardins de l'ECE - potager robotisé sur les terrasses de l'ECE</v>
      </c>
      <c r="I198" s="13" t="str">
        <f>VLOOKUP(G198,Projets!$A$2:$E$90,4,0)</f>
        <v>Big Data</v>
      </c>
      <c r="J198" s="13" t="str">
        <f>VLOOKUP(G198,Projets!$A$2:$K$90,11,0)</f>
        <v>N.NACER</v>
      </c>
      <c r="K198" s="13" t="str">
        <f>VLOOKUP(G198,Projets!$C$2:$E$90,3,0)</f>
        <v>Partenariat</v>
      </c>
      <c r="L198" s="9">
        <f t="shared" si="20"/>
        <v>6</v>
      </c>
      <c r="M198" s="5" t="s">
        <v>2393</v>
      </c>
      <c r="N198" s="5"/>
      <c r="O198" s="5"/>
      <c r="P198" s="5"/>
      <c r="Q198" s="13">
        <f>VLOOKUP(G198,Projets!$A$2:$R$90,16,0)</f>
        <v>16</v>
      </c>
      <c r="R198" s="13">
        <f>VLOOKUP(G198,Projets!$A$2:$R$90,17,0)</f>
        <v>15.5</v>
      </c>
      <c r="S198" s="13">
        <f t="shared" si="19"/>
        <v>15.75</v>
      </c>
      <c r="T198" s="13">
        <v>0</v>
      </c>
      <c r="U198" s="5"/>
      <c r="V198" s="5"/>
      <c r="W198" s="5"/>
      <c r="X198" s="5"/>
      <c r="Y198" s="5"/>
      <c r="Z198" s="5"/>
    </row>
    <row r="199" spans="1:26" ht="15.75" hidden="1" customHeight="1" x14ac:dyDescent="0.25">
      <c r="A199" s="26">
        <v>106408</v>
      </c>
      <c r="B199" s="5" t="str">
        <f>VLOOKUP(A199,Feuil2!$A$1:$E$552,3,0)</f>
        <v xml:space="preserve">MOTSCH     </v>
      </c>
      <c r="C199" s="5" t="str">
        <f>VLOOKUP(A199,Feuil2!$A$1:$E$552,2,0)</f>
        <v xml:space="preserve">Remi  </v>
      </c>
      <c r="D199" s="5" t="str">
        <f t="shared" si="18"/>
        <v xml:space="preserve">MOTSCH      Remi  </v>
      </c>
      <c r="E199" s="5" t="str">
        <f>VLOOKUP(A199,Feuil2!$A$1:$E$552,4,0)</f>
        <v>remi.motsch@edu.ece.fr</v>
      </c>
      <c r="F199" s="10" t="s">
        <v>2874</v>
      </c>
      <c r="G199" s="5" t="s">
        <v>2160</v>
      </c>
      <c r="H199" s="10" t="str">
        <f>VLOOKUP(G199,Projets!$A$2:$B$90,2,0)</f>
        <v>Les jardins de l'ECE - potager robotisé sur les terrasses de l'ECE</v>
      </c>
      <c r="I199" s="13" t="str">
        <f>VLOOKUP(G199,Projets!$A$2:$E$90,4,0)</f>
        <v>Big Data</v>
      </c>
      <c r="J199" s="13" t="str">
        <f>VLOOKUP(G199,Projets!$A$2:$K$90,11,0)</f>
        <v>N.NACER</v>
      </c>
      <c r="K199" s="13" t="str">
        <f>VLOOKUP(G199,Projets!$C$2:$E$90,3,0)</f>
        <v>Partenariat</v>
      </c>
      <c r="L199" s="9">
        <f t="shared" si="20"/>
        <v>6</v>
      </c>
      <c r="M199" s="5" t="s">
        <v>2394</v>
      </c>
      <c r="N199" s="5"/>
      <c r="O199" s="5"/>
      <c r="P199" s="5"/>
      <c r="Q199" s="13">
        <f>VLOOKUP(G199,Projets!$A$2:$R$90,16,0)</f>
        <v>16</v>
      </c>
      <c r="R199" s="13">
        <f>VLOOKUP(G199,Projets!$A$2:$R$90,17,0)</f>
        <v>15.5</v>
      </c>
      <c r="S199" s="13">
        <f t="shared" si="19"/>
        <v>15.75</v>
      </c>
      <c r="T199" s="13">
        <v>0</v>
      </c>
      <c r="U199" s="5"/>
      <c r="V199" s="5"/>
      <c r="W199" s="5"/>
      <c r="X199" s="5"/>
      <c r="Y199" s="5"/>
      <c r="Z199" s="5"/>
    </row>
    <row r="200" spans="1:26" ht="15.75" hidden="1" customHeight="1" x14ac:dyDescent="0.25">
      <c r="A200" s="26">
        <v>106278</v>
      </c>
      <c r="B200" s="5" t="str">
        <f>VLOOKUP(A200,Feuil2!$A$1:$E$552,3,0)</f>
        <v xml:space="preserve">SIMONET     </v>
      </c>
      <c r="C200" s="5" t="str">
        <f>VLOOKUP(A200,Feuil2!$A$1:$E$552,2,0)</f>
        <v xml:space="preserve">Maxime  </v>
      </c>
      <c r="D200" s="5" t="str">
        <f t="shared" si="18"/>
        <v xml:space="preserve">SIMONET      Maxime  </v>
      </c>
      <c r="E200" s="5" t="str">
        <f>VLOOKUP(A200,Feuil2!$A$1:$E$552,4,0)</f>
        <v>maxime.simonet@edu.ece.fr</v>
      </c>
      <c r="F200" s="10" t="s">
        <v>2877</v>
      </c>
      <c r="G200" s="5" t="s">
        <v>2160</v>
      </c>
      <c r="H200" s="10" t="str">
        <f>VLOOKUP(G200,Projets!$A$2:$B$90,2,0)</f>
        <v>Les jardins de l'ECE - potager robotisé sur les terrasses de l'ECE</v>
      </c>
      <c r="I200" s="13" t="str">
        <f>VLOOKUP(G200,Projets!$A$2:$E$90,4,0)</f>
        <v>Big Data</v>
      </c>
      <c r="J200" s="13" t="str">
        <f>VLOOKUP(G200,Projets!$A$2:$K$90,11,0)</f>
        <v>N.NACER</v>
      </c>
      <c r="K200" s="13" t="str">
        <f>VLOOKUP(G200,Projets!$C$2:$E$90,3,0)</f>
        <v>Partenariat</v>
      </c>
      <c r="L200" s="9">
        <f t="shared" si="20"/>
        <v>6</v>
      </c>
      <c r="M200" s="5" t="s">
        <v>2393</v>
      </c>
      <c r="N200" s="5"/>
      <c r="O200" s="5"/>
      <c r="P200" s="5"/>
      <c r="Q200" s="13">
        <f>VLOOKUP(G200,Projets!$A$2:$R$90,16,0)</f>
        <v>16</v>
      </c>
      <c r="R200" s="13">
        <f>VLOOKUP(G200,Projets!$A$2:$R$90,17,0)</f>
        <v>15.5</v>
      </c>
      <c r="S200" s="13">
        <f t="shared" si="19"/>
        <v>15.75</v>
      </c>
      <c r="T200" s="13">
        <v>0</v>
      </c>
      <c r="U200" s="5"/>
      <c r="V200" s="5"/>
      <c r="W200" s="5"/>
      <c r="X200" s="5"/>
      <c r="Y200" s="5"/>
      <c r="Z200" s="5"/>
    </row>
    <row r="201" spans="1:26" ht="15.75" hidden="1" x14ac:dyDescent="0.25">
      <c r="A201" s="26">
        <v>106470</v>
      </c>
      <c r="B201" s="5" t="str">
        <f>VLOOKUP(A201,Feuil2!$A$1:$E$552,3,0)</f>
        <v xml:space="preserve">NGO     </v>
      </c>
      <c r="C201" s="5" t="str">
        <f>VLOOKUP(A201,Feuil2!$A$1:$E$552,2,0)</f>
        <v xml:space="preserve">John  </v>
      </c>
      <c r="D201" s="5" t="str">
        <f t="shared" si="18"/>
        <v xml:space="preserve">NGO      John  </v>
      </c>
      <c r="E201" s="5" t="str">
        <f>VLOOKUP(A201,Feuil2!$A$1:$E$552,4,0)</f>
        <v>john.ngo@edu.ece.fr</v>
      </c>
      <c r="F201" s="10" t="s">
        <v>2878</v>
      </c>
      <c r="G201" s="5" t="s">
        <v>2160</v>
      </c>
      <c r="H201" s="10" t="str">
        <f>VLOOKUP(G201,Projets!$A$2:$B$90,2,0)</f>
        <v>Les jardins de l'ECE - potager robotisé sur les terrasses de l'ECE</v>
      </c>
      <c r="I201" s="13" t="str">
        <f>VLOOKUP(G201,Projets!$A$2:$E$90,4,0)</f>
        <v>Big Data</v>
      </c>
      <c r="J201" s="13" t="str">
        <f>VLOOKUP(G201,Projets!$A$2:$K$90,11,0)</f>
        <v>N.NACER</v>
      </c>
      <c r="K201" s="13" t="str">
        <f>VLOOKUP(G201,Projets!$C$2:$E$90,3,0)</f>
        <v>Partenariat</v>
      </c>
      <c r="L201" s="9">
        <f t="shared" si="20"/>
        <v>6</v>
      </c>
      <c r="M201" s="5" t="s">
        <v>2394</v>
      </c>
      <c r="N201" s="5"/>
      <c r="O201" s="5"/>
      <c r="P201" s="5"/>
      <c r="Q201" s="13">
        <f>VLOOKUP(G201,Projets!$A$2:$R$90,16,0)</f>
        <v>16</v>
      </c>
      <c r="R201" s="13">
        <f>VLOOKUP(G201,Projets!$A$2:$R$90,17,0)</f>
        <v>15.5</v>
      </c>
      <c r="S201" s="13">
        <f t="shared" si="19"/>
        <v>15.75</v>
      </c>
      <c r="T201" s="13">
        <v>0</v>
      </c>
      <c r="U201" s="5"/>
      <c r="V201" s="5"/>
      <c r="W201" s="5"/>
      <c r="X201" s="5"/>
      <c r="Y201" s="5"/>
      <c r="Z201" s="5"/>
    </row>
    <row r="202" spans="1:26" ht="15.75" hidden="1" customHeight="1" x14ac:dyDescent="0.25">
      <c r="A202" s="26">
        <v>106496</v>
      </c>
      <c r="B202" s="5" t="str">
        <f>VLOOKUP(A202,Feuil2!$A$1:$E$552,3,0)</f>
        <v xml:space="preserve">MARTIN     </v>
      </c>
      <c r="C202" s="5" t="str">
        <f>VLOOKUP(A202,Feuil2!$A$1:$E$552,2,0)</f>
        <v xml:space="preserve">Benjamin  </v>
      </c>
      <c r="D202" s="5" t="str">
        <f t="shared" si="18"/>
        <v xml:space="preserve">MARTIN      Benjamin  </v>
      </c>
      <c r="E202" s="5" t="str">
        <f>VLOOKUP(A202,Feuil2!$A$1:$E$552,4,0)</f>
        <v>benjamin.martin1@edu.ece.fr</v>
      </c>
      <c r="F202" s="10" t="s">
        <v>2878</v>
      </c>
      <c r="G202" s="5" t="s">
        <v>2160</v>
      </c>
      <c r="H202" s="10" t="str">
        <f>VLOOKUP(G202,Projets!$A$2:$B$90,2,0)</f>
        <v>Les jardins de l'ECE - potager robotisé sur les terrasses de l'ECE</v>
      </c>
      <c r="I202" s="13" t="str">
        <f>VLOOKUP(G202,Projets!$A$2:$E$90,4,0)</f>
        <v>Big Data</v>
      </c>
      <c r="J202" s="13" t="str">
        <f>VLOOKUP(G202,Projets!$A$2:$K$90,11,0)</f>
        <v>N.NACER</v>
      </c>
      <c r="K202" s="13" t="str">
        <f>VLOOKUP(G202,Projets!$C$2:$E$90,3,0)</f>
        <v>Partenariat</v>
      </c>
      <c r="L202" s="9">
        <f t="shared" si="20"/>
        <v>6</v>
      </c>
      <c r="M202" s="5" t="s">
        <v>2393</v>
      </c>
      <c r="N202" s="5"/>
      <c r="O202" s="5"/>
      <c r="P202" s="5"/>
      <c r="Q202" s="13">
        <f>VLOOKUP(G202,Projets!$A$2:$R$90,16,0)</f>
        <v>16</v>
      </c>
      <c r="R202" s="13">
        <f>VLOOKUP(G202,Projets!$A$2:$R$90,17,0)</f>
        <v>15.5</v>
      </c>
      <c r="S202" s="13">
        <f t="shared" si="19"/>
        <v>15.75</v>
      </c>
      <c r="T202" s="13">
        <v>0</v>
      </c>
      <c r="U202" s="5"/>
      <c r="V202" s="5"/>
      <c r="W202" s="5"/>
      <c r="X202" s="5"/>
      <c r="Y202" s="5"/>
      <c r="Z202" s="5"/>
    </row>
    <row r="203" spans="1:26" ht="15.75" hidden="1" customHeight="1" x14ac:dyDescent="0.25">
      <c r="A203" s="28">
        <v>107163</v>
      </c>
      <c r="B203" s="5" t="str">
        <f>VLOOKUP(A203,Feuil2!$A$1:$E$552,3,0)</f>
        <v xml:space="preserve">GUERIN     </v>
      </c>
      <c r="C203" s="5" t="str">
        <f>VLOOKUP(A203,Feuil2!$A$1:$E$552,2,0)</f>
        <v xml:space="preserve">Erwan  </v>
      </c>
      <c r="D203" s="5" t="str">
        <f t="shared" si="18"/>
        <v xml:space="preserve">GUERIN      Erwan  </v>
      </c>
      <c r="E203" s="5" t="str">
        <f>VLOOKUP(A203,Feuil2!$A$1:$E$552,4,0)</f>
        <v>erwan.guerin@edu.ece.fr</v>
      </c>
      <c r="F203" s="10" t="s">
        <v>2874</v>
      </c>
      <c r="G203" s="5" t="s">
        <v>2160</v>
      </c>
      <c r="H203" s="10" t="str">
        <f>VLOOKUP(G203,Projets!$A$2:$B$90,2,0)</f>
        <v>Les jardins de l'ECE - potager robotisé sur les terrasses de l'ECE</v>
      </c>
      <c r="I203" s="13" t="str">
        <f>VLOOKUP(G203,Projets!$A$2:$E$90,4,0)</f>
        <v>Big Data</v>
      </c>
      <c r="J203" s="13" t="str">
        <f>VLOOKUP(G203,Projets!$A$2:$K$90,11,0)</f>
        <v>N.NACER</v>
      </c>
      <c r="K203" s="13" t="str">
        <f>VLOOKUP(G203,Projets!$C$2:$E$90,3,0)</f>
        <v>Partenariat</v>
      </c>
      <c r="L203" s="9">
        <f t="shared" si="20"/>
        <v>6</v>
      </c>
      <c r="M203" s="5" t="s">
        <v>2393</v>
      </c>
      <c r="O203" s="5"/>
      <c r="Q203" s="13">
        <f>VLOOKUP(G203,Projets!$A$2:$R$90,16,0)</f>
        <v>16</v>
      </c>
      <c r="R203" s="13">
        <f>VLOOKUP(G203,Projets!$A$2:$R$90,17,0)</f>
        <v>15.5</v>
      </c>
      <c r="S203" s="13">
        <f t="shared" si="19"/>
        <v>15.75</v>
      </c>
      <c r="T203" s="13">
        <v>0</v>
      </c>
    </row>
    <row r="204" spans="1:26" ht="15.75" hidden="1" customHeight="1" x14ac:dyDescent="0.25">
      <c r="A204" s="26">
        <v>106975</v>
      </c>
      <c r="B204" s="5" t="str">
        <f>VLOOKUP(A204,Feuil2!$A$1:$E$552,3,0)</f>
        <v xml:space="preserve">MALLET     </v>
      </c>
      <c r="C204" s="5" t="str">
        <f>VLOOKUP(A204,Feuil2!$A$1:$E$552,2,0)</f>
        <v xml:space="preserve">Hugo  </v>
      </c>
      <c r="D204" s="5" t="str">
        <f t="shared" si="18"/>
        <v xml:space="preserve">MALLET      Hugo  </v>
      </c>
      <c r="E204" s="5" t="str">
        <f>VLOOKUP(A204,Feuil2!$A$1:$E$552,4,0)</f>
        <v>hugo.mallet@edu.ece.fr</v>
      </c>
      <c r="F204" s="10" t="s">
        <v>2878</v>
      </c>
      <c r="G204" s="5" t="s">
        <v>2161</v>
      </c>
      <c r="H204" s="10" t="str">
        <f>VLOOKUP(G204,Projets!$A$2:$B$90,2,0)</f>
        <v>La forêt connectée</v>
      </c>
      <c r="I204" s="13" t="str">
        <f>VLOOKUP(G204,Projets!$A$2:$E$90,4,0)</f>
        <v>Communicating Systems</v>
      </c>
      <c r="J204" s="13" t="str">
        <f>VLOOKUP(G204,Projets!$A$2:$K$90,11,0)</f>
        <v>François Muller</v>
      </c>
      <c r="K204" s="13" t="str">
        <f>VLOOKUP(G204,Projets!$C$2:$E$90,3,0)</f>
        <v>Partenariat</v>
      </c>
      <c r="L204" s="9">
        <f t="shared" si="20"/>
        <v>6</v>
      </c>
      <c r="M204" s="5" t="s">
        <v>2394</v>
      </c>
      <c r="N204" s="5"/>
      <c r="O204" s="5"/>
      <c r="P204" s="5"/>
      <c r="Q204" s="13">
        <f>VLOOKUP(G204,Projets!$A$2:$R$90,16,0)</f>
        <v>17.5</v>
      </c>
      <c r="R204" s="13">
        <f>VLOOKUP(G204,Projets!$A$2:$R$90,17,0)</f>
        <v>17.5</v>
      </c>
      <c r="S204" s="13">
        <f t="shared" si="19"/>
        <v>17.5</v>
      </c>
      <c r="T204" s="13">
        <v>17.5</v>
      </c>
      <c r="U204" s="5"/>
      <c r="V204" s="5"/>
      <c r="W204" s="5"/>
      <c r="X204" s="5"/>
      <c r="Y204" s="5"/>
      <c r="Z204" s="5"/>
    </row>
    <row r="205" spans="1:26" ht="15.75" hidden="1" customHeight="1" x14ac:dyDescent="0.25">
      <c r="A205" s="26">
        <v>107001</v>
      </c>
      <c r="B205" s="5" t="str">
        <f>VLOOKUP(A205,Feuil2!$A$1:$E$552,3,0)</f>
        <v xml:space="preserve">BOLLAND     </v>
      </c>
      <c r="C205" s="5" t="str">
        <f>VLOOKUP(A205,Feuil2!$A$1:$E$552,2,0)</f>
        <v xml:space="preserve">Coline  </v>
      </c>
      <c r="D205" s="5" t="str">
        <f t="shared" si="18"/>
        <v xml:space="preserve">BOLLAND      Coline  </v>
      </c>
      <c r="E205" s="5" t="str">
        <f>VLOOKUP(A205,Feuil2!$A$1:$E$552,4,0)</f>
        <v>coline.bolland@edu.ece.fr</v>
      </c>
      <c r="F205" s="10" t="s">
        <v>2878</v>
      </c>
      <c r="G205" s="5" t="s">
        <v>2161</v>
      </c>
      <c r="H205" s="10" t="str">
        <f>VLOOKUP(G205,Projets!$A$2:$B$90,2,0)</f>
        <v>La forêt connectée</v>
      </c>
      <c r="I205" s="13" t="str">
        <f>VLOOKUP(G205,Projets!$A$2:$E$90,4,0)</f>
        <v>Communicating Systems</v>
      </c>
      <c r="J205" s="13" t="str">
        <f>VLOOKUP(G205,Projets!$A$2:$K$90,11,0)</f>
        <v>François Muller</v>
      </c>
      <c r="K205" s="13" t="str">
        <f>VLOOKUP(G205,Projets!$C$2:$E$90,3,0)</f>
        <v>Partenariat</v>
      </c>
      <c r="L205" s="9">
        <f t="shared" si="20"/>
        <v>6</v>
      </c>
      <c r="M205" s="5" t="s">
        <v>2394</v>
      </c>
      <c r="N205" s="5"/>
      <c r="O205" s="5"/>
      <c r="P205" s="5"/>
      <c r="Q205" s="13">
        <f>VLOOKUP(G205,Projets!$A$2:$R$90,16,0)</f>
        <v>17.5</v>
      </c>
      <c r="R205" s="13">
        <f>VLOOKUP(G205,Projets!$A$2:$R$90,17,0)</f>
        <v>17.5</v>
      </c>
      <c r="S205" s="13">
        <f t="shared" si="19"/>
        <v>17.5</v>
      </c>
      <c r="T205" s="13">
        <v>17.5</v>
      </c>
      <c r="U205" s="5"/>
      <c r="V205" s="5"/>
      <c r="W205" s="5"/>
      <c r="X205" s="5"/>
      <c r="Y205" s="5"/>
      <c r="Z205" s="5"/>
    </row>
    <row r="206" spans="1:26" ht="15.75" hidden="1" customHeight="1" x14ac:dyDescent="0.25">
      <c r="A206" s="26">
        <v>106671</v>
      </c>
      <c r="B206" s="5" t="str">
        <f>VLOOKUP(A206,Feuil2!$A$1:$E$552,3,0)</f>
        <v xml:space="preserve">LEMOINE     </v>
      </c>
      <c r="C206" s="5" t="str">
        <f>VLOOKUP(A206,Feuil2!$A$1:$E$552,2,0)</f>
        <v xml:space="preserve">Arnaud  </v>
      </c>
      <c r="D206" s="5" t="str">
        <f t="shared" si="18"/>
        <v xml:space="preserve">LEMOINE      Arnaud  </v>
      </c>
      <c r="E206" s="5" t="str">
        <f>VLOOKUP(A206,Feuil2!$A$1:$E$552,4,0)</f>
        <v>arnaud.lemoine@edu.ece.fr</v>
      </c>
      <c r="F206" s="10" t="s">
        <v>2878</v>
      </c>
      <c r="G206" s="5" t="s">
        <v>2161</v>
      </c>
      <c r="H206" s="10" t="str">
        <f>VLOOKUP(G206,Projets!$A$2:$B$90,2,0)</f>
        <v>La forêt connectée</v>
      </c>
      <c r="I206" s="13" t="str">
        <f>VLOOKUP(G206,Projets!$A$2:$E$90,4,0)</f>
        <v>Communicating Systems</v>
      </c>
      <c r="J206" s="13" t="str">
        <f>VLOOKUP(G206,Projets!$A$2:$K$90,11,0)</f>
        <v>François Muller</v>
      </c>
      <c r="K206" s="13" t="str">
        <f>VLOOKUP(G206,Projets!$C$2:$E$90,3,0)</f>
        <v>Partenariat</v>
      </c>
      <c r="L206" s="9">
        <f t="shared" si="20"/>
        <v>6</v>
      </c>
      <c r="M206" s="5" t="s">
        <v>2394</v>
      </c>
      <c r="N206" s="5"/>
      <c r="O206" s="5"/>
      <c r="P206" s="5"/>
      <c r="Q206" s="13">
        <f>VLOOKUP(G206,Projets!$A$2:$R$90,16,0)</f>
        <v>17.5</v>
      </c>
      <c r="R206" s="13">
        <f>VLOOKUP(G206,Projets!$A$2:$R$90,17,0)</f>
        <v>17.5</v>
      </c>
      <c r="S206" s="13">
        <f t="shared" si="19"/>
        <v>17.5</v>
      </c>
      <c r="T206" s="13">
        <v>17.5</v>
      </c>
      <c r="U206" s="5"/>
      <c r="V206" s="5"/>
      <c r="W206" s="5"/>
      <c r="X206" s="5"/>
      <c r="Y206" s="5"/>
      <c r="Z206" s="5"/>
    </row>
    <row r="207" spans="1:26" ht="15.75" hidden="1" customHeight="1" x14ac:dyDescent="0.25">
      <c r="A207" s="26">
        <v>106716</v>
      </c>
      <c r="B207" s="5" t="str">
        <f>VLOOKUP(A207,Feuil2!$A$1:$E$552,3,0)</f>
        <v xml:space="preserve">LAFOURCADE     </v>
      </c>
      <c r="C207" s="5" t="str">
        <f>VLOOKUP(A207,Feuil2!$A$1:$E$552,2,0)</f>
        <v xml:space="preserve">Quiterie  </v>
      </c>
      <c r="D207" s="5" t="str">
        <f t="shared" si="18"/>
        <v xml:space="preserve">LAFOURCADE      Quiterie  </v>
      </c>
      <c r="E207" s="5" t="str">
        <f>VLOOKUP(A207,Feuil2!$A$1:$E$552,4,0)</f>
        <v>quiterie.lafourcade@edu.ece.fr</v>
      </c>
      <c r="F207" s="10" t="s">
        <v>2875</v>
      </c>
      <c r="G207" s="5" t="s">
        <v>2161</v>
      </c>
      <c r="H207" s="10" t="str">
        <f>VLOOKUP(G207,Projets!$A$2:$B$90,2,0)</f>
        <v>La forêt connectée</v>
      </c>
      <c r="I207" s="13" t="str">
        <f>VLOOKUP(G207,Projets!$A$2:$E$90,4,0)</f>
        <v>Communicating Systems</v>
      </c>
      <c r="J207" s="13" t="str">
        <f>VLOOKUP(G207,Projets!$A$2:$K$90,11,0)</f>
        <v>François Muller</v>
      </c>
      <c r="K207" s="13" t="str">
        <f>VLOOKUP(G207,Projets!$C$2:$E$90,3,0)</f>
        <v>Partenariat</v>
      </c>
      <c r="L207" s="9">
        <f t="shared" si="20"/>
        <v>6</v>
      </c>
      <c r="M207" s="5" t="s">
        <v>2393</v>
      </c>
      <c r="N207" s="5"/>
      <c r="O207" s="5"/>
      <c r="P207" s="5"/>
      <c r="Q207" s="13">
        <f>VLOOKUP(G207,Projets!$A$2:$R$90,16,0)</f>
        <v>17.5</v>
      </c>
      <c r="R207" s="13">
        <f>VLOOKUP(G207,Projets!$A$2:$R$90,17,0)</f>
        <v>17.5</v>
      </c>
      <c r="S207" s="13">
        <f t="shared" si="19"/>
        <v>17.5</v>
      </c>
      <c r="T207" s="13">
        <v>17.5</v>
      </c>
      <c r="U207" s="5"/>
      <c r="V207" s="5"/>
      <c r="W207" s="5"/>
      <c r="X207" s="5"/>
      <c r="Y207" s="5"/>
      <c r="Z207" s="5"/>
    </row>
    <row r="208" spans="1:26" ht="15.75" hidden="1" customHeight="1" x14ac:dyDescent="0.25">
      <c r="A208" s="26">
        <v>106992</v>
      </c>
      <c r="B208" s="5" t="str">
        <f>VLOOKUP(A208,Feuil2!$A$1:$E$552,3,0)</f>
        <v xml:space="preserve">ENGUEHARD     </v>
      </c>
      <c r="C208" s="5" t="str">
        <f>VLOOKUP(A208,Feuil2!$A$1:$E$552,2,0)</f>
        <v xml:space="preserve">Guillaume  </v>
      </c>
      <c r="D208" s="5" t="str">
        <f t="shared" si="18"/>
        <v xml:space="preserve">ENGUEHARD      Guillaume  </v>
      </c>
      <c r="E208" s="5" t="str">
        <f>VLOOKUP(A208,Feuil2!$A$1:$E$552,4,0)</f>
        <v>guillaume.enguehard@edu.ece.fr</v>
      </c>
      <c r="F208" s="10" t="s">
        <v>2875</v>
      </c>
      <c r="G208" s="5" t="s">
        <v>2161</v>
      </c>
      <c r="H208" s="10" t="str">
        <f>VLOOKUP(G208,Projets!$A$2:$B$90,2,0)</f>
        <v>La forêt connectée</v>
      </c>
      <c r="I208" s="13" t="str">
        <f>VLOOKUP(G208,Projets!$A$2:$E$90,4,0)</f>
        <v>Communicating Systems</v>
      </c>
      <c r="J208" s="13" t="str">
        <f>VLOOKUP(G208,Projets!$A$2:$K$90,11,0)</f>
        <v>François Muller</v>
      </c>
      <c r="K208" s="13" t="str">
        <f>VLOOKUP(G208,Projets!$C$2:$E$90,3,0)</f>
        <v>Partenariat</v>
      </c>
      <c r="L208" s="9">
        <f t="shared" si="20"/>
        <v>6</v>
      </c>
      <c r="M208" s="5" t="s">
        <v>2393</v>
      </c>
      <c r="N208" s="5"/>
      <c r="O208" s="5"/>
      <c r="P208" s="5"/>
      <c r="Q208" s="13">
        <f>VLOOKUP(G208,Projets!$A$2:$R$90,16,0)</f>
        <v>17.5</v>
      </c>
      <c r="R208" s="13">
        <f>VLOOKUP(G208,Projets!$A$2:$R$90,17,0)</f>
        <v>17.5</v>
      </c>
      <c r="S208" s="13">
        <f t="shared" si="19"/>
        <v>17.5</v>
      </c>
      <c r="T208" s="13">
        <v>17.5</v>
      </c>
      <c r="U208" s="5"/>
      <c r="V208" s="5"/>
      <c r="W208" s="5"/>
      <c r="X208" s="5"/>
      <c r="Y208" s="5"/>
      <c r="Z208" s="5"/>
    </row>
    <row r="209" spans="1:26" ht="15.75" hidden="1" customHeight="1" x14ac:dyDescent="0.25">
      <c r="A209" s="28">
        <v>105759</v>
      </c>
      <c r="B209" s="5" t="str">
        <f>VLOOKUP(A209,Feuil2!$A$1:$E$552,3,0)</f>
        <v xml:space="preserve">FONTY     </v>
      </c>
      <c r="C209" s="5" t="str">
        <f>VLOOKUP(A209,Feuil2!$A$1:$E$552,2,0)</f>
        <v xml:space="preserve">Tom  </v>
      </c>
      <c r="D209" s="5" t="str">
        <f t="shared" si="18"/>
        <v xml:space="preserve">FONTY      Tom  </v>
      </c>
      <c r="E209" s="5" t="str">
        <f>VLOOKUP(A209,Feuil2!$A$1:$E$552,4,0)</f>
        <v>tom.fonty@edu.ece.fr</v>
      </c>
      <c r="F209" s="10" t="s">
        <v>2874</v>
      </c>
      <c r="G209" s="5" t="s">
        <v>2161</v>
      </c>
      <c r="H209" s="10" t="str">
        <f>VLOOKUP(G209,Projets!$A$2:$B$90,2,0)</f>
        <v>La forêt connectée</v>
      </c>
      <c r="I209" s="13" t="str">
        <f>VLOOKUP(G209,Projets!$A$2:$E$90,4,0)</f>
        <v>Communicating Systems</v>
      </c>
      <c r="J209" s="13" t="str">
        <f>VLOOKUP(G209,Projets!$A$2:$K$90,11,0)</f>
        <v>François Muller</v>
      </c>
      <c r="K209" s="13" t="str">
        <f>VLOOKUP(G209,Projets!$C$2:$E$90,3,0)</f>
        <v>Partenariat</v>
      </c>
      <c r="L209" s="9">
        <f t="shared" si="20"/>
        <v>6</v>
      </c>
      <c r="M209" s="5" t="s">
        <v>2393</v>
      </c>
      <c r="O209" s="5"/>
      <c r="Q209" s="13">
        <f>VLOOKUP(G209,Projets!$A$2:$R$90,16,0)</f>
        <v>17.5</v>
      </c>
      <c r="R209" s="13">
        <f>VLOOKUP(G209,Projets!$A$2:$R$90,17,0)</f>
        <v>17.5</v>
      </c>
      <c r="S209" s="13">
        <f t="shared" si="19"/>
        <v>17.5</v>
      </c>
      <c r="T209" s="13">
        <v>17.5</v>
      </c>
    </row>
    <row r="210" spans="1:26" ht="15.75" hidden="1" customHeight="1" x14ac:dyDescent="0.25">
      <c r="A210" s="26">
        <v>107184</v>
      </c>
      <c r="B210" s="5" t="str">
        <f>VLOOKUP(A210,Feuil2!$A$1:$E$552,3,0)</f>
        <v xml:space="preserve">DELAFOSSE     </v>
      </c>
      <c r="C210" s="5" t="str">
        <f>VLOOKUP(A210,Feuil2!$A$1:$E$552,2,0)</f>
        <v xml:space="preserve">Pierre joseph </v>
      </c>
      <c r="D210" s="5" t="str">
        <f t="shared" si="18"/>
        <v xml:space="preserve">DELAFOSSE      Pierre joseph </v>
      </c>
      <c r="E210" s="5" t="str">
        <f>VLOOKUP(A210,Feuil2!$A$1:$E$552,4,0)</f>
        <v>pierre-joseph.delafosse@edu.ece.fr</v>
      </c>
      <c r="F210" s="10" t="s">
        <v>2877</v>
      </c>
      <c r="G210" s="5" t="s">
        <v>2137</v>
      </c>
      <c r="H210" s="10" t="str">
        <f>VLOOKUP(G210,Projets!$A$2:$B$90,2,0)</f>
        <v>Application permettant la location des places de port</v>
      </c>
      <c r="I210" s="13" t="str">
        <f>VLOOKUP(G210,Projets!$A$2:$E$90,4,0)</f>
        <v>Digital Entertainment</v>
      </c>
      <c r="J210" s="13" t="str">
        <f>VLOOKUP(G210,Projets!$A$2:$K$90,11,0)</f>
        <v>Valentin Lecomte</v>
      </c>
      <c r="K210" s="13" t="str">
        <f>VLOOKUP(G210,Projets!$C$2:$E$90,3,0)</f>
        <v>Concours</v>
      </c>
      <c r="L210" s="9">
        <f t="shared" si="20"/>
        <v>4</v>
      </c>
      <c r="M210" s="5" t="s">
        <v>2394</v>
      </c>
      <c r="N210" s="5"/>
      <c r="O210" s="5"/>
      <c r="P210" s="5"/>
      <c r="Q210" s="13">
        <f>VLOOKUP(G210,Projets!$A$2:$R$90,16,0)</f>
        <v>15.5</v>
      </c>
      <c r="R210" s="13">
        <f>VLOOKUP(G210,Projets!$A$2:$R$90,17,0)</f>
        <v>15</v>
      </c>
      <c r="S210" s="13">
        <f t="shared" si="19"/>
        <v>15.25</v>
      </c>
      <c r="T210" s="13">
        <v>0</v>
      </c>
      <c r="U210" s="5"/>
      <c r="V210" s="5"/>
      <c r="W210" s="5"/>
      <c r="X210" s="5"/>
      <c r="Y210" s="5"/>
      <c r="Z210" s="5"/>
    </row>
    <row r="211" spans="1:26" ht="15.75" hidden="1" customHeight="1" x14ac:dyDescent="0.25">
      <c r="A211" s="26">
        <v>106486</v>
      </c>
      <c r="B211" s="5" t="str">
        <f>VLOOKUP(A211,Feuil2!$A$1:$E$552,3,0)</f>
        <v xml:space="preserve">DU BREIL DE PONTBRIAND  </v>
      </c>
      <c r="C211" s="5" t="str">
        <f>VLOOKUP(A211,Feuil2!$A$1:$E$552,2,0)</f>
        <v xml:space="preserve">Malo  </v>
      </c>
      <c r="D211" s="5" t="str">
        <f t="shared" si="18"/>
        <v xml:space="preserve">DU BREIL DE PONTBRIAND   Malo  </v>
      </c>
      <c r="E211" s="5" t="str">
        <f>VLOOKUP(A211,Feuil2!$A$1:$E$552,4,0)</f>
        <v>malo.du-breil-de-pontbriand@edu.ece.fr</v>
      </c>
      <c r="F211" s="10" t="s">
        <v>2879</v>
      </c>
      <c r="G211" s="5" t="s">
        <v>2214</v>
      </c>
      <c r="H211" s="10" t="str">
        <f>VLOOKUP(G211,Projets!$A$2:$B$90,2,0)</f>
        <v>Application de crédit/commandes entre restaurateur/fournisseur</v>
      </c>
      <c r="I211" s="5" t="s">
        <v>195</v>
      </c>
      <c r="J211" s="10" t="str">
        <f>VLOOKUP(G211,Projets!$A$2:$K$90,11,0)</f>
        <v>Valentin Lecomte</v>
      </c>
      <c r="K211" s="13" t="str">
        <f>VLOOKUP(G211,Projets!$C$2:$E$90,3,0)</f>
        <v>Partenariat</v>
      </c>
      <c r="L211" s="9">
        <f t="shared" si="20"/>
        <v>5</v>
      </c>
      <c r="M211" s="5" t="s">
        <v>2393</v>
      </c>
      <c r="N211" s="5"/>
      <c r="O211" s="5"/>
      <c r="P211" s="5"/>
      <c r="Q211" s="13">
        <f>VLOOKUP(G211,Projets!$A$2:$R$90,16,0)</f>
        <v>17</v>
      </c>
      <c r="R211" s="13">
        <f>VLOOKUP(G211,Projets!$A$2:$R$90,17,0)</f>
        <v>15.5</v>
      </c>
      <c r="S211" s="13">
        <f t="shared" si="19"/>
        <v>16.25</v>
      </c>
      <c r="T211" s="13">
        <v>0</v>
      </c>
      <c r="U211" s="5"/>
      <c r="V211" s="5"/>
      <c r="W211" s="5"/>
      <c r="X211" s="5"/>
      <c r="Y211" s="5"/>
      <c r="Z211" s="5"/>
    </row>
    <row r="212" spans="1:26" ht="15.75" hidden="1" customHeight="1" x14ac:dyDescent="0.25">
      <c r="A212" s="26">
        <v>108467</v>
      </c>
      <c r="B212" s="5" t="str">
        <f>VLOOKUP(A212,Feuil2!$A$1:$E$552,3,0)</f>
        <v xml:space="preserve">FOLI     </v>
      </c>
      <c r="C212" s="5" t="str">
        <f>VLOOKUP(A212,Feuil2!$A$1:$E$552,2,0)</f>
        <v xml:space="preserve">Tara  </v>
      </c>
      <c r="D212" s="5" t="str">
        <f t="shared" si="18"/>
        <v xml:space="preserve">FOLI      Tara  </v>
      </c>
      <c r="E212" s="5" t="str">
        <f>VLOOKUP(A212,Feuil2!$A$1:$E$552,4,0)</f>
        <v>tara.foli@edu.ece.fr</v>
      </c>
      <c r="F212" s="10" t="s">
        <v>2874</v>
      </c>
      <c r="G212" s="5" t="s">
        <v>2137</v>
      </c>
      <c r="H212" s="10" t="str">
        <f>VLOOKUP(G212,Projets!$A$2:$B$90,2,0)</f>
        <v>Application permettant la location des places de port</v>
      </c>
      <c r="I212" s="13" t="str">
        <f>VLOOKUP(G212,Projets!$A$2:$E$90,4,0)</f>
        <v>Digital Entertainment</v>
      </c>
      <c r="J212" s="13" t="str">
        <f>VLOOKUP(G212,Projets!$A$2:$K$90,11,0)</f>
        <v>Valentin Lecomte</v>
      </c>
      <c r="K212" s="13" t="str">
        <f>VLOOKUP(G212,Projets!$C$2:$E$90,3,0)</f>
        <v>Concours</v>
      </c>
      <c r="L212" s="9">
        <f t="shared" si="20"/>
        <v>4</v>
      </c>
      <c r="M212" s="5" t="s">
        <v>2393</v>
      </c>
      <c r="N212" s="5"/>
      <c r="O212" s="5"/>
      <c r="P212" s="5"/>
      <c r="Q212" s="13">
        <f>VLOOKUP(G212,Projets!$A$2:$R$90,16,0)</f>
        <v>15.5</v>
      </c>
      <c r="R212" s="13">
        <f>VLOOKUP(G212,Projets!$A$2:$R$90,17,0)</f>
        <v>15</v>
      </c>
      <c r="S212" s="13">
        <f t="shared" si="19"/>
        <v>15.25</v>
      </c>
      <c r="T212" s="13">
        <v>0</v>
      </c>
      <c r="U212" s="5"/>
      <c r="V212" s="5"/>
      <c r="W212" s="5"/>
      <c r="X212" s="5"/>
      <c r="Y212" s="5"/>
      <c r="Z212" s="5"/>
    </row>
    <row r="213" spans="1:26" ht="15.75" hidden="1" customHeight="1" x14ac:dyDescent="0.25">
      <c r="A213" s="26">
        <v>106604</v>
      </c>
      <c r="B213" s="5" t="str">
        <f>VLOOKUP(A213,Feuil2!$A$1:$E$552,3,0)</f>
        <v xml:space="preserve">FOLLY     </v>
      </c>
      <c r="C213" s="5" t="str">
        <f>VLOOKUP(A213,Feuil2!$A$1:$E$552,2,0)</f>
        <v xml:space="preserve">Kenneth  </v>
      </c>
      <c r="D213" s="5" t="str">
        <f t="shared" si="18"/>
        <v xml:space="preserve">FOLLY      Kenneth  </v>
      </c>
      <c r="E213" s="5" t="str">
        <f>VLOOKUP(A213,Feuil2!$A$1:$E$552,4,0)</f>
        <v>kenneth.folly@edu.ece.fr</v>
      </c>
      <c r="F213" s="10" t="s">
        <v>2875</v>
      </c>
      <c r="G213" s="5" t="s">
        <v>2188</v>
      </c>
      <c r="H213" s="10" t="str">
        <f>VLOOKUP(G213,Projets!$A$2:$B$90,2,0)</f>
        <v>Comparateur d'application de livraison de plats à domicile</v>
      </c>
      <c r="I213" s="5" t="s">
        <v>10</v>
      </c>
      <c r="J213" s="10" t="str">
        <f>VLOOKUP(G213,Projets!$A$2:$K$90,11,0)</f>
        <v>Valentin Lecomte</v>
      </c>
      <c r="K213" s="13" t="str">
        <f>VLOOKUP(G213,Projets!$C$2:$E$90,3,0)</f>
        <v>Concours</v>
      </c>
      <c r="L213" s="9">
        <f t="shared" si="20"/>
        <v>5</v>
      </c>
      <c r="M213" s="5" t="s">
        <v>2393</v>
      </c>
      <c r="N213" s="5"/>
      <c r="O213" s="5"/>
      <c r="P213" s="5"/>
      <c r="Q213" s="13">
        <f>VLOOKUP(G213,Projets!$A$2:$R$90,16,0)</f>
        <v>14.5</v>
      </c>
      <c r="R213" s="13">
        <f>VLOOKUP(G213,Projets!$A$2:$R$90,17,0)</f>
        <v>15</v>
      </c>
      <c r="S213" s="13">
        <f t="shared" si="19"/>
        <v>14.75</v>
      </c>
      <c r="T213" s="13">
        <v>0</v>
      </c>
      <c r="U213" s="5"/>
      <c r="V213" s="5"/>
      <c r="W213" s="5"/>
      <c r="X213" s="5"/>
      <c r="Y213" s="5"/>
      <c r="Z213" s="5"/>
    </row>
    <row r="214" spans="1:26" ht="15.75" hidden="1" x14ac:dyDescent="0.25">
      <c r="A214" s="26">
        <v>106368</v>
      </c>
      <c r="B214" s="5" t="str">
        <f>VLOOKUP(A214,Feuil2!$A$1:$E$552,3,0)</f>
        <v xml:space="preserve">FRANCOIS     </v>
      </c>
      <c r="C214" s="5" t="str">
        <f>VLOOKUP(A214,Feuil2!$A$1:$E$552,2,0)</f>
        <v xml:space="preserve">Henri  </v>
      </c>
      <c r="D214" s="5" t="str">
        <f t="shared" si="18"/>
        <v xml:space="preserve">FRANCOIS      Henri  </v>
      </c>
      <c r="E214" s="5" t="str">
        <f>VLOOKUP(A214,Feuil2!$A$1:$E$552,4,0)</f>
        <v>henri.francois@edu.ece.fr</v>
      </c>
      <c r="F214" s="10" t="s">
        <v>2878</v>
      </c>
      <c r="G214" s="5" t="s">
        <v>2214</v>
      </c>
      <c r="H214" s="10" t="str">
        <f>VLOOKUP(G214,Projets!$A$2:$B$90,2,0)</f>
        <v>Application de crédit/commandes entre restaurateur/fournisseur</v>
      </c>
      <c r="I214" s="5" t="s">
        <v>15</v>
      </c>
      <c r="J214" s="10" t="str">
        <f>VLOOKUP(G214,Projets!$A$2:$K$90,11,0)</f>
        <v>Valentin Lecomte</v>
      </c>
      <c r="K214" s="13" t="str">
        <f>VLOOKUP(G214,Projets!$C$2:$E$90,3,0)</f>
        <v>Partenariat</v>
      </c>
      <c r="L214" s="9">
        <v>5</v>
      </c>
      <c r="M214" s="5" t="s">
        <v>2394</v>
      </c>
      <c r="N214" s="5"/>
      <c r="O214" s="5"/>
      <c r="P214" s="5"/>
      <c r="Q214" s="13">
        <f>VLOOKUP(G214,Projets!$A$2:$R$90,16,0)</f>
        <v>17</v>
      </c>
      <c r="R214" s="13">
        <f>VLOOKUP(G214,Projets!$A$2:$R$90,17,0)</f>
        <v>15.5</v>
      </c>
      <c r="S214" s="13">
        <f t="shared" si="19"/>
        <v>16.25</v>
      </c>
      <c r="T214" s="13">
        <v>0</v>
      </c>
      <c r="U214" s="5"/>
      <c r="V214" s="5"/>
      <c r="W214" s="5"/>
      <c r="X214" s="5"/>
      <c r="Y214" s="5"/>
      <c r="Z214" s="5"/>
    </row>
    <row r="215" spans="1:26" s="5" customFormat="1" ht="15.75" hidden="1" customHeight="1" x14ac:dyDescent="0.25">
      <c r="A215" s="26">
        <v>105705</v>
      </c>
      <c r="B215" s="5" t="str">
        <f>VLOOKUP(A215,Feuil2!$A$1:$E$552,3,0)</f>
        <v xml:space="preserve">FRONTAU     </v>
      </c>
      <c r="C215" s="5" t="str">
        <f>VLOOKUP(A215,Feuil2!$A$1:$E$552,2,0)</f>
        <v xml:space="preserve">Tony  </v>
      </c>
      <c r="D215" s="5" t="str">
        <f t="shared" si="18"/>
        <v xml:space="preserve">FRONTAU      Tony  </v>
      </c>
      <c r="E215" s="5" t="str">
        <f>VLOOKUP(A215,Feuil2!$A$1:$E$552,4,0)</f>
        <v>tony.frontau@edu.ece.fr</v>
      </c>
      <c r="F215" s="10" t="s">
        <v>2877</v>
      </c>
      <c r="G215" s="5" t="s">
        <v>2162</v>
      </c>
      <c r="H215" s="10" t="str">
        <f>VLOOKUP(G215,Projets!$A$2:$B$90,2,0)</f>
        <v>Projet Objets connectés associés à la PLV de luxe</v>
      </c>
      <c r="I215" s="13" t="str">
        <f>VLOOKUP(G215,Projets!$A$2:$E$90,4,0)</f>
        <v>Communicating Systems</v>
      </c>
      <c r="J215" s="13" t="str">
        <f>VLOOKUP(G215,Projets!$A$2:$K$90,11,0)</f>
        <v>Valentin Lecomte</v>
      </c>
      <c r="K215" s="13" t="str">
        <f>VLOOKUP(G215,Projets!$C$2:$E$90,3,0)</f>
        <v>Partenariat</v>
      </c>
      <c r="L215" s="9">
        <f t="shared" ref="L215:L221" si="21">COUNTIF($G$2:$G$488,G215)</f>
        <v>4</v>
      </c>
      <c r="M215" s="5" t="s">
        <v>2393</v>
      </c>
      <c r="Q215" s="13">
        <f>VLOOKUP(G215,Projets!$A$2:$R$90,16,0)</f>
        <v>16.5</v>
      </c>
      <c r="R215" s="13">
        <f>VLOOKUP(G215,Projets!$A$2:$R$90,17,0)</f>
        <v>16</v>
      </c>
      <c r="S215" s="13">
        <f t="shared" si="19"/>
        <v>16.25</v>
      </c>
      <c r="T215" s="13">
        <v>0</v>
      </c>
    </row>
    <row r="216" spans="1:26" ht="15.75" hidden="1" customHeight="1" x14ac:dyDescent="0.25">
      <c r="A216" s="26">
        <v>106697</v>
      </c>
      <c r="B216" s="5" t="str">
        <f>VLOOKUP(A216,Feuil2!$A$1:$E$552,3,0)</f>
        <v xml:space="preserve">MARCADE     </v>
      </c>
      <c r="C216" s="5" t="str">
        <f>VLOOKUP(A216,Feuil2!$A$1:$E$552,2,0)</f>
        <v xml:space="preserve">Romain  </v>
      </c>
      <c r="D216" s="5" t="str">
        <f t="shared" si="18"/>
        <v xml:space="preserve">MARCADE      Romain  </v>
      </c>
      <c r="E216" s="5" t="str">
        <f>VLOOKUP(A216,Feuil2!$A$1:$E$552,4,0)</f>
        <v>romain.marcade@edu.ece.fr</v>
      </c>
      <c r="F216" s="10" t="s">
        <v>2877</v>
      </c>
      <c r="G216" s="5" t="s">
        <v>2163</v>
      </c>
      <c r="H216" s="10" t="str">
        <f>VLOOKUP(G216,Projets!$A$2:$B$90,2,0)</f>
        <v>De la numérisation d'un monument à l'impression 3D</v>
      </c>
      <c r="I216" s="13" t="str">
        <f>VLOOKUP(G216,Projets!$A$2:$E$90,4,0)</f>
        <v>Digital Entertainment</v>
      </c>
      <c r="J216" s="13" t="str">
        <f>VLOOKUP(G216,Projets!$A$2:$K$90,11,0)</f>
        <v>François Muller</v>
      </c>
      <c r="K216" s="13" t="str">
        <f>VLOOKUP(G216,Projets!$C$2:$E$90,3,0)</f>
        <v>Partenariat</v>
      </c>
      <c r="L216" s="9">
        <f t="shared" si="21"/>
        <v>7</v>
      </c>
      <c r="M216" s="5" t="s">
        <v>2393</v>
      </c>
      <c r="N216" s="5"/>
      <c r="O216" s="5"/>
      <c r="P216" s="5"/>
      <c r="Q216" s="13">
        <f>VLOOKUP(G216,Projets!$A$2:$R$90,16,0)</f>
        <v>16</v>
      </c>
      <c r="R216" s="13">
        <f>VLOOKUP(G216,Projets!$A$2:$R$90,17,0)</f>
        <v>15.5</v>
      </c>
      <c r="S216" s="13">
        <f t="shared" si="19"/>
        <v>15.75</v>
      </c>
      <c r="T216" s="13">
        <v>11.75</v>
      </c>
      <c r="U216" s="5"/>
      <c r="V216" s="5"/>
      <c r="W216" s="5"/>
      <c r="X216" s="5"/>
      <c r="Y216" s="5"/>
      <c r="Z216" s="5"/>
    </row>
    <row r="217" spans="1:26" ht="15.75" hidden="1" customHeight="1" x14ac:dyDescent="0.25">
      <c r="A217" s="26">
        <v>106719</v>
      </c>
      <c r="B217" s="5" t="str">
        <f>VLOOKUP(A217,Feuil2!$A$1:$E$552,3,0)</f>
        <v xml:space="preserve">BRUE     </v>
      </c>
      <c r="C217" s="5" t="str">
        <f>VLOOKUP(A217,Feuil2!$A$1:$E$552,2,0)</f>
        <v xml:space="preserve">Hugo  </v>
      </c>
      <c r="D217" s="5" t="str">
        <f t="shared" si="18"/>
        <v xml:space="preserve">BRUE      Hugo  </v>
      </c>
      <c r="E217" s="5" t="str">
        <f>VLOOKUP(A217,Feuil2!$A$1:$E$552,4,0)</f>
        <v>hugo.brue@edu.ece.fr</v>
      </c>
      <c r="F217" s="10" t="s">
        <v>2874</v>
      </c>
      <c r="G217" s="5" t="s">
        <v>2163</v>
      </c>
      <c r="H217" s="10" t="str">
        <f>VLOOKUP(G217,Projets!$A$2:$B$90,2,0)</f>
        <v>De la numérisation d'un monument à l'impression 3D</v>
      </c>
      <c r="I217" s="13" t="str">
        <f>VLOOKUP(G217,Projets!$A$2:$E$90,4,0)</f>
        <v>Digital Entertainment</v>
      </c>
      <c r="J217" s="13" t="str">
        <f>VLOOKUP(G217,Projets!$A$2:$K$90,11,0)</f>
        <v>François Muller</v>
      </c>
      <c r="K217" s="13" t="str">
        <f>VLOOKUP(G217,Projets!$C$2:$E$90,3,0)</f>
        <v>Partenariat</v>
      </c>
      <c r="L217" s="9">
        <f t="shared" si="21"/>
        <v>7</v>
      </c>
      <c r="M217" s="5" t="s">
        <v>2394</v>
      </c>
      <c r="N217" s="5"/>
      <c r="O217" s="5"/>
      <c r="P217" s="5"/>
      <c r="Q217" s="13">
        <f>VLOOKUP(G217,Projets!$A$2:$R$90,16,0)</f>
        <v>16</v>
      </c>
      <c r="R217" s="13">
        <f>VLOOKUP(G217,Projets!$A$2:$R$90,17,0)</f>
        <v>15.5</v>
      </c>
      <c r="S217" s="13">
        <f t="shared" si="19"/>
        <v>15.75</v>
      </c>
      <c r="T217" s="13">
        <v>11.75</v>
      </c>
      <c r="U217" s="5"/>
      <c r="V217" s="5"/>
      <c r="W217" s="5"/>
      <c r="X217" s="5"/>
      <c r="Y217" s="5"/>
      <c r="Z217" s="5"/>
    </row>
    <row r="218" spans="1:26" ht="15.75" hidden="1" customHeight="1" x14ac:dyDescent="0.25">
      <c r="A218" s="26">
        <v>105892</v>
      </c>
      <c r="B218" s="5" t="str">
        <f>VLOOKUP(A218,Feuil2!$A$1:$E$552,3,0)</f>
        <v xml:space="preserve">ROTH     </v>
      </c>
      <c r="C218" s="5" t="str">
        <f>VLOOKUP(A218,Feuil2!$A$1:$E$552,2,0)</f>
        <v xml:space="preserve">Basile  </v>
      </c>
      <c r="D218" s="5" t="str">
        <f t="shared" si="18"/>
        <v xml:space="preserve">ROTH      Basile  </v>
      </c>
      <c r="E218" s="5" t="str">
        <f>VLOOKUP(A218,Feuil2!$A$1:$E$552,4,0)</f>
        <v>basile.roth@edu.ece.fr</v>
      </c>
      <c r="F218" s="10" t="s">
        <v>2878</v>
      </c>
      <c r="G218" s="5" t="s">
        <v>2163</v>
      </c>
      <c r="H218" s="10" t="str">
        <f>VLOOKUP(G218,Projets!$A$2:$B$90,2,0)</f>
        <v>De la numérisation d'un monument à l'impression 3D</v>
      </c>
      <c r="I218" s="13" t="str">
        <f>VLOOKUP(G218,Projets!$A$2:$E$90,4,0)</f>
        <v>Digital Entertainment</v>
      </c>
      <c r="J218" s="13" t="str">
        <f>VLOOKUP(G218,Projets!$A$2:$K$90,11,0)</f>
        <v>François Muller</v>
      </c>
      <c r="K218" s="13" t="str">
        <f>VLOOKUP(G218,Projets!$C$2:$E$90,3,0)</f>
        <v>Partenariat</v>
      </c>
      <c r="L218" s="9">
        <f t="shared" si="21"/>
        <v>7</v>
      </c>
      <c r="M218" s="5" t="s">
        <v>2394</v>
      </c>
      <c r="N218" s="5"/>
      <c r="O218" s="5"/>
      <c r="P218" s="5"/>
      <c r="Q218" s="13">
        <f>VLOOKUP(G218,Projets!$A$2:$R$90,16,0)</f>
        <v>16</v>
      </c>
      <c r="R218" s="13">
        <f>VLOOKUP(G218,Projets!$A$2:$R$90,17,0)</f>
        <v>15.5</v>
      </c>
      <c r="S218" s="13">
        <f t="shared" si="19"/>
        <v>15.75</v>
      </c>
      <c r="T218" s="13">
        <v>11.75</v>
      </c>
      <c r="U218" s="5"/>
      <c r="V218" s="5"/>
      <c r="W218" s="5"/>
      <c r="X218" s="5"/>
      <c r="Y218" s="5"/>
      <c r="Z218" s="5"/>
    </row>
    <row r="219" spans="1:26" ht="15.75" hidden="1" customHeight="1" x14ac:dyDescent="0.25">
      <c r="A219" s="26">
        <v>106582</v>
      </c>
      <c r="B219" s="5" t="str">
        <f>VLOOKUP(A219,Feuil2!$A$1:$E$552,3,0)</f>
        <v xml:space="preserve">VALLEE     </v>
      </c>
      <c r="C219" s="5" t="str">
        <f>VLOOKUP(A219,Feuil2!$A$1:$E$552,2,0)</f>
        <v xml:space="preserve">Alexandre  </v>
      </c>
      <c r="D219" s="5" t="str">
        <f t="shared" si="18"/>
        <v xml:space="preserve">VALLEE      Alexandre  </v>
      </c>
      <c r="E219" s="5" t="str">
        <f>VLOOKUP(A219,Feuil2!$A$1:$E$552,4,0)</f>
        <v>alexandre.vallee@edu.ece.fr</v>
      </c>
      <c r="F219" s="10" t="s">
        <v>2874</v>
      </c>
      <c r="G219" s="5" t="s">
        <v>2163</v>
      </c>
      <c r="H219" s="10" t="str">
        <f>VLOOKUP(G219,Projets!$A$2:$B$90,2,0)</f>
        <v>De la numérisation d'un monument à l'impression 3D</v>
      </c>
      <c r="I219" s="13" t="str">
        <f>VLOOKUP(G219,Projets!$A$2:$E$90,4,0)</f>
        <v>Digital Entertainment</v>
      </c>
      <c r="J219" s="13" t="str">
        <f>VLOOKUP(G219,Projets!$A$2:$K$90,11,0)</f>
        <v>François Muller</v>
      </c>
      <c r="K219" s="13" t="str">
        <f>VLOOKUP(G219,Projets!$C$2:$E$90,3,0)</f>
        <v>Partenariat</v>
      </c>
      <c r="L219" s="9">
        <f t="shared" si="21"/>
        <v>7</v>
      </c>
      <c r="M219" s="5" t="s">
        <v>2394</v>
      </c>
      <c r="N219" s="5"/>
      <c r="O219" s="5"/>
      <c r="P219" s="5"/>
      <c r="Q219" s="13">
        <f>VLOOKUP(G219,Projets!$A$2:$R$90,16,0)</f>
        <v>16</v>
      </c>
      <c r="R219" s="13">
        <f>VLOOKUP(G219,Projets!$A$2:$R$90,17,0)</f>
        <v>15.5</v>
      </c>
      <c r="S219" s="13">
        <f t="shared" si="19"/>
        <v>15.75</v>
      </c>
      <c r="T219" s="13">
        <v>11.75</v>
      </c>
      <c r="U219" s="5"/>
      <c r="V219" s="5"/>
      <c r="W219" s="5"/>
      <c r="X219" s="5"/>
      <c r="Y219" s="5"/>
      <c r="Z219" s="5"/>
    </row>
    <row r="220" spans="1:26" ht="15.75" hidden="1" customHeight="1" x14ac:dyDescent="0.25">
      <c r="A220" s="26">
        <v>105676</v>
      </c>
      <c r="B220" s="5" t="str">
        <f>VLOOKUP(A220,Feuil2!$A$1:$E$552,3,0)</f>
        <v xml:space="preserve">GILLE LEITGEL    </v>
      </c>
      <c r="C220" s="5" t="str">
        <f>VLOOKUP(A220,Feuil2!$A$1:$E$552,2,0)</f>
        <v xml:space="preserve">Alvaro  </v>
      </c>
      <c r="D220" s="5" t="str">
        <f t="shared" si="18"/>
        <v xml:space="preserve">GILLE LEITGEL     Alvaro  </v>
      </c>
      <c r="E220" s="5" t="str">
        <f>VLOOKUP(A220,Feuil2!$A$1:$E$552,4,0)</f>
        <v>alvaro.gille-leitgel@edu.ece.fr</v>
      </c>
      <c r="F220" s="10" t="s">
        <v>2877</v>
      </c>
      <c r="G220" s="5" t="s">
        <v>2163</v>
      </c>
      <c r="H220" s="10" t="str">
        <f>VLOOKUP(G220,Projets!$A$2:$B$90,2,0)</f>
        <v>De la numérisation d'un monument à l'impression 3D</v>
      </c>
      <c r="I220" s="13" t="str">
        <f>VLOOKUP(G220,Projets!$A$2:$E$90,4,0)</f>
        <v>Digital Entertainment</v>
      </c>
      <c r="J220" s="13" t="str">
        <f>VLOOKUP(G220,Projets!$A$2:$K$90,11,0)</f>
        <v>François Muller</v>
      </c>
      <c r="K220" s="13" t="str">
        <f>VLOOKUP(G220,Projets!$C$2:$E$90,3,0)</f>
        <v>Partenariat</v>
      </c>
      <c r="L220" s="9">
        <f t="shared" si="21"/>
        <v>7</v>
      </c>
      <c r="M220" s="5" t="s">
        <v>2393</v>
      </c>
      <c r="N220" s="5"/>
      <c r="O220" s="5"/>
      <c r="P220" s="5"/>
      <c r="Q220" s="13">
        <f>VLOOKUP(G220,Projets!$A$2:$R$90,16,0)</f>
        <v>16</v>
      </c>
      <c r="R220" s="13">
        <f>VLOOKUP(G220,Projets!$A$2:$R$90,17,0)</f>
        <v>15.5</v>
      </c>
      <c r="S220" s="13">
        <f t="shared" si="19"/>
        <v>15.75</v>
      </c>
      <c r="T220" s="13">
        <v>11.75</v>
      </c>
      <c r="U220" s="5"/>
      <c r="V220" s="5"/>
      <c r="W220" s="5"/>
      <c r="X220" s="5"/>
      <c r="Y220" s="5"/>
      <c r="Z220" s="5"/>
    </row>
    <row r="221" spans="1:26" s="5" customFormat="1" ht="15.75" hidden="1" x14ac:dyDescent="0.25">
      <c r="A221" s="28">
        <v>108155</v>
      </c>
      <c r="B221" s="5" t="str">
        <f>VLOOKUP(A221,Feuil2!$A$1:$E$552,3,0)</f>
        <v xml:space="preserve">ZHOU     </v>
      </c>
      <c r="C221" s="5" t="str">
        <f>VLOOKUP(A221,Feuil2!$A$1:$E$552,2,0)</f>
        <v xml:space="preserve">Jean-Jacques  </v>
      </c>
      <c r="D221" s="5" t="str">
        <f t="shared" si="18"/>
        <v xml:space="preserve">ZHOU      Jean-Jacques  </v>
      </c>
      <c r="E221" s="5" t="str">
        <f>VLOOKUP(A221,Feuil2!$A$1:$E$552,4,0)</f>
        <v>jean-jacques.zhou@edu.ece.fr</v>
      </c>
      <c r="F221" s="10" t="s">
        <v>2878</v>
      </c>
      <c r="G221" s="5" t="s">
        <v>2163</v>
      </c>
      <c r="H221" s="10" t="str">
        <f>VLOOKUP(G221,Projets!$A$2:$B$90,2,0)</f>
        <v>De la numérisation d'un monument à l'impression 3D</v>
      </c>
      <c r="I221" s="13" t="str">
        <f>VLOOKUP(G221,Projets!$A$2:$E$90,4,0)</f>
        <v>Digital Entertainment</v>
      </c>
      <c r="J221" s="13" t="str">
        <f>VLOOKUP(G221,Projets!$A$2:$K$90,11,0)</f>
        <v>François Muller</v>
      </c>
      <c r="K221" s="13" t="str">
        <f>VLOOKUP(G221,Projets!$C$2:$E$90,3,0)</f>
        <v>Partenariat</v>
      </c>
      <c r="L221" s="9">
        <f t="shared" si="21"/>
        <v>7</v>
      </c>
      <c r="M221" s="5" t="s">
        <v>2394</v>
      </c>
      <c r="N221"/>
      <c r="P221"/>
      <c r="Q221" s="13">
        <f>VLOOKUP(G221,Projets!$A$2:$R$90,16,0)</f>
        <v>16</v>
      </c>
      <c r="R221" s="13">
        <f>VLOOKUP(G221,Projets!$A$2:$R$90,17,0)</f>
        <v>15.5</v>
      </c>
      <c r="S221" s="13">
        <f t="shared" si="19"/>
        <v>15.75</v>
      </c>
      <c r="T221" s="13">
        <v>11.75</v>
      </c>
      <c r="U221"/>
      <c r="V221"/>
      <c r="W221"/>
      <c r="X221"/>
      <c r="Y221"/>
      <c r="Z221"/>
    </row>
    <row r="222" spans="1:26" s="13" customFormat="1" ht="15.75" hidden="1" customHeight="1" x14ac:dyDescent="0.25">
      <c r="A222" s="41">
        <v>109040</v>
      </c>
      <c r="B222" s="13" t="s">
        <v>2323</v>
      </c>
      <c r="C222" s="13" t="s">
        <v>2324</v>
      </c>
      <c r="D222" s="7" t="str">
        <f t="shared" si="18"/>
        <v>Torrent Calvo Alvaro</v>
      </c>
      <c r="E222" s="10" t="str">
        <f>VLOOKUP(A222,Feuil2!$A$1:$E$552,4,0)</f>
        <v>alvarotorrent1@gmail.com</v>
      </c>
      <c r="F222" s="10" t="s">
        <v>2874</v>
      </c>
      <c r="G222" s="13" t="s">
        <v>2163</v>
      </c>
      <c r="H222" s="10" t="str">
        <f>VLOOKUP(G222,Projets!$A$2:$B$90,2,0)</f>
        <v>De la numérisation d'un monument à l'impression 3D</v>
      </c>
      <c r="I222" s="13" t="str">
        <f>VLOOKUP(G222,Projets!$A$2:$E$90,4,0)</f>
        <v>Digital Entertainment</v>
      </c>
      <c r="J222" s="13" t="str">
        <f>VLOOKUP(G222,Projets!$A$2:$K$90,11,0)</f>
        <v>François Muller</v>
      </c>
      <c r="K222" s="13" t="str">
        <f>VLOOKUP(G222,Projets!$C$2:$E$90,3,0)</f>
        <v>Partenariat</v>
      </c>
      <c r="L222" s="30">
        <f>COUNTIF($G$2:$G$533,G222)</f>
        <v>7</v>
      </c>
      <c r="M222" s="10" t="s">
        <v>2394</v>
      </c>
      <c r="O222" s="10" t="s">
        <v>2391</v>
      </c>
      <c r="Q222" s="13">
        <f>VLOOKUP(G222,Projets!$A$2:$R$90,16,0)</f>
        <v>16</v>
      </c>
      <c r="R222" s="13">
        <f>VLOOKUP(G222,Projets!$A$2:$R$90,17,0)</f>
        <v>15.5</v>
      </c>
      <c r="S222" s="13">
        <f t="shared" si="19"/>
        <v>15.75</v>
      </c>
      <c r="T222" s="13">
        <v>11.75</v>
      </c>
    </row>
    <row r="223" spans="1:26" ht="15.75" hidden="1" customHeight="1" x14ac:dyDescent="0.25">
      <c r="A223" s="26">
        <v>108410</v>
      </c>
      <c r="B223" s="5" t="str">
        <f>VLOOKUP(A223,Feuil2!$A$1:$E$552,3,0)</f>
        <v xml:space="preserve">LEUX     </v>
      </c>
      <c r="C223" s="5" t="str">
        <f>VLOOKUP(A223,Feuil2!$A$1:$E$552,2,0)</f>
        <v xml:space="preserve">Marie Sophie </v>
      </c>
      <c r="D223" s="5" t="str">
        <f t="shared" si="18"/>
        <v xml:space="preserve">LEUX      Marie Sophie </v>
      </c>
      <c r="E223" s="5" t="str">
        <f>VLOOKUP(A223,Feuil2!$A$1:$E$552,4,0)</f>
        <v>marie-sophie.leux@edu.ece.fr</v>
      </c>
      <c r="F223" s="10" t="s">
        <v>2875</v>
      </c>
      <c r="G223" s="5" t="s">
        <v>2164</v>
      </c>
      <c r="H223" s="10" t="str">
        <f>VLOOKUP(G223,Projets!$A$2:$B$90,2,0)</f>
        <v>Application Mapping ECE</v>
      </c>
      <c r="I223" s="13" t="str">
        <f>VLOOKUP(G223,Projets!$A$2:$E$90,4,0)</f>
        <v>Digital Campus</v>
      </c>
      <c r="J223" s="13" t="str">
        <f>VLOOKUP(G223,Projets!$A$2:$K$90,11,0)</f>
        <v>T Guillemot</v>
      </c>
      <c r="K223" s="13" t="str">
        <f>VLOOKUP(G223,Projets!$C$2:$E$90,3,0)</f>
        <v>Partenariat</v>
      </c>
      <c r="L223" s="9">
        <f t="shared" ref="L223:L240" si="22">COUNTIF($G$2:$G$488,G223)</f>
        <v>6</v>
      </c>
      <c r="M223" s="5" t="s">
        <v>2393</v>
      </c>
      <c r="N223" s="5"/>
      <c r="O223" s="5"/>
      <c r="P223" s="5"/>
      <c r="Q223" s="13">
        <f>VLOOKUP(G223,Projets!$A$2:$R$90,16,0)</f>
        <v>17.25</v>
      </c>
      <c r="R223" s="13">
        <f>VLOOKUP(G223,Projets!$A$2:$R$90,17,0)</f>
        <v>15.5</v>
      </c>
      <c r="S223" s="13">
        <f t="shared" si="19"/>
        <v>16.375</v>
      </c>
      <c r="T223" s="13">
        <v>16.375</v>
      </c>
      <c r="U223" s="5"/>
      <c r="V223" s="5"/>
      <c r="W223" s="5"/>
      <c r="X223" s="5"/>
      <c r="Y223" s="5"/>
      <c r="Z223" s="5"/>
    </row>
    <row r="224" spans="1:26" s="4" customFormat="1" ht="15.75" hidden="1" customHeight="1" x14ac:dyDescent="0.25">
      <c r="A224" s="26">
        <v>108437</v>
      </c>
      <c r="B224" s="5" t="str">
        <f>VLOOKUP(A224,Feuil2!$A$1:$E$552,3,0)</f>
        <v xml:space="preserve">BARBAT     </v>
      </c>
      <c r="C224" s="5" t="str">
        <f>VLOOKUP(A224,Feuil2!$A$1:$E$552,2,0)</f>
        <v xml:space="preserve">Alexis  </v>
      </c>
      <c r="D224" s="5" t="str">
        <f t="shared" si="18"/>
        <v xml:space="preserve">BARBAT      Alexis  </v>
      </c>
      <c r="E224" s="5" t="str">
        <f>VLOOKUP(A224,Feuil2!$A$1:$E$552,4,0)</f>
        <v>alexis.barbat@edu.ece.fr</v>
      </c>
      <c r="F224" s="10" t="s">
        <v>2874</v>
      </c>
      <c r="G224" s="5" t="s">
        <v>2164</v>
      </c>
      <c r="H224" s="10" t="str">
        <f>VLOOKUP(G224,Projets!$A$2:$B$90,2,0)</f>
        <v>Application Mapping ECE</v>
      </c>
      <c r="I224" s="13" t="str">
        <f>VLOOKUP(G224,Projets!$A$2:$E$90,4,0)</f>
        <v>Digital Campus</v>
      </c>
      <c r="J224" s="13" t="str">
        <f>VLOOKUP(G224,Projets!$A$2:$K$90,11,0)</f>
        <v>T Guillemot</v>
      </c>
      <c r="K224" s="13" t="str">
        <f>VLOOKUP(G224,Projets!$C$2:$E$90,3,0)</f>
        <v>Partenariat</v>
      </c>
      <c r="L224" s="9">
        <f t="shared" si="22"/>
        <v>6</v>
      </c>
      <c r="M224" s="5" t="s">
        <v>2394</v>
      </c>
      <c r="N224" s="5"/>
      <c r="O224" s="5"/>
      <c r="P224" s="5"/>
      <c r="Q224" s="13">
        <f>VLOOKUP(G224,Projets!$A$2:$R$90,16,0)</f>
        <v>17.25</v>
      </c>
      <c r="R224" s="13">
        <f>VLOOKUP(G224,Projets!$A$2:$R$90,17,0)</f>
        <v>15.5</v>
      </c>
      <c r="S224" s="13">
        <f t="shared" si="19"/>
        <v>16.375</v>
      </c>
      <c r="T224" s="13">
        <v>16.375</v>
      </c>
      <c r="U224" s="5"/>
      <c r="V224" s="5"/>
      <c r="W224" s="5"/>
      <c r="X224" s="5"/>
      <c r="Y224" s="5"/>
      <c r="Z224" s="5"/>
    </row>
    <row r="225" spans="1:26" s="5" customFormat="1" ht="15.75" hidden="1" x14ac:dyDescent="0.25">
      <c r="A225" s="26">
        <v>108466</v>
      </c>
      <c r="B225" s="5" t="str">
        <f>VLOOKUP(A225,Feuil2!$A$1:$E$552,3,0)</f>
        <v xml:space="preserve">HAMDI     </v>
      </c>
      <c r="C225" s="5" t="str">
        <f>VLOOKUP(A225,Feuil2!$A$1:$E$552,2,0)</f>
        <v xml:space="preserve">Maïssa  </v>
      </c>
      <c r="D225" s="5" t="str">
        <f t="shared" si="18"/>
        <v xml:space="preserve">HAMDI      Maïssa  </v>
      </c>
      <c r="E225" s="5" t="str">
        <f>VLOOKUP(A225,Feuil2!$A$1:$E$552,4,0)</f>
        <v>maissa.hamdi@edu.ece.fr</v>
      </c>
      <c r="F225" s="10" t="s">
        <v>2877</v>
      </c>
      <c r="G225" s="5" t="s">
        <v>2164</v>
      </c>
      <c r="H225" s="10" t="str">
        <f>VLOOKUP(G225,Projets!$A$2:$B$90,2,0)</f>
        <v>Application Mapping ECE</v>
      </c>
      <c r="I225" s="13" t="str">
        <f>VLOOKUP(G225,Projets!$A$2:$E$90,4,0)</f>
        <v>Digital Campus</v>
      </c>
      <c r="J225" s="13" t="str">
        <f>VLOOKUP(G225,Projets!$A$2:$K$90,11,0)</f>
        <v>T Guillemot</v>
      </c>
      <c r="K225" s="13" t="str">
        <f>VLOOKUP(G225,Projets!$C$2:$E$90,3,0)</f>
        <v>Partenariat</v>
      </c>
      <c r="L225" s="9">
        <f t="shared" si="22"/>
        <v>6</v>
      </c>
      <c r="M225" s="5" t="s">
        <v>2393</v>
      </c>
      <c r="Q225" s="13">
        <f>VLOOKUP(G225,Projets!$A$2:$R$90,16,0)</f>
        <v>17.25</v>
      </c>
      <c r="R225" s="13">
        <f>VLOOKUP(G225,Projets!$A$2:$R$90,17,0)</f>
        <v>15.5</v>
      </c>
      <c r="S225" s="13">
        <f t="shared" si="19"/>
        <v>16.375</v>
      </c>
      <c r="T225" s="13">
        <v>16.375</v>
      </c>
    </row>
    <row r="226" spans="1:26" ht="15.75" hidden="1" customHeight="1" x14ac:dyDescent="0.25">
      <c r="A226" s="26">
        <v>108377</v>
      </c>
      <c r="B226" s="5" t="str">
        <f>VLOOKUP(A226,Feuil2!$A$1:$E$552,3,0)</f>
        <v xml:space="preserve">KLEBE     </v>
      </c>
      <c r="C226" s="5" t="str">
        <f>VLOOKUP(A226,Feuil2!$A$1:$E$552,2,0)</f>
        <v xml:space="preserve">Jessica  </v>
      </c>
      <c r="D226" s="5" t="str">
        <f t="shared" si="18"/>
        <v xml:space="preserve">KLEBE      Jessica  </v>
      </c>
      <c r="E226" s="5" t="str">
        <f>VLOOKUP(A226,Feuil2!$A$1:$E$552,4,0)</f>
        <v>jessica.klebe@edu.ece.fr</v>
      </c>
      <c r="F226" s="10" t="s">
        <v>2874</v>
      </c>
      <c r="G226" s="5" t="s">
        <v>2164</v>
      </c>
      <c r="H226" s="10" t="str">
        <f>VLOOKUP(G226,Projets!$A$2:$B$90,2,0)</f>
        <v>Application Mapping ECE</v>
      </c>
      <c r="I226" s="13" t="str">
        <f>VLOOKUP(G226,Projets!$A$2:$E$90,4,0)</f>
        <v>Digital Campus</v>
      </c>
      <c r="J226" s="13" t="str">
        <f>VLOOKUP(G226,Projets!$A$2:$K$90,11,0)</f>
        <v>T Guillemot</v>
      </c>
      <c r="K226" s="13" t="str">
        <f>VLOOKUP(G226,Projets!$C$2:$E$90,3,0)</f>
        <v>Partenariat</v>
      </c>
      <c r="L226" s="9">
        <f t="shared" si="22"/>
        <v>6</v>
      </c>
      <c r="M226" s="5" t="s">
        <v>2394</v>
      </c>
      <c r="N226" s="5"/>
      <c r="O226" s="5"/>
      <c r="P226" s="5"/>
      <c r="Q226" s="13">
        <f>VLOOKUP(G226,Projets!$A$2:$R$90,16,0)</f>
        <v>17.25</v>
      </c>
      <c r="R226" s="13">
        <f>VLOOKUP(G226,Projets!$A$2:$R$90,17,0)</f>
        <v>15.5</v>
      </c>
      <c r="S226" s="13">
        <f t="shared" si="19"/>
        <v>16.375</v>
      </c>
      <c r="T226" s="13">
        <v>16.375</v>
      </c>
      <c r="U226" s="5"/>
      <c r="V226" s="5"/>
      <c r="W226" s="5"/>
      <c r="X226" s="5"/>
      <c r="Y226" s="5"/>
      <c r="Z226" s="5"/>
    </row>
    <row r="227" spans="1:26" ht="15.75" hidden="1" customHeight="1" x14ac:dyDescent="0.25">
      <c r="A227" s="26">
        <v>108408</v>
      </c>
      <c r="B227" s="5" t="str">
        <f>VLOOKUP(A227,Feuil2!$A$1:$E$552,3,0)</f>
        <v xml:space="preserve">VERNAY     </v>
      </c>
      <c r="C227" s="5" t="str">
        <f>VLOOKUP(A227,Feuil2!$A$1:$E$552,2,0)</f>
        <v xml:space="preserve">Anne  </v>
      </c>
      <c r="D227" s="5" t="str">
        <f t="shared" si="18"/>
        <v xml:space="preserve">VERNAY      Anne  </v>
      </c>
      <c r="E227" s="5" t="str">
        <f>VLOOKUP(A227,Feuil2!$A$1:$E$552,4,0)</f>
        <v>anne.vernay@edu.ece.fr</v>
      </c>
      <c r="F227" s="10" t="s">
        <v>2874</v>
      </c>
      <c r="G227" s="5" t="s">
        <v>2164</v>
      </c>
      <c r="H227" s="10" t="str">
        <f>VLOOKUP(G227,Projets!$A$2:$B$90,2,0)</f>
        <v>Application Mapping ECE</v>
      </c>
      <c r="I227" s="13" t="str">
        <f>VLOOKUP(G227,Projets!$A$2:$E$90,4,0)</f>
        <v>Digital Campus</v>
      </c>
      <c r="J227" s="13" t="str">
        <f>VLOOKUP(G227,Projets!$A$2:$K$90,11,0)</f>
        <v>T Guillemot</v>
      </c>
      <c r="K227" s="13" t="str">
        <f>VLOOKUP(G227,Projets!$C$2:$E$90,3,0)</f>
        <v>Partenariat</v>
      </c>
      <c r="L227" s="9">
        <f t="shared" si="22"/>
        <v>6</v>
      </c>
      <c r="M227" s="5" t="s">
        <v>2394</v>
      </c>
      <c r="N227" s="5"/>
      <c r="O227" s="5"/>
      <c r="P227" s="5"/>
      <c r="Q227" s="13">
        <f>VLOOKUP(G227,Projets!$A$2:$R$90,16,0)</f>
        <v>17.25</v>
      </c>
      <c r="R227" s="13">
        <f>VLOOKUP(G227,Projets!$A$2:$R$90,17,0)</f>
        <v>15.5</v>
      </c>
      <c r="S227" s="13">
        <f t="shared" si="19"/>
        <v>16.375</v>
      </c>
      <c r="T227" s="13">
        <v>16.375</v>
      </c>
      <c r="U227" s="5"/>
      <c r="V227" s="5"/>
      <c r="W227" s="5"/>
      <c r="X227" s="5"/>
      <c r="Y227" s="5"/>
      <c r="Z227" s="5"/>
    </row>
    <row r="228" spans="1:26" ht="15.75" hidden="1" customHeight="1" x14ac:dyDescent="0.25">
      <c r="A228" s="28">
        <v>108413</v>
      </c>
      <c r="B228" s="5" t="str">
        <f>VLOOKUP(A228,Feuil2!$A$1:$E$552,3,0)</f>
        <v xml:space="preserve">ZHANG     </v>
      </c>
      <c r="C228" s="5" t="str">
        <f>VLOOKUP(A228,Feuil2!$A$1:$E$552,2,0)</f>
        <v xml:space="preserve">Héloïse  </v>
      </c>
      <c r="D228" s="5" t="str">
        <f t="shared" si="18"/>
        <v xml:space="preserve">ZHANG      Héloïse  </v>
      </c>
      <c r="E228" s="5" t="str">
        <f>VLOOKUP(A228,Feuil2!$A$1:$E$552,4,0)</f>
        <v>heloise.zhang@edu.ece.fr</v>
      </c>
      <c r="F228" s="10" t="s">
        <v>2878</v>
      </c>
      <c r="G228" s="5" t="s">
        <v>2164</v>
      </c>
      <c r="H228" s="10" t="str">
        <f>VLOOKUP(G228,Projets!$A$2:$B$90,2,0)</f>
        <v>Application Mapping ECE</v>
      </c>
      <c r="I228" s="13" t="str">
        <f>VLOOKUP(G228,Projets!$A$2:$E$90,4,0)</f>
        <v>Digital Campus</v>
      </c>
      <c r="J228" s="13" t="str">
        <f>VLOOKUP(G228,Projets!$A$2:$K$90,11,0)</f>
        <v>T Guillemot</v>
      </c>
      <c r="K228" s="13" t="str">
        <f>VLOOKUP(G228,Projets!$C$2:$E$90,3,0)</f>
        <v>Partenariat</v>
      </c>
      <c r="L228" s="9">
        <f t="shared" si="22"/>
        <v>6</v>
      </c>
      <c r="M228" s="5" t="s">
        <v>2394</v>
      </c>
      <c r="O228" s="5"/>
      <c r="Q228" s="13">
        <f>VLOOKUP(G228,Projets!$A$2:$R$90,16,0)</f>
        <v>17.25</v>
      </c>
      <c r="R228" s="13">
        <f>VLOOKUP(G228,Projets!$A$2:$R$90,17,0)</f>
        <v>15.5</v>
      </c>
      <c r="S228" s="13">
        <f t="shared" si="19"/>
        <v>16.375</v>
      </c>
      <c r="T228" s="13">
        <v>16.375</v>
      </c>
    </row>
    <row r="229" spans="1:26" ht="15.75" hidden="1" customHeight="1" x14ac:dyDescent="0.25">
      <c r="A229" s="26">
        <v>106651</v>
      </c>
      <c r="B229" s="5" t="str">
        <f>VLOOKUP(A229,Feuil2!$A$1:$E$552,3,0)</f>
        <v xml:space="preserve">DE HILLERIN    </v>
      </c>
      <c r="C229" s="5" t="str">
        <f>VLOOKUP(A229,Feuil2!$A$1:$E$552,2,0)</f>
        <v xml:space="preserve">Mariuca  </v>
      </c>
      <c r="D229" s="5" t="str">
        <f t="shared" si="18"/>
        <v xml:space="preserve">DE HILLERIN     Mariuca  </v>
      </c>
      <c r="E229" s="5" t="str">
        <f>VLOOKUP(A229,Feuil2!$A$1:$E$552,4,0)</f>
        <v>mariuca.de-hillerin@edu.ece.fr</v>
      </c>
      <c r="F229" s="10" t="s">
        <v>2876</v>
      </c>
      <c r="G229" s="5" t="s">
        <v>2165</v>
      </c>
      <c r="H229" s="10" t="str">
        <f>VLOOKUP(G229,Projets!$A$2:$B$90,2,0)</f>
        <v>Dispositif de communication oculaire pour les patients atteints de paralysies empêchant la parole</v>
      </c>
      <c r="I229" s="13" t="str">
        <f>VLOOKUP(G229,Projets!$A$2:$E$90,4,0)</f>
        <v>Innovative Systems for Health ?</v>
      </c>
      <c r="J229" s="13" t="str">
        <f>VLOOKUP(G229,Projets!$A$2:$K$90,11,0)</f>
        <v>Céline Barth</v>
      </c>
      <c r="K229" s="13" t="str">
        <f>VLOOKUP(G229,Projets!$C$2:$E$90,3,0)</f>
        <v>Partenariat</v>
      </c>
      <c r="L229" s="9">
        <f t="shared" si="22"/>
        <v>6</v>
      </c>
      <c r="M229" s="5" t="s">
        <v>2393</v>
      </c>
      <c r="N229" s="5"/>
      <c r="O229" s="5"/>
      <c r="P229" s="5"/>
      <c r="Q229" s="13">
        <f>VLOOKUP(G229,Projets!$A$2:$R$90,16,0)</f>
        <v>19.5</v>
      </c>
      <c r="R229" s="13">
        <f>VLOOKUP(G229,Projets!$A$2:$R$90,17,0)</f>
        <v>19</v>
      </c>
      <c r="S229" s="13">
        <f t="shared" si="19"/>
        <v>19.25</v>
      </c>
      <c r="T229" s="13">
        <v>19.25</v>
      </c>
      <c r="U229" s="5"/>
      <c r="V229" s="5"/>
      <c r="W229" s="5"/>
      <c r="X229" s="5"/>
      <c r="Y229" s="5"/>
      <c r="Z229" s="5"/>
    </row>
    <row r="230" spans="1:26" ht="15.75" hidden="1" customHeight="1" x14ac:dyDescent="0.25">
      <c r="A230" s="26">
        <v>106483</v>
      </c>
      <c r="B230" s="5" t="str">
        <f>VLOOKUP(A230,Feuil2!$A$1:$E$552,3,0)</f>
        <v xml:space="preserve">MICHEL     </v>
      </c>
      <c r="C230" s="5" t="str">
        <f>VLOOKUP(A230,Feuil2!$A$1:$E$552,2,0)</f>
        <v xml:space="preserve">Maxime  </v>
      </c>
      <c r="D230" s="5" t="str">
        <f t="shared" si="18"/>
        <v xml:space="preserve">MICHEL      Maxime  </v>
      </c>
      <c r="E230" s="5" t="str">
        <f>VLOOKUP(A230,Feuil2!$A$1:$E$552,4,0)</f>
        <v>maxime.michel@edu.ece.fr</v>
      </c>
      <c r="F230" s="10" t="s">
        <v>2878</v>
      </c>
      <c r="G230" s="5" t="s">
        <v>2165</v>
      </c>
      <c r="H230" s="10" t="str">
        <f>VLOOKUP(G230,Projets!$A$2:$B$90,2,0)</f>
        <v>Dispositif de communication oculaire pour les patients atteints de paralysies empêchant la parole</v>
      </c>
      <c r="I230" s="13" t="str">
        <f>VLOOKUP(G230,Projets!$A$2:$E$90,4,0)</f>
        <v>Innovative Systems for Health ?</v>
      </c>
      <c r="J230" s="13" t="str">
        <f>VLOOKUP(G230,Projets!$A$2:$K$90,11,0)</f>
        <v>Céline Barth</v>
      </c>
      <c r="K230" s="13" t="str">
        <f>VLOOKUP(G230,Projets!$C$2:$E$90,3,0)</f>
        <v>Partenariat</v>
      </c>
      <c r="L230" s="9">
        <f t="shared" si="22"/>
        <v>6</v>
      </c>
      <c r="M230" s="5" t="s">
        <v>2394</v>
      </c>
      <c r="N230" s="5"/>
      <c r="O230" s="5"/>
      <c r="P230" s="5"/>
      <c r="Q230" s="13">
        <f>VLOOKUP(G230,Projets!$A$2:$R$90,16,0)</f>
        <v>19.5</v>
      </c>
      <c r="R230" s="13">
        <f>VLOOKUP(G230,Projets!$A$2:$R$90,17,0)</f>
        <v>19</v>
      </c>
      <c r="S230" s="13">
        <f t="shared" si="19"/>
        <v>19.25</v>
      </c>
      <c r="T230" s="13">
        <v>19.25</v>
      </c>
      <c r="U230" s="5"/>
      <c r="V230" s="5"/>
      <c r="W230" s="5"/>
      <c r="X230" s="5"/>
      <c r="Y230" s="5"/>
      <c r="Z230" s="5"/>
    </row>
    <row r="231" spans="1:26" ht="15.75" hidden="1" customHeight="1" x14ac:dyDescent="0.25">
      <c r="A231" s="26">
        <v>106351</v>
      </c>
      <c r="B231" s="5" t="str">
        <f>VLOOKUP(A231,Feuil2!$A$1:$E$552,3,0)</f>
        <v xml:space="preserve">NJITCHE     </v>
      </c>
      <c r="C231" s="5" t="str">
        <f>VLOOKUP(A231,Feuil2!$A$1:$E$552,2,0)</f>
        <v xml:space="preserve">Lorenzo  </v>
      </c>
      <c r="D231" s="5" t="str">
        <f t="shared" si="18"/>
        <v xml:space="preserve">NJITCHE      Lorenzo  </v>
      </c>
      <c r="E231" s="5" t="str">
        <f>VLOOKUP(A231,Feuil2!$A$1:$E$552,4,0)</f>
        <v>lorenzo.njitche@edu.ece.fr</v>
      </c>
      <c r="F231" s="10" t="s">
        <v>2875</v>
      </c>
      <c r="G231" s="5" t="s">
        <v>2165</v>
      </c>
      <c r="H231" s="10" t="str">
        <f>VLOOKUP(G231,Projets!$A$2:$B$90,2,0)</f>
        <v>Dispositif de communication oculaire pour les patients atteints de paralysies empêchant la parole</v>
      </c>
      <c r="I231" s="13" t="str">
        <f>VLOOKUP(G231,Projets!$A$2:$E$90,4,0)</f>
        <v>Innovative Systems for Health ?</v>
      </c>
      <c r="J231" s="13" t="str">
        <f>VLOOKUP(G231,Projets!$A$2:$K$90,11,0)</f>
        <v>Céline Barth</v>
      </c>
      <c r="K231" s="13" t="str">
        <f>VLOOKUP(G231,Projets!$C$2:$E$90,3,0)</f>
        <v>Partenariat</v>
      </c>
      <c r="L231" s="9">
        <f t="shared" si="22"/>
        <v>6</v>
      </c>
      <c r="M231" s="5" t="s">
        <v>2393</v>
      </c>
      <c r="N231" s="5"/>
      <c r="O231" s="5"/>
      <c r="P231" s="5"/>
      <c r="Q231" s="13">
        <f>VLOOKUP(G231,Projets!$A$2:$R$90,16,0)</f>
        <v>19.5</v>
      </c>
      <c r="R231" s="13">
        <f>VLOOKUP(G231,Projets!$A$2:$R$90,17,0)</f>
        <v>19</v>
      </c>
      <c r="S231" s="13">
        <f t="shared" si="19"/>
        <v>19.25</v>
      </c>
      <c r="T231" s="13">
        <v>19.25</v>
      </c>
      <c r="U231" s="5"/>
      <c r="V231" s="5"/>
      <c r="W231" s="5"/>
      <c r="X231" s="5"/>
      <c r="Y231" s="5"/>
      <c r="Z231" s="5"/>
    </row>
    <row r="232" spans="1:26" ht="15.75" hidden="1" customHeight="1" x14ac:dyDescent="0.25">
      <c r="A232" s="26">
        <v>106285</v>
      </c>
      <c r="B232" s="5" t="str">
        <f>VLOOKUP(A232,Feuil2!$A$1:$E$552,3,0)</f>
        <v xml:space="preserve">EWALD     </v>
      </c>
      <c r="C232" s="5" t="str">
        <f>VLOOKUP(A232,Feuil2!$A$1:$E$552,2,0)</f>
        <v xml:space="preserve">Antoine  </v>
      </c>
      <c r="D232" s="5" t="str">
        <f t="shared" si="18"/>
        <v xml:space="preserve">EWALD      Antoine  </v>
      </c>
      <c r="E232" s="5" t="str">
        <f>VLOOKUP(A232,Feuil2!$A$1:$E$552,4,0)</f>
        <v>antoine.ewald@edu.ece.fr</v>
      </c>
      <c r="F232" s="10" t="s">
        <v>2876</v>
      </c>
      <c r="G232" s="5" t="s">
        <v>2165</v>
      </c>
      <c r="H232" s="10" t="str">
        <f>VLOOKUP(G232,Projets!$A$2:$B$90,2,0)</f>
        <v>Dispositif de communication oculaire pour les patients atteints de paralysies empêchant la parole</v>
      </c>
      <c r="I232" s="13" t="str">
        <f>VLOOKUP(G232,Projets!$A$2:$E$90,4,0)</f>
        <v>Innovative Systems for Health ?</v>
      </c>
      <c r="J232" s="13" t="str">
        <f>VLOOKUP(G232,Projets!$A$2:$K$90,11,0)</f>
        <v>Céline Barth</v>
      </c>
      <c r="K232" s="13" t="str">
        <f>VLOOKUP(G232,Projets!$C$2:$E$90,3,0)</f>
        <v>Partenariat</v>
      </c>
      <c r="L232" s="9">
        <f t="shared" si="22"/>
        <v>6</v>
      </c>
      <c r="M232" s="5" t="s">
        <v>2393</v>
      </c>
      <c r="N232" s="5"/>
      <c r="O232" s="5"/>
      <c r="P232" s="5"/>
      <c r="Q232" s="13">
        <f>VLOOKUP(G232,Projets!$A$2:$R$90,16,0)</f>
        <v>19.5</v>
      </c>
      <c r="R232" s="13">
        <f>VLOOKUP(G232,Projets!$A$2:$R$90,17,0)</f>
        <v>19</v>
      </c>
      <c r="S232" s="13">
        <f t="shared" si="19"/>
        <v>19.25</v>
      </c>
      <c r="T232" s="13">
        <v>19.25</v>
      </c>
      <c r="U232" s="5"/>
      <c r="V232" s="5"/>
      <c r="W232" s="5"/>
      <c r="X232" s="5"/>
      <c r="Y232" s="5"/>
      <c r="Z232" s="5"/>
    </row>
    <row r="233" spans="1:26" ht="15.75" hidden="1" customHeight="1" x14ac:dyDescent="0.25">
      <c r="A233" s="26">
        <v>106504</v>
      </c>
      <c r="B233" s="5" t="str">
        <f>VLOOKUP(A233,Feuil2!$A$1:$E$552,3,0)</f>
        <v xml:space="preserve">LELOUCHE     </v>
      </c>
      <c r="C233" s="5" t="str">
        <f>VLOOKUP(A233,Feuil2!$A$1:$E$552,2,0)</f>
        <v xml:space="preserve">Nicolas  </v>
      </c>
      <c r="D233" s="5" t="str">
        <f t="shared" si="18"/>
        <v xml:space="preserve">LELOUCHE      Nicolas  </v>
      </c>
      <c r="E233" s="5" t="str">
        <f>VLOOKUP(A233,Feuil2!$A$1:$E$552,4,0)</f>
        <v>nicolas.lelouche@edu.ece.fr</v>
      </c>
      <c r="F233" s="10" t="s">
        <v>2878</v>
      </c>
      <c r="G233" s="5" t="s">
        <v>2165</v>
      </c>
      <c r="H233" s="10" t="str">
        <f>VLOOKUP(G233,Projets!$A$2:$B$90,2,0)</f>
        <v>Dispositif de communication oculaire pour les patients atteints de paralysies empêchant la parole</v>
      </c>
      <c r="I233" s="13" t="str">
        <f>VLOOKUP(G233,Projets!$A$2:$E$90,4,0)</f>
        <v>Innovative Systems for Health ?</v>
      </c>
      <c r="J233" s="13" t="str">
        <f>VLOOKUP(G233,Projets!$A$2:$K$90,11,0)</f>
        <v>Céline Barth</v>
      </c>
      <c r="K233" s="13" t="str">
        <f>VLOOKUP(G233,Projets!$C$2:$E$90,3,0)</f>
        <v>Partenariat</v>
      </c>
      <c r="L233" s="9">
        <f t="shared" si="22"/>
        <v>6</v>
      </c>
      <c r="M233" s="5" t="s">
        <v>2394</v>
      </c>
      <c r="N233" s="5"/>
      <c r="O233" s="5"/>
      <c r="P233" s="5"/>
      <c r="Q233" s="13">
        <f>VLOOKUP(G233,Projets!$A$2:$R$90,16,0)</f>
        <v>19.5</v>
      </c>
      <c r="R233" s="13">
        <f>VLOOKUP(G233,Projets!$A$2:$R$90,17,0)</f>
        <v>19</v>
      </c>
      <c r="S233" s="13">
        <f t="shared" si="19"/>
        <v>19.25</v>
      </c>
      <c r="T233" s="13">
        <v>19.25</v>
      </c>
      <c r="U233" s="5"/>
      <c r="V233" s="5"/>
      <c r="W233" s="5"/>
      <c r="X233" s="5"/>
      <c r="Y233" s="5"/>
      <c r="Z233" s="5"/>
    </row>
    <row r="234" spans="1:26" ht="15.75" hidden="1" customHeight="1" x14ac:dyDescent="0.25">
      <c r="A234" s="28">
        <v>106945</v>
      </c>
      <c r="B234" s="5" t="str">
        <f>VLOOKUP(A234,Feuil2!$A$1:$E$552,3,0)</f>
        <v xml:space="preserve">COP--GAILLOT     </v>
      </c>
      <c r="C234" s="5" t="str">
        <f>VLOOKUP(A234,Feuil2!$A$1:$E$552,2,0)</f>
        <v xml:space="preserve">Thomas  </v>
      </c>
      <c r="D234" s="5" t="str">
        <f t="shared" si="18"/>
        <v xml:space="preserve">COP--GAILLOT      Thomas  </v>
      </c>
      <c r="E234" s="5" t="str">
        <f>VLOOKUP(A234,Feuil2!$A$1:$E$552,4,0)</f>
        <v>thomas.cop--gaillot@edu.ece.fr</v>
      </c>
      <c r="F234" s="10" t="s">
        <v>2877</v>
      </c>
      <c r="G234" s="5" t="s">
        <v>2165</v>
      </c>
      <c r="H234" s="10" t="str">
        <f>VLOOKUP(G234,Projets!$A$2:$B$90,2,0)</f>
        <v>Dispositif de communication oculaire pour les patients atteints de paralysies empêchant la parole</v>
      </c>
      <c r="I234" s="13" t="str">
        <f>VLOOKUP(G234,Projets!$A$2:$E$90,4,0)</f>
        <v>Innovative Systems for Health ?</v>
      </c>
      <c r="J234" s="13" t="str">
        <f>VLOOKUP(G234,Projets!$A$2:$K$90,11,0)</f>
        <v>Céline Barth</v>
      </c>
      <c r="K234" s="13" t="str">
        <f>VLOOKUP(G234,Projets!$C$2:$E$90,3,0)</f>
        <v>Partenariat</v>
      </c>
      <c r="L234" s="9">
        <f t="shared" si="22"/>
        <v>6</v>
      </c>
      <c r="M234" s="5" t="s">
        <v>2394</v>
      </c>
      <c r="O234" s="5"/>
      <c r="Q234" s="13">
        <f>VLOOKUP(G234,Projets!$A$2:$R$90,16,0)</f>
        <v>19.5</v>
      </c>
      <c r="R234" s="13">
        <f>VLOOKUP(G234,Projets!$A$2:$R$90,17,0)</f>
        <v>19</v>
      </c>
      <c r="S234" s="13">
        <f t="shared" si="19"/>
        <v>19.25</v>
      </c>
      <c r="T234" s="13">
        <v>19.25</v>
      </c>
    </row>
    <row r="235" spans="1:26" ht="15.75" hidden="1" customHeight="1" x14ac:dyDescent="0.25">
      <c r="A235" s="26">
        <v>106339</v>
      </c>
      <c r="B235" s="5" t="str">
        <f>VLOOKUP(A235,Feuil2!$A$1:$E$552,3,0)</f>
        <v xml:space="preserve">TOQUEBIAU     </v>
      </c>
      <c r="C235" s="5" t="str">
        <f>VLOOKUP(A235,Feuil2!$A$1:$E$552,2,0)</f>
        <v xml:space="preserve">Maxime  </v>
      </c>
      <c r="D235" s="5" t="str">
        <f t="shared" si="18"/>
        <v xml:space="preserve">TOQUEBIAU      Maxime  </v>
      </c>
      <c r="E235" s="5" t="str">
        <f>VLOOKUP(A235,Feuil2!$A$1:$E$552,4,0)</f>
        <v>maxime.toquebiau@edu.ece.fr</v>
      </c>
      <c r="F235" s="10" t="s">
        <v>2878</v>
      </c>
      <c r="G235" s="5" t="s">
        <v>2166</v>
      </c>
      <c r="H235" s="10" t="str">
        <f>VLOOKUP(G235,Projets!$A$2:$B$90,2,0)</f>
        <v>Webcam hand gesture tracking using neural networks (Tracking des gestes de la main sur une webcam avec un réseau neuronal)</v>
      </c>
      <c r="I235" s="13" t="str">
        <f>VLOOKUP(G235,Projets!$A$2:$E$90,4,0)</f>
        <v>Big Data</v>
      </c>
      <c r="J235" s="13" t="str">
        <f>VLOOKUP(G235,Projets!$A$2:$K$90,11,0)</f>
        <v>Manolo Hina</v>
      </c>
      <c r="K235" s="13" t="str">
        <f>VLOOKUP(G235,Projets!$C$2:$E$90,3,0)</f>
        <v>Publication</v>
      </c>
      <c r="L235" s="9">
        <f t="shared" si="22"/>
        <v>7</v>
      </c>
      <c r="M235" s="5" t="s">
        <v>2394</v>
      </c>
      <c r="N235" s="5"/>
      <c r="O235" s="5"/>
      <c r="P235" s="5"/>
      <c r="Q235" s="13">
        <f>VLOOKUP(G235,Projets!$A$2:$R$90,16,0)</f>
        <v>16.5</v>
      </c>
      <c r="R235" s="13">
        <f>VLOOKUP(G235,Projets!$A$2:$R$90,17,0)</f>
        <v>16</v>
      </c>
      <c r="S235" s="13">
        <f t="shared" si="19"/>
        <v>16.25</v>
      </c>
      <c r="T235" s="13">
        <v>16.25</v>
      </c>
      <c r="U235" s="5"/>
      <c r="V235" s="5"/>
      <c r="W235" s="5"/>
      <c r="X235" s="5"/>
      <c r="Y235" s="5"/>
      <c r="Z235" s="5"/>
    </row>
    <row r="236" spans="1:26" ht="15.75" hidden="1" customHeight="1" x14ac:dyDescent="0.25">
      <c r="A236" s="26">
        <v>106690</v>
      </c>
      <c r="B236" s="5" t="str">
        <f>VLOOKUP(A236,Feuil2!$A$1:$E$552,3,0)</f>
        <v xml:space="preserve">THERY     </v>
      </c>
      <c r="C236" s="5" t="str">
        <f>VLOOKUP(A236,Feuil2!$A$1:$E$552,2,0)</f>
        <v xml:space="preserve">Antoine  </v>
      </c>
      <c r="D236" s="5" t="str">
        <f t="shared" si="18"/>
        <v xml:space="preserve">THERY      Antoine  </v>
      </c>
      <c r="E236" s="5" t="str">
        <f>VLOOKUP(A236,Feuil2!$A$1:$E$552,4,0)</f>
        <v>antoine.thery@edu.ece.fr</v>
      </c>
      <c r="F236" s="10" t="s">
        <v>2878</v>
      </c>
      <c r="G236" s="5" t="s">
        <v>2166</v>
      </c>
      <c r="H236" s="10" t="str">
        <f>VLOOKUP(G236,Projets!$A$2:$B$90,2,0)</f>
        <v>Webcam hand gesture tracking using neural networks (Tracking des gestes de la main sur une webcam avec un réseau neuronal)</v>
      </c>
      <c r="I236" s="13" t="str">
        <f>VLOOKUP(G236,Projets!$A$2:$E$90,4,0)</f>
        <v>Big Data</v>
      </c>
      <c r="J236" s="13" t="str">
        <f>VLOOKUP(G236,Projets!$A$2:$K$90,11,0)</f>
        <v>Manolo Hina</v>
      </c>
      <c r="K236" s="13" t="str">
        <f>VLOOKUP(G236,Projets!$C$2:$E$90,3,0)</f>
        <v>Publication</v>
      </c>
      <c r="L236" s="9">
        <f t="shared" si="22"/>
        <v>7</v>
      </c>
      <c r="M236" s="5" t="s">
        <v>2394</v>
      </c>
      <c r="N236" s="5"/>
      <c r="O236" s="5"/>
      <c r="P236" s="5"/>
      <c r="Q236" s="13">
        <f>VLOOKUP(G236,Projets!$A$2:$R$90,16,0)</f>
        <v>16.5</v>
      </c>
      <c r="R236" s="13">
        <f>VLOOKUP(G236,Projets!$A$2:$R$90,17,0)</f>
        <v>16</v>
      </c>
      <c r="S236" s="13">
        <f t="shared" si="19"/>
        <v>16.25</v>
      </c>
      <c r="T236" s="13">
        <v>16.25</v>
      </c>
      <c r="U236" s="5"/>
      <c r="V236" s="5"/>
      <c r="W236" s="5"/>
      <c r="X236" s="5"/>
      <c r="Y236" s="5"/>
      <c r="Z236" s="5"/>
    </row>
    <row r="237" spans="1:26" ht="15.75" hidden="1" customHeight="1" x14ac:dyDescent="0.25">
      <c r="A237" s="26">
        <v>107454</v>
      </c>
      <c r="B237" s="5" t="str">
        <f>VLOOKUP(A237,Feuil2!$A$1:$E$552,3,0)</f>
        <v xml:space="preserve">PABAN     </v>
      </c>
      <c r="C237" s="5" t="str">
        <f>VLOOKUP(A237,Feuil2!$A$1:$E$552,2,0)</f>
        <v xml:space="preserve">Louis  </v>
      </c>
      <c r="D237" s="5" t="str">
        <f t="shared" si="18"/>
        <v xml:space="preserve">PABAN      Louis  </v>
      </c>
      <c r="E237" s="5" t="str">
        <f>VLOOKUP(A237,Feuil2!$A$1:$E$552,4,0)</f>
        <v>louis.paban@edu.ece.fr</v>
      </c>
      <c r="F237" s="10" t="s">
        <v>2878</v>
      </c>
      <c r="G237" s="5" t="s">
        <v>2166</v>
      </c>
      <c r="H237" s="10" t="str">
        <f>VLOOKUP(G237,Projets!$A$2:$B$90,2,0)</f>
        <v>Webcam hand gesture tracking using neural networks (Tracking des gestes de la main sur une webcam avec un réseau neuronal)</v>
      </c>
      <c r="I237" s="13" t="str">
        <f>VLOOKUP(G237,Projets!$A$2:$E$90,4,0)</f>
        <v>Big Data</v>
      </c>
      <c r="J237" s="13" t="str">
        <f>VLOOKUP(G237,Projets!$A$2:$K$90,11,0)</f>
        <v>Manolo Hina</v>
      </c>
      <c r="K237" s="13" t="str">
        <f>VLOOKUP(G237,Projets!$C$2:$E$90,3,0)</f>
        <v>Publication</v>
      </c>
      <c r="L237" s="9">
        <f t="shared" si="22"/>
        <v>7</v>
      </c>
      <c r="M237" s="5" t="s">
        <v>2394</v>
      </c>
      <c r="N237" s="5"/>
      <c r="O237" s="5"/>
      <c r="P237" s="5"/>
      <c r="Q237" s="13">
        <f>VLOOKUP(G237,Projets!$A$2:$R$90,16,0)</f>
        <v>16.5</v>
      </c>
      <c r="R237" s="13">
        <f>VLOOKUP(G237,Projets!$A$2:$R$90,17,0)</f>
        <v>16</v>
      </c>
      <c r="S237" s="13">
        <f t="shared" si="19"/>
        <v>16.25</v>
      </c>
      <c r="T237" s="13">
        <v>16.25</v>
      </c>
      <c r="U237" s="5"/>
      <c r="V237" s="5"/>
      <c r="W237" s="5"/>
      <c r="X237" s="5"/>
      <c r="Y237" s="5"/>
      <c r="Z237" s="5"/>
    </row>
    <row r="238" spans="1:26" ht="15.75" hidden="1" customHeight="1" x14ac:dyDescent="0.25">
      <c r="A238" s="26">
        <v>106731</v>
      </c>
      <c r="B238" s="5" t="str">
        <f>VLOOKUP(A238,Feuil2!$A$1:$E$552,3,0)</f>
        <v xml:space="preserve">PECRESSE     </v>
      </c>
      <c r="C238" s="5" t="str">
        <f>VLOOKUP(A238,Feuil2!$A$1:$E$552,2,0)</f>
        <v xml:space="preserve">Clement  </v>
      </c>
      <c r="D238" s="5" t="str">
        <f t="shared" si="18"/>
        <v xml:space="preserve">PECRESSE      Clement  </v>
      </c>
      <c r="E238" s="5" t="str">
        <f>VLOOKUP(A238,Feuil2!$A$1:$E$552,4,0)</f>
        <v>clement.pecresse@edu.ece.fr</v>
      </c>
      <c r="F238" s="10" t="s">
        <v>2877</v>
      </c>
      <c r="G238" s="5" t="s">
        <v>2166</v>
      </c>
      <c r="H238" s="10" t="str">
        <f>VLOOKUP(G238,Projets!$A$2:$B$90,2,0)</f>
        <v>Webcam hand gesture tracking using neural networks (Tracking des gestes de la main sur une webcam avec un réseau neuronal)</v>
      </c>
      <c r="I238" s="13" t="str">
        <f>VLOOKUP(G238,Projets!$A$2:$E$90,4,0)</f>
        <v>Big Data</v>
      </c>
      <c r="J238" s="13" t="str">
        <f>VLOOKUP(G238,Projets!$A$2:$K$90,11,0)</f>
        <v>Manolo Hina</v>
      </c>
      <c r="K238" s="13" t="str">
        <f>VLOOKUP(G238,Projets!$C$2:$E$90,3,0)</f>
        <v>Publication</v>
      </c>
      <c r="L238" s="9">
        <f t="shared" si="22"/>
        <v>7</v>
      </c>
      <c r="M238" s="5" t="s">
        <v>2394</v>
      </c>
      <c r="N238" s="5"/>
      <c r="O238" s="5"/>
      <c r="P238" s="5"/>
      <c r="Q238" s="13">
        <f>VLOOKUP(G238,Projets!$A$2:$R$90,16,0)</f>
        <v>16.5</v>
      </c>
      <c r="R238" s="13">
        <f>VLOOKUP(G238,Projets!$A$2:$R$90,17,0)</f>
        <v>16</v>
      </c>
      <c r="S238" s="13">
        <f t="shared" si="19"/>
        <v>16.25</v>
      </c>
      <c r="T238" s="13">
        <v>16.25</v>
      </c>
      <c r="U238" s="5"/>
      <c r="V238" s="5"/>
      <c r="W238" s="5"/>
      <c r="X238" s="5"/>
      <c r="Y238" s="5"/>
      <c r="Z238" s="5"/>
    </row>
    <row r="239" spans="1:26" ht="15.75" hidden="1" customHeight="1" x14ac:dyDescent="0.25">
      <c r="A239" s="26">
        <v>106300</v>
      </c>
      <c r="B239" s="5" t="str">
        <f>VLOOKUP(A239,Feuil2!$A$1:$E$552,3,0)</f>
        <v xml:space="preserve">PRIMEAU     </v>
      </c>
      <c r="C239" s="5" t="str">
        <f>VLOOKUP(A239,Feuil2!$A$1:$E$552,2,0)</f>
        <v xml:space="preserve">Simon  </v>
      </c>
      <c r="D239" s="5" t="str">
        <f t="shared" si="18"/>
        <v xml:space="preserve">PRIMEAU      Simon  </v>
      </c>
      <c r="E239" s="5" t="str">
        <f>VLOOKUP(A239,Feuil2!$A$1:$E$552,4,0)</f>
        <v>simon.primeau@edu.ece.fr</v>
      </c>
      <c r="F239" s="10" t="s">
        <v>2874</v>
      </c>
      <c r="G239" s="5" t="s">
        <v>2166</v>
      </c>
      <c r="H239" s="10" t="str">
        <f>VLOOKUP(G239,Projets!$A$2:$B$90,2,0)</f>
        <v>Webcam hand gesture tracking using neural networks (Tracking des gestes de la main sur une webcam avec un réseau neuronal)</v>
      </c>
      <c r="I239" s="13" t="str">
        <f>VLOOKUP(G239,Projets!$A$2:$E$90,4,0)</f>
        <v>Big Data</v>
      </c>
      <c r="J239" s="13" t="str">
        <f>VLOOKUP(G239,Projets!$A$2:$K$90,11,0)</f>
        <v>Manolo Hina</v>
      </c>
      <c r="K239" s="13" t="str">
        <f>VLOOKUP(G239,Projets!$C$2:$E$90,3,0)</f>
        <v>Publication</v>
      </c>
      <c r="L239" s="9">
        <f t="shared" si="22"/>
        <v>7</v>
      </c>
      <c r="M239" s="5" t="s">
        <v>2394</v>
      </c>
      <c r="N239" s="5"/>
      <c r="O239" s="5"/>
      <c r="P239" s="5"/>
      <c r="Q239" s="13">
        <f>VLOOKUP(G239,Projets!$A$2:$R$90,16,0)</f>
        <v>16.5</v>
      </c>
      <c r="R239" s="13">
        <f>VLOOKUP(G239,Projets!$A$2:$R$90,17,0)</f>
        <v>16</v>
      </c>
      <c r="S239" s="13">
        <f t="shared" si="19"/>
        <v>16.25</v>
      </c>
      <c r="T239" s="13">
        <v>16.25</v>
      </c>
      <c r="U239" s="5"/>
      <c r="V239" s="5"/>
      <c r="W239" s="5"/>
      <c r="X239" s="5"/>
      <c r="Y239" s="5"/>
      <c r="Z239" s="5"/>
    </row>
    <row r="240" spans="1:26" ht="15.75" hidden="1" customHeight="1" x14ac:dyDescent="0.25">
      <c r="A240" s="28">
        <v>108516</v>
      </c>
      <c r="B240" s="5" t="str">
        <f>VLOOKUP(A240,Feuil2!$A$1:$E$552,3,0)</f>
        <v xml:space="preserve">PORETZ     </v>
      </c>
      <c r="C240" s="5" t="str">
        <f>VLOOKUP(A240,Feuil2!$A$1:$E$552,2,0)</f>
        <v xml:space="preserve">Ruben  </v>
      </c>
      <c r="D240" s="5" t="str">
        <f t="shared" si="18"/>
        <v xml:space="preserve">PORETZ      Ruben  </v>
      </c>
      <c r="E240" s="5" t="str">
        <f>VLOOKUP(A240,Feuil2!$A$1:$E$552,4,0)</f>
        <v>ruben.poretz@edu.ece.fr</v>
      </c>
      <c r="F240" s="10" t="s">
        <v>2878</v>
      </c>
      <c r="G240" s="5" t="s">
        <v>2166</v>
      </c>
      <c r="H240" s="10" t="str">
        <f>VLOOKUP(G240,Projets!$A$2:$B$90,2,0)</f>
        <v>Webcam hand gesture tracking using neural networks (Tracking des gestes de la main sur une webcam avec un réseau neuronal)</v>
      </c>
      <c r="I240" s="13" t="str">
        <f>VLOOKUP(G240,Projets!$A$2:$E$90,4,0)</f>
        <v>Big Data</v>
      </c>
      <c r="J240" s="13" t="str">
        <f>VLOOKUP(G240,Projets!$A$2:$K$90,11,0)</f>
        <v>Manolo Hina</v>
      </c>
      <c r="K240" s="13" t="str">
        <f>VLOOKUP(G240,Projets!$C$2:$E$90,3,0)</f>
        <v>Publication</v>
      </c>
      <c r="L240" s="9">
        <f t="shared" si="22"/>
        <v>7</v>
      </c>
      <c r="M240" s="5" t="s">
        <v>2394</v>
      </c>
      <c r="O240" s="5"/>
      <c r="Q240" s="13">
        <f>VLOOKUP(G240,Projets!$A$2:$R$90,16,0)</f>
        <v>16.5</v>
      </c>
      <c r="R240" s="13">
        <f>VLOOKUP(G240,Projets!$A$2:$R$90,17,0)</f>
        <v>16</v>
      </c>
      <c r="S240" s="13">
        <f t="shared" si="19"/>
        <v>16.25</v>
      </c>
      <c r="T240" s="13">
        <v>16.25</v>
      </c>
    </row>
    <row r="241" spans="1:26" s="5" customFormat="1" ht="15.75" hidden="1" x14ac:dyDescent="0.25">
      <c r="A241" s="31">
        <v>109045</v>
      </c>
      <c r="B241" s="6" t="s">
        <v>2340</v>
      </c>
      <c r="C241" s="6" t="s">
        <v>2341</v>
      </c>
      <c r="D241" s="7" t="str">
        <f t="shared" si="18"/>
        <v>Pineda Duarte Brandon Bryan</v>
      </c>
      <c r="E241" s="7" t="str">
        <f>VLOOKUP(A241,Feuil2!$A$1:$E$625,4,0)</f>
        <v>A01205471@itesm.mx</v>
      </c>
      <c r="F241" s="10" t="s">
        <v>2877</v>
      </c>
      <c r="G241" s="6" t="s">
        <v>2166</v>
      </c>
      <c r="H241" s="7" t="str">
        <f>VLOOKUP(G241,Projets!$A$2:$B$90,2,0)</f>
        <v>Webcam hand gesture tracking using neural networks (Tracking des gestes de la main sur une webcam avec un réseau neuronal)</v>
      </c>
      <c r="I241" s="13" t="str">
        <f>VLOOKUP(G241,Projets!$A$2:$E$90,4,0)</f>
        <v>Big Data</v>
      </c>
      <c r="J241" s="13" t="str">
        <f>VLOOKUP(G241,Projets!$A$2:$K$90,11,0)</f>
        <v>Manolo Hina</v>
      </c>
      <c r="K241" s="13" t="str">
        <f>VLOOKUP(G241,Projets!$C$2:$E$90,3,0)</f>
        <v>Publication</v>
      </c>
      <c r="L241" s="9">
        <f>COUNTIF($G$2:$G$533,G241)</f>
        <v>7</v>
      </c>
      <c r="M241" s="7" t="s">
        <v>2394</v>
      </c>
      <c r="N241" s="6"/>
      <c r="O241" s="7" t="s">
        <v>2390</v>
      </c>
      <c r="P241" s="6"/>
      <c r="Q241" s="13">
        <f>VLOOKUP(G241,Projets!$A$2:$R$90,16,0)</f>
        <v>16.5</v>
      </c>
      <c r="R241" s="13">
        <f>VLOOKUP(G241,Projets!$A$2:$R$90,17,0)</f>
        <v>16</v>
      </c>
      <c r="S241" s="13">
        <f t="shared" si="19"/>
        <v>16.25</v>
      </c>
      <c r="T241" s="13">
        <v>16.25</v>
      </c>
      <c r="U241" s="6"/>
      <c r="V241" s="6"/>
      <c r="W241" s="6"/>
      <c r="X241" s="6"/>
      <c r="Y241" s="6"/>
      <c r="Z241" s="6"/>
    </row>
    <row r="242" spans="1:26" ht="15.75" hidden="1" customHeight="1" x14ac:dyDescent="0.25">
      <c r="A242" s="26">
        <v>106357</v>
      </c>
      <c r="B242" s="5" t="str">
        <f>VLOOKUP(A242,Feuil2!$A$1:$E$552,3,0)</f>
        <v xml:space="preserve">MEUNIER     </v>
      </c>
      <c r="C242" s="5" t="str">
        <f>VLOOKUP(A242,Feuil2!$A$1:$E$552,2,0)</f>
        <v xml:space="preserve">Marc-antoine  </v>
      </c>
      <c r="D242" s="5" t="str">
        <f t="shared" si="18"/>
        <v xml:space="preserve">MEUNIER      Marc-antoine  </v>
      </c>
      <c r="E242" s="5" t="str">
        <f>VLOOKUP(A242,Feuil2!$A$1:$E$552,4,0)</f>
        <v>marc-antoine.meunier@edu.ece.fr</v>
      </c>
      <c r="F242" s="10" t="s">
        <v>2877</v>
      </c>
      <c r="G242" s="5" t="s">
        <v>2167</v>
      </c>
      <c r="H242" s="10" t="str">
        <f>VLOOKUP(G242,Projets!$A$2:$B$90,2,0)</f>
        <v>I need this</v>
      </c>
      <c r="I242" s="13" t="str">
        <f>VLOOKUP(G242,Projets!$A$2:$E$90,4,0)</f>
        <v>Communicating Systems</v>
      </c>
      <c r="J242" s="13" t="str">
        <f>VLOOKUP(G242,Projets!$A$2:$K$90,11,0)</f>
        <v>Sebti Mouelhi</v>
      </c>
      <c r="K242" s="13" t="str">
        <f>VLOOKUP(G242,Projets!$C$2:$E$90,3,0)</f>
        <v>Partenariat</v>
      </c>
      <c r="L242" s="9">
        <f t="shared" ref="L242:L252" si="23">COUNTIF($G$2:$G$488,G242)</f>
        <v>6</v>
      </c>
      <c r="M242" s="5" t="s">
        <v>2393</v>
      </c>
      <c r="N242" s="5"/>
      <c r="O242" s="5"/>
      <c r="P242" s="5"/>
      <c r="Q242" s="13">
        <f>VLOOKUP(G242,Projets!$A$2:$R$90,16,0)</f>
        <v>17.25</v>
      </c>
      <c r="R242" s="13">
        <f>VLOOKUP(G242,Projets!$A$2:$R$90,17,0)</f>
        <v>20</v>
      </c>
      <c r="S242" s="13">
        <f t="shared" si="19"/>
        <v>18.625</v>
      </c>
      <c r="T242" s="13">
        <v>18.625</v>
      </c>
      <c r="U242" s="5"/>
      <c r="V242" s="5"/>
      <c r="W242" s="5"/>
      <c r="X242" s="5"/>
      <c r="Y242" s="5"/>
      <c r="Z242" s="5"/>
    </row>
    <row r="243" spans="1:26" ht="15.75" hidden="1" customHeight="1" x14ac:dyDescent="0.25">
      <c r="A243" s="26">
        <v>108591</v>
      </c>
      <c r="B243" s="5" t="str">
        <f>VLOOKUP(A243,Feuil2!$A$1:$E$552,3,0)</f>
        <v xml:space="preserve">SOSSOUKPE     </v>
      </c>
      <c r="C243" s="5" t="str">
        <f>VLOOKUP(A243,Feuil2!$A$1:$E$552,2,0)</f>
        <v xml:space="preserve">Jean-Pierre  </v>
      </c>
      <c r="D243" s="5" t="str">
        <f t="shared" si="18"/>
        <v xml:space="preserve">SOSSOUKPE      Jean-Pierre  </v>
      </c>
      <c r="E243" s="5" t="str">
        <f>VLOOKUP(A243,Feuil2!$A$1:$E$552,4,0)</f>
        <v>jean-pierre.sossoukpe@edu.ece.fr</v>
      </c>
      <c r="F243" s="10" t="s">
        <v>2874</v>
      </c>
      <c r="G243" s="5" t="s">
        <v>2167</v>
      </c>
      <c r="H243" s="10" t="str">
        <f>VLOOKUP(G243,Projets!$A$2:$B$90,2,0)</f>
        <v>I need this</v>
      </c>
      <c r="I243" s="13" t="str">
        <f>VLOOKUP(G243,Projets!$A$2:$E$90,4,0)</f>
        <v>Communicating Systems</v>
      </c>
      <c r="J243" s="13" t="str">
        <f>VLOOKUP(G243,Projets!$A$2:$K$90,11,0)</f>
        <v>Sebti Mouelhi</v>
      </c>
      <c r="K243" s="13" t="str">
        <f>VLOOKUP(G243,Projets!$C$2:$E$90,3,0)</f>
        <v>Partenariat</v>
      </c>
      <c r="L243" s="9">
        <f t="shared" si="23"/>
        <v>6</v>
      </c>
      <c r="M243" s="5" t="s">
        <v>2393</v>
      </c>
      <c r="N243" s="5"/>
      <c r="O243" s="5"/>
      <c r="P243" s="5"/>
      <c r="Q243" s="13">
        <f>VLOOKUP(G243,Projets!$A$2:$R$90,16,0)</f>
        <v>17.25</v>
      </c>
      <c r="R243" s="13">
        <f>VLOOKUP(G243,Projets!$A$2:$R$90,17,0)</f>
        <v>20</v>
      </c>
      <c r="S243" s="13">
        <f t="shared" si="19"/>
        <v>18.625</v>
      </c>
      <c r="T243" s="13">
        <v>18.625</v>
      </c>
      <c r="U243" s="5"/>
      <c r="V243" s="5"/>
      <c r="W243" s="5"/>
      <c r="X243" s="5"/>
      <c r="Y243" s="5"/>
      <c r="Z243" s="5"/>
    </row>
    <row r="244" spans="1:26" ht="15.75" hidden="1" customHeight="1" x14ac:dyDescent="0.25">
      <c r="A244" s="26">
        <v>108451</v>
      </c>
      <c r="B244" s="5" t="str">
        <f>VLOOKUP(A244,Feuil2!$A$1:$E$552,3,0)</f>
        <v xml:space="preserve">GENTY     </v>
      </c>
      <c r="C244" s="5" t="str">
        <f>VLOOKUP(A244,Feuil2!$A$1:$E$552,2,0)</f>
        <v xml:space="preserve">Thomas  </v>
      </c>
      <c r="D244" s="5" t="str">
        <f t="shared" si="18"/>
        <v xml:space="preserve">GENTY      Thomas  </v>
      </c>
      <c r="E244" s="5" t="str">
        <f>VLOOKUP(A244,Feuil2!$A$1:$E$552,4,0)</f>
        <v>thomas.genty@edu.ece.fr</v>
      </c>
      <c r="F244" s="10" t="s">
        <v>2875</v>
      </c>
      <c r="G244" s="5" t="s">
        <v>2167</v>
      </c>
      <c r="H244" s="10" t="str">
        <f>VLOOKUP(G244,Projets!$A$2:$B$90,2,0)</f>
        <v>I need this</v>
      </c>
      <c r="I244" s="13" t="str">
        <f>VLOOKUP(G244,Projets!$A$2:$E$90,4,0)</f>
        <v>Communicating Systems</v>
      </c>
      <c r="J244" s="13" t="str">
        <f>VLOOKUP(G244,Projets!$A$2:$K$90,11,0)</f>
        <v>Sebti Mouelhi</v>
      </c>
      <c r="K244" s="13" t="str">
        <f>VLOOKUP(G244,Projets!$C$2:$E$90,3,0)</f>
        <v>Partenariat</v>
      </c>
      <c r="L244" s="9">
        <f t="shared" si="23"/>
        <v>6</v>
      </c>
      <c r="M244" s="5" t="s">
        <v>2393</v>
      </c>
      <c r="N244" s="5"/>
      <c r="O244" s="5"/>
      <c r="P244" s="5"/>
      <c r="Q244" s="13">
        <f>VLOOKUP(G244,Projets!$A$2:$R$90,16,0)</f>
        <v>17.25</v>
      </c>
      <c r="R244" s="13">
        <f>VLOOKUP(G244,Projets!$A$2:$R$90,17,0)</f>
        <v>20</v>
      </c>
      <c r="S244" s="13">
        <f t="shared" si="19"/>
        <v>18.625</v>
      </c>
      <c r="T244" s="13">
        <v>18.625</v>
      </c>
      <c r="U244" s="5"/>
      <c r="V244" s="5"/>
      <c r="W244" s="5"/>
      <c r="X244" s="5"/>
      <c r="Y244" s="5"/>
      <c r="Z244" s="5"/>
    </row>
    <row r="245" spans="1:26" ht="15.75" hidden="1" customHeight="1" x14ac:dyDescent="0.25">
      <c r="A245" s="26">
        <v>108435</v>
      </c>
      <c r="B245" s="5" t="str">
        <f>VLOOKUP(A245,Feuil2!$A$1:$E$552,3,0)</f>
        <v xml:space="preserve">PARAGOT     </v>
      </c>
      <c r="C245" s="5" t="str">
        <f>VLOOKUP(A245,Feuil2!$A$1:$E$552,2,0)</f>
        <v xml:space="preserve">Victor  </v>
      </c>
      <c r="D245" s="5" t="str">
        <f t="shared" ref="D245:D308" si="24">CONCATENATE(B245," ",C245)</f>
        <v xml:space="preserve">PARAGOT      Victor  </v>
      </c>
      <c r="E245" s="5" t="str">
        <f>VLOOKUP(A245,Feuil2!$A$1:$E$552,4,0)</f>
        <v>victor.paragot@edu.ece.fr</v>
      </c>
      <c r="F245" s="10" t="s">
        <v>2875</v>
      </c>
      <c r="G245" s="5" t="s">
        <v>2167</v>
      </c>
      <c r="H245" s="10" t="str">
        <f>VLOOKUP(G245,Projets!$A$2:$B$90,2,0)</f>
        <v>I need this</v>
      </c>
      <c r="I245" s="13" t="str">
        <f>VLOOKUP(G245,Projets!$A$2:$E$90,4,0)</f>
        <v>Communicating Systems</v>
      </c>
      <c r="J245" s="13" t="str">
        <f>VLOOKUP(G245,Projets!$A$2:$K$90,11,0)</f>
        <v>Sebti Mouelhi</v>
      </c>
      <c r="K245" s="13" t="str">
        <f>VLOOKUP(G245,Projets!$C$2:$E$90,3,0)</f>
        <v>Partenariat</v>
      </c>
      <c r="L245" s="9">
        <f t="shared" si="23"/>
        <v>6</v>
      </c>
      <c r="M245" s="5" t="s">
        <v>2393</v>
      </c>
      <c r="N245" s="5"/>
      <c r="O245" s="5"/>
      <c r="P245" s="5"/>
      <c r="Q245" s="13">
        <f>VLOOKUP(G245,Projets!$A$2:$R$90,16,0)</f>
        <v>17.25</v>
      </c>
      <c r="R245" s="13">
        <f>VLOOKUP(G245,Projets!$A$2:$R$90,17,0)</f>
        <v>20</v>
      </c>
      <c r="S245" s="13">
        <f t="shared" ref="S245:S308" si="25">AVERAGE(Q245:R245)</f>
        <v>18.625</v>
      </c>
      <c r="T245" s="13">
        <v>18.625</v>
      </c>
      <c r="U245" s="5"/>
      <c r="V245" s="5"/>
      <c r="W245" s="5"/>
      <c r="X245" s="5"/>
      <c r="Y245" s="5"/>
      <c r="Z245" s="5"/>
    </row>
    <row r="246" spans="1:26" ht="15.75" hidden="1" customHeight="1" x14ac:dyDescent="0.25">
      <c r="A246" s="26">
        <v>106374</v>
      </c>
      <c r="B246" s="5" t="str">
        <f>VLOOKUP(A246,Feuil2!$A$1:$E$552,3,0)</f>
        <v xml:space="preserve">ROBIN     </v>
      </c>
      <c r="C246" s="5" t="str">
        <f>VLOOKUP(A246,Feuil2!$A$1:$E$552,2,0)</f>
        <v xml:space="preserve">Clément  </v>
      </c>
      <c r="D246" s="5" t="str">
        <f t="shared" si="24"/>
        <v xml:space="preserve">ROBIN      Clément  </v>
      </c>
      <c r="E246" s="5" t="str">
        <f>VLOOKUP(A246,Feuil2!$A$1:$E$552,4,0)</f>
        <v>clement.robin@edu.ece.fr</v>
      </c>
      <c r="F246" s="10" t="s">
        <v>2875</v>
      </c>
      <c r="G246" s="5" t="s">
        <v>2167</v>
      </c>
      <c r="H246" s="10" t="str">
        <f>VLOOKUP(G246,Projets!$A$2:$B$90,2,0)</f>
        <v>I need this</v>
      </c>
      <c r="I246" s="13" t="str">
        <f>VLOOKUP(G246,Projets!$A$2:$E$90,4,0)</f>
        <v>Communicating Systems</v>
      </c>
      <c r="J246" s="13" t="str">
        <f>VLOOKUP(G246,Projets!$A$2:$K$90,11,0)</f>
        <v>Sebti Mouelhi</v>
      </c>
      <c r="K246" s="13" t="str">
        <f>VLOOKUP(G246,Projets!$C$2:$E$90,3,0)</f>
        <v>Partenariat</v>
      </c>
      <c r="L246" s="9">
        <f t="shared" si="23"/>
        <v>6</v>
      </c>
      <c r="M246" s="5" t="s">
        <v>2393</v>
      </c>
      <c r="N246" s="5"/>
      <c r="O246" s="5"/>
      <c r="P246" s="5"/>
      <c r="Q246" s="13">
        <f>VLOOKUP(G246,Projets!$A$2:$R$90,16,0)</f>
        <v>17.25</v>
      </c>
      <c r="R246" s="13">
        <f>VLOOKUP(G246,Projets!$A$2:$R$90,17,0)</f>
        <v>20</v>
      </c>
      <c r="S246" s="13">
        <f t="shared" si="25"/>
        <v>18.625</v>
      </c>
      <c r="T246" s="13">
        <v>18.625</v>
      </c>
      <c r="U246" s="5"/>
      <c r="V246" s="5"/>
      <c r="W246" s="5"/>
      <c r="X246" s="5"/>
      <c r="Y246" s="5"/>
      <c r="Z246" s="5"/>
    </row>
    <row r="247" spans="1:26" ht="15.75" hidden="1" customHeight="1" x14ac:dyDescent="0.25">
      <c r="A247" s="28">
        <v>106397</v>
      </c>
      <c r="B247" s="5" t="str">
        <f>VLOOKUP(A247,Feuil2!$A$1:$E$552,3,0)</f>
        <v xml:space="preserve">DENIS     </v>
      </c>
      <c r="C247" s="5" t="str">
        <f>VLOOKUP(A247,Feuil2!$A$1:$E$552,2,0)</f>
        <v xml:space="preserve">Hugo  </v>
      </c>
      <c r="D247" s="5" t="str">
        <f t="shared" si="24"/>
        <v xml:space="preserve">DENIS      Hugo  </v>
      </c>
      <c r="E247" s="5" t="str">
        <f>VLOOKUP(A247,Feuil2!$A$1:$E$552,4,0)</f>
        <v>hugo.denis@edu.ece.fr</v>
      </c>
      <c r="F247" s="10" t="s">
        <v>2876</v>
      </c>
      <c r="G247" s="5" t="s">
        <v>2167</v>
      </c>
      <c r="H247" s="10" t="str">
        <f>VLOOKUP(G247,Projets!$A$2:$B$90,2,0)</f>
        <v>I need this</v>
      </c>
      <c r="I247" s="13" t="str">
        <f>VLOOKUP(G247,Projets!$A$2:$E$90,4,0)</f>
        <v>Communicating Systems</v>
      </c>
      <c r="J247" s="13" t="str">
        <f>VLOOKUP(G247,Projets!$A$2:$K$90,11,0)</f>
        <v>Sebti Mouelhi</v>
      </c>
      <c r="K247" s="13" t="str">
        <f>VLOOKUP(G247,Projets!$C$2:$E$90,3,0)</f>
        <v>Partenariat</v>
      </c>
      <c r="L247" s="9">
        <f t="shared" si="23"/>
        <v>6</v>
      </c>
      <c r="M247" s="5" t="s">
        <v>2393</v>
      </c>
      <c r="O247" s="5"/>
      <c r="Q247" s="13">
        <f>VLOOKUP(G247,Projets!$A$2:$R$90,16,0)</f>
        <v>17.25</v>
      </c>
      <c r="R247" s="13">
        <f>VLOOKUP(G247,Projets!$A$2:$R$90,17,0)</f>
        <v>20</v>
      </c>
      <c r="S247" s="13">
        <f t="shared" si="25"/>
        <v>18.625</v>
      </c>
      <c r="T247" s="13">
        <v>18.625</v>
      </c>
    </row>
    <row r="248" spans="1:26" ht="15.75" hidden="1" customHeight="1" x14ac:dyDescent="0.25">
      <c r="A248" s="26">
        <v>106428</v>
      </c>
      <c r="B248" s="5" t="str">
        <f>VLOOKUP(A248,Feuil2!$A$1:$E$552,3,0)</f>
        <v xml:space="preserve">BOTREL     </v>
      </c>
      <c r="C248" s="5" t="str">
        <f>VLOOKUP(A248,Feuil2!$A$1:$E$552,2,0)</f>
        <v xml:space="preserve">Victor  </v>
      </c>
      <c r="D248" s="5" t="str">
        <f t="shared" si="24"/>
        <v xml:space="preserve">BOTREL      Victor  </v>
      </c>
      <c r="E248" s="5" t="str">
        <f>VLOOKUP(A248,Feuil2!$A$1:$E$552,4,0)</f>
        <v>victor.botrel@edu.ece.fr</v>
      </c>
      <c r="F248" s="10" t="s">
        <v>2874</v>
      </c>
      <c r="G248" s="5" t="s">
        <v>2168</v>
      </c>
      <c r="H248" s="10" t="str">
        <f>VLOOKUP(G248,Projets!$A$2:$B$90,2,0)</f>
        <v>Solution de réalité augmentée permettant de visualiser sur site un projet d’aménagement urbain ou de construction future.</v>
      </c>
      <c r="I248" s="5"/>
      <c r="J248" s="10" t="str">
        <f>VLOOKUP(G248,Projets!$A$2:$K$90,11,0)</f>
        <v>Jacques Rossard</v>
      </c>
      <c r="K248" s="13" t="str">
        <f>VLOOKUP(G248,Projets!$C$2:$E$90,3,0)</f>
        <v>Partenariat</v>
      </c>
      <c r="L248" s="9">
        <f t="shared" si="23"/>
        <v>6</v>
      </c>
      <c r="M248" s="5" t="s">
        <v>2393</v>
      </c>
      <c r="N248" s="5"/>
      <c r="O248" s="5"/>
      <c r="P248" s="5"/>
      <c r="Q248" s="13">
        <f>VLOOKUP(G248,Projets!$A$2:$R$90,16,0)</f>
        <v>9</v>
      </c>
      <c r="R248" s="13">
        <f>VLOOKUP(G248,Projets!$A$2:$R$90,17,0)</f>
        <v>14</v>
      </c>
      <c r="S248" s="13">
        <f t="shared" si="25"/>
        <v>11.5</v>
      </c>
      <c r="T248" s="13">
        <v>11.5</v>
      </c>
      <c r="U248" s="5"/>
      <c r="V248" s="5"/>
      <c r="W248" s="5"/>
      <c r="X248" s="5"/>
      <c r="Y248" s="5"/>
      <c r="Z248" s="5"/>
    </row>
    <row r="249" spans="1:26" ht="15.75" hidden="1" customHeight="1" x14ac:dyDescent="0.25">
      <c r="A249" s="26">
        <v>106287</v>
      </c>
      <c r="B249" s="5" t="str">
        <f>VLOOKUP(A249,Feuil2!$A$1:$E$552,3,0)</f>
        <v xml:space="preserve">LEMERLE     </v>
      </c>
      <c r="C249" s="5" t="str">
        <f>VLOOKUP(A249,Feuil2!$A$1:$E$552,2,0)</f>
        <v xml:space="preserve">Quentin  </v>
      </c>
      <c r="D249" s="5" t="str">
        <f t="shared" si="24"/>
        <v xml:space="preserve">LEMERLE      Quentin  </v>
      </c>
      <c r="E249" s="5" t="str">
        <f>VLOOKUP(A249,Feuil2!$A$1:$E$552,4,0)</f>
        <v>quentin.lemerle@edu.ece.fr</v>
      </c>
      <c r="F249" s="10" t="s">
        <v>2879</v>
      </c>
      <c r="G249" s="5" t="s">
        <v>2168</v>
      </c>
      <c r="H249" s="10" t="str">
        <f>VLOOKUP(G249,Projets!$A$2:$B$90,2,0)</f>
        <v>Solution de réalité augmentée permettant de visualiser sur site un projet d’aménagement urbain ou de construction future.</v>
      </c>
      <c r="I249" s="5"/>
      <c r="J249" s="10" t="str">
        <f>VLOOKUP(G249,Projets!$A$2:$K$90,11,0)</f>
        <v>Jacques Rossard</v>
      </c>
      <c r="K249" s="13" t="str">
        <f>VLOOKUP(G249,Projets!$C$2:$E$90,3,0)</f>
        <v>Partenariat</v>
      </c>
      <c r="L249" s="9">
        <f t="shared" si="23"/>
        <v>6</v>
      </c>
      <c r="M249" s="5" t="s">
        <v>2393</v>
      </c>
      <c r="N249" s="5"/>
      <c r="O249" s="5"/>
      <c r="P249" s="5"/>
      <c r="Q249" s="13">
        <f>VLOOKUP(G249,Projets!$A$2:$R$90,16,0)</f>
        <v>9</v>
      </c>
      <c r="R249" s="13">
        <f>VLOOKUP(G249,Projets!$A$2:$R$90,17,0)</f>
        <v>14</v>
      </c>
      <c r="S249" s="13">
        <f t="shared" si="25"/>
        <v>11.5</v>
      </c>
      <c r="T249" s="13">
        <v>11.5</v>
      </c>
      <c r="U249" s="5"/>
      <c r="V249" s="5"/>
      <c r="W249" s="5"/>
      <c r="X249" s="5"/>
      <c r="Y249" s="5"/>
      <c r="Z249" s="5"/>
    </row>
    <row r="250" spans="1:26" ht="15.75" hidden="1" customHeight="1" x14ac:dyDescent="0.25">
      <c r="A250" s="26">
        <v>106369</v>
      </c>
      <c r="B250" s="5" t="str">
        <f>VLOOKUP(A250,Feuil2!$A$1:$E$552,3,0)</f>
        <v xml:space="preserve">STANISAVLJEVIC     </v>
      </c>
      <c r="C250" s="5" t="str">
        <f>VLOOKUP(A250,Feuil2!$A$1:$E$552,2,0)</f>
        <v xml:space="preserve">Andrej  </v>
      </c>
      <c r="D250" s="5" t="str">
        <f t="shared" si="24"/>
        <v xml:space="preserve">STANISAVLJEVIC      Andrej  </v>
      </c>
      <c r="E250" s="5" t="str">
        <f>VLOOKUP(A250,Feuil2!$A$1:$E$552,4,0)</f>
        <v>andrej.stanisavljevic@edu.ece.fr</v>
      </c>
      <c r="F250" s="10" t="s">
        <v>2875</v>
      </c>
      <c r="G250" s="5" t="s">
        <v>2168</v>
      </c>
      <c r="H250" s="10" t="str">
        <f>VLOOKUP(G250,Projets!$A$2:$B$90,2,0)</f>
        <v>Solution de réalité augmentée permettant de visualiser sur site un projet d’aménagement urbain ou de construction future.</v>
      </c>
      <c r="I250" s="5"/>
      <c r="J250" s="10" t="str">
        <f>VLOOKUP(G250,Projets!$A$2:$K$90,11,0)</f>
        <v>Jacques Rossard</v>
      </c>
      <c r="K250" s="13" t="str">
        <f>VLOOKUP(G250,Projets!$C$2:$E$90,3,0)</f>
        <v>Partenariat</v>
      </c>
      <c r="L250" s="9">
        <f t="shared" si="23"/>
        <v>6</v>
      </c>
      <c r="M250" s="5" t="s">
        <v>2393</v>
      </c>
      <c r="N250" s="5"/>
      <c r="O250" s="5"/>
      <c r="P250" s="5"/>
      <c r="Q250" s="13">
        <f>VLOOKUP(G250,Projets!$A$2:$R$90,16,0)</f>
        <v>9</v>
      </c>
      <c r="R250" s="13">
        <f>VLOOKUP(G250,Projets!$A$2:$R$90,17,0)</f>
        <v>14</v>
      </c>
      <c r="S250" s="13">
        <f t="shared" si="25"/>
        <v>11.5</v>
      </c>
      <c r="T250" s="13">
        <v>11.5</v>
      </c>
      <c r="U250" s="5"/>
      <c r="V250" s="5"/>
      <c r="W250" s="5"/>
      <c r="X250" s="5"/>
      <c r="Y250" s="5"/>
      <c r="Z250" s="5"/>
    </row>
    <row r="251" spans="1:26" s="5" customFormat="1" ht="15.75" hidden="1" customHeight="1" x14ac:dyDescent="0.25">
      <c r="A251" s="26">
        <v>106978</v>
      </c>
      <c r="B251" s="5" t="str">
        <f>VLOOKUP(A251,Feuil2!$A$1:$E$552,3,0)</f>
        <v xml:space="preserve">GOUNOD     </v>
      </c>
      <c r="C251" s="5" t="str">
        <f>VLOOKUP(A251,Feuil2!$A$1:$E$552,2,0)</f>
        <v xml:space="preserve">Pierre-Louis  </v>
      </c>
      <c r="D251" s="5" t="str">
        <f t="shared" si="24"/>
        <v xml:space="preserve">GOUNOD      Pierre-Louis  </v>
      </c>
      <c r="E251" s="5" t="str">
        <f>VLOOKUP(A251,Feuil2!$A$1:$E$552,4,0)</f>
        <v>pierre-louis.gounod@edu.ece.fr</v>
      </c>
      <c r="F251" s="10" t="s">
        <v>2877</v>
      </c>
      <c r="G251" s="5" t="s">
        <v>2168</v>
      </c>
      <c r="H251" s="10" t="str">
        <f>VLOOKUP(G251,Projets!$A$2:$B$90,2,0)</f>
        <v>Solution de réalité augmentée permettant de visualiser sur site un projet d’aménagement urbain ou de construction future.</v>
      </c>
      <c r="J251" s="10" t="str">
        <f>VLOOKUP(G251,Projets!$A$2:$K$90,11,0)</f>
        <v>Jacques Rossard</v>
      </c>
      <c r="K251" s="13" t="str">
        <f>VLOOKUP(G251,Projets!$C$2:$E$90,3,0)</f>
        <v>Partenariat</v>
      </c>
      <c r="L251" s="9">
        <f t="shared" si="23"/>
        <v>6</v>
      </c>
      <c r="M251" s="5" t="s">
        <v>2393</v>
      </c>
      <c r="Q251" s="13">
        <f>VLOOKUP(G251,Projets!$A$2:$R$90,16,0)</f>
        <v>9</v>
      </c>
      <c r="R251" s="13">
        <f>VLOOKUP(G251,Projets!$A$2:$R$90,17,0)</f>
        <v>14</v>
      </c>
      <c r="S251" s="13">
        <f t="shared" si="25"/>
        <v>11.5</v>
      </c>
      <c r="T251" s="13">
        <v>11.5</v>
      </c>
    </row>
    <row r="252" spans="1:26" ht="15.75" hidden="1" customHeight="1" x14ac:dyDescent="0.25">
      <c r="A252" s="26">
        <v>108415</v>
      </c>
      <c r="B252" s="5" t="str">
        <f>VLOOKUP(A252,Feuil2!$A$1:$E$552,3,0)</f>
        <v xml:space="preserve">LEVENEUR     </v>
      </c>
      <c r="C252" s="5" t="str">
        <f>VLOOKUP(A252,Feuil2!$A$1:$E$552,2,0)</f>
        <v xml:space="preserve">Marine  </v>
      </c>
      <c r="D252" s="5" t="str">
        <f t="shared" si="24"/>
        <v xml:space="preserve">LEVENEUR      Marine  </v>
      </c>
      <c r="E252" s="5" t="str">
        <f>VLOOKUP(A252,Feuil2!$A$1:$E$552,4,0)</f>
        <v>marine.leveneur@edu.ece.fr</v>
      </c>
      <c r="F252" s="10" t="s">
        <v>2874</v>
      </c>
      <c r="G252" s="5" t="s">
        <v>2192</v>
      </c>
      <c r="H252" s="10" t="str">
        <f>VLOOKUP(G252,Projets!$A$2:$B$90,2,0)</f>
        <v>COOKETHER (Cook + Together) : réseau social gastronomique</v>
      </c>
      <c r="I252" s="10"/>
      <c r="J252" s="10" t="str">
        <f>VLOOKUP(G252,Projets!$A$2:$K$90,11,0)</f>
        <v>Serena Gallanti</v>
      </c>
      <c r="K252" s="13" t="str">
        <f>VLOOKUP(G252,Projets!$C$2:$E$90,3,0)</f>
        <v>Concours</v>
      </c>
      <c r="L252" s="9">
        <f t="shared" si="23"/>
        <v>6</v>
      </c>
      <c r="M252" s="5" t="s">
        <v>2393</v>
      </c>
      <c r="N252" s="5"/>
      <c r="O252" s="5"/>
      <c r="P252" s="5"/>
      <c r="Q252" s="13">
        <f>VLOOKUP(G252,Projets!$A$2:$R$90,16,0)</f>
        <v>13</v>
      </c>
      <c r="R252" s="13">
        <f>VLOOKUP(G252,Projets!$A$2:$R$90,17,0)</f>
        <v>12</v>
      </c>
      <c r="S252" s="13">
        <f t="shared" si="25"/>
        <v>12.5</v>
      </c>
      <c r="T252" s="13">
        <v>12.5</v>
      </c>
      <c r="U252" s="5"/>
      <c r="V252" s="5"/>
      <c r="W252" s="5"/>
      <c r="X252" s="5"/>
      <c r="Y252" s="5"/>
      <c r="Z252" s="5"/>
    </row>
    <row r="253" spans="1:26" ht="15.75" hidden="1" customHeight="1" x14ac:dyDescent="0.25">
      <c r="A253" s="28">
        <v>106389</v>
      </c>
      <c r="B253" s="5" t="str">
        <f>VLOOKUP(A253,Feuil2!$A$1:$E$552,3,0)</f>
        <v xml:space="preserve">BELAMY     </v>
      </c>
      <c r="C253" s="5" t="str">
        <f>VLOOKUP(A253,Feuil2!$A$1:$E$552,2,0)</f>
        <v xml:space="preserve">Marie-Claire  </v>
      </c>
      <c r="D253" s="5" t="str">
        <f t="shared" si="24"/>
        <v xml:space="preserve">BELAMY      Marie-Claire  </v>
      </c>
      <c r="E253" s="5" t="str">
        <f>VLOOKUP(A253,Feuil2!$A$1:$E$552,4,0)</f>
        <v>marie-claire.belamy@edu.ece.fr</v>
      </c>
      <c r="F253" s="10" t="s">
        <v>2878</v>
      </c>
      <c r="G253" s="5" t="s">
        <v>2211</v>
      </c>
      <c r="H253" s="10" t="str">
        <f>VLOOKUP(G253,Projets!$A$2:$B$90,2,0)</f>
        <v>Citizen Services Platform</v>
      </c>
      <c r="I253" s="13"/>
      <c r="J253" s="13" t="str">
        <f>VLOOKUP(G253,Projets!$A$2:$K$90,11,0)</f>
        <v>Victoria Mandefield</v>
      </c>
      <c r="K253" s="13" t="str">
        <f>VLOOKUP(G253,Projets!$C$2:$E$90,3,0)</f>
        <v>Partenariat</v>
      </c>
      <c r="L253" s="9">
        <v>6</v>
      </c>
      <c r="M253" s="5" t="s">
        <v>2393</v>
      </c>
      <c r="O253" s="5"/>
      <c r="Q253" s="13">
        <f>VLOOKUP(G253,Projets!$A$2:$R$90,16,0)</f>
        <v>17.5</v>
      </c>
      <c r="R253" s="13">
        <f>VLOOKUP(G253,Projets!$A$2:$R$90,17,0)</f>
        <v>16.5</v>
      </c>
      <c r="S253" s="13">
        <f t="shared" si="25"/>
        <v>17</v>
      </c>
      <c r="T253" s="13">
        <v>17</v>
      </c>
    </row>
    <row r="254" spans="1:26" ht="15.75" hidden="1" customHeight="1" x14ac:dyDescent="0.25">
      <c r="A254" s="31">
        <v>109036</v>
      </c>
      <c r="B254" s="6" t="s">
        <v>2308</v>
      </c>
      <c r="C254" s="6" t="s">
        <v>2309</v>
      </c>
      <c r="D254" s="7" t="str">
        <f t="shared" si="24"/>
        <v>Gonzalez Moyo Norma Alejandra</v>
      </c>
      <c r="E254" s="7" t="str">
        <f>VLOOKUP(A254,Feuil2!$A$1:$E$552,4,0)</f>
        <v>A01421055@itesm.mx</v>
      </c>
      <c r="F254" s="10" t="s">
        <v>2874</v>
      </c>
      <c r="G254" s="6" t="s">
        <v>2168</v>
      </c>
      <c r="H254" s="7" t="str">
        <f>VLOOKUP(G254,Projets!$A$2:$B$90,2,0)</f>
        <v>Solution de réalité augmentée permettant de visualiser sur site un projet d’aménagement urbain ou de construction future.</v>
      </c>
      <c r="I254" s="6" t="str">
        <f>VLOOKUP(G254,Projets!$C$2:$E$90,2,0)</f>
        <v>Smart Buildings &amp; Energy Efficiency</v>
      </c>
      <c r="J254" s="13" t="str">
        <f>VLOOKUP(G254,Projets!$A$2:$K$90,11,0)</f>
        <v>Jacques Rossard</v>
      </c>
      <c r="K254" s="13" t="str">
        <f>VLOOKUP(G254,Projets!$C$2:$E$90,3,0)</f>
        <v>Partenariat</v>
      </c>
      <c r="L254" s="9">
        <f>COUNTIF($G$2:$G$533,G254)</f>
        <v>6</v>
      </c>
      <c r="M254" s="7" t="s">
        <v>2394</v>
      </c>
      <c r="N254" s="6"/>
      <c r="O254" s="7" t="s">
        <v>2390</v>
      </c>
      <c r="P254" s="6"/>
      <c r="Q254" s="13">
        <f>VLOOKUP(G254,Projets!$A$2:$R$90,16,0)</f>
        <v>9</v>
      </c>
      <c r="R254" s="13">
        <f>VLOOKUP(G254,Projets!$A$2:$R$90,17,0)</f>
        <v>14</v>
      </c>
      <c r="S254" s="13">
        <f t="shared" si="25"/>
        <v>11.5</v>
      </c>
      <c r="T254" s="13">
        <v>11.5</v>
      </c>
      <c r="U254" s="6"/>
      <c r="V254" s="6"/>
      <c r="W254" s="6"/>
      <c r="X254" s="6"/>
      <c r="Y254" s="6"/>
      <c r="Z254" s="6"/>
    </row>
    <row r="255" spans="1:26" s="5" customFormat="1" ht="15.75" hidden="1" customHeight="1" x14ac:dyDescent="0.25">
      <c r="A255" s="26">
        <v>106488</v>
      </c>
      <c r="B255" s="5" t="str">
        <f>VLOOKUP(A255,Feuil2!$A$1:$E$552,3,0)</f>
        <v xml:space="preserve">ZID EL AIEB   </v>
      </c>
      <c r="C255" s="5" t="str">
        <f>VLOOKUP(A255,Feuil2!$A$1:$E$552,2,0)</f>
        <v xml:space="preserve">Noura  </v>
      </c>
      <c r="D255" s="5" t="str">
        <f t="shared" si="24"/>
        <v xml:space="preserve">ZID EL AIEB    Noura  </v>
      </c>
      <c r="E255" s="5" t="str">
        <f>VLOOKUP(A255,Feuil2!$A$1:$E$552,4,0)</f>
        <v>noura.zid-el-aieb@edu.ece.fr</v>
      </c>
      <c r="F255" s="10" t="s">
        <v>2877</v>
      </c>
      <c r="G255" s="5" t="s">
        <v>2169</v>
      </c>
      <c r="H255" s="10" t="str">
        <f>VLOOKUP(G255,Projets!$A$2:$B$90,2,0)</f>
        <v>Haru un robot compagnon</v>
      </c>
      <c r="I255" s="5" t="s">
        <v>11</v>
      </c>
      <c r="J255" s="10" t="str">
        <f>VLOOKUP(G255,Projets!$A$2:$K$90,11,0)</f>
        <v>P. HAÏK</v>
      </c>
      <c r="K255" s="13" t="str">
        <f>VLOOKUP(G255,Projets!$C$2:$E$90,3,0)</f>
        <v>Partenariat</v>
      </c>
      <c r="L255" s="9">
        <f t="shared" ref="L255:L286" si="26">COUNTIF($G$2:$G$488,G255)</f>
        <v>6</v>
      </c>
      <c r="M255" s="5" t="s">
        <v>2393</v>
      </c>
      <c r="Q255" s="13">
        <f>VLOOKUP(G255,Projets!$A$2:$R$90,16,0)</f>
        <v>15</v>
      </c>
      <c r="R255" s="13">
        <f>VLOOKUP(G255,Projets!$A$2:$R$90,17,0)</f>
        <v>13</v>
      </c>
      <c r="S255" s="13">
        <f t="shared" si="25"/>
        <v>14</v>
      </c>
      <c r="T255" s="13">
        <v>14</v>
      </c>
    </row>
    <row r="256" spans="1:26" ht="15.75" hidden="1" customHeight="1" x14ac:dyDescent="0.25">
      <c r="A256" s="26">
        <v>106592</v>
      </c>
      <c r="B256" s="5" t="str">
        <f>VLOOKUP(A256,Feuil2!$A$1:$E$552,3,0)</f>
        <v xml:space="preserve">BERRADA     </v>
      </c>
      <c r="C256" s="5" t="str">
        <f>VLOOKUP(A256,Feuil2!$A$1:$E$552,2,0)</f>
        <v xml:space="preserve">Leila  </v>
      </c>
      <c r="D256" s="5" t="str">
        <f t="shared" si="24"/>
        <v xml:space="preserve">BERRADA      Leila  </v>
      </c>
      <c r="E256" s="5" t="str">
        <f>VLOOKUP(A256,Feuil2!$A$1:$E$552,4,0)</f>
        <v>leila.berrada@edu.ece.fr</v>
      </c>
      <c r="F256" s="10" t="s">
        <v>2874</v>
      </c>
      <c r="G256" s="5" t="s">
        <v>2169</v>
      </c>
      <c r="H256" s="10" t="str">
        <f>VLOOKUP(G256,Projets!$A$2:$B$90,2,0)</f>
        <v>Haru un robot compagnon</v>
      </c>
      <c r="I256" s="5" t="s">
        <v>11</v>
      </c>
      <c r="J256" s="10" t="str">
        <f>VLOOKUP(G256,Projets!$A$2:$K$90,11,0)</f>
        <v>P. HAÏK</v>
      </c>
      <c r="K256" s="13" t="str">
        <f>VLOOKUP(G256,Projets!$C$2:$E$90,3,0)</f>
        <v>Partenariat</v>
      </c>
      <c r="L256" s="9">
        <f t="shared" si="26"/>
        <v>6</v>
      </c>
      <c r="M256" s="5" t="s">
        <v>2394</v>
      </c>
      <c r="N256" s="5"/>
      <c r="O256" s="5"/>
      <c r="P256" s="5"/>
      <c r="Q256" s="13">
        <f>VLOOKUP(G256,Projets!$A$2:$R$90,16,0)</f>
        <v>15</v>
      </c>
      <c r="R256" s="13">
        <f>VLOOKUP(G256,Projets!$A$2:$R$90,17,0)</f>
        <v>13</v>
      </c>
      <c r="S256" s="13">
        <f t="shared" si="25"/>
        <v>14</v>
      </c>
      <c r="T256" s="13">
        <v>14</v>
      </c>
      <c r="U256" s="5"/>
      <c r="V256" s="5"/>
      <c r="W256" s="5"/>
      <c r="X256" s="5"/>
      <c r="Y256" s="5"/>
      <c r="Z256" s="5"/>
    </row>
    <row r="257" spans="1:26" ht="15.75" hidden="1" customHeight="1" x14ac:dyDescent="0.25">
      <c r="A257" s="26">
        <v>107379</v>
      </c>
      <c r="B257" s="5" t="str">
        <f>VLOOKUP(A257,Feuil2!$A$1:$E$552,3,0)</f>
        <v xml:space="preserve">CHENITI     </v>
      </c>
      <c r="C257" s="5" t="str">
        <f>VLOOKUP(A257,Feuil2!$A$1:$E$552,2,0)</f>
        <v xml:space="preserve">Senda  </v>
      </c>
      <c r="D257" s="5" t="str">
        <f t="shared" si="24"/>
        <v xml:space="preserve">CHENITI      Senda  </v>
      </c>
      <c r="E257" s="5" t="str">
        <f>VLOOKUP(A257,Feuil2!$A$1:$E$552,4,0)</f>
        <v>senda.cheniti@edu.ece.fr</v>
      </c>
      <c r="F257" s="10" t="s">
        <v>2874</v>
      </c>
      <c r="G257" s="5" t="s">
        <v>2169</v>
      </c>
      <c r="H257" s="10" t="str">
        <f>VLOOKUP(G257,Projets!$A$2:$B$90,2,0)</f>
        <v>Haru un robot compagnon</v>
      </c>
      <c r="I257" s="5" t="s">
        <v>11</v>
      </c>
      <c r="J257" s="10" t="str">
        <f>VLOOKUP(G257,Projets!$A$2:$K$90,11,0)</f>
        <v>P. HAÏK</v>
      </c>
      <c r="K257" s="13" t="str">
        <f>VLOOKUP(G257,Projets!$C$2:$E$90,3,0)</f>
        <v>Partenariat</v>
      </c>
      <c r="L257" s="9">
        <f t="shared" si="26"/>
        <v>6</v>
      </c>
      <c r="M257" s="5" t="s">
        <v>2393</v>
      </c>
      <c r="N257" s="5"/>
      <c r="O257" s="5"/>
      <c r="P257" s="5"/>
      <c r="Q257" s="13">
        <f>VLOOKUP(G257,Projets!$A$2:$R$90,16,0)</f>
        <v>15</v>
      </c>
      <c r="R257" s="13">
        <f>VLOOKUP(G257,Projets!$A$2:$R$90,17,0)</f>
        <v>13</v>
      </c>
      <c r="S257" s="13">
        <f t="shared" si="25"/>
        <v>14</v>
      </c>
      <c r="T257" s="13">
        <v>14</v>
      </c>
      <c r="U257" s="5"/>
      <c r="V257" s="5"/>
      <c r="W257" s="5"/>
      <c r="X257" s="5"/>
      <c r="Y257" s="5"/>
      <c r="Z257" s="5"/>
    </row>
    <row r="258" spans="1:26" s="5" customFormat="1" ht="15.75" hidden="1" customHeight="1" x14ac:dyDescent="0.25">
      <c r="A258" s="26">
        <v>106985</v>
      </c>
      <c r="B258" s="5" t="str">
        <f>VLOOKUP(A258,Feuil2!$A$1:$E$552,3,0)</f>
        <v xml:space="preserve">MEKKI     </v>
      </c>
      <c r="C258" s="5" t="str">
        <f>VLOOKUP(A258,Feuil2!$A$1:$E$552,2,0)</f>
        <v xml:space="preserve">Lyna  </v>
      </c>
      <c r="D258" s="5" t="str">
        <f t="shared" si="24"/>
        <v xml:space="preserve">MEKKI      Lyna  </v>
      </c>
      <c r="E258" s="5" t="str">
        <f>VLOOKUP(A258,Feuil2!$A$1:$E$552,4,0)</f>
        <v>lyna.mekki@edu.ece.fr</v>
      </c>
      <c r="F258" s="10" t="s">
        <v>2877</v>
      </c>
      <c r="G258" s="5" t="s">
        <v>2169</v>
      </c>
      <c r="H258" s="10" t="str">
        <f>VLOOKUP(G258,Projets!$A$2:$B$90,2,0)</f>
        <v>Haru un robot compagnon</v>
      </c>
      <c r="I258" s="5" t="s">
        <v>11</v>
      </c>
      <c r="J258" s="10" t="str">
        <f>VLOOKUP(G258,Projets!$A$2:$K$90,11,0)</f>
        <v>P. HAÏK</v>
      </c>
      <c r="K258" s="13" t="str">
        <f>VLOOKUP(G258,Projets!$C$2:$E$90,3,0)</f>
        <v>Partenariat</v>
      </c>
      <c r="L258" s="9">
        <f t="shared" si="26"/>
        <v>6</v>
      </c>
      <c r="M258" s="5" t="s">
        <v>2393</v>
      </c>
      <c r="Q258" s="13">
        <f>VLOOKUP(G258,Projets!$A$2:$R$90,16,0)</f>
        <v>15</v>
      </c>
      <c r="R258" s="13">
        <f>VLOOKUP(G258,Projets!$A$2:$R$90,17,0)</f>
        <v>13</v>
      </c>
      <c r="S258" s="13">
        <f t="shared" si="25"/>
        <v>14</v>
      </c>
      <c r="T258" s="13">
        <v>14</v>
      </c>
    </row>
    <row r="259" spans="1:26" ht="15.75" hidden="1" customHeight="1" x14ac:dyDescent="0.25">
      <c r="A259" s="26">
        <v>106534</v>
      </c>
      <c r="B259" s="5" t="str">
        <f>VLOOKUP(A259,Feuil2!$A$1:$E$552,3,0)</f>
        <v xml:space="preserve">PINAT     </v>
      </c>
      <c r="C259" s="5" t="str">
        <f>VLOOKUP(A259,Feuil2!$A$1:$E$552,2,0)</f>
        <v xml:space="preserve">Antoine  </v>
      </c>
      <c r="D259" s="5" t="str">
        <f t="shared" si="24"/>
        <v xml:space="preserve">PINAT      Antoine  </v>
      </c>
      <c r="E259" s="5" t="str">
        <f>VLOOKUP(A259,Feuil2!$A$1:$E$552,4,0)</f>
        <v>antoine.pinat@edu.ece.fr</v>
      </c>
      <c r="F259" s="10" t="s">
        <v>2874</v>
      </c>
      <c r="G259" s="5" t="s">
        <v>2169</v>
      </c>
      <c r="H259" s="10" t="str">
        <f>VLOOKUP(G259,Projets!$A$2:$B$90,2,0)</f>
        <v>Haru un robot compagnon</v>
      </c>
      <c r="I259" s="10" t="s">
        <v>11</v>
      </c>
      <c r="J259" s="10" t="str">
        <f>VLOOKUP(G259,Projets!$A$2:$K$90,11,0)</f>
        <v>P. HAÏK</v>
      </c>
      <c r="K259" s="13" t="str">
        <f>VLOOKUP(G259,Projets!$C$2:$E$90,3,0)</f>
        <v>Partenariat</v>
      </c>
      <c r="L259" s="9">
        <f t="shared" si="26"/>
        <v>6</v>
      </c>
      <c r="M259" s="5" t="s">
        <v>2393</v>
      </c>
      <c r="N259" s="5"/>
      <c r="O259" s="5"/>
      <c r="P259" s="5"/>
      <c r="Q259" s="13">
        <f>VLOOKUP(G259,Projets!$A$2:$R$90,16,0)</f>
        <v>15</v>
      </c>
      <c r="R259" s="13">
        <f>VLOOKUP(G259,Projets!$A$2:$R$90,17,0)</f>
        <v>13</v>
      </c>
      <c r="S259" s="13">
        <f t="shared" si="25"/>
        <v>14</v>
      </c>
      <c r="T259" s="13">
        <v>14</v>
      </c>
      <c r="U259" s="5"/>
      <c r="V259" s="5"/>
      <c r="W259" s="5"/>
      <c r="X259" s="5"/>
      <c r="Y259" s="5"/>
      <c r="Z259" s="5"/>
    </row>
    <row r="260" spans="1:26" ht="15.75" hidden="1" customHeight="1" x14ac:dyDescent="0.25">
      <c r="A260" s="28">
        <v>108490</v>
      </c>
      <c r="B260" s="5" t="str">
        <f>VLOOKUP(A260,Feuil2!$A$1:$E$552,3,0)</f>
        <v xml:space="preserve">YEN     </v>
      </c>
      <c r="C260" s="5" t="str">
        <f>VLOOKUP(A260,Feuil2!$A$1:$E$552,2,0)</f>
        <v xml:space="preserve">Karl  </v>
      </c>
      <c r="D260" s="5" t="str">
        <f t="shared" si="24"/>
        <v xml:space="preserve">YEN      Karl  </v>
      </c>
      <c r="E260" s="5" t="str">
        <f>VLOOKUP(A260,Feuil2!$A$1:$E$552,4,0)</f>
        <v>karl.yen@edu.ece.fr</v>
      </c>
      <c r="F260" s="10" t="s">
        <v>2877</v>
      </c>
      <c r="G260" s="5" t="s">
        <v>2169</v>
      </c>
      <c r="H260" s="10" t="str">
        <f>VLOOKUP(G260,Projets!$A$2:$B$90,2,0)</f>
        <v>Haru un robot compagnon</v>
      </c>
      <c r="I260" s="13" t="s">
        <v>11</v>
      </c>
      <c r="J260" s="13" t="str">
        <f>VLOOKUP(G260,Projets!$A$2:$K$90,11,0)</f>
        <v>P. HAÏK</v>
      </c>
      <c r="K260" s="13" t="str">
        <f>VLOOKUP(G260,Projets!$C$2:$E$90,3,0)</f>
        <v>Partenariat</v>
      </c>
      <c r="L260" s="9">
        <f t="shared" si="26"/>
        <v>6</v>
      </c>
      <c r="M260" s="5" t="s">
        <v>2393</v>
      </c>
      <c r="O260" s="5"/>
      <c r="Q260" s="13">
        <f>VLOOKUP(G260,Projets!$A$2:$R$90,16,0)</f>
        <v>15</v>
      </c>
      <c r="R260" s="13">
        <f>VLOOKUP(G260,Projets!$A$2:$R$90,17,0)</f>
        <v>13</v>
      </c>
      <c r="S260" s="13">
        <f t="shared" si="25"/>
        <v>14</v>
      </c>
      <c r="T260" s="13">
        <v>14</v>
      </c>
    </row>
    <row r="261" spans="1:26" ht="15.75" hidden="1" customHeight="1" x14ac:dyDescent="0.25">
      <c r="A261" s="26">
        <v>106211</v>
      </c>
      <c r="B261" s="5" t="str">
        <f>VLOOKUP(A261,Feuil2!$A$1:$E$552,3,0)</f>
        <v xml:space="preserve">GAUTHIER     </v>
      </c>
      <c r="C261" s="5" t="str">
        <f>VLOOKUP(A261,Feuil2!$A$1:$E$552,2,0)</f>
        <v xml:space="preserve">Pierre  </v>
      </c>
      <c r="D261" s="5" t="str">
        <f t="shared" si="24"/>
        <v xml:space="preserve">GAUTHIER      Pierre  </v>
      </c>
      <c r="E261" s="5" t="str">
        <f>VLOOKUP(A261,Feuil2!$A$1:$E$552,4,0)</f>
        <v>pierre.gauthier@edu.ece.fr</v>
      </c>
      <c r="F261" s="10" t="s">
        <v>2875</v>
      </c>
      <c r="G261" s="5" t="s">
        <v>2188</v>
      </c>
      <c r="H261" s="10" t="str">
        <f>VLOOKUP(G261,Projets!$A$2:$B$90,2,0)</f>
        <v>Comparateur d'application de livraison de plats à domicile</v>
      </c>
      <c r="I261" s="5" t="s">
        <v>10</v>
      </c>
      <c r="J261" s="10" t="str">
        <f>VLOOKUP(G261,Projets!$A$2:$K$90,11,0)</f>
        <v>Valentin Lecomte</v>
      </c>
      <c r="K261" s="13" t="str">
        <f>VLOOKUP(G261,Projets!$C$2:$E$90,3,0)</f>
        <v>Concours</v>
      </c>
      <c r="L261" s="9">
        <f t="shared" si="26"/>
        <v>5</v>
      </c>
      <c r="M261" s="5" t="s">
        <v>2393</v>
      </c>
      <c r="N261" s="5"/>
      <c r="O261" s="5"/>
      <c r="P261" s="5"/>
      <c r="Q261" s="13">
        <f>VLOOKUP(G261,Projets!$A$2:$R$90,16,0)</f>
        <v>14.5</v>
      </c>
      <c r="R261" s="13">
        <f>VLOOKUP(G261,Projets!$A$2:$R$90,17,0)</f>
        <v>15</v>
      </c>
      <c r="S261" s="13">
        <f t="shared" si="25"/>
        <v>14.75</v>
      </c>
      <c r="T261" s="13">
        <v>0</v>
      </c>
      <c r="U261" s="5"/>
      <c r="V261" s="5"/>
      <c r="W261" s="5"/>
      <c r="X261" s="5"/>
      <c r="Y261" s="5"/>
      <c r="Z261" s="5"/>
    </row>
    <row r="262" spans="1:26" ht="15.75" hidden="1" customHeight="1" x14ac:dyDescent="0.25">
      <c r="A262" s="26">
        <v>108452</v>
      </c>
      <c r="B262" s="5" t="str">
        <f>VLOOKUP(A262,Feuil2!$A$1:$E$552,3,0)</f>
        <v xml:space="preserve">FERAY BEAUMONT    </v>
      </c>
      <c r="C262" s="5" t="str">
        <f>VLOOKUP(A262,Feuil2!$A$1:$E$552,2,0)</f>
        <v xml:space="preserve">Louis  </v>
      </c>
      <c r="D262" s="5" t="str">
        <f t="shared" si="24"/>
        <v xml:space="preserve">FERAY BEAUMONT     Louis  </v>
      </c>
      <c r="E262" s="5" t="str">
        <f>VLOOKUP(A262,Feuil2!$A$1:$E$552,4,0)</f>
        <v>louis.feray-beaumont@edu.ece.fr</v>
      </c>
      <c r="F262" s="10" t="s">
        <v>2878</v>
      </c>
      <c r="G262" s="5" t="s">
        <v>2209</v>
      </c>
      <c r="H262" s="10" t="str">
        <f>VLOOKUP(G262,Projets!$A$2:$B$90,2,0)</f>
        <v>Concevoir et développer la première Customer/Contact Data Platform basée sur l'IA et le Big Data (ou le BI)</v>
      </c>
      <c r="I262" s="5" t="s">
        <v>195</v>
      </c>
      <c r="J262" s="10" t="str">
        <f>VLOOKUP(G262,Projets!$A$2:$K$90,11,0)</f>
        <v>Jacques Rossard</v>
      </c>
      <c r="K262" s="13" t="str">
        <f>VLOOKUP(G262,Projets!$C$2:$E$90,3,0)</f>
        <v>Partenariat</v>
      </c>
      <c r="L262" s="9">
        <f t="shared" si="26"/>
        <v>6</v>
      </c>
      <c r="M262" s="5" t="s">
        <v>2394</v>
      </c>
      <c r="N262" s="5"/>
      <c r="O262" s="5"/>
      <c r="P262" s="5"/>
      <c r="Q262" s="5">
        <v>0</v>
      </c>
      <c r="R262" s="5">
        <v>0</v>
      </c>
      <c r="S262" s="13">
        <f t="shared" si="25"/>
        <v>0</v>
      </c>
      <c r="T262" s="13">
        <v>14.5</v>
      </c>
      <c r="U262" s="5"/>
      <c r="V262" s="5"/>
      <c r="W262" s="5"/>
      <c r="X262" s="5"/>
      <c r="Y262" s="5"/>
      <c r="Z262" s="5"/>
    </row>
    <row r="263" spans="1:26" s="13" customFormat="1" ht="15.75" hidden="1" customHeight="1" x14ac:dyDescent="0.25">
      <c r="A263" s="27">
        <v>105143</v>
      </c>
      <c r="B263" s="10" t="str">
        <f>VLOOKUP(A263,Feuil2!$A$1:$E$552,3,0)</f>
        <v xml:space="preserve">CHATAIGNIER     </v>
      </c>
      <c r="C263" s="10" t="str">
        <f>VLOOKUP(A263,Feuil2!$A$1:$E$552,2,0)</f>
        <v xml:space="preserve">Corentin  </v>
      </c>
      <c r="D263" s="10" t="str">
        <f t="shared" si="24"/>
        <v xml:space="preserve">CHATAIGNIER      Corentin  </v>
      </c>
      <c r="E263" s="10" t="str">
        <f>VLOOKUP(A263,Feuil2!$A$1:$E$552,4,0)</f>
        <v>corentin.chataignier@edu.ece.fr</v>
      </c>
      <c r="F263" s="10" t="s">
        <v>2877</v>
      </c>
      <c r="G263" s="10"/>
      <c r="H263" s="10" t="e">
        <f>VLOOKUP(G263,Projets!$A$2:$B$90,2,0)</f>
        <v>#N/A</v>
      </c>
      <c r="I263" s="10" t="s">
        <v>195</v>
      </c>
      <c r="J263" s="10" t="e">
        <f>VLOOKUP(G263,Projets!$A$2:$K$90,11,0)</f>
        <v>#N/A</v>
      </c>
      <c r="K263" s="13" t="e">
        <f>VLOOKUP(G263,Projets!$C$2:$E$90,3,0)</f>
        <v>#N/A</v>
      </c>
      <c r="L263" s="30">
        <f t="shared" si="26"/>
        <v>0</v>
      </c>
      <c r="M263" s="10" t="s">
        <v>2393</v>
      </c>
      <c r="N263" s="10"/>
      <c r="O263" s="10"/>
      <c r="P263" s="10"/>
      <c r="Q263" s="13" t="e">
        <f>VLOOKUP(G263,Projets!$A$2:$R$90,16,0)</f>
        <v>#N/A</v>
      </c>
      <c r="R263" s="13" t="e">
        <f>VLOOKUP(G263,Projets!$A$2:$R$90,17,0)</f>
        <v>#N/A</v>
      </c>
      <c r="S263" s="13" t="e">
        <f t="shared" si="25"/>
        <v>#N/A</v>
      </c>
      <c r="T263" s="13" t="e">
        <v>#N/A</v>
      </c>
      <c r="U263" s="10"/>
      <c r="V263" s="10"/>
      <c r="W263" s="10"/>
      <c r="X263" s="10"/>
      <c r="Y263" s="10"/>
      <c r="Z263" s="10"/>
    </row>
    <row r="264" spans="1:26" ht="15.75" hidden="1" customHeight="1" x14ac:dyDescent="0.25">
      <c r="A264" s="26">
        <v>108442</v>
      </c>
      <c r="B264" s="5" t="str">
        <f>VLOOKUP(A264,Feuil2!$A$1:$E$552,3,0)</f>
        <v xml:space="preserve">HADJ YOUCEF    </v>
      </c>
      <c r="C264" s="5" t="str">
        <f>VLOOKUP(A264,Feuil2!$A$1:$E$552,2,0)</f>
        <v xml:space="preserve">Reda  </v>
      </c>
      <c r="D264" s="5" t="str">
        <f t="shared" si="24"/>
        <v xml:space="preserve">HADJ YOUCEF     Reda  </v>
      </c>
      <c r="E264" s="5" t="str">
        <f>VLOOKUP(A264,Feuil2!$A$1:$E$552,4,0)</f>
        <v>reda.hadj-youcef@edu.ece.fr</v>
      </c>
      <c r="F264" s="10" t="s">
        <v>2875</v>
      </c>
      <c r="G264" s="5" t="s">
        <v>2170</v>
      </c>
      <c r="H264" s="10" t="str">
        <f>VLOOKUP(G264,Projets!$A$2:$B$90,2,0)</f>
        <v>ETH_lending : calcul de taux d'intéret sur l'éthéréum</v>
      </c>
      <c r="I264" s="5" t="s">
        <v>9</v>
      </c>
      <c r="J264" s="10" t="str">
        <f>VLOOKUP(G264,Projets!$A$2:$K$90,11,0)</f>
        <v>Duc Pham-Hi</v>
      </c>
      <c r="K264" s="13" t="str">
        <f>VLOOKUP(G264,Projets!$C$2:$E$90,3,0)</f>
        <v>Partenariat Finance</v>
      </c>
      <c r="L264" s="9">
        <f t="shared" si="26"/>
        <v>6</v>
      </c>
      <c r="M264" s="5" t="s">
        <v>2393</v>
      </c>
      <c r="N264" s="5"/>
      <c r="O264" s="5"/>
      <c r="P264" s="5"/>
      <c r="Q264" s="13">
        <f>VLOOKUP(G264,Projets!$A$2:$R$90,16,0)</f>
        <v>13</v>
      </c>
      <c r="R264" s="13">
        <f>VLOOKUP(G264,Projets!$A$2:$R$90,17,0)</f>
        <v>15</v>
      </c>
      <c r="S264" s="13">
        <f t="shared" si="25"/>
        <v>14</v>
      </c>
      <c r="T264" s="13">
        <v>14</v>
      </c>
      <c r="U264" s="5"/>
      <c r="V264" s="5"/>
      <c r="W264" s="5"/>
      <c r="X264" s="5"/>
      <c r="Y264" s="5"/>
      <c r="Z264" s="5"/>
    </row>
    <row r="265" spans="1:26" ht="15.75" hidden="1" customHeight="1" x14ac:dyDescent="0.25">
      <c r="A265" s="26">
        <v>108440</v>
      </c>
      <c r="B265" s="5" t="str">
        <f>VLOOKUP(A265,Feuil2!$A$1:$E$552,3,0)</f>
        <v xml:space="preserve">MOUICI     </v>
      </c>
      <c r="C265" s="5" t="str">
        <f>VLOOKUP(A265,Feuil2!$A$1:$E$552,2,0)</f>
        <v xml:space="preserve">Abdelouehed  </v>
      </c>
      <c r="D265" s="5" t="str">
        <f t="shared" si="24"/>
        <v xml:space="preserve">MOUICI      Abdelouehed  </v>
      </c>
      <c r="E265" s="5" t="str">
        <f>VLOOKUP(A265,Feuil2!$A$1:$E$552,4,0)</f>
        <v>abdelouehed.mouici@edu.ece.fr</v>
      </c>
      <c r="F265" s="10" t="s">
        <v>2875</v>
      </c>
      <c r="G265" s="5" t="s">
        <v>2170</v>
      </c>
      <c r="H265" s="10" t="str">
        <f>VLOOKUP(G265,Projets!$A$2:$B$90,2,0)</f>
        <v>ETH_lending : calcul de taux d'intéret sur l'éthéréum</v>
      </c>
      <c r="I265" s="5" t="s">
        <v>9</v>
      </c>
      <c r="J265" s="10" t="str">
        <f>VLOOKUP(G265,Projets!$A$2:$K$90,11,0)</f>
        <v>Duc Pham-Hi</v>
      </c>
      <c r="K265" s="13" t="str">
        <f>VLOOKUP(G265,Projets!$C$2:$E$90,3,0)</f>
        <v>Partenariat Finance</v>
      </c>
      <c r="L265" s="9">
        <f t="shared" si="26"/>
        <v>6</v>
      </c>
      <c r="M265" s="5" t="s">
        <v>2393</v>
      </c>
      <c r="N265" s="5"/>
      <c r="O265" s="5"/>
      <c r="P265" s="5"/>
      <c r="Q265" s="13">
        <f>VLOOKUP(G265,Projets!$A$2:$R$90,16,0)</f>
        <v>13</v>
      </c>
      <c r="R265" s="13">
        <f>VLOOKUP(G265,Projets!$A$2:$R$90,17,0)</f>
        <v>15</v>
      </c>
      <c r="S265" s="13">
        <f t="shared" si="25"/>
        <v>14</v>
      </c>
      <c r="T265" s="13">
        <v>14</v>
      </c>
      <c r="U265" s="5"/>
      <c r="V265" s="5"/>
      <c r="W265" s="5"/>
      <c r="X265" s="5"/>
      <c r="Y265" s="5"/>
      <c r="Z265" s="5"/>
    </row>
    <row r="266" spans="1:26" ht="15.75" hidden="1" x14ac:dyDescent="0.25">
      <c r="A266" s="26">
        <v>108399</v>
      </c>
      <c r="B266" s="5" t="str">
        <f>VLOOKUP(A266,Feuil2!$A$1:$E$552,3,0)</f>
        <v xml:space="preserve">ARZEL     </v>
      </c>
      <c r="C266" s="5" t="str">
        <f>VLOOKUP(A266,Feuil2!$A$1:$E$552,2,0)</f>
        <v xml:space="preserve">Julien  </v>
      </c>
      <c r="D266" s="5" t="str">
        <f t="shared" si="24"/>
        <v xml:space="preserve">ARZEL      Julien  </v>
      </c>
      <c r="E266" s="5" t="str">
        <f>VLOOKUP(A266,Feuil2!$A$1:$E$552,4,0)</f>
        <v>julien.arzel@edu.ece.fr</v>
      </c>
      <c r="F266" s="10" t="s">
        <v>2878</v>
      </c>
      <c r="G266" s="5" t="s">
        <v>2170</v>
      </c>
      <c r="H266" s="10" t="str">
        <f>VLOOKUP(G266,Projets!$A$2:$B$90,2,0)</f>
        <v>ETH_lending : calcul de taux d'intéret sur l'éthéréum</v>
      </c>
      <c r="I266" s="5" t="s">
        <v>9</v>
      </c>
      <c r="J266" s="10" t="str">
        <f>VLOOKUP(G266,Projets!$A$2:$K$90,11,0)</f>
        <v>Duc Pham-Hi</v>
      </c>
      <c r="K266" s="13" t="str">
        <f>VLOOKUP(G266,Projets!$C$2:$E$90,3,0)</f>
        <v>Partenariat Finance</v>
      </c>
      <c r="L266" s="9">
        <f t="shared" si="26"/>
        <v>6</v>
      </c>
      <c r="M266" s="5" t="s">
        <v>2394</v>
      </c>
      <c r="N266" s="5"/>
      <c r="O266" s="5"/>
      <c r="P266" s="5"/>
      <c r="Q266" s="13">
        <f>VLOOKUP(G266,Projets!$A$2:$R$90,16,0)</f>
        <v>13</v>
      </c>
      <c r="R266" s="13">
        <f>VLOOKUP(G266,Projets!$A$2:$R$90,17,0)</f>
        <v>15</v>
      </c>
      <c r="S266" s="13">
        <f t="shared" si="25"/>
        <v>14</v>
      </c>
      <c r="T266" s="13">
        <v>14</v>
      </c>
      <c r="U266" s="5"/>
      <c r="V266" s="5"/>
      <c r="W266" s="5"/>
      <c r="X266" s="5"/>
      <c r="Y266" s="5"/>
      <c r="Z266" s="5"/>
    </row>
    <row r="267" spans="1:26" ht="15.75" hidden="1" customHeight="1" x14ac:dyDescent="0.25">
      <c r="A267" s="26">
        <v>108468</v>
      </c>
      <c r="B267" s="5" t="str">
        <f>VLOOKUP(A267,Feuil2!$A$1:$E$552,3,0)</f>
        <v xml:space="preserve">ZAIDI     </v>
      </c>
      <c r="C267" s="5" t="str">
        <f>VLOOKUP(A267,Feuil2!$A$1:$E$552,2,0)</f>
        <v xml:space="preserve">Mehdi  </v>
      </c>
      <c r="D267" s="5" t="str">
        <f t="shared" si="24"/>
        <v xml:space="preserve">ZAIDI      Mehdi  </v>
      </c>
      <c r="E267" s="5" t="str">
        <f>VLOOKUP(A267,Feuil2!$A$1:$E$552,4,0)</f>
        <v>mehdi.zaidi@edu.ece.fr</v>
      </c>
      <c r="F267" s="10" t="s">
        <v>2875</v>
      </c>
      <c r="G267" s="5" t="s">
        <v>2170</v>
      </c>
      <c r="H267" s="10" t="str">
        <f>VLOOKUP(G267,Projets!$A$2:$B$90,2,0)</f>
        <v>ETH_lending : calcul de taux d'intéret sur l'éthéréum</v>
      </c>
      <c r="I267" s="5" t="s">
        <v>9</v>
      </c>
      <c r="J267" s="10" t="str">
        <f>VLOOKUP(G267,Projets!$A$2:$K$90,11,0)</f>
        <v>Duc Pham-Hi</v>
      </c>
      <c r="K267" s="13" t="str">
        <f>VLOOKUP(G267,Projets!$C$2:$E$90,3,0)</f>
        <v>Partenariat Finance</v>
      </c>
      <c r="L267" s="9">
        <f t="shared" si="26"/>
        <v>6</v>
      </c>
      <c r="M267" s="5" t="s">
        <v>2393</v>
      </c>
      <c r="N267" s="5"/>
      <c r="O267" s="5"/>
      <c r="P267" s="5"/>
      <c r="Q267" s="13">
        <f>VLOOKUP(G267,Projets!$A$2:$R$90,16,0)</f>
        <v>13</v>
      </c>
      <c r="R267" s="13">
        <f>VLOOKUP(G267,Projets!$A$2:$R$90,17,0)</f>
        <v>15</v>
      </c>
      <c r="S267" s="13">
        <f t="shared" si="25"/>
        <v>14</v>
      </c>
      <c r="T267" s="13">
        <v>14</v>
      </c>
      <c r="U267" s="5"/>
      <c r="V267" s="5"/>
      <c r="W267" s="5"/>
      <c r="X267" s="5"/>
      <c r="Y267" s="5"/>
      <c r="Z267" s="5"/>
    </row>
    <row r="268" spans="1:26" ht="15.75" hidden="1" customHeight="1" x14ac:dyDescent="0.25">
      <c r="A268" s="26">
        <v>108374</v>
      </c>
      <c r="B268" s="5" t="str">
        <f>VLOOKUP(A268,Feuil2!$A$1:$E$552,3,0)</f>
        <v xml:space="preserve">MOHAMMAD     </v>
      </c>
      <c r="C268" s="5" t="str">
        <f>VLOOKUP(A268,Feuil2!$A$1:$E$552,2,0)</f>
        <v xml:space="preserve">Sjavel  </v>
      </c>
      <c r="D268" s="5" t="str">
        <f t="shared" si="24"/>
        <v xml:space="preserve">MOHAMMAD      Sjavel  </v>
      </c>
      <c r="E268" s="5" t="str">
        <f>VLOOKUP(A268,Feuil2!$A$1:$E$552,4,0)</f>
        <v>sjavel.mohammad@edu.ece.fr</v>
      </c>
      <c r="F268" s="10" t="s">
        <v>2875</v>
      </c>
      <c r="G268" s="5" t="s">
        <v>2170</v>
      </c>
      <c r="H268" s="10" t="str">
        <f>VLOOKUP(G268,Projets!$A$2:$B$90,2,0)</f>
        <v>ETH_lending : calcul de taux d'intéret sur l'éthéréum</v>
      </c>
      <c r="I268" s="10" t="s">
        <v>9</v>
      </c>
      <c r="J268" s="10" t="str">
        <f>VLOOKUP(G268,Projets!$A$2:$K$90,11,0)</f>
        <v>Duc Pham-Hi</v>
      </c>
      <c r="K268" s="13" t="str">
        <f>VLOOKUP(G268,Projets!$C$2:$E$90,3,0)</f>
        <v>Partenariat Finance</v>
      </c>
      <c r="L268" s="9">
        <f t="shared" si="26"/>
        <v>6</v>
      </c>
      <c r="M268" s="5" t="s">
        <v>2393</v>
      </c>
      <c r="N268" s="5"/>
      <c r="O268" s="5"/>
      <c r="P268" s="5"/>
      <c r="Q268" s="13">
        <f>VLOOKUP(G268,Projets!$A$2:$R$90,16,0)</f>
        <v>13</v>
      </c>
      <c r="R268" s="13">
        <f>VLOOKUP(G268,Projets!$A$2:$R$90,17,0)</f>
        <v>15</v>
      </c>
      <c r="S268" s="13">
        <f t="shared" si="25"/>
        <v>14</v>
      </c>
      <c r="T268" s="13">
        <v>14</v>
      </c>
      <c r="U268" s="5"/>
      <c r="V268" s="5"/>
      <c r="W268" s="5"/>
      <c r="X268" s="5"/>
      <c r="Y268" s="5"/>
      <c r="Z268" s="5"/>
    </row>
    <row r="269" spans="1:26" ht="15.75" hidden="1" customHeight="1" x14ac:dyDescent="0.25">
      <c r="A269" s="28">
        <v>108250</v>
      </c>
      <c r="B269" s="5" t="str">
        <f>VLOOKUP(A269,Feuil2!$A$1:$E$552,3,0)</f>
        <v xml:space="preserve">BESSON     </v>
      </c>
      <c r="C269" s="5" t="str">
        <f>VLOOKUP(A269,Feuil2!$A$1:$E$552,2,0)</f>
        <v xml:space="preserve">Matthias  </v>
      </c>
      <c r="D269" s="5" t="str">
        <f t="shared" si="24"/>
        <v xml:space="preserve">BESSON      Matthias  </v>
      </c>
      <c r="E269" s="5" t="str">
        <f>VLOOKUP(A269,Feuil2!$A$1:$E$552,4,0)</f>
        <v>matthias.besson@edu.ece.fr</v>
      </c>
      <c r="F269" s="10" t="s">
        <v>2874</v>
      </c>
      <c r="G269" s="5" t="s">
        <v>2170</v>
      </c>
      <c r="H269" s="10" t="str">
        <f>VLOOKUP(G269,Projets!$A$2:$B$90,2,0)</f>
        <v>ETH_lending : calcul de taux d'intéret sur l'éthéréum</v>
      </c>
      <c r="I269" s="13" t="s">
        <v>9</v>
      </c>
      <c r="J269" s="13" t="str">
        <f>VLOOKUP(G269,Projets!$A$2:$K$90,11,0)</f>
        <v>Duc Pham-Hi</v>
      </c>
      <c r="K269" s="13" t="str">
        <f>VLOOKUP(G269,Projets!$C$2:$E$90,3,0)</f>
        <v>Partenariat Finance</v>
      </c>
      <c r="L269" s="9">
        <f t="shared" si="26"/>
        <v>6</v>
      </c>
      <c r="M269" s="5" t="s">
        <v>2394</v>
      </c>
      <c r="O269" s="5"/>
      <c r="Q269" s="13">
        <f>VLOOKUP(G269,Projets!$A$2:$R$90,16,0)</f>
        <v>13</v>
      </c>
      <c r="R269" s="13">
        <f>VLOOKUP(G269,Projets!$A$2:$R$90,17,0)</f>
        <v>15</v>
      </c>
      <c r="S269" s="13">
        <f t="shared" si="25"/>
        <v>14</v>
      </c>
      <c r="T269" s="13">
        <v>14</v>
      </c>
    </row>
    <row r="270" spans="1:26" ht="15.75" hidden="1" customHeight="1" x14ac:dyDescent="0.25">
      <c r="A270" s="26">
        <v>106538</v>
      </c>
      <c r="B270" s="5" t="str">
        <f>VLOOKUP(A270,Feuil2!$A$1:$E$552,3,0)</f>
        <v xml:space="preserve">NUNEZ     </v>
      </c>
      <c r="C270" s="5" t="str">
        <f>VLOOKUP(A270,Feuil2!$A$1:$E$552,2,0)</f>
        <v xml:space="preserve">Rafaël  </v>
      </c>
      <c r="D270" s="5" t="str">
        <f t="shared" si="24"/>
        <v xml:space="preserve">NUNEZ      Rafaël  </v>
      </c>
      <c r="E270" s="5" t="str">
        <f>VLOOKUP(A270,Feuil2!$A$1:$E$552,4,0)</f>
        <v>rafael.nunez@edu.ece.fr</v>
      </c>
      <c r="F270" s="10" t="s">
        <v>2875</v>
      </c>
      <c r="G270" s="5" t="s">
        <v>2171</v>
      </c>
      <c r="H270" s="10" t="str">
        <f>VLOOKUP(G270,Projets!$A$2:$B$90,2,0)</f>
        <v>Effets financiers d'interconnexion de chaines heterogenes de blockchain</v>
      </c>
      <c r="I270" s="5" t="s">
        <v>9</v>
      </c>
      <c r="J270" s="10" t="str">
        <f>VLOOKUP(G270,Projets!$A$2:$K$90,11,0)</f>
        <v>Duc Pham-Hi</v>
      </c>
      <c r="K270" s="13" t="str">
        <f>VLOOKUP(G270,Projets!$C$2:$E$90,3,0)</f>
        <v>Partenariat Finance</v>
      </c>
      <c r="L270" s="9">
        <f t="shared" si="26"/>
        <v>6</v>
      </c>
      <c r="M270" s="5" t="s">
        <v>2393</v>
      </c>
      <c r="N270" s="5"/>
      <c r="O270" s="5"/>
      <c r="P270" s="5"/>
      <c r="Q270" s="13">
        <f>VLOOKUP(G270,Projets!$A$2:$R$90,16,0)</f>
        <v>14</v>
      </c>
      <c r="R270" s="13">
        <f>VLOOKUP(G270,Projets!$A$2:$R$90,17,0)</f>
        <v>16</v>
      </c>
      <c r="S270" s="13">
        <f t="shared" si="25"/>
        <v>15</v>
      </c>
      <c r="T270" s="13">
        <v>15</v>
      </c>
      <c r="U270" s="5"/>
      <c r="V270" s="5"/>
      <c r="W270" s="5"/>
      <c r="X270" s="5"/>
      <c r="Y270" s="5"/>
      <c r="Z270" s="5"/>
    </row>
    <row r="271" spans="1:26" ht="15.75" hidden="1" customHeight="1" x14ac:dyDescent="0.25">
      <c r="A271" s="26">
        <v>106598</v>
      </c>
      <c r="B271" s="5" t="str">
        <f>VLOOKUP(A271,Feuil2!$A$1:$E$552,3,0)</f>
        <v xml:space="preserve">ROBERT     </v>
      </c>
      <c r="C271" s="5" t="str">
        <f>VLOOKUP(A271,Feuil2!$A$1:$E$552,2,0)</f>
        <v xml:space="preserve">Julien  </v>
      </c>
      <c r="D271" s="5" t="str">
        <f t="shared" si="24"/>
        <v xml:space="preserve">ROBERT      Julien  </v>
      </c>
      <c r="E271" s="5" t="str">
        <f>VLOOKUP(A271,Feuil2!$A$1:$E$552,4,0)</f>
        <v>julien.robert@edu.ece.fr</v>
      </c>
      <c r="F271" s="10" t="s">
        <v>2875</v>
      </c>
      <c r="G271" s="5" t="s">
        <v>2171</v>
      </c>
      <c r="H271" s="10" t="str">
        <f>VLOOKUP(G271,Projets!$A$2:$B$90,2,0)</f>
        <v>Effets financiers d'interconnexion de chaines heterogenes de blockchain</v>
      </c>
      <c r="I271" s="5" t="s">
        <v>9</v>
      </c>
      <c r="J271" s="10" t="str">
        <f>VLOOKUP(G271,Projets!$A$2:$K$90,11,0)</f>
        <v>Duc Pham-Hi</v>
      </c>
      <c r="K271" s="13" t="str">
        <f>VLOOKUP(G271,Projets!$C$2:$E$90,3,0)</f>
        <v>Partenariat Finance</v>
      </c>
      <c r="L271" s="9">
        <f t="shared" si="26"/>
        <v>6</v>
      </c>
      <c r="M271" s="5" t="s">
        <v>2393</v>
      </c>
      <c r="N271" s="5"/>
      <c r="O271" s="5"/>
      <c r="P271" s="5"/>
      <c r="Q271" s="13">
        <f>VLOOKUP(G271,Projets!$A$2:$R$90,16,0)</f>
        <v>14</v>
      </c>
      <c r="R271" s="13">
        <f>VLOOKUP(G271,Projets!$A$2:$R$90,17,0)</f>
        <v>16</v>
      </c>
      <c r="S271" s="13">
        <f t="shared" si="25"/>
        <v>15</v>
      </c>
      <c r="T271" s="13">
        <v>15</v>
      </c>
      <c r="U271" s="5"/>
      <c r="V271" s="5"/>
      <c r="W271" s="5"/>
      <c r="X271" s="5"/>
      <c r="Y271" s="5"/>
      <c r="Z271" s="5"/>
    </row>
    <row r="272" spans="1:26" ht="15.75" hidden="1" customHeight="1" x14ac:dyDescent="0.25">
      <c r="A272" s="26">
        <v>106299</v>
      </c>
      <c r="B272" s="5" t="str">
        <f>VLOOKUP(A272,Feuil2!$A$1:$E$552,3,0)</f>
        <v xml:space="preserve">BILLON     </v>
      </c>
      <c r="C272" s="5" t="str">
        <f>VLOOKUP(A272,Feuil2!$A$1:$E$552,2,0)</f>
        <v xml:space="preserve">Gustave  </v>
      </c>
      <c r="D272" s="5" t="str">
        <f t="shared" si="24"/>
        <v xml:space="preserve">BILLON      Gustave  </v>
      </c>
      <c r="E272" s="5" t="str">
        <f>VLOOKUP(A272,Feuil2!$A$1:$E$552,4,0)</f>
        <v>gustave.billon@edu.ece.fr</v>
      </c>
      <c r="F272" s="10" t="s">
        <v>2874</v>
      </c>
      <c r="G272" s="5" t="s">
        <v>2171</v>
      </c>
      <c r="H272" s="10" t="str">
        <f>VLOOKUP(G272,Projets!$A$2:$B$90,2,0)</f>
        <v>Effets financiers d'interconnexion de chaines heterogenes de blockchain</v>
      </c>
      <c r="I272" s="5" t="s">
        <v>9</v>
      </c>
      <c r="J272" s="10" t="str">
        <f>VLOOKUP(G272,Projets!$A$2:$K$90,11,0)</f>
        <v>Duc Pham-Hi</v>
      </c>
      <c r="K272" s="13" t="str">
        <f>VLOOKUP(G272,Projets!$C$2:$E$90,3,0)</f>
        <v>Partenariat Finance</v>
      </c>
      <c r="L272" s="9">
        <f t="shared" si="26"/>
        <v>6</v>
      </c>
      <c r="M272" s="5" t="s">
        <v>2394</v>
      </c>
      <c r="N272" s="5"/>
      <c r="O272" s="5"/>
      <c r="P272" s="5"/>
      <c r="Q272" s="13">
        <f>VLOOKUP(G272,Projets!$A$2:$R$90,16,0)</f>
        <v>14</v>
      </c>
      <c r="R272" s="13">
        <f>VLOOKUP(G272,Projets!$A$2:$R$90,17,0)</f>
        <v>16</v>
      </c>
      <c r="S272" s="13">
        <f t="shared" si="25"/>
        <v>15</v>
      </c>
      <c r="T272" s="13">
        <v>15</v>
      </c>
      <c r="U272" s="5"/>
      <c r="V272" s="5"/>
      <c r="W272" s="5"/>
      <c r="X272" s="5"/>
      <c r="Y272" s="5"/>
      <c r="Z272" s="5"/>
    </row>
    <row r="273" spans="1:26" ht="15.75" hidden="1" customHeight="1" x14ac:dyDescent="0.25">
      <c r="A273" s="26">
        <v>108436</v>
      </c>
      <c r="B273" s="5" t="str">
        <f>VLOOKUP(A273,Feuil2!$A$1:$E$552,3,0)</f>
        <v xml:space="preserve">PRADERE     </v>
      </c>
      <c r="C273" s="5" t="str">
        <f>VLOOKUP(A273,Feuil2!$A$1:$E$552,2,0)</f>
        <v xml:space="preserve">Nicolas  </v>
      </c>
      <c r="D273" s="5" t="str">
        <f t="shared" si="24"/>
        <v xml:space="preserve">PRADERE      Nicolas  </v>
      </c>
      <c r="E273" s="5" t="str">
        <f>VLOOKUP(A273,Feuil2!$A$1:$E$552,4,0)</f>
        <v>nicolas.pradere@edu.ece.fr</v>
      </c>
      <c r="F273" s="10" t="s">
        <v>2875</v>
      </c>
      <c r="G273" s="5" t="s">
        <v>2171</v>
      </c>
      <c r="H273" s="10" t="str">
        <f>VLOOKUP(G273,Projets!$A$2:$B$90,2,0)</f>
        <v>Effets financiers d'interconnexion de chaines heterogenes de blockchain</v>
      </c>
      <c r="I273" s="5" t="s">
        <v>9</v>
      </c>
      <c r="J273" s="10" t="str">
        <f>VLOOKUP(G273,Projets!$A$2:$K$90,11,0)</f>
        <v>Duc Pham-Hi</v>
      </c>
      <c r="K273" s="13" t="str">
        <f>VLOOKUP(G273,Projets!$C$2:$E$90,3,0)</f>
        <v>Partenariat Finance</v>
      </c>
      <c r="L273" s="9">
        <f t="shared" si="26"/>
        <v>6</v>
      </c>
      <c r="M273" s="5" t="s">
        <v>2393</v>
      </c>
      <c r="N273" s="5"/>
      <c r="O273" s="5"/>
      <c r="P273" s="5"/>
      <c r="Q273" s="13">
        <f>VLOOKUP(G273,Projets!$A$2:$R$90,16,0)</f>
        <v>14</v>
      </c>
      <c r="R273" s="13">
        <f>VLOOKUP(G273,Projets!$A$2:$R$90,17,0)</f>
        <v>16</v>
      </c>
      <c r="S273" s="13">
        <f t="shared" si="25"/>
        <v>15</v>
      </c>
      <c r="T273" s="13">
        <v>15</v>
      </c>
      <c r="U273" s="5"/>
      <c r="V273" s="5"/>
      <c r="W273" s="5"/>
      <c r="X273" s="5"/>
      <c r="Y273" s="5"/>
      <c r="Z273" s="5"/>
    </row>
    <row r="274" spans="1:26" ht="15.75" hidden="1" customHeight="1" x14ac:dyDescent="0.25">
      <c r="A274" s="26">
        <v>106354</v>
      </c>
      <c r="B274" s="5" t="str">
        <f>VLOOKUP(A274,Feuil2!$A$1:$E$552,3,0)</f>
        <v xml:space="preserve">CLOUET     </v>
      </c>
      <c r="C274" s="5" t="str">
        <f>VLOOKUP(A274,Feuil2!$A$1:$E$552,2,0)</f>
        <v xml:space="preserve">Valentin  </v>
      </c>
      <c r="D274" s="5" t="str">
        <f t="shared" si="24"/>
        <v xml:space="preserve">CLOUET      Valentin  </v>
      </c>
      <c r="E274" s="5" t="str">
        <f>VLOOKUP(A274,Feuil2!$A$1:$E$552,4,0)</f>
        <v>valentin.clouet@edu.ece.fr</v>
      </c>
      <c r="F274" s="10" t="s">
        <v>2878</v>
      </c>
      <c r="G274" s="5" t="s">
        <v>2171</v>
      </c>
      <c r="H274" s="10" t="str">
        <f>VLOOKUP(G274,Projets!$A$2:$B$90,2,0)</f>
        <v>Effets financiers d'interconnexion de chaines heterogenes de blockchain</v>
      </c>
      <c r="I274" s="10" t="s">
        <v>9</v>
      </c>
      <c r="J274" s="10" t="str">
        <f>VLOOKUP(G274,Projets!$A$2:$K$90,11,0)</f>
        <v>Duc Pham-Hi</v>
      </c>
      <c r="K274" s="13" t="str">
        <f>VLOOKUP(G274,Projets!$C$2:$E$90,3,0)</f>
        <v>Partenariat Finance</v>
      </c>
      <c r="L274" s="9">
        <f t="shared" si="26"/>
        <v>6</v>
      </c>
      <c r="M274" s="5" t="s">
        <v>2393</v>
      </c>
      <c r="N274" s="5"/>
      <c r="O274" s="5"/>
      <c r="P274" s="5"/>
      <c r="Q274" s="13">
        <f>VLOOKUP(G274,Projets!$A$2:$R$90,16,0)</f>
        <v>14</v>
      </c>
      <c r="R274" s="13">
        <f>VLOOKUP(G274,Projets!$A$2:$R$90,17,0)</f>
        <v>16</v>
      </c>
      <c r="S274" s="13">
        <f t="shared" si="25"/>
        <v>15</v>
      </c>
      <c r="T274" s="13">
        <v>15</v>
      </c>
      <c r="U274" s="5"/>
      <c r="V274" s="5"/>
      <c r="W274" s="5"/>
      <c r="X274" s="5"/>
      <c r="Y274" s="5"/>
      <c r="Z274" s="5"/>
    </row>
    <row r="275" spans="1:26" ht="15.75" hidden="1" customHeight="1" x14ac:dyDescent="0.25">
      <c r="A275" s="28">
        <v>106479</v>
      </c>
      <c r="B275" s="5" t="str">
        <f>VLOOKUP(A275,Feuil2!$A$1:$E$552,3,0)</f>
        <v xml:space="preserve">RAHBANI     </v>
      </c>
      <c r="C275" s="5" t="str">
        <f>VLOOKUP(A275,Feuil2!$A$1:$E$552,2,0)</f>
        <v xml:space="preserve">Marc  </v>
      </c>
      <c r="D275" s="5" t="str">
        <f t="shared" si="24"/>
        <v xml:space="preserve">RAHBANI      Marc  </v>
      </c>
      <c r="E275" s="5" t="str">
        <f>VLOOKUP(A275,Feuil2!$A$1:$E$552,4,0)</f>
        <v>marc.rahbani@edu.ece.fr</v>
      </c>
      <c r="F275" s="10" t="s">
        <v>2874</v>
      </c>
      <c r="G275" s="5" t="s">
        <v>2171</v>
      </c>
      <c r="H275" s="10" t="str">
        <f>VLOOKUP(G275,Projets!$A$2:$B$90,2,0)</f>
        <v>Effets financiers d'interconnexion de chaines heterogenes de blockchain</v>
      </c>
      <c r="I275" s="13" t="s">
        <v>9</v>
      </c>
      <c r="J275" s="13" t="str">
        <f>VLOOKUP(G275,Projets!$A$2:$K$90,11,0)</f>
        <v>Duc Pham-Hi</v>
      </c>
      <c r="K275" s="13" t="str">
        <f>VLOOKUP(G275,Projets!$C$2:$E$90,3,0)</f>
        <v>Partenariat Finance</v>
      </c>
      <c r="L275" s="9">
        <f t="shared" si="26"/>
        <v>6</v>
      </c>
      <c r="M275" s="5" t="s">
        <v>2394</v>
      </c>
      <c r="O275" s="5"/>
      <c r="Q275" s="13">
        <f>VLOOKUP(G275,Projets!$A$2:$R$90,16,0)</f>
        <v>14</v>
      </c>
      <c r="R275" s="13">
        <f>VLOOKUP(G275,Projets!$A$2:$R$90,17,0)</f>
        <v>16</v>
      </c>
      <c r="S275" s="13">
        <f t="shared" si="25"/>
        <v>15</v>
      </c>
      <c r="T275" s="13">
        <v>15</v>
      </c>
    </row>
    <row r="276" spans="1:26" ht="15.75" hidden="1" customHeight="1" x14ac:dyDescent="0.25">
      <c r="A276" s="26">
        <v>106294</v>
      </c>
      <c r="B276" s="5" t="str">
        <f>VLOOKUP(A276,Feuil2!$A$1:$E$552,3,0)</f>
        <v xml:space="preserve">PANGON     </v>
      </c>
      <c r="C276" s="5" t="str">
        <f>VLOOKUP(A276,Feuil2!$A$1:$E$552,2,0)</f>
        <v xml:space="preserve">Bertrand  </v>
      </c>
      <c r="D276" s="5" t="str">
        <f t="shared" si="24"/>
        <v xml:space="preserve">PANGON      Bertrand  </v>
      </c>
      <c r="E276" s="5" t="str">
        <f>VLOOKUP(A276,Feuil2!$A$1:$E$552,4,0)</f>
        <v>bertrand.pangon@edu.ece.fr</v>
      </c>
      <c r="F276" s="10" t="s">
        <v>2879</v>
      </c>
      <c r="G276" s="5" t="s">
        <v>2172</v>
      </c>
      <c r="H276" s="10" t="str">
        <f>VLOOKUP(G276,Projets!$A$2:$B$90,2,0)</f>
        <v>Empreinte carbone</v>
      </c>
      <c r="I276" s="5" t="s">
        <v>9</v>
      </c>
      <c r="J276" s="10" t="str">
        <f>VLOOKUP(G276,Projets!$A$2:$K$90,11,0)</f>
        <v>Gautier Delache</v>
      </c>
      <c r="K276" s="13" t="str">
        <f>VLOOKUP(G276,Projets!$C$2:$E$90,3,0)</f>
        <v>Concours</v>
      </c>
      <c r="L276" s="9">
        <f t="shared" si="26"/>
        <v>6</v>
      </c>
      <c r="M276" s="5" t="s">
        <v>2393</v>
      </c>
      <c r="N276" s="5"/>
      <c r="O276" s="5"/>
      <c r="P276" s="5"/>
      <c r="Q276" s="13">
        <f>VLOOKUP(G276,Projets!$A$2:$R$90,16,0)</f>
        <v>18</v>
      </c>
      <c r="R276" s="13">
        <f>VLOOKUP(G276,Projets!$A$2:$R$90,17,0)</f>
        <v>18</v>
      </c>
      <c r="S276" s="13">
        <f t="shared" si="25"/>
        <v>18</v>
      </c>
      <c r="T276" s="13">
        <v>18</v>
      </c>
      <c r="U276" s="5"/>
      <c r="V276" s="5"/>
      <c r="W276" s="5"/>
      <c r="X276" s="5"/>
      <c r="Y276" s="5"/>
      <c r="Z276" s="5"/>
    </row>
    <row r="277" spans="1:26" s="5" customFormat="1" ht="15.75" hidden="1" x14ac:dyDescent="0.25">
      <c r="A277" s="26">
        <v>106732</v>
      </c>
      <c r="B277" s="5" t="str">
        <f>VLOOKUP(A277,Feuil2!$A$1:$E$552,3,0)</f>
        <v xml:space="preserve">STADLER     </v>
      </c>
      <c r="C277" s="5" t="str">
        <f>VLOOKUP(A277,Feuil2!$A$1:$E$552,2,0)</f>
        <v xml:space="preserve">Raphael  </v>
      </c>
      <c r="D277" s="5" t="str">
        <f t="shared" si="24"/>
        <v xml:space="preserve">STADLER      Raphael  </v>
      </c>
      <c r="E277" s="5" t="str">
        <f>VLOOKUP(A277,Feuil2!$A$1:$E$552,4,0)</f>
        <v>raphael.stadler@edu.ece.fr</v>
      </c>
      <c r="F277" s="10" t="s">
        <v>2879</v>
      </c>
      <c r="G277" s="5" t="s">
        <v>2172</v>
      </c>
      <c r="H277" s="10" t="str">
        <f>VLOOKUP(G277,Projets!$A$2:$B$90,2,0)</f>
        <v>Empreinte carbone</v>
      </c>
      <c r="I277" s="5" t="s">
        <v>9</v>
      </c>
      <c r="J277" s="10" t="str">
        <f>VLOOKUP(G277,Projets!$A$2:$K$90,11,0)</f>
        <v>Gautier Delache</v>
      </c>
      <c r="K277" s="13" t="str">
        <f>VLOOKUP(G277,Projets!$C$2:$E$90,3,0)</f>
        <v>Concours</v>
      </c>
      <c r="L277" s="9">
        <f t="shared" si="26"/>
        <v>6</v>
      </c>
      <c r="M277" s="5" t="s">
        <v>2393</v>
      </c>
      <c r="Q277" s="13">
        <f>VLOOKUP(G277,Projets!$A$2:$R$90,16,0)</f>
        <v>18</v>
      </c>
      <c r="R277" s="13">
        <f>VLOOKUP(G277,Projets!$A$2:$R$90,17,0)</f>
        <v>18</v>
      </c>
      <c r="S277" s="13">
        <f t="shared" si="25"/>
        <v>18</v>
      </c>
      <c r="T277" s="13">
        <v>18</v>
      </c>
    </row>
    <row r="278" spans="1:26" ht="15.75" hidden="1" customHeight="1" x14ac:dyDescent="0.25">
      <c r="A278" s="26">
        <v>106356</v>
      </c>
      <c r="B278" s="5" t="str">
        <f>VLOOKUP(A278,Feuil2!$A$1:$E$552,3,0)</f>
        <v xml:space="preserve">LEMERCIER     </v>
      </c>
      <c r="C278" s="5" t="str">
        <f>VLOOKUP(A278,Feuil2!$A$1:$E$552,2,0)</f>
        <v xml:space="preserve">Léa  </v>
      </c>
      <c r="D278" s="5" t="str">
        <f t="shared" si="24"/>
        <v xml:space="preserve">LEMERCIER      Léa  </v>
      </c>
      <c r="E278" s="5" t="str">
        <f>VLOOKUP(A278,Feuil2!$A$1:$E$552,4,0)</f>
        <v>lea.lemercier@edu.ece.fr</v>
      </c>
      <c r="F278" s="10" t="s">
        <v>2874</v>
      </c>
      <c r="G278" s="5" t="s">
        <v>2172</v>
      </c>
      <c r="H278" s="10" t="str">
        <f>VLOOKUP(G278,Projets!$A$2:$B$90,2,0)</f>
        <v>Empreinte carbone</v>
      </c>
      <c r="I278" s="5" t="s">
        <v>9</v>
      </c>
      <c r="J278" s="10" t="str">
        <f>VLOOKUP(G278,Projets!$A$2:$K$90,11,0)</f>
        <v>Gautier Delache</v>
      </c>
      <c r="K278" s="13" t="str">
        <f>VLOOKUP(G278,Projets!$C$2:$E$90,3,0)</f>
        <v>Concours</v>
      </c>
      <c r="L278" s="9">
        <f t="shared" si="26"/>
        <v>6</v>
      </c>
      <c r="M278" s="5" t="s">
        <v>2394</v>
      </c>
      <c r="N278" s="5"/>
      <c r="O278" s="5"/>
      <c r="P278" s="5"/>
      <c r="Q278" s="13">
        <f>VLOOKUP(G278,Projets!$A$2:$R$90,16,0)</f>
        <v>18</v>
      </c>
      <c r="R278" s="13">
        <f>VLOOKUP(G278,Projets!$A$2:$R$90,17,0)</f>
        <v>18</v>
      </c>
      <c r="S278" s="13">
        <f t="shared" si="25"/>
        <v>18</v>
      </c>
      <c r="T278" s="13">
        <v>18</v>
      </c>
      <c r="U278" s="5"/>
      <c r="V278" s="5"/>
      <c r="W278" s="5"/>
      <c r="X278" s="5"/>
      <c r="Y278" s="5"/>
      <c r="Z278" s="5"/>
    </row>
    <row r="279" spans="1:26" ht="15.75" hidden="1" customHeight="1" x14ac:dyDescent="0.25">
      <c r="A279" s="26">
        <v>106928</v>
      </c>
      <c r="B279" s="5" t="str">
        <f>VLOOKUP(A279,Feuil2!$A$1:$E$552,3,0)</f>
        <v xml:space="preserve">LACAVE     </v>
      </c>
      <c r="C279" s="5" t="str">
        <f>VLOOKUP(A279,Feuil2!$A$1:$E$552,2,0)</f>
        <v xml:space="preserve">Gaspard  </v>
      </c>
      <c r="D279" s="5" t="str">
        <f t="shared" si="24"/>
        <v xml:space="preserve">LACAVE      Gaspard  </v>
      </c>
      <c r="E279" s="5" t="str">
        <f>VLOOKUP(A279,Feuil2!$A$1:$E$552,4,0)</f>
        <v>gaspard.lacave@edu.ece.fr</v>
      </c>
      <c r="F279" s="10" t="s">
        <v>2878</v>
      </c>
      <c r="G279" s="5" t="s">
        <v>2172</v>
      </c>
      <c r="H279" s="10" t="str">
        <f>VLOOKUP(G279,Projets!$A$2:$B$90,2,0)</f>
        <v>Empreinte carbone</v>
      </c>
      <c r="I279" s="5" t="s">
        <v>9</v>
      </c>
      <c r="J279" s="10" t="str">
        <f>VLOOKUP(G279,Projets!$A$2:$K$90,11,0)</f>
        <v>Gautier Delache</v>
      </c>
      <c r="K279" s="13" t="str">
        <f>VLOOKUP(G279,Projets!$C$2:$E$90,3,0)</f>
        <v>Concours</v>
      </c>
      <c r="L279" s="9">
        <f t="shared" si="26"/>
        <v>6</v>
      </c>
      <c r="M279" s="5" t="s">
        <v>2394</v>
      </c>
      <c r="N279" s="5"/>
      <c r="O279" s="5"/>
      <c r="P279" s="5"/>
      <c r="Q279" s="13">
        <f>VLOOKUP(G279,Projets!$A$2:$R$90,16,0)</f>
        <v>18</v>
      </c>
      <c r="R279" s="13">
        <f>VLOOKUP(G279,Projets!$A$2:$R$90,17,0)</f>
        <v>18</v>
      </c>
      <c r="S279" s="13">
        <f t="shared" si="25"/>
        <v>18</v>
      </c>
      <c r="T279" s="13">
        <v>18</v>
      </c>
      <c r="U279" s="5"/>
      <c r="V279" s="5"/>
      <c r="W279" s="5"/>
      <c r="X279" s="5"/>
      <c r="Y279" s="5"/>
      <c r="Z279" s="5"/>
    </row>
    <row r="280" spans="1:26" ht="15.75" hidden="1" customHeight="1" x14ac:dyDescent="0.25">
      <c r="A280" s="26">
        <v>106355</v>
      </c>
      <c r="B280" s="5" t="str">
        <f>VLOOKUP(A280,Feuil2!$A$1:$E$552,3,0)</f>
        <v xml:space="preserve">KALOYA     </v>
      </c>
      <c r="C280" s="5" t="str">
        <f>VLOOKUP(A280,Feuil2!$A$1:$E$552,2,0)</f>
        <v xml:space="preserve">Jean-Baptiste  </v>
      </c>
      <c r="D280" s="5" t="str">
        <f t="shared" si="24"/>
        <v xml:space="preserve">KALOYA      Jean-Baptiste  </v>
      </c>
      <c r="E280" s="5" t="str">
        <f>VLOOKUP(A280,Feuil2!$A$1:$E$552,4,0)</f>
        <v>jean-baptiste.kaloya@edu.ece.fr</v>
      </c>
      <c r="F280" s="10" t="s">
        <v>2879</v>
      </c>
      <c r="G280" s="5" t="s">
        <v>2172</v>
      </c>
      <c r="H280" s="10" t="str">
        <f>VLOOKUP(G280,Projets!$A$2:$B$90,2,0)</f>
        <v>Empreinte carbone</v>
      </c>
      <c r="I280" s="10" t="s">
        <v>9</v>
      </c>
      <c r="J280" s="10" t="str">
        <f>VLOOKUP(G280,Projets!$A$2:$K$90,11,0)</f>
        <v>Gautier Delache</v>
      </c>
      <c r="K280" s="13" t="str">
        <f>VLOOKUP(G280,Projets!$C$2:$E$90,3,0)</f>
        <v>Concours</v>
      </c>
      <c r="L280" s="9">
        <f t="shared" si="26"/>
        <v>6</v>
      </c>
      <c r="M280" s="5" t="s">
        <v>2393</v>
      </c>
      <c r="N280" s="5"/>
      <c r="O280" s="5"/>
      <c r="P280" s="5"/>
      <c r="Q280" s="13">
        <f>VLOOKUP(G280,Projets!$A$2:$R$90,16,0)</f>
        <v>18</v>
      </c>
      <c r="R280" s="13">
        <f>VLOOKUP(G280,Projets!$A$2:$R$90,17,0)</f>
        <v>18</v>
      </c>
      <c r="S280" s="13">
        <f t="shared" si="25"/>
        <v>18</v>
      </c>
      <c r="T280" s="13">
        <v>18</v>
      </c>
      <c r="U280" s="5"/>
      <c r="V280" s="5"/>
      <c r="W280" s="5"/>
      <c r="X280" s="5"/>
      <c r="Y280" s="5"/>
      <c r="Z280" s="5"/>
    </row>
    <row r="281" spans="1:26" ht="15.75" hidden="1" customHeight="1" x14ac:dyDescent="0.25">
      <c r="A281" s="28">
        <v>106318</v>
      </c>
      <c r="B281" s="5" t="str">
        <f>VLOOKUP(A281,Feuil2!$A$1:$E$552,3,0)</f>
        <v xml:space="preserve">PRAT     </v>
      </c>
      <c r="C281" s="5" t="str">
        <f>VLOOKUP(A281,Feuil2!$A$1:$E$552,2,0)</f>
        <v xml:space="preserve">Arthur  </v>
      </c>
      <c r="D281" s="5" t="str">
        <f t="shared" si="24"/>
        <v xml:space="preserve">PRAT      Arthur  </v>
      </c>
      <c r="E281" s="5" t="str">
        <f>VLOOKUP(A281,Feuil2!$A$1:$E$552,4,0)</f>
        <v>arthur.prat@edu.ece.fr</v>
      </c>
      <c r="F281" s="10" t="s">
        <v>2878</v>
      </c>
      <c r="G281" s="5" t="s">
        <v>2172</v>
      </c>
      <c r="H281" s="10" t="str">
        <f>VLOOKUP(G281,Projets!$A$2:$B$90,2,0)</f>
        <v>Empreinte carbone</v>
      </c>
      <c r="I281" s="13" t="s">
        <v>9</v>
      </c>
      <c r="J281" s="13" t="str">
        <f>VLOOKUP(G281,Projets!$A$2:$K$90,11,0)</f>
        <v>Gautier Delache</v>
      </c>
      <c r="K281" s="13" t="str">
        <f>VLOOKUP(G281,Projets!$C$2:$E$90,3,0)</f>
        <v>Concours</v>
      </c>
      <c r="L281" s="9">
        <f t="shared" si="26"/>
        <v>6</v>
      </c>
      <c r="M281" s="5" t="s">
        <v>2394</v>
      </c>
      <c r="O281" s="5"/>
      <c r="Q281" s="13">
        <f>VLOOKUP(G281,Projets!$A$2:$R$90,16,0)</f>
        <v>18</v>
      </c>
      <c r="R281" s="13">
        <f>VLOOKUP(G281,Projets!$A$2:$R$90,17,0)</f>
        <v>18</v>
      </c>
      <c r="S281" s="13">
        <f t="shared" si="25"/>
        <v>18</v>
      </c>
      <c r="T281" s="13">
        <v>18</v>
      </c>
    </row>
    <row r="282" spans="1:26" ht="15.75" hidden="1" customHeight="1" x14ac:dyDescent="0.25">
      <c r="A282" s="26">
        <v>106500</v>
      </c>
      <c r="B282" s="5" t="str">
        <f>VLOOKUP(A282,Feuil2!$A$1:$E$552,3,0)</f>
        <v xml:space="preserve">LAURENT     </v>
      </c>
      <c r="C282" s="5" t="str">
        <f>VLOOKUP(A282,Feuil2!$A$1:$E$552,2,0)</f>
        <v xml:space="preserve">Alexandre  </v>
      </c>
      <c r="D282" s="5" t="str">
        <f t="shared" si="24"/>
        <v xml:space="preserve">LAURENT      Alexandre  </v>
      </c>
      <c r="E282" s="5" t="str">
        <f>VLOOKUP(A282,Feuil2!$A$1:$E$552,4,0)</f>
        <v>alexandre.laurent1@edu.ece.fr</v>
      </c>
      <c r="F282" s="10" t="s">
        <v>2877</v>
      </c>
      <c r="G282" s="5" t="s">
        <v>2173</v>
      </c>
      <c r="H282" s="10" t="str">
        <f>VLOOKUP(G282,Projets!$A$2:$B$90,2,0)</f>
        <v>Etude de la musique et l'humain</v>
      </c>
      <c r="I282" s="5" t="s">
        <v>12</v>
      </c>
      <c r="J282" s="10" t="str">
        <f>VLOOKUP(G282,Projets!$A$2:$K$90,11,0)</f>
        <v>JJ Wanègue</v>
      </c>
      <c r="K282" s="13" t="str">
        <f>VLOOKUP(G282,Projets!$C$2:$E$90,3,0)</f>
        <v>Publication</v>
      </c>
      <c r="L282" s="9">
        <f t="shared" si="26"/>
        <v>7</v>
      </c>
      <c r="M282" s="5" t="s">
        <v>2394</v>
      </c>
      <c r="N282" s="5"/>
      <c r="O282" s="5"/>
      <c r="P282" s="5"/>
      <c r="Q282" s="13">
        <f>VLOOKUP(G282,Projets!$A$2:$R$90,16,0)</f>
        <v>15</v>
      </c>
      <c r="R282" s="13">
        <f>VLOOKUP(G282,Projets!$A$2:$R$90,17,0)</f>
        <v>16</v>
      </c>
      <c r="S282" s="13">
        <f t="shared" si="25"/>
        <v>15.5</v>
      </c>
      <c r="T282" s="13">
        <v>15.5</v>
      </c>
      <c r="U282" s="5"/>
      <c r="V282" s="5"/>
      <c r="W282" s="5"/>
      <c r="X282" s="5"/>
      <c r="Y282" s="5"/>
      <c r="Z282" s="5"/>
    </row>
    <row r="283" spans="1:26" ht="15.75" hidden="1" customHeight="1" x14ac:dyDescent="0.25">
      <c r="A283" s="26">
        <v>106337</v>
      </c>
      <c r="B283" s="5" t="str">
        <f>VLOOKUP(A283,Feuil2!$A$1:$E$552,3,0)</f>
        <v xml:space="preserve">COUVREUR     </v>
      </c>
      <c r="C283" s="5" t="str">
        <f>VLOOKUP(A283,Feuil2!$A$1:$E$552,2,0)</f>
        <v xml:space="preserve">Adrien  </v>
      </c>
      <c r="D283" s="5" t="str">
        <f t="shared" si="24"/>
        <v xml:space="preserve">COUVREUR      Adrien  </v>
      </c>
      <c r="E283" s="5" t="str">
        <f>VLOOKUP(A283,Feuil2!$A$1:$E$552,4,0)</f>
        <v>adrien.couvreur@edu.ece.fr</v>
      </c>
      <c r="F283" s="10" t="s">
        <v>2878</v>
      </c>
      <c r="G283" s="5" t="s">
        <v>2173</v>
      </c>
      <c r="H283" s="10" t="str">
        <f>VLOOKUP(G283,Projets!$A$2:$B$90,2,0)</f>
        <v>Etude de la musique et l'humain</v>
      </c>
      <c r="I283" s="5" t="s">
        <v>12</v>
      </c>
      <c r="J283" s="10" t="str">
        <f>VLOOKUP(G283,Projets!$A$2:$K$90,11,0)</f>
        <v>JJ Wanègue</v>
      </c>
      <c r="K283" s="13" t="str">
        <f>VLOOKUP(G283,Projets!$C$2:$E$90,3,0)</f>
        <v>Publication</v>
      </c>
      <c r="L283" s="9">
        <f t="shared" si="26"/>
        <v>7</v>
      </c>
      <c r="M283" s="5" t="s">
        <v>2393</v>
      </c>
      <c r="N283" s="5"/>
      <c r="O283" s="5"/>
      <c r="P283" s="5"/>
      <c r="Q283" s="13">
        <f>VLOOKUP(G283,Projets!$A$2:$R$90,16,0)</f>
        <v>15</v>
      </c>
      <c r="R283" s="13">
        <f>VLOOKUP(G283,Projets!$A$2:$R$90,17,0)</f>
        <v>16</v>
      </c>
      <c r="S283" s="13">
        <f t="shared" si="25"/>
        <v>15.5</v>
      </c>
      <c r="T283" s="13">
        <v>15.5</v>
      </c>
      <c r="U283" s="5"/>
      <c r="V283" s="5"/>
      <c r="W283" s="5"/>
      <c r="X283" s="5"/>
      <c r="Y283" s="5"/>
      <c r="Z283" s="5"/>
    </row>
    <row r="284" spans="1:26" ht="15.75" hidden="1" customHeight="1" x14ac:dyDescent="0.25">
      <c r="A284" s="26">
        <v>106416</v>
      </c>
      <c r="B284" s="5" t="str">
        <f>VLOOKUP(A284,Feuil2!$A$1:$E$552,3,0)</f>
        <v xml:space="preserve">KICINSKI     </v>
      </c>
      <c r="C284" s="5" t="str">
        <f>VLOOKUP(A284,Feuil2!$A$1:$E$552,2,0)</f>
        <v xml:space="preserve">Ghislain  </v>
      </c>
      <c r="D284" s="5" t="str">
        <f t="shared" si="24"/>
        <v xml:space="preserve">KICINSKI      Ghislain  </v>
      </c>
      <c r="E284" s="5" t="str">
        <f>VLOOKUP(A284,Feuil2!$A$1:$E$552,4,0)</f>
        <v>ghislain.kicinski@edu.ece.fr</v>
      </c>
      <c r="F284" s="10" t="s">
        <v>2878</v>
      </c>
      <c r="G284" s="5" t="s">
        <v>2173</v>
      </c>
      <c r="H284" s="10" t="str">
        <f>VLOOKUP(G284,Projets!$A$2:$B$90,2,0)</f>
        <v>Etude de la musique et l'humain</v>
      </c>
      <c r="I284" s="5" t="s">
        <v>12</v>
      </c>
      <c r="J284" s="10" t="str">
        <f>VLOOKUP(G284,Projets!$A$2:$K$90,11,0)</f>
        <v>JJ Wanègue</v>
      </c>
      <c r="K284" s="13" t="str">
        <f>VLOOKUP(G284,Projets!$C$2:$E$90,3,0)</f>
        <v>Publication</v>
      </c>
      <c r="L284" s="9">
        <f t="shared" si="26"/>
        <v>7</v>
      </c>
      <c r="M284" s="5" t="s">
        <v>2393</v>
      </c>
      <c r="N284" s="5"/>
      <c r="O284" s="5"/>
      <c r="P284" s="5"/>
      <c r="Q284" s="13">
        <f>VLOOKUP(G284,Projets!$A$2:$R$90,16,0)</f>
        <v>15</v>
      </c>
      <c r="R284" s="13">
        <f>VLOOKUP(G284,Projets!$A$2:$R$90,17,0)</f>
        <v>16</v>
      </c>
      <c r="S284" s="13">
        <f t="shared" si="25"/>
        <v>15.5</v>
      </c>
      <c r="T284" s="13">
        <v>15.5</v>
      </c>
      <c r="U284" s="5"/>
      <c r="V284" s="5"/>
      <c r="W284" s="5"/>
      <c r="X284" s="5"/>
      <c r="Y284" s="5"/>
      <c r="Z284" s="5"/>
    </row>
    <row r="285" spans="1:26" ht="15.75" hidden="1" customHeight="1" x14ac:dyDescent="0.25">
      <c r="A285" s="26">
        <v>108485</v>
      </c>
      <c r="B285" s="5" t="str">
        <f>VLOOKUP(A285,Feuil2!$A$1:$E$552,3,0)</f>
        <v xml:space="preserve">SEBAG     </v>
      </c>
      <c r="C285" s="5" t="str">
        <f>VLOOKUP(A285,Feuil2!$A$1:$E$552,2,0)</f>
        <v xml:space="preserve">Clara  </v>
      </c>
      <c r="D285" s="5" t="str">
        <f t="shared" si="24"/>
        <v xml:space="preserve">SEBAG      Clara  </v>
      </c>
      <c r="E285" s="5" t="str">
        <f>VLOOKUP(A285,Feuil2!$A$1:$E$552,4,0)</f>
        <v>clara.sebag@edu.ece.fr</v>
      </c>
      <c r="F285" s="10" t="s">
        <v>2876</v>
      </c>
      <c r="G285" s="5" t="s">
        <v>2173</v>
      </c>
      <c r="H285" s="10" t="str">
        <f>VLOOKUP(G285,Projets!$A$2:$B$90,2,0)</f>
        <v>Etude de la musique et l'humain</v>
      </c>
      <c r="I285" s="5" t="s">
        <v>12</v>
      </c>
      <c r="J285" s="10" t="str">
        <f>VLOOKUP(G285,Projets!$A$2:$K$90,11,0)</f>
        <v>JJ Wanègue</v>
      </c>
      <c r="K285" s="13" t="str">
        <f>VLOOKUP(G285,Projets!$C$2:$E$90,3,0)</f>
        <v>Publication</v>
      </c>
      <c r="L285" s="9">
        <f t="shared" si="26"/>
        <v>7</v>
      </c>
      <c r="M285" s="5" t="s">
        <v>2393</v>
      </c>
      <c r="N285" s="5"/>
      <c r="O285" s="5"/>
      <c r="P285" s="5"/>
      <c r="Q285" s="13">
        <f>VLOOKUP(G285,Projets!$A$2:$R$90,16,0)</f>
        <v>15</v>
      </c>
      <c r="R285" s="13">
        <f>VLOOKUP(G285,Projets!$A$2:$R$90,17,0)</f>
        <v>16</v>
      </c>
      <c r="S285" s="13">
        <f t="shared" si="25"/>
        <v>15.5</v>
      </c>
      <c r="T285" s="13">
        <v>15.5</v>
      </c>
      <c r="U285" s="5"/>
      <c r="V285" s="5"/>
      <c r="W285" s="5"/>
      <c r="X285" s="5"/>
      <c r="Y285" s="5"/>
      <c r="Z285" s="5"/>
    </row>
    <row r="286" spans="1:26" ht="15.75" hidden="1" customHeight="1" x14ac:dyDescent="0.25">
      <c r="A286" s="26">
        <v>108132</v>
      </c>
      <c r="B286" s="5" t="str">
        <f>VLOOKUP(A286,Feuil2!$A$1:$E$552,3,0)</f>
        <v xml:space="preserve">PINEN     </v>
      </c>
      <c r="C286" s="5" t="str">
        <f>VLOOKUP(A286,Feuil2!$A$1:$E$552,2,0)</f>
        <v xml:space="preserve">Emmanuelle  </v>
      </c>
      <c r="D286" s="5" t="str">
        <f t="shared" si="24"/>
        <v xml:space="preserve">PINEN      Emmanuelle  </v>
      </c>
      <c r="E286" s="5" t="str">
        <f>VLOOKUP(A286,Feuil2!$A$1:$E$552,4,0)</f>
        <v>emmanuelle.pinen@edu.ece.fr</v>
      </c>
      <c r="F286" s="10" t="s">
        <v>2875</v>
      </c>
      <c r="G286" s="5" t="s">
        <v>2173</v>
      </c>
      <c r="H286" s="10" t="str">
        <f>VLOOKUP(G286,Projets!$A$2:$B$90,2,0)</f>
        <v>Etude de la musique et l'humain</v>
      </c>
      <c r="I286" s="10" t="s">
        <v>12</v>
      </c>
      <c r="J286" s="10" t="str">
        <f>VLOOKUP(G286,Projets!$A$2:$K$90,11,0)</f>
        <v>JJ Wanègue</v>
      </c>
      <c r="K286" s="13" t="str">
        <f>VLOOKUP(G286,Projets!$C$2:$E$90,3,0)</f>
        <v>Publication</v>
      </c>
      <c r="L286" s="9">
        <f t="shared" si="26"/>
        <v>7</v>
      </c>
      <c r="M286" s="5" t="s">
        <v>2393</v>
      </c>
      <c r="N286" s="5"/>
      <c r="O286" s="5"/>
      <c r="P286" s="5"/>
      <c r="Q286" s="13">
        <f>VLOOKUP(G286,Projets!$A$2:$R$90,16,0)</f>
        <v>15</v>
      </c>
      <c r="R286" s="13">
        <f>VLOOKUP(G286,Projets!$A$2:$R$90,17,0)</f>
        <v>16</v>
      </c>
      <c r="S286" s="13">
        <f t="shared" si="25"/>
        <v>15.5</v>
      </c>
      <c r="T286" s="13">
        <v>15.5</v>
      </c>
      <c r="U286" s="5"/>
      <c r="V286" s="5"/>
      <c r="W286" s="5"/>
      <c r="X286" s="5"/>
      <c r="Y286" s="5"/>
      <c r="Z286" s="5"/>
    </row>
    <row r="287" spans="1:26" ht="15.75" hidden="1" customHeight="1" x14ac:dyDescent="0.25">
      <c r="A287" s="28">
        <v>106342</v>
      </c>
      <c r="B287" s="5" t="str">
        <f>VLOOKUP(A287,Feuil2!$A$1:$E$552,3,0)</f>
        <v xml:space="preserve">OLIN     </v>
      </c>
      <c r="C287" s="5" t="str">
        <f>VLOOKUP(A287,Feuil2!$A$1:$E$552,2,0)</f>
        <v xml:space="preserve">Clement  </v>
      </c>
      <c r="D287" s="5" t="str">
        <f t="shared" si="24"/>
        <v xml:space="preserve">OLIN      Clement  </v>
      </c>
      <c r="E287" s="5" t="str">
        <f>VLOOKUP(A287,Feuil2!$A$1:$E$552,4,0)</f>
        <v>clement.olin@edu.ece.fr</v>
      </c>
      <c r="F287" s="10" t="s">
        <v>2875</v>
      </c>
      <c r="G287" s="5" t="s">
        <v>2173</v>
      </c>
      <c r="H287" s="10" t="str">
        <f>VLOOKUP(G287,Projets!$A$2:$B$90,2,0)</f>
        <v>Etude de la musique et l'humain</v>
      </c>
      <c r="I287" s="13" t="s">
        <v>12</v>
      </c>
      <c r="J287" s="13" t="str">
        <f>VLOOKUP(G287,Projets!$A$2:$K$90,11,0)</f>
        <v>JJ Wanègue</v>
      </c>
      <c r="K287" s="13" t="str">
        <f>VLOOKUP(G287,Projets!$C$2:$E$90,3,0)</f>
        <v>Publication</v>
      </c>
      <c r="L287" s="9">
        <f>COUNTIF($G$2:$G$533,G287)</f>
        <v>7</v>
      </c>
      <c r="M287" s="5" t="s">
        <v>2393</v>
      </c>
      <c r="O287" s="5"/>
      <c r="Q287" s="13">
        <f>VLOOKUP(G287,Projets!$A$2:$R$90,16,0)</f>
        <v>15</v>
      </c>
      <c r="R287" s="13">
        <f>VLOOKUP(G287,Projets!$A$2:$R$90,17,0)</f>
        <v>16</v>
      </c>
      <c r="S287" s="13">
        <f t="shared" si="25"/>
        <v>15.5</v>
      </c>
      <c r="T287" s="13">
        <v>15.5</v>
      </c>
    </row>
    <row r="288" spans="1:26" ht="15.75" hidden="1" customHeight="1" x14ac:dyDescent="0.25">
      <c r="A288" s="26">
        <v>106296</v>
      </c>
      <c r="B288" s="5" t="str">
        <f>VLOOKUP(A288,Feuil2!$A$1:$E$552,3,0)</f>
        <v xml:space="preserve">LAUREAU     </v>
      </c>
      <c r="C288" s="5" t="str">
        <f>VLOOKUP(A288,Feuil2!$A$1:$E$552,2,0)</f>
        <v xml:space="preserve">Arthur  </v>
      </c>
      <c r="D288" s="5" t="str">
        <f t="shared" si="24"/>
        <v xml:space="preserve">LAUREAU      Arthur  </v>
      </c>
      <c r="E288" s="5" t="str">
        <f>VLOOKUP(A288,Feuil2!$A$1:$E$552,4,0)</f>
        <v>arthur.laureau@edu.ece.fr</v>
      </c>
      <c r="F288" s="10" t="s">
        <v>2878</v>
      </c>
      <c r="G288" s="5" t="s">
        <v>2174</v>
      </c>
      <c r="H288" s="10" t="str">
        <f>VLOOKUP(G288,Projets!$A$2:$B$90,2,0)</f>
        <v>Coupe de robotique</v>
      </c>
      <c r="I288" s="5" t="s">
        <v>14</v>
      </c>
      <c r="J288" s="10" t="str">
        <f>VLOOKUP(G288,Projets!$A$2:$K$90,11,0)</f>
        <v>T Guillemot</v>
      </c>
      <c r="K288" s="13" t="str">
        <f>VLOOKUP(G288,Projets!$C$2:$E$90,3,0)</f>
        <v>Innovation Ouverte</v>
      </c>
      <c r="L288" s="9">
        <f t="shared" ref="L288:L307" si="27">COUNTIF($G$2:$G$488,G288)</f>
        <v>5</v>
      </c>
      <c r="M288" s="5" t="s">
        <v>2394</v>
      </c>
      <c r="N288" s="5"/>
      <c r="O288" s="5"/>
      <c r="P288" s="5"/>
      <c r="Q288" s="13">
        <f>VLOOKUP(G288,Projets!$A$2:$R$90,16,0)</f>
        <v>17.5</v>
      </c>
      <c r="R288" s="13">
        <f>VLOOKUP(G288,Projets!$A$2:$R$90,17,0)</f>
        <v>17</v>
      </c>
      <c r="S288" s="13">
        <f t="shared" si="25"/>
        <v>17.25</v>
      </c>
      <c r="T288" s="13">
        <v>17.25</v>
      </c>
      <c r="U288" s="5"/>
      <c r="V288" s="5"/>
      <c r="W288" s="5"/>
      <c r="X288" s="5"/>
      <c r="Y288" s="5"/>
      <c r="Z288" s="5"/>
    </row>
    <row r="289" spans="1:26" ht="15.75" hidden="1" customHeight="1" x14ac:dyDescent="0.25">
      <c r="A289" s="26">
        <v>106422</v>
      </c>
      <c r="B289" s="5" t="str">
        <f>VLOOKUP(A289,Feuil2!$A$1:$E$552,3,0)</f>
        <v xml:space="preserve">COUDERT     </v>
      </c>
      <c r="C289" s="5" t="str">
        <f>VLOOKUP(A289,Feuil2!$A$1:$E$552,2,0)</f>
        <v xml:space="preserve">Aurélien  </v>
      </c>
      <c r="D289" s="5" t="str">
        <f t="shared" si="24"/>
        <v xml:space="preserve">COUDERT      Aurélien  </v>
      </c>
      <c r="E289" s="5" t="str">
        <f>VLOOKUP(A289,Feuil2!$A$1:$E$552,4,0)</f>
        <v>aurelien.coudert@edu.ece.fr</v>
      </c>
      <c r="F289" s="10" t="s">
        <v>2877</v>
      </c>
      <c r="G289" s="5" t="s">
        <v>2174</v>
      </c>
      <c r="H289" s="10" t="str">
        <f>VLOOKUP(G289,Projets!$A$2:$B$90,2,0)</f>
        <v>Coupe de robotique</v>
      </c>
      <c r="I289" s="5" t="s">
        <v>14</v>
      </c>
      <c r="J289" s="10" t="str">
        <f>VLOOKUP(G289,Projets!$A$2:$K$90,11,0)</f>
        <v>T Guillemot</v>
      </c>
      <c r="K289" s="13" t="str">
        <f>VLOOKUP(G289,Projets!$C$2:$E$90,3,0)</f>
        <v>Innovation Ouverte</v>
      </c>
      <c r="L289" s="9">
        <f t="shared" si="27"/>
        <v>5</v>
      </c>
      <c r="M289" s="5" t="s">
        <v>2393</v>
      </c>
      <c r="N289" s="5"/>
      <c r="O289" s="5"/>
      <c r="P289" s="5"/>
      <c r="Q289" s="13">
        <f>VLOOKUP(G289,Projets!$A$2:$R$90,16,0)</f>
        <v>17.5</v>
      </c>
      <c r="R289" s="13">
        <f>VLOOKUP(G289,Projets!$A$2:$R$90,17,0)</f>
        <v>17</v>
      </c>
      <c r="S289" s="13">
        <f t="shared" si="25"/>
        <v>17.25</v>
      </c>
      <c r="T289" s="13">
        <v>17.25</v>
      </c>
      <c r="U289" s="5"/>
      <c r="V289" s="5"/>
      <c r="W289" s="5"/>
      <c r="X289" s="5"/>
      <c r="Y289" s="5"/>
      <c r="Z289" s="5"/>
    </row>
    <row r="290" spans="1:26" ht="15.75" hidden="1" customHeight="1" x14ac:dyDescent="0.25">
      <c r="A290" s="26">
        <v>106489</v>
      </c>
      <c r="B290" s="5" t="str">
        <f>VLOOKUP(A290,Feuil2!$A$1:$E$552,3,0)</f>
        <v xml:space="preserve">COURAUD     </v>
      </c>
      <c r="C290" s="5" t="str">
        <f>VLOOKUP(A290,Feuil2!$A$1:$E$552,2,0)</f>
        <v xml:space="preserve">Thomas  </v>
      </c>
      <c r="D290" s="5" t="str">
        <f t="shared" si="24"/>
        <v xml:space="preserve">COURAUD      Thomas  </v>
      </c>
      <c r="E290" s="5" t="str">
        <f>VLOOKUP(A290,Feuil2!$A$1:$E$552,4,0)</f>
        <v>thomas.couraud@edu.ece.fr</v>
      </c>
      <c r="F290" s="10" t="s">
        <v>2877</v>
      </c>
      <c r="G290" s="5" t="s">
        <v>2174</v>
      </c>
      <c r="H290" s="10" t="str">
        <f>VLOOKUP(G290,Projets!$A$2:$B$90,2,0)</f>
        <v>Coupe de robotique</v>
      </c>
      <c r="I290" s="5" t="s">
        <v>14</v>
      </c>
      <c r="J290" s="10" t="str">
        <f>VLOOKUP(G290,Projets!$A$2:$K$90,11,0)</f>
        <v>T Guillemot</v>
      </c>
      <c r="K290" s="13" t="str">
        <f>VLOOKUP(G290,Projets!$C$2:$E$90,3,0)</f>
        <v>Innovation Ouverte</v>
      </c>
      <c r="L290" s="9">
        <f t="shared" si="27"/>
        <v>5</v>
      </c>
      <c r="M290" s="5" t="s">
        <v>2393</v>
      </c>
      <c r="N290" s="5"/>
      <c r="O290" s="5"/>
      <c r="P290" s="5"/>
      <c r="Q290" s="13">
        <f>VLOOKUP(G290,Projets!$A$2:$R$90,16,0)</f>
        <v>17.5</v>
      </c>
      <c r="R290" s="13">
        <f>VLOOKUP(G290,Projets!$A$2:$R$90,17,0)</f>
        <v>17</v>
      </c>
      <c r="S290" s="13">
        <f t="shared" si="25"/>
        <v>17.25</v>
      </c>
      <c r="T290" s="13">
        <v>17.25</v>
      </c>
      <c r="U290" s="5"/>
      <c r="V290" s="5"/>
      <c r="W290" s="5"/>
      <c r="X290" s="5"/>
      <c r="Y290" s="5"/>
      <c r="Z290" s="5"/>
    </row>
    <row r="291" spans="1:26" ht="15.75" hidden="1" customHeight="1" x14ac:dyDescent="0.25">
      <c r="A291" s="26">
        <v>106474</v>
      </c>
      <c r="B291" s="5" t="str">
        <f>VLOOKUP(A291,Feuil2!$A$1:$E$552,3,0)</f>
        <v xml:space="preserve">ALLINE     </v>
      </c>
      <c r="C291" s="5" t="str">
        <f>VLOOKUP(A291,Feuil2!$A$1:$E$552,2,0)</f>
        <v xml:space="preserve">Rémy  </v>
      </c>
      <c r="D291" s="5" t="str">
        <f t="shared" si="24"/>
        <v xml:space="preserve">ALLINE      Rémy  </v>
      </c>
      <c r="E291" s="5" t="str">
        <f>VLOOKUP(A291,Feuil2!$A$1:$E$552,4,0)</f>
        <v>remy.alline@edu.ece.fr</v>
      </c>
      <c r="F291" s="10" t="s">
        <v>2878</v>
      </c>
      <c r="G291" s="5" t="s">
        <v>2174</v>
      </c>
      <c r="H291" s="10" t="str">
        <f>VLOOKUP(G291,Projets!$A$2:$B$90,2,0)</f>
        <v>Coupe de robotique</v>
      </c>
      <c r="I291" s="5" t="s">
        <v>14</v>
      </c>
      <c r="J291" s="10" t="str">
        <f>VLOOKUP(G291,Projets!$A$2:$K$90,11,0)</f>
        <v>T Guillemot</v>
      </c>
      <c r="K291" s="13" t="str">
        <f>VLOOKUP(G291,Projets!$C$2:$E$90,3,0)</f>
        <v>Innovation Ouverte</v>
      </c>
      <c r="L291" s="9">
        <f t="shared" si="27"/>
        <v>5</v>
      </c>
      <c r="M291" s="5" t="s">
        <v>2394</v>
      </c>
      <c r="N291" s="5"/>
      <c r="O291" s="5"/>
      <c r="P291" s="5"/>
      <c r="Q291" s="13">
        <f>VLOOKUP(G291,Projets!$A$2:$R$90,16,0)</f>
        <v>17.5</v>
      </c>
      <c r="R291" s="13">
        <f>VLOOKUP(G291,Projets!$A$2:$R$90,17,0)</f>
        <v>17</v>
      </c>
      <c r="S291" s="13">
        <f t="shared" si="25"/>
        <v>17.25</v>
      </c>
      <c r="T291" s="13">
        <v>17.25</v>
      </c>
      <c r="U291" s="5"/>
      <c r="V291" s="5"/>
      <c r="W291" s="5"/>
      <c r="X291" s="5"/>
      <c r="Y291" s="5"/>
      <c r="Z291" s="5"/>
    </row>
    <row r="292" spans="1:26" ht="15.75" hidden="1" customHeight="1" x14ac:dyDescent="0.25">
      <c r="A292" s="26">
        <v>106493</v>
      </c>
      <c r="B292" s="5" t="str">
        <f>VLOOKUP(A292,Feuil2!$A$1:$E$552,3,0)</f>
        <v xml:space="preserve">YU     </v>
      </c>
      <c r="C292" s="5" t="str">
        <f>VLOOKUP(A292,Feuil2!$A$1:$E$552,2,0)</f>
        <v xml:space="preserve">Daniel  </v>
      </c>
      <c r="D292" s="5" t="str">
        <f t="shared" si="24"/>
        <v xml:space="preserve">YU      Daniel  </v>
      </c>
      <c r="E292" s="5" t="str">
        <f>VLOOKUP(A292,Feuil2!$A$1:$E$552,4,0)</f>
        <v>daniel.yu@edu.ece.fr</v>
      </c>
      <c r="F292" s="10" t="s">
        <v>2878</v>
      </c>
      <c r="G292" s="5" t="s">
        <v>2174</v>
      </c>
      <c r="H292" s="10" t="str">
        <f>VLOOKUP(G292,Projets!$A$2:$B$90,2,0)</f>
        <v>Coupe de robotique</v>
      </c>
      <c r="I292" s="10" t="s">
        <v>14</v>
      </c>
      <c r="J292" s="10" t="str">
        <f>VLOOKUP(G292,Projets!$A$2:$K$90,11,0)</f>
        <v>T Guillemot</v>
      </c>
      <c r="K292" s="13" t="str">
        <f>VLOOKUP(G292,Projets!$C$2:$E$90,3,0)</f>
        <v>Innovation Ouverte</v>
      </c>
      <c r="L292" s="9">
        <f t="shared" si="27"/>
        <v>5</v>
      </c>
      <c r="M292" s="5" t="s">
        <v>2394</v>
      </c>
      <c r="N292" s="5"/>
      <c r="O292" s="5"/>
      <c r="P292" s="5"/>
      <c r="Q292" s="13">
        <f>VLOOKUP(G292,Projets!$A$2:$R$90,16,0)</f>
        <v>17.5</v>
      </c>
      <c r="R292" s="13">
        <f>VLOOKUP(G292,Projets!$A$2:$R$90,17,0)</f>
        <v>17</v>
      </c>
      <c r="S292" s="13">
        <f t="shared" si="25"/>
        <v>17.25</v>
      </c>
      <c r="T292" s="13">
        <v>17.25</v>
      </c>
      <c r="U292" s="5"/>
      <c r="V292" s="5"/>
      <c r="W292" s="5"/>
      <c r="X292" s="5"/>
      <c r="Y292" s="5"/>
      <c r="Z292" s="5"/>
    </row>
    <row r="293" spans="1:26" ht="15.75" hidden="1" customHeight="1" x14ac:dyDescent="0.25">
      <c r="A293" s="26">
        <v>105907</v>
      </c>
      <c r="B293" s="5" t="str">
        <f>VLOOKUP(A293,Feuil2!$A$1:$E$552,3,0)</f>
        <v xml:space="preserve">BELLAND     </v>
      </c>
      <c r="C293" s="5" t="str">
        <f>VLOOKUP(A293,Feuil2!$A$1:$E$552,2,0)</f>
        <v xml:space="preserve">Eugénie  </v>
      </c>
      <c r="D293" s="5" t="str">
        <f t="shared" si="24"/>
        <v xml:space="preserve">BELLAND      Eugénie  </v>
      </c>
      <c r="E293" s="5" t="str">
        <f>VLOOKUP(A293,Feuil2!$A$1:$E$552,4,0)</f>
        <v>eugenie.belland@edu.ece.fr</v>
      </c>
      <c r="F293" s="10" t="s">
        <v>2879</v>
      </c>
      <c r="G293" s="5" t="s">
        <v>2175</v>
      </c>
      <c r="H293" s="10" t="str">
        <f>VLOOKUP(G293,Projets!$A$2:$B$90,2,0)</f>
        <v>Caméra de sécurité intelligente</v>
      </c>
      <c r="I293" s="5" t="s">
        <v>15</v>
      </c>
      <c r="J293" s="10" t="str">
        <f>VLOOKUP(G293,Projets!$A$2:$K$90,11,0)</f>
        <v>Chiraz Hammami</v>
      </c>
      <c r="K293" s="13" t="str">
        <f>VLOOKUP(G293,Projets!$C$2:$E$90,3,0)</f>
        <v>Concours</v>
      </c>
      <c r="L293" s="9">
        <f t="shared" si="27"/>
        <v>5</v>
      </c>
      <c r="M293" s="5" t="s">
        <v>2393</v>
      </c>
      <c r="N293" s="5"/>
      <c r="O293" s="5"/>
      <c r="P293" s="5"/>
      <c r="Q293" s="13">
        <f>VLOOKUP(G293,Projets!$A$2:$R$90,16,0)</f>
        <v>16</v>
      </c>
      <c r="R293" s="13">
        <f>VLOOKUP(G293,Projets!$A$2:$R$90,17,0)</f>
        <v>18</v>
      </c>
      <c r="S293" s="13">
        <f t="shared" si="25"/>
        <v>17</v>
      </c>
      <c r="T293" s="13">
        <v>17</v>
      </c>
      <c r="U293" s="5"/>
      <c r="V293" s="5"/>
      <c r="W293" s="5"/>
      <c r="X293" s="5"/>
      <c r="Y293" s="5"/>
      <c r="Z293" s="5"/>
    </row>
    <row r="294" spans="1:26" ht="15.75" hidden="1" customHeight="1" x14ac:dyDescent="0.25">
      <c r="A294" s="26">
        <v>106703</v>
      </c>
      <c r="B294" s="5" t="str">
        <f>VLOOKUP(A294,Feuil2!$A$1:$E$552,3,0)</f>
        <v xml:space="preserve">COHEN-SALMON     </v>
      </c>
      <c r="C294" s="5" t="str">
        <f>VLOOKUP(A294,Feuil2!$A$1:$E$552,2,0)</f>
        <v xml:space="preserve">Maxime  </v>
      </c>
      <c r="D294" s="5" t="str">
        <f t="shared" si="24"/>
        <v xml:space="preserve">COHEN-SALMON      Maxime  </v>
      </c>
      <c r="E294" s="5" t="str">
        <f>VLOOKUP(A294,Feuil2!$A$1:$E$552,4,0)</f>
        <v>maxime.cohen-salmon@edu.ece.fr</v>
      </c>
      <c r="F294" s="10" t="s">
        <v>2874</v>
      </c>
      <c r="G294" s="5" t="s">
        <v>2175</v>
      </c>
      <c r="H294" s="10" t="str">
        <f>VLOOKUP(G294,Projets!$A$2:$B$90,2,0)</f>
        <v>Caméra de sécurité intelligente</v>
      </c>
      <c r="I294" s="5" t="s">
        <v>15</v>
      </c>
      <c r="J294" s="10" t="str">
        <f>VLOOKUP(G294,Projets!$A$2:$K$90,11,0)</f>
        <v>Chiraz Hammami</v>
      </c>
      <c r="K294" s="13" t="str">
        <f>VLOOKUP(G294,Projets!$C$2:$E$90,3,0)</f>
        <v>Concours</v>
      </c>
      <c r="L294" s="9">
        <f t="shared" si="27"/>
        <v>5</v>
      </c>
      <c r="M294" s="5" t="s">
        <v>2393</v>
      </c>
      <c r="N294" s="5"/>
      <c r="O294" s="5"/>
      <c r="P294" s="5"/>
      <c r="Q294" s="13">
        <f>VLOOKUP(G294,Projets!$A$2:$R$90,16,0)</f>
        <v>16</v>
      </c>
      <c r="R294" s="13">
        <f>VLOOKUP(G294,Projets!$A$2:$R$90,17,0)</f>
        <v>18</v>
      </c>
      <c r="S294" s="13">
        <f t="shared" si="25"/>
        <v>17</v>
      </c>
      <c r="T294" s="13">
        <v>17</v>
      </c>
      <c r="U294" s="5"/>
      <c r="V294" s="5"/>
      <c r="W294" s="5"/>
      <c r="X294" s="5"/>
      <c r="Y294" s="5"/>
      <c r="Z294" s="5"/>
    </row>
    <row r="295" spans="1:26" ht="15.75" hidden="1" customHeight="1" x14ac:dyDescent="0.25">
      <c r="A295" s="26">
        <v>106729</v>
      </c>
      <c r="B295" s="5" t="str">
        <f>VLOOKUP(A295,Feuil2!$A$1:$E$552,3,0)</f>
        <v xml:space="preserve">AKSOU     </v>
      </c>
      <c r="C295" s="5" t="str">
        <f>VLOOKUP(A295,Feuil2!$A$1:$E$552,2,0)</f>
        <v xml:space="preserve">Soufiane  </v>
      </c>
      <c r="D295" s="5" t="str">
        <f t="shared" si="24"/>
        <v xml:space="preserve">AKSOU      Soufiane  </v>
      </c>
      <c r="E295" s="5" t="str">
        <f>VLOOKUP(A295,Feuil2!$A$1:$E$552,4,0)</f>
        <v>soufiane.aksou@edu.ece.fr</v>
      </c>
      <c r="F295" s="10" t="s">
        <v>2874</v>
      </c>
      <c r="G295" s="5" t="s">
        <v>2175</v>
      </c>
      <c r="H295" s="10" t="str">
        <f>VLOOKUP(G295,Projets!$A$2:$B$90,2,0)</f>
        <v>Caméra de sécurité intelligente</v>
      </c>
      <c r="I295" s="5" t="s">
        <v>15</v>
      </c>
      <c r="J295" s="10" t="str">
        <f>VLOOKUP(G295,Projets!$A$2:$K$90,11,0)</f>
        <v>Chiraz Hammami</v>
      </c>
      <c r="K295" s="13" t="str">
        <f>VLOOKUP(G295,Projets!$C$2:$E$90,3,0)</f>
        <v>Concours</v>
      </c>
      <c r="L295" s="9">
        <f t="shared" si="27"/>
        <v>5</v>
      </c>
      <c r="M295" s="5" t="s">
        <v>2394</v>
      </c>
      <c r="N295" s="5"/>
      <c r="O295" s="5"/>
      <c r="P295" s="5"/>
      <c r="Q295" s="13">
        <f>VLOOKUP(G295,Projets!$A$2:$R$90,16,0)</f>
        <v>16</v>
      </c>
      <c r="R295" s="13">
        <f>VLOOKUP(G295,Projets!$A$2:$R$90,17,0)</f>
        <v>18</v>
      </c>
      <c r="S295" s="13">
        <f t="shared" si="25"/>
        <v>17</v>
      </c>
      <c r="T295" s="13">
        <v>17</v>
      </c>
      <c r="U295" s="5"/>
      <c r="V295" s="5"/>
      <c r="W295" s="5"/>
      <c r="X295" s="5"/>
      <c r="Y295" s="5"/>
      <c r="Z295" s="5"/>
    </row>
    <row r="296" spans="1:26" ht="15.75" hidden="1" customHeight="1" x14ac:dyDescent="0.25">
      <c r="A296" s="26">
        <v>106612</v>
      </c>
      <c r="B296" s="5" t="str">
        <f>VLOOKUP(A296,Feuil2!$A$1:$E$552,3,0)</f>
        <v xml:space="preserve">BERAUD     </v>
      </c>
      <c r="C296" s="5" t="str">
        <f>VLOOKUP(A296,Feuil2!$A$1:$E$552,2,0)</f>
        <v xml:space="preserve">Louis  </v>
      </c>
      <c r="D296" s="5" t="str">
        <f t="shared" si="24"/>
        <v xml:space="preserve">BERAUD      Louis  </v>
      </c>
      <c r="E296" s="5" t="str">
        <f>VLOOKUP(A296,Feuil2!$A$1:$E$552,4,0)</f>
        <v>louis.beraud@edu.ece.fr</v>
      </c>
      <c r="F296" s="10" t="s">
        <v>2874</v>
      </c>
      <c r="G296" s="5" t="s">
        <v>2175</v>
      </c>
      <c r="H296" s="10" t="str">
        <f>VLOOKUP(G296,Projets!$A$2:$B$90,2,0)</f>
        <v>Caméra de sécurité intelligente</v>
      </c>
      <c r="I296" s="5" t="s">
        <v>15</v>
      </c>
      <c r="J296" s="10" t="str">
        <f>VLOOKUP(G296,Projets!$A$2:$K$90,11,0)</f>
        <v>Chiraz Hammami</v>
      </c>
      <c r="K296" s="13" t="str">
        <f>VLOOKUP(G296,Projets!$C$2:$E$90,3,0)</f>
        <v>Concours</v>
      </c>
      <c r="L296" s="9">
        <f t="shared" si="27"/>
        <v>5</v>
      </c>
      <c r="M296" s="5" t="s">
        <v>2394</v>
      </c>
      <c r="N296" s="5"/>
      <c r="O296" s="5"/>
      <c r="P296" s="5"/>
      <c r="Q296" s="13">
        <f>VLOOKUP(G296,Projets!$A$2:$R$90,16,0)</f>
        <v>16</v>
      </c>
      <c r="R296" s="13">
        <f>VLOOKUP(G296,Projets!$A$2:$R$90,17,0)</f>
        <v>18</v>
      </c>
      <c r="S296" s="13">
        <f t="shared" si="25"/>
        <v>17</v>
      </c>
      <c r="T296" s="13">
        <v>17</v>
      </c>
      <c r="U296" s="5"/>
      <c r="V296" s="5"/>
      <c r="W296" s="5"/>
      <c r="X296" s="5"/>
      <c r="Y296" s="5"/>
      <c r="Z296" s="5"/>
    </row>
    <row r="297" spans="1:26" ht="15.75" hidden="1" customHeight="1" x14ac:dyDescent="0.25">
      <c r="A297" s="26">
        <v>105812</v>
      </c>
      <c r="B297" s="5" t="str">
        <f>VLOOKUP(A297,Feuil2!$A$1:$E$552,3,0)</f>
        <v xml:space="preserve">KIRGENER DE PLANTA   </v>
      </c>
      <c r="C297" s="5" t="str">
        <f>VLOOKUP(A297,Feuil2!$A$1:$E$552,2,0)</f>
        <v xml:space="preserve">Victoire  </v>
      </c>
      <c r="D297" s="5" t="str">
        <f t="shared" si="24"/>
        <v xml:space="preserve">KIRGENER DE PLANTA    Victoire  </v>
      </c>
      <c r="E297" s="5" t="str">
        <f>VLOOKUP(A297,Feuil2!$A$1:$E$552,4,0)</f>
        <v>victoire.kirgener-de-planta@edu.ece.fr</v>
      </c>
      <c r="F297" s="10" t="s">
        <v>2876</v>
      </c>
      <c r="G297" s="5" t="s">
        <v>2175</v>
      </c>
      <c r="H297" s="10" t="str">
        <f>VLOOKUP(G297,Projets!$A$2:$B$90,2,0)</f>
        <v>Caméra de sécurité intelligente</v>
      </c>
      <c r="I297" s="10" t="s">
        <v>15</v>
      </c>
      <c r="J297" s="10" t="str">
        <f>VLOOKUP(G297,Projets!$A$2:$K$90,11,0)</f>
        <v>Chiraz Hammami</v>
      </c>
      <c r="K297" s="13" t="str">
        <f>VLOOKUP(G297,Projets!$C$2:$E$90,3,0)</f>
        <v>Concours</v>
      </c>
      <c r="L297" s="9">
        <f t="shared" si="27"/>
        <v>5</v>
      </c>
      <c r="M297" s="5" t="s">
        <v>2393</v>
      </c>
      <c r="N297" s="5"/>
      <c r="O297" s="5"/>
      <c r="P297" s="5"/>
      <c r="Q297" s="13">
        <f>VLOOKUP(G297,Projets!$A$2:$R$90,16,0)</f>
        <v>16</v>
      </c>
      <c r="R297" s="13">
        <f>VLOOKUP(G297,Projets!$A$2:$R$90,17,0)</f>
        <v>18</v>
      </c>
      <c r="S297" s="13">
        <f t="shared" si="25"/>
        <v>17</v>
      </c>
      <c r="T297" s="13">
        <v>17</v>
      </c>
      <c r="U297" s="5"/>
      <c r="V297" s="5"/>
      <c r="W297" s="5"/>
      <c r="X297" s="5"/>
      <c r="Y297" s="5"/>
      <c r="Z297" s="5"/>
    </row>
    <row r="298" spans="1:26" ht="15.75" hidden="1" customHeight="1" x14ac:dyDescent="0.25">
      <c r="A298" s="26">
        <v>106298</v>
      </c>
      <c r="B298" s="5" t="str">
        <f>VLOOKUP(A298,Feuil2!$A$1:$E$552,3,0)</f>
        <v xml:space="preserve">JONDEAU     </v>
      </c>
      <c r="C298" s="5" t="str">
        <f>VLOOKUP(A298,Feuil2!$A$1:$E$552,2,0)</f>
        <v xml:space="preserve">Matthieu  </v>
      </c>
      <c r="D298" s="5" t="str">
        <f t="shared" si="24"/>
        <v xml:space="preserve">JONDEAU      Matthieu  </v>
      </c>
      <c r="E298" s="5" t="str">
        <f>VLOOKUP(A298,Feuil2!$A$1:$E$552,4,0)</f>
        <v>matthieu.jondeau@edu.ece.fr</v>
      </c>
      <c r="F298" s="10" t="s">
        <v>2875</v>
      </c>
      <c r="G298" s="5" t="s">
        <v>2176</v>
      </c>
      <c r="H298" s="10" t="str">
        <f>VLOOKUP(G298,Projets!$A$2:$B$90,2,0)</f>
        <v>Visio-tech</v>
      </c>
      <c r="I298" s="5" t="s">
        <v>15</v>
      </c>
      <c r="J298" s="10" t="str">
        <f>VLOOKUP(G298,Projets!$A$2:$K$90,11,0)</f>
        <v>T Guillemot</v>
      </c>
      <c r="K298" s="13" t="str">
        <f>VLOOKUP(G298,Projets!$C$2:$E$90,3,0)</f>
        <v>Concours</v>
      </c>
      <c r="L298" s="9">
        <f t="shared" si="27"/>
        <v>5</v>
      </c>
      <c r="M298" s="5" t="s">
        <v>2393</v>
      </c>
      <c r="N298" s="5"/>
      <c r="O298" s="5"/>
      <c r="P298" s="5"/>
      <c r="Q298" s="13">
        <f>VLOOKUP(G298,Projets!$A$2:$R$90,16,0)</f>
        <v>14.5</v>
      </c>
      <c r="R298" s="13">
        <f>VLOOKUP(G298,Projets!$A$2:$R$90,17,0)</f>
        <v>14.5</v>
      </c>
      <c r="S298" s="13">
        <f t="shared" si="25"/>
        <v>14.5</v>
      </c>
      <c r="T298" s="13">
        <v>14.5</v>
      </c>
      <c r="U298" s="5"/>
      <c r="V298" s="5"/>
      <c r="W298" s="5"/>
      <c r="X298" s="5"/>
      <c r="Y298" s="5"/>
      <c r="Z298" s="5"/>
    </row>
    <row r="299" spans="1:26" ht="15.75" hidden="1" customHeight="1" x14ac:dyDescent="0.25">
      <c r="A299" s="26">
        <v>106395</v>
      </c>
      <c r="B299" s="5" t="str">
        <f>VLOOKUP(A299,Feuil2!$A$1:$E$552,3,0)</f>
        <v xml:space="preserve">ARNAUD     </v>
      </c>
      <c r="C299" s="5" t="str">
        <f>VLOOKUP(A299,Feuil2!$A$1:$E$552,2,0)</f>
        <v xml:space="preserve">Bastien  </v>
      </c>
      <c r="D299" s="5" t="str">
        <f t="shared" si="24"/>
        <v xml:space="preserve">ARNAUD      Bastien  </v>
      </c>
      <c r="E299" s="5" t="str">
        <f>VLOOKUP(A299,Feuil2!$A$1:$E$552,4,0)</f>
        <v>bastien.arnaud@edu.ece.fr</v>
      </c>
      <c r="F299" s="10" t="s">
        <v>2877</v>
      </c>
      <c r="G299" s="5" t="s">
        <v>2176</v>
      </c>
      <c r="H299" s="10" t="str">
        <f>VLOOKUP(G299,Projets!$A$2:$B$90,2,0)</f>
        <v>Visio-tech</v>
      </c>
      <c r="I299" s="5" t="s">
        <v>15</v>
      </c>
      <c r="J299" s="10" t="str">
        <f>VLOOKUP(G299,Projets!$A$2:$K$90,11,0)</f>
        <v>T Guillemot</v>
      </c>
      <c r="K299" s="13" t="str">
        <f>VLOOKUP(G299,Projets!$C$2:$E$90,3,0)</f>
        <v>Concours</v>
      </c>
      <c r="L299" s="9">
        <f t="shared" si="27"/>
        <v>5</v>
      </c>
      <c r="M299" s="5" t="s">
        <v>2393</v>
      </c>
      <c r="N299" s="5"/>
      <c r="O299" s="5"/>
      <c r="P299" s="5"/>
      <c r="Q299" s="13">
        <f>VLOOKUP(G299,Projets!$A$2:$R$90,16,0)</f>
        <v>14.5</v>
      </c>
      <c r="R299" s="13">
        <f>VLOOKUP(G299,Projets!$A$2:$R$90,17,0)</f>
        <v>14.5</v>
      </c>
      <c r="S299" s="13">
        <f t="shared" si="25"/>
        <v>14.5</v>
      </c>
      <c r="T299" s="13">
        <v>14.5</v>
      </c>
      <c r="U299" s="5"/>
      <c r="V299" s="5"/>
      <c r="W299" s="5"/>
      <c r="X299" s="5"/>
      <c r="Y299" s="5"/>
      <c r="Z299" s="5"/>
    </row>
    <row r="300" spans="1:26" ht="15.75" hidden="1" customHeight="1" x14ac:dyDescent="0.25">
      <c r="A300" s="26">
        <v>106359</v>
      </c>
      <c r="B300" s="5" t="str">
        <f>VLOOKUP(A300,Feuil2!$A$1:$E$552,3,0)</f>
        <v xml:space="preserve">ARE     </v>
      </c>
      <c r="C300" s="5" t="str">
        <f>VLOOKUP(A300,Feuil2!$A$1:$E$552,2,0)</f>
        <v xml:space="preserve">Quentin  </v>
      </c>
      <c r="D300" s="5" t="str">
        <f t="shared" si="24"/>
        <v xml:space="preserve">ARE      Quentin  </v>
      </c>
      <c r="E300" s="5" t="str">
        <f>VLOOKUP(A300,Feuil2!$A$1:$E$552,4,0)</f>
        <v>quentin.are@edu.ece.fr</v>
      </c>
      <c r="F300" s="10" t="s">
        <v>2879</v>
      </c>
      <c r="G300" s="5" t="s">
        <v>2176</v>
      </c>
      <c r="H300" s="10" t="str">
        <f>VLOOKUP(G300,Projets!$A$2:$B$90,2,0)</f>
        <v>Visio-tech</v>
      </c>
      <c r="I300" s="5" t="s">
        <v>15</v>
      </c>
      <c r="J300" s="10" t="str">
        <f>VLOOKUP(G300,Projets!$A$2:$K$90,11,0)</f>
        <v>T Guillemot</v>
      </c>
      <c r="K300" s="13" t="str">
        <f>VLOOKUP(G300,Projets!$C$2:$E$90,3,0)</f>
        <v>Concours</v>
      </c>
      <c r="L300" s="9">
        <f t="shared" si="27"/>
        <v>5</v>
      </c>
      <c r="M300" s="5" t="s">
        <v>2393</v>
      </c>
      <c r="N300" s="5"/>
      <c r="O300" s="5"/>
      <c r="P300" s="5"/>
      <c r="Q300" s="13">
        <f>VLOOKUP(G300,Projets!$A$2:$R$90,16,0)</f>
        <v>14.5</v>
      </c>
      <c r="R300" s="13">
        <f>VLOOKUP(G300,Projets!$A$2:$R$90,17,0)</f>
        <v>14.5</v>
      </c>
      <c r="S300" s="13">
        <f t="shared" si="25"/>
        <v>14.5</v>
      </c>
      <c r="T300" s="13">
        <v>14.5</v>
      </c>
      <c r="U300" s="5"/>
      <c r="V300" s="5"/>
      <c r="W300" s="5"/>
      <c r="X300" s="5"/>
      <c r="Y300" s="5"/>
      <c r="Z300" s="5"/>
    </row>
    <row r="301" spans="1:26" ht="15.75" hidden="1" customHeight="1" x14ac:dyDescent="0.25">
      <c r="A301" s="26">
        <v>106701</v>
      </c>
      <c r="B301" s="5" t="str">
        <f>VLOOKUP(A301,Feuil2!$A$1:$E$552,3,0)</f>
        <v xml:space="preserve">PHONESAVANH     </v>
      </c>
      <c r="C301" s="5" t="str">
        <f>VLOOKUP(A301,Feuil2!$A$1:$E$552,2,0)</f>
        <v xml:space="preserve">Remy  </v>
      </c>
      <c r="D301" s="5" t="str">
        <f t="shared" si="24"/>
        <v xml:space="preserve">PHONESAVANH      Remy  </v>
      </c>
      <c r="E301" s="5" t="str">
        <f>VLOOKUP(A301,Feuil2!$A$1:$E$552,4,0)</f>
        <v>remy.phonesavanh@edu.ece.fr</v>
      </c>
      <c r="F301" s="10" t="s">
        <v>2877</v>
      </c>
      <c r="G301" s="5" t="s">
        <v>2176</v>
      </c>
      <c r="H301" s="10" t="str">
        <f>VLOOKUP(G301,Projets!$A$2:$B$90,2,0)</f>
        <v>Visio-tech</v>
      </c>
      <c r="I301" s="5" t="s">
        <v>15</v>
      </c>
      <c r="J301" s="10" t="str">
        <f>VLOOKUP(G301,Projets!$A$2:$K$90,11,0)</f>
        <v>T Guillemot</v>
      </c>
      <c r="K301" s="13" t="str">
        <f>VLOOKUP(G301,Projets!$C$2:$E$90,3,0)</f>
        <v>Concours</v>
      </c>
      <c r="L301" s="9">
        <f t="shared" si="27"/>
        <v>5</v>
      </c>
      <c r="M301" s="5" t="s">
        <v>2393</v>
      </c>
      <c r="N301" s="5"/>
      <c r="O301" s="5"/>
      <c r="P301" s="5"/>
      <c r="Q301" s="13">
        <f>VLOOKUP(G301,Projets!$A$2:$R$90,16,0)</f>
        <v>14.5</v>
      </c>
      <c r="R301" s="13">
        <f>VLOOKUP(G301,Projets!$A$2:$R$90,17,0)</f>
        <v>14.5</v>
      </c>
      <c r="S301" s="13">
        <f t="shared" si="25"/>
        <v>14.5</v>
      </c>
      <c r="T301" s="13">
        <v>14.5</v>
      </c>
      <c r="U301" s="5"/>
      <c r="V301" s="5"/>
      <c r="W301" s="5"/>
      <c r="X301" s="5"/>
      <c r="Y301" s="5"/>
      <c r="Z301" s="5"/>
    </row>
    <row r="302" spans="1:26" s="5" customFormat="1" ht="15.75" hidden="1" customHeight="1" x14ac:dyDescent="0.25">
      <c r="A302" s="26">
        <v>106274</v>
      </c>
      <c r="B302" s="5" t="str">
        <f>VLOOKUP(A302,Feuil2!$A$1:$E$552,3,0)</f>
        <v xml:space="preserve">ZAMITH     </v>
      </c>
      <c r="C302" s="5" t="str">
        <f>VLOOKUP(A302,Feuil2!$A$1:$E$552,2,0)</f>
        <v xml:space="preserve">Benjamin  </v>
      </c>
      <c r="D302" s="5" t="str">
        <f t="shared" si="24"/>
        <v xml:space="preserve">ZAMITH      Benjamin  </v>
      </c>
      <c r="E302" s="5" t="str">
        <f>VLOOKUP(A302,Feuil2!$A$1:$E$552,4,0)</f>
        <v>benjamin.zamith@edu.ece.fr</v>
      </c>
      <c r="F302" s="10" t="s">
        <v>2878</v>
      </c>
      <c r="G302" s="5" t="s">
        <v>2176</v>
      </c>
      <c r="H302" s="10" t="str">
        <f>VLOOKUP(G302,Projets!$A$2:$B$90,2,0)</f>
        <v>Visio-tech</v>
      </c>
      <c r="I302" s="10" t="s">
        <v>15</v>
      </c>
      <c r="J302" s="10" t="str">
        <f>VLOOKUP(G302,Projets!$A$2:$K$90,11,0)</f>
        <v>T Guillemot</v>
      </c>
      <c r="K302" s="13" t="str">
        <f>VLOOKUP(G302,Projets!$C$2:$E$90,3,0)</f>
        <v>Concours</v>
      </c>
      <c r="L302" s="9">
        <f t="shared" si="27"/>
        <v>5</v>
      </c>
      <c r="M302" s="5" t="s">
        <v>2394</v>
      </c>
      <c r="Q302" s="13">
        <f>VLOOKUP(G302,Projets!$A$2:$R$90,16,0)</f>
        <v>14.5</v>
      </c>
      <c r="R302" s="13">
        <f>VLOOKUP(G302,Projets!$A$2:$R$90,17,0)</f>
        <v>14.5</v>
      </c>
      <c r="S302" s="13">
        <f t="shared" si="25"/>
        <v>14.5</v>
      </c>
      <c r="T302" s="13">
        <v>14.5</v>
      </c>
    </row>
    <row r="303" spans="1:26" ht="15.75" hidden="1" customHeight="1" x14ac:dyDescent="0.25">
      <c r="A303" s="26">
        <v>106335</v>
      </c>
      <c r="B303" s="5" t="str">
        <f>VLOOKUP(A303,Feuil2!$A$1:$E$552,3,0)</f>
        <v xml:space="preserve">TAVERNIER     </v>
      </c>
      <c r="C303" s="5" t="str">
        <f>VLOOKUP(A303,Feuil2!$A$1:$E$552,2,0)</f>
        <v xml:space="preserve">Alexandre  </v>
      </c>
      <c r="D303" s="5" t="str">
        <f t="shared" si="24"/>
        <v xml:space="preserve">TAVERNIER      Alexandre  </v>
      </c>
      <c r="E303" s="5" t="str">
        <f>VLOOKUP(A303,Feuil2!$A$1:$E$552,4,0)</f>
        <v>alexandre.tavernier@edu.ece.fr</v>
      </c>
      <c r="F303" s="10" t="s">
        <v>2878</v>
      </c>
      <c r="G303" s="5" t="s">
        <v>2177</v>
      </c>
      <c r="H303" s="10" t="str">
        <f>VLOOKUP(G303,Projets!$A$2:$B$90,2,0)</f>
        <v>Digitalisation d'une voiture lambda</v>
      </c>
      <c r="I303" s="5"/>
      <c r="J303" s="10" t="str">
        <f>VLOOKUP(G303,Projets!$A$2:$K$90,11,0)</f>
        <v>Rafik ZITOUNI</v>
      </c>
      <c r="K303" s="13" t="str">
        <f>VLOOKUP(G303,Projets!$C$2:$E$90,3,0)</f>
        <v>Brevet</v>
      </c>
      <c r="L303" s="9">
        <f t="shared" si="27"/>
        <v>7</v>
      </c>
      <c r="M303" s="5" t="s">
        <v>2394</v>
      </c>
      <c r="N303" s="5"/>
      <c r="O303" s="5"/>
      <c r="P303" s="5"/>
      <c r="Q303" s="13">
        <f>VLOOKUP(G303,Projets!$A$2:$R$90,16,0)</f>
        <v>17</v>
      </c>
      <c r="R303" s="13">
        <f>VLOOKUP(G303,Projets!$A$2:$R$90,17,0)</f>
        <v>18</v>
      </c>
      <c r="S303" s="13">
        <f t="shared" si="25"/>
        <v>17.5</v>
      </c>
      <c r="T303" s="13">
        <v>17.5</v>
      </c>
      <c r="U303" s="5"/>
      <c r="V303" s="5"/>
      <c r="W303" s="5"/>
      <c r="X303" s="5"/>
      <c r="Y303" s="5"/>
      <c r="Z303" s="5"/>
    </row>
    <row r="304" spans="1:26" ht="15.75" hidden="1" customHeight="1" x14ac:dyDescent="0.25">
      <c r="A304" s="26">
        <v>106548</v>
      </c>
      <c r="B304" s="5" t="str">
        <f>VLOOKUP(A304,Feuil2!$A$1:$E$552,3,0)</f>
        <v xml:space="preserve">LEVEILLE     </v>
      </c>
      <c r="C304" s="5" t="str">
        <f>VLOOKUP(A304,Feuil2!$A$1:$E$552,2,0)</f>
        <v xml:space="preserve">Karl  </v>
      </c>
      <c r="D304" s="5" t="str">
        <f t="shared" si="24"/>
        <v xml:space="preserve">LEVEILLE      Karl  </v>
      </c>
      <c r="E304" s="5" t="str">
        <f>VLOOKUP(A304,Feuil2!$A$1:$E$552,4,0)</f>
        <v>karl.leveille@edu.ece.fr</v>
      </c>
      <c r="F304" s="10" t="s">
        <v>2876</v>
      </c>
      <c r="G304" s="5" t="s">
        <v>2177</v>
      </c>
      <c r="H304" s="10" t="str">
        <f>VLOOKUP(G304,Projets!$A$2:$B$90,2,0)</f>
        <v>Digitalisation d'une voiture lambda</v>
      </c>
      <c r="I304" s="5"/>
      <c r="J304" s="10" t="str">
        <f>VLOOKUP(G304,Projets!$A$2:$K$90,11,0)</f>
        <v>Rafik ZITOUNI</v>
      </c>
      <c r="K304" s="13" t="str">
        <f>VLOOKUP(G304,Projets!$C$2:$E$90,3,0)</f>
        <v>Brevet</v>
      </c>
      <c r="L304" s="9">
        <f t="shared" si="27"/>
        <v>7</v>
      </c>
      <c r="M304" s="5" t="s">
        <v>2393</v>
      </c>
      <c r="N304" s="5"/>
      <c r="O304" s="5"/>
      <c r="P304" s="5"/>
      <c r="Q304" s="13">
        <f>VLOOKUP(G304,Projets!$A$2:$R$90,16,0)</f>
        <v>17</v>
      </c>
      <c r="R304" s="13">
        <f>VLOOKUP(G304,Projets!$A$2:$R$90,17,0)</f>
        <v>18</v>
      </c>
      <c r="S304" s="13">
        <f t="shared" si="25"/>
        <v>17.5</v>
      </c>
      <c r="T304" s="13">
        <v>17.5</v>
      </c>
      <c r="U304" s="5"/>
      <c r="V304" s="5"/>
      <c r="W304" s="5"/>
      <c r="X304" s="5"/>
      <c r="Y304" s="5"/>
      <c r="Z304" s="5"/>
    </row>
    <row r="305" spans="1:26" ht="15.75" hidden="1" customHeight="1" x14ac:dyDescent="0.25">
      <c r="A305" s="26">
        <v>106424</v>
      </c>
      <c r="B305" s="5" t="str">
        <f>VLOOKUP(A305,Feuil2!$A$1:$E$552,3,0)</f>
        <v xml:space="preserve">COLIN DE VERDIERE   </v>
      </c>
      <c r="C305" s="5" t="str">
        <f>VLOOKUP(A305,Feuil2!$A$1:$E$552,2,0)</f>
        <v xml:space="preserve">Matthieu  </v>
      </c>
      <c r="D305" s="5" t="str">
        <f t="shared" si="24"/>
        <v xml:space="preserve">COLIN DE VERDIERE    Matthieu  </v>
      </c>
      <c r="E305" s="5" t="str">
        <f>VLOOKUP(A305,Feuil2!$A$1:$E$552,4,0)</f>
        <v>matthieu.colin-de-verdiere@edu.ece.fr</v>
      </c>
      <c r="F305" s="10" t="s">
        <v>2878</v>
      </c>
      <c r="G305" s="5" t="s">
        <v>2177</v>
      </c>
      <c r="H305" s="10" t="str">
        <f>VLOOKUP(G305,Projets!$A$2:$B$90,2,0)</f>
        <v>Digitalisation d'une voiture lambda</v>
      </c>
      <c r="I305" s="5"/>
      <c r="J305" s="10" t="str">
        <f>VLOOKUP(G305,Projets!$A$2:$K$90,11,0)</f>
        <v>Rafik ZITOUNI</v>
      </c>
      <c r="K305" s="13" t="str">
        <f>VLOOKUP(G305,Projets!$C$2:$E$90,3,0)</f>
        <v>Brevet</v>
      </c>
      <c r="L305" s="9">
        <f t="shared" si="27"/>
        <v>7</v>
      </c>
      <c r="M305" s="5" t="s">
        <v>2393</v>
      </c>
      <c r="N305" s="5"/>
      <c r="O305" s="5"/>
      <c r="P305" s="5"/>
      <c r="Q305" s="13">
        <f>VLOOKUP(G305,Projets!$A$2:$R$90,16,0)</f>
        <v>17</v>
      </c>
      <c r="R305" s="13">
        <f>VLOOKUP(G305,Projets!$A$2:$R$90,17,0)</f>
        <v>18</v>
      </c>
      <c r="S305" s="13">
        <f t="shared" si="25"/>
        <v>17.5</v>
      </c>
      <c r="T305" s="13">
        <v>17.5</v>
      </c>
      <c r="U305" s="5"/>
      <c r="V305" s="5"/>
      <c r="W305" s="5"/>
      <c r="X305" s="5"/>
      <c r="Y305" s="5"/>
      <c r="Z305" s="5"/>
    </row>
    <row r="306" spans="1:26" ht="15.75" hidden="1" customHeight="1" x14ac:dyDescent="0.25">
      <c r="A306" s="26">
        <v>106411</v>
      </c>
      <c r="B306" s="5" t="str">
        <f>VLOOKUP(A306,Feuil2!$A$1:$E$552,3,0)</f>
        <v xml:space="preserve">REMURIER     </v>
      </c>
      <c r="C306" s="5" t="str">
        <f>VLOOKUP(A306,Feuil2!$A$1:$E$552,2,0)</f>
        <v xml:space="preserve">Léo  </v>
      </c>
      <c r="D306" s="5" t="str">
        <f t="shared" si="24"/>
        <v xml:space="preserve">REMURIER      Léo  </v>
      </c>
      <c r="E306" s="5" t="str">
        <f>VLOOKUP(A306,Feuil2!$A$1:$E$552,4,0)</f>
        <v>leo.remurier@edu.ece.fr</v>
      </c>
      <c r="F306" s="10" t="s">
        <v>2877</v>
      </c>
      <c r="G306" s="5" t="s">
        <v>2177</v>
      </c>
      <c r="H306" s="10" t="str">
        <f>VLOOKUP(G306,Projets!$A$2:$B$90,2,0)</f>
        <v>Digitalisation d'une voiture lambda</v>
      </c>
      <c r="I306" s="5"/>
      <c r="J306" s="10" t="str">
        <f>VLOOKUP(G306,Projets!$A$2:$K$90,11,0)</f>
        <v>Rafik ZITOUNI</v>
      </c>
      <c r="K306" s="13" t="str">
        <f>VLOOKUP(G306,Projets!$C$2:$E$90,3,0)</f>
        <v>Brevet</v>
      </c>
      <c r="L306" s="9">
        <f t="shared" si="27"/>
        <v>7</v>
      </c>
      <c r="M306" s="5" t="s">
        <v>2393</v>
      </c>
      <c r="N306" s="5"/>
      <c r="O306" s="5"/>
      <c r="P306" s="5"/>
      <c r="Q306" s="13">
        <f>VLOOKUP(G306,Projets!$A$2:$R$90,16,0)</f>
        <v>17</v>
      </c>
      <c r="R306" s="13">
        <f>VLOOKUP(G306,Projets!$A$2:$R$90,17,0)</f>
        <v>18</v>
      </c>
      <c r="S306" s="13">
        <f t="shared" si="25"/>
        <v>17.5</v>
      </c>
      <c r="T306" s="13">
        <v>17.5</v>
      </c>
      <c r="U306" s="5"/>
      <c r="V306" s="5"/>
      <c r="W306" s="5"/>
      <c r="X306" s="5"/>
      <c r="Y306" s="5"/>
      <c r="Z306" s="5"/>
    </row>
    <row r="307" spans="1:26" ht="15.75" hidden="1" customHeight="1" x14ac:dyDescent="0.25">
      <c r="A307" s="26">
        <v>106301</v>
      </c>
      <c r="B307" s="5" t="str">
        <f>VLOOKUP(A307,Feuil2!$A$1:$E$552,3,0)</f>
        <v xml:space="preserve">BARALLE     </v>
      </c>
      <c r="C307" s="5" t="str">
        <f>VLOOKUP(A307,Feuil2!$A$1:$E$552,2,0)</f>
        <v xml:space="preserve">Nicolas  </v>
      </c>
      <c r="D307" s="5" t="str">
        <f t="shared" si="24"/>
        <v xml:space="preserve">BARALLE      Nicolas  </v>
      </c>
      <c r="E307" s="5" t="str">
        <f>VLOOKUP(A307,Feuil2!$A$1:$E$552,4,0)</f>
        <v>nicolas.baralle@edu.ece.fr</v>
      </c>
      <c r="F307" s="10" t="s">
        <v>2877</v>
      </c>
      <c r="G307" s="5" t="s">
        <v>2177</v>
      </c>
      <c r="H307" s="10" t="str">
        <f>VLOOKUP(G307,Projets!$A$2:$B$90,2,0)</f>
        <v>Digitalisation d'une voiture lambda</v>
      </c>
      <c r="I307" s="10"/>
      <c r="J307" s="10" t="str">
        <f>VLOOKUP(G307,Projets!$A$2:$K$90,11,0)</f>
        <v>Rafik ZITOUNI</v>
      </c>
      <c r="K307" s="13" t="str">
        <f>VLOOKUP(G307,Projets!$C$2:$E$90,3,0)</f>
        <v>Brevet</v>
      </c>
      <c r="L307" s="9">
        <f t="shared" si="27"/>
        <v>7</v>
      </c>
      <c r="M307" s="5" t="s">
        <v>2393</v>
      </c>
      <c r="N307" s="5"/>
      <c r="O307" s="5"/>
      <c r="P307" s="5"/>
      <c r="Q307" s="13">
        <f>VLOOKUP(G307,Projets!$A$2:$R$90,16,0)</f>
        <v>17</v>
      </c>
      <c r="R307" s="13">
        <f>VLOOKUP(G307,Projets!$A$2:$R$90,17,0)</f>
        <v>18</v>
      </c>
      <c r="S307" s="13">
        <f t="shared" si="25"/>
        <v>17.5</v>
      </c>
      <c r="T307" s="13">
        <v>17.5</v>
      </c>
      <c r="U307" s="5"/>
      <c r="V307" s="5"/>
      <c r="W307" s="5"/>
      <c r="X307" s="5"/>
      <c r="Y307" s="5"/>
      <c r="Z307" s="5"/>
    </row>
    <row r="308" spans="1:26" ht="15.75" hidden="1" customHeight="1" x14ac:dyDescent="0.25">
      <c r="A308" s="31">
        <v>109048</v>
      </c>
      <c r="B308" s="6" t="s">
        <v>2352</v>
      </c>
      <c r="C308" s="6" t="s">
        <v>355</v>
      </c>
      <c r="D308" s="7" t="str">
        <f t="shared" si="24"/>
        <v>Castaneda Para Omar Ali Ahmed</v>
      </c>
      <c r="E308" s="7" t="str">
        <f>VLOOKUP(A308,Feuil2!$A$1:$E$625,4,0)</f>
        <v>A01329030@itesm.mx</v>
      </c>
      <c r="F308" s="10" t="s">
        <v>2878</v>
      </c>
      <c r="G308" s="6" t="s">
        <v>2177</v>
      </c>
      <c r="H308" s="7" t="str">
        <f>VLOOKUP(G308,Projets!$A$2:$B$90,2,0)</f>
        <v>Digitalisation d'une voiture lambda</v>
      </c>
      <c r="I308" s="6" t="str">
        <f>VLOOKUP(G308,Projets!$C$2:$E$90,2,0)</f>
        <v>Communicating Systems</v>
      </c>
      <c r="J308" s="13" t="str">
        <f>VLOOKUP(G308,Projets!$A$2:$K$90,11,0)</f>
        <v>Rafik ZITOUNI</v>
      </c>
      <c r="K308" s="13" t="str">
        <f>VLOOKUP(G308,Projets!$C$2:$E$90,3,0)</f>
        <v>Brevet</v>
      </c>
      <c r="L308" s="9">
        <f>COUNTIF($G$2:$G$533,G308)</f>
        <v>7</v>
      </c>
      <c r="M308" s="7" t="s">
        <v>2394</v>
      </c>
      <c r="N308" s="6"/>
      <c r="O308" s="7" t="s">
        <v>2390</v>
      </c>
      <c r="P308" s="6"/>
      <c r="Q308" s="13">
        <f>VLOOKUP(G308,Projets!$A$2:$R$90,16,0)</f>
        <v>17</v>
      </c>
      <c r="R308" s="13">
        <f>VLOOKUP(G308,Projets!$A$2:$R$90,17,0)</f>
        <v>18</v>
      </c>
      <c r="S308" s="13">
        <f t="shared" si="25"/>
        <v>17.5</v>
      </c>
      <c r="T308" s="13">
        <v>17.5</v>
      </c>
      <c r="U308" s="6"/>
      <c r="V308" s="6"/>
      <c r="W308" s="6"/>
      <c r="X308" s="6"/>
      <c r="Y308" s="6"/>
      <c r="Z308" s="6"/>
    </row>
    <row r="309" spans="1:26" ht="15.75" hidden="1" customHeight="1" x14ac:dyDescent="0.25">
      <c r="A309" s="31">
        <v>109049</v>
      </c>
      <c r="B309" s="6" t="s">
        <v>2357</v>
      </c>
      <c r="C309" s="6" t="s">
        <v>2358</v>
      </c>
      <c r="D309" s="7" t="str">
        <f t="shared" ref="D309:D372" si="28">CONCATENATE(B309," ",C309)</f>
        <v>Lozano Hernandez Jesus Adolfo</v>
      </c>
      <c r="E309" s="7" t="str">
        <f>VLOOKUP(A309,Feuil2!$A$1:$E$625,4,0)</f>
        <v>A01196482@itesm.mx</v>
      </c>
      <c r="F309" s="10" t="s">
        <v>2878</v>
      </c>
      <c r="G309" s="6" t="s">
        <v>2177</v>
      </c>
      <c r="H309" s="7" t="str">
        <f>VLOOKUP(G309,Projets!$A$2:$B$90,2,0)</f>
        <v>Digitalisation d'une voiture lambda</v>
      </c>
      <c r="I309" s="6" t="str">
        <f>VLOOKUP(G309,Projets!$C$2:$E$90,2,0)</f>
        <v>Communicating Systems</v>
      </c>
      <c r="J309" s="13" t="str">
        <f>VLOOKUP(G309,Projets!$A$2:$K$90,11,0)</f>
        <v>Rafik ZITOUNI</v>
      </c>
      <c r="K309" s="13" t="str">
        <f>VLOOKUP(G309,Projets!$C$2:$E$90,3,0)</f>
        <v>Brevet</v>
      </c>
      <c r="L309" s="9">
        <f>COUNTIF($G$2:$G$533,G309)</f>
        <v>7</v>
      </c>
      <c r="M309" s="7" t="s">
        <v>2394</v>
      </c>
      <c r="N309" s="6"/>
      <c r="O309" s="7" t="s">
        <v>2390</v>
      </c>
      <c r="P309" s="6"/>
      <c r="Q309" s="13">
        <f>VLOOKUP(G309,Projets!$A$2:$R$90,16,0)</f>
        <v>17</v>
      </c>
      <c r="R309" s="13">
        <f>VLOOKUP(G309,Projets!$A$2:$R$90,17,0)</f>
        <v>18</v>
      </c>
      <c r="S309" s="13">
        <f t="shared" ref="S309:S372" si="29">AVERAGE(Q309:R309)</f>
        <v>17.5</v>
      </c>
      <c r="T309" s="13">
        <v>17.5</v>
      </c>
      <c r="U309" s="6"/>
      <c r="V309" s="6"/>
      <c r="W309" s="6"/>
      <c r="X309" s="6"/>
      <c r="Y309" s="6"/>
      <c r="Z309" s="6"/>
    </row>
    <row r="310" spans="1:26" ht="15.75" hidden="1" customHeight="1" x14ac:dyDescent="0.25">
      <c r="A310" s="26">
        <v>106524</v>
      </c>
      <c r="B310" s="5" t="str">
        <f>VLOOKUP(A310,Feuil2!$A$1:$E$552,3,0)</f>
        <v xml:space="preserve">BOURAYNE     </v>
      </c>
      <c r="C310" s="5" t="str">
        <f>VLOOKUP(A310,Feuil2!$A$1:$E$552,2,0)</f>
        <v xml:space="preserve">Antoine  </v>
      </c>
      <c r="D310" s="5" t="str">
        <f t="shared" si="28"/>
        <v xml:space="preserve">BOURAYNE      Antoine  </v>
      </c>
      <c r="E310" s="5" t="str">
        <f>VLOOKUP(A310,Feuil2!$A$1:$E$552,4,0)</f>
        <v>antoine.bourayne@edu.ece.fr</v>
      </c>
      <c r="F310" s="10" t="s">
        <v>2879</v>
      </c>
      <c r="G310" s="5" t="s">
        <v>2178</v>
      </c>
      <c r="H310" s="10" t="str">
        <f>VLOOKUP(G310,Projets!$A$2:$B$90,2,0)</f>
        <v>Contrôle de la position de la colonne vertébrale</v>
      </c>
      <c r="I310" s="5" t="s">
        <v>12</v>
      </c>
      <c r="J310" s="10" t="str">
        <f>VLOOKUP(G310,Projets!$A$2:$K$90,11,0)</f>
        <v>Maxime Schneider</v>
      </c>
      <c r="K310" s="13" t="str">
        <f>VLOOKUP(G310,Projets!$C$2:$E$90,3,0)</f>
        <v>Concours</v>
      </c>
      <c r="L310" s="9">
        <f t="shared" ref="L310:L319" si="30">COUNTIF($G$2:$G$488,G310)</f>
        <v>5</v>
      </c>
      <c r="M310" s="5" t="s">
        <v>2393</v>
      </c>
      <c r="N310" s="5"/>
      <c r="O310" s="5"/>
      <c r="P310" s="5"/>
      <c r="Q310" s="13">
        <f>VLOOKUP(G310,Projets!$A$2:$R$90,16,0)</f>
        <v>15.5</v>
      </c>
      <c r="R310" s="13">
        <f>VLOOKUP(G310,Projets!$A$2:$R$90,17,0)</f>
        <v>13.5</v>
      </c>
      <c r="S310" s="13">
        <f t="shared" si="29"/>
        <v>14.5</v>
      </c>
      <c r="T310" s="13">
        <v>14.5</v>
      </c>
      <c r="U310" s="5"/>
      <c r="V310" s="5"/>
      <c r="W310" s="5"/>
      <c r="X310" s="5"/>
      <c r="Y310" s="5"/>
      <c r="Z310" s="5"/>
    </row>
    <row r="311" spans="1:26" ht="15.75" hidden="1" customHeight="1" x14ac:dyDescent="0.25">
      <c r="A311" s="26">
        <v>106601</v>
      </c>
      <c r="B311" s="5" t="str">
        <f>VLOOKUP(A311,Feuil2!$A$1:$E$552,3,0)</f>
        <v xml:space="preserve">CHAMMAS     </v>
      </c>
      <c r="C311" s="5" t="str">
        <f>VLOOKUP(A311,Feuil2!$A$1:$E$552,2,0)</f>
        <v xml:space="preserve">Laura  </v>
      </c>
      <c r="D311" s="5" t="str">
        <f t="shared" si="28"/>
        <v xml:space="preserve">CHAMMAS      Laura  </v>
      </c>
      <c r="E311" s="5" t="str">
        <f>VLOOKUP(A311,Feuil2!$A$1:$E$552,4,0)</f>
        <v>laura.chammas@edu.ece.fr</v>
      </c>
      <c r="F311" s="10" t="s">
        <v>2879</v>
      </c>
      <c r="G311" s="5" t="s">
        <v>2178</v>
      </c>
      <c r="H311" s="10" t="str">
        <f>VLOOKUP(G311,Projets!$A$2:$B$90,2,0)</f>
        <v>Contrôle de la position de la colonne vertébrale</v>
      </c>
      <c r="I311" s="5" t="s">
        <v>12</v>
      </c>
      <c r="J311" s="10" t="str">
        <f>VLOOKUP(G311,Projets!$A$2:$K$90,11,0)</f>
        <v>Maxime Schneider</v>
      </c>
      <c r="K311" s="13" t="str">
        <f>VLOOKUP(G311,Projets!$C$2:$E$90,3,0)</f>
        <v>Concours</v>
      </c>
      <c r="L311" s="9">
        <f t="shared" si="30"/>
        <v>5</v>
      </c>
      <c r="M311" s="5" t="s">
        <v>2393</v>
      </c>
      <c r="N311" s="5"/>
      <c r="O311" s="5"/>
      <c r="P311" s="5"/>
      <c r="Q311" s="13">
        <f>VLOOKUP(G311,Projets!$A$2:$R$90,16,0)</f>
        <v>15.5</v>
      </c>
      <c r="R311" s="13">
        <f>VLOOKUP(G311,Projets!$A$2:$R$90,17,0)</f>
        <v>13.5</v>
      </c>
      <c r="S311" s="13">
        <f t="shared" si="29"/>
        <v>14.5</v>
      </c>
      <c r="T311" s="13">
        <v>14.5</v>
      </c>
      <c r="U311" s="5"/>
      <c r="V311" s="5"/>
      <c r="W311" s="5"/>
      <c r="X311" s="5"/>
      <c r="Y311" s="5"/>
      <c r="Z311" s="5"/>
    </row>
    <row r="312" spans="1:26" ht="15.75" hidden="1" customHeight="1" x14ac:dyDescent="0.25">
      <c r="A312" s="26">
        <v>106608</v>
      </c>
      <c r="B312" s="5" t="str">
        <f>VLOOKUP(A312,Feuil2!$A$1:$E$552,3,0)</f>
        <v xml:space="preserve">BLANCHARD     </v>
      </c>
      <c r="C312" s="5" t="str">
        <f>VLOOKUP(A312,Feuil2!$A$1:$E$552,2,0)</f>
        <v xml:space="preserve">Léa  </v>
      </c>
      <c r="D312" s="5" t="str">
        <f t="shared" si="28"/>
        <v xml:space="preserve">BLANCHARD      Léa  </v>
      </c>
      <c r="E312" s="5" t="str">
        <f>VLOOKUP(A312,Feuil2!$A$1:$E$552,4,0)</f>
        <v>lea.blanchard@edu.ece.fr</v>
      </c>
      <c r="F312" s="10" t="s">
        <v>2879</v>
      </c>
      <c r="G312" s="5" t="s">
        <v>2178</v>
      </c>
      <c r="H312" s="10" t="str">
        <f>VLOOKUP(G312,Projets!$A$2:$B$90,2,0)</f>
        <v>Contrôle de la position de la colonne vertébrale</v>
      </c>
      <c r="I312" s="5" t="s">
        <v>12</v>
      </c>
      <c r="J312" s="10" t="str">
        <f>VLOOKUP(G312,Projets!$A$2:$K$90,11,0)</f>
        <v>Maxime Schneider</v>
      </c>
      <c r="K312" s="13" t="str">
        <f>VLOOKUP(G312,Projets!$C$2:$E$90,3,0)</f>
        <v>Concours</v>
      </c>
      <c r="L312" s="9">
        <f t="shared" si="30"/>
        <v>5</v>
      </c>
      <c r="M312" s="5" t="s">
        <v>2393</v>
      </c>
      <c r="N312" s="5"/>
      <c r="O312" s="5"/>
      <c r="P312" s="5"/>
      <c r="Q312" s="13">
        <f>VLOOKUP(G312,Projets!$A$2:$R$90,16,0)</f>
        <v>15.5</v>
      </c>
      <c r="R312" s="13">
        <f>VLOOKUP(G312,Projets!$A$2:$R$90,17,0)</f>
        <v>13.5</v>
      </c>
      <c r="S312" s="13">
        <f t="shared" si="29"/>
        <v>14.5</v>
      </c>
      <c r="T312" s="13">
        <v>14.5</v>
      </c>
      <c r="U312" s="5"/>
      <c r="V312" s="5"/>
      <c r="W312" s="5"/>
      <c r="X312" s="5"/>
      <c r="Y312" s="5"/>
      <c r="Z312" s="5"/>
    </row>
    <row r="313" spans="1:26" ht="15.75" hidden="1" customHeight="1" x14ac:dyDescent="0.25">
      <c r="A313" s="26">
        <v>106491</v>
      </c>
      <c r="B313" s="5" t="str">
        <f>VLOOKUP(A313,Feuil2!$A$1:$E$552,3,0)</f>
        <v xml:space="preserve">FREMEZ LANDRON    </v>
      </c>
      <c r="C313" s="5" t="str">
        <f>VLOOKUP(A313,Feuil2!$A$1:$E$552,2,0)</f>
        <v xml:space="preserve">Clarisse  </v>
      </c>
      <c r="D313" s="5" t="str">
        <f t="shared" si="28"/>
        <v xml:space="preserve">FREMEZ LANDRON     Clarisse  </v>
      </c>
      <c r="E313" s="5" t="str">
        <f>VLOOKUP(A313,Feuil2!$A$1:$E$552,4,0)</f>
        <v>clarisse.fremez-landron@edu.ece.fr</v>
      </c>
      <c r="F313" s="10" t="s">
        <v>2876</v>
      </c>
      <c r="G313" s="5" t="s">
        <v>2178</v>
      </c>
      <c r="H313" s="10" t="str">
        <f>VLOOKUP(G313,Projets!$A$2:$B$90,2,0)</f>
        <v>Contrôle de la position de la colonne vertébrale</v>
      </c>
      <c r="I313" s="5" t="s">
        <v>12</v>
      </c>
      <c r="J313" s="10" t="str">
        <f>VLOOKUP(G313,Projets!$A$2:$K$90,11,0)</f>
        <v>Maxime Schneider</v>
      </c>
      <c r="K313" s="13" t="str">
        <f>VLOOKUP(G313,Projets!$C$2:$E$90,3,0)</f>
        <v>Concours</v>
      </c>
      <c r="L313" s="9">
        <f t="shared" si="30"/>
        <v>5</v>
      </c>
      <c r="M313" s="5" t="s">
        <v>2393</v>
      </c>
      <c r="N313" s="5"/>
      <c r="O313" s="5"/>
      <c r="P313" s="5"/>
      <c r="Q313" s="13">
        <f>VLOOKUP(G313,Projets!$A$2:$R$90,16,0)</f>
        <v>15.5</v>
      </c>
      <c r="R313" s="13">
        <f>VLOOKUP(G313,Projets!$A$2:$R$90,17,0)</f>
        <v>13.5</v>
      </c>
      <c r="S313" s="13">
        <f t="shared" si="29"/>
        <v>14.5</v>
      </c>
      <c r="T313" s="13">
        <v>14.5</v>
      </c>
      <c r="U313" s="5"/>
      <c r="V313" s="5"/>
      <c r="W313" s="5"/>
      <c r="X313" s="5"/>
      <c r="Y313" s="5"/>
      <c r="Z313" s="5"/>
    </row>
    <row r="314" spans="1:26" ht="15.75" hidden="1" customHeight="1" x14ac:dyDescent="0.25">
      <c r="A314" s="26">
        <v>108379</v>
      </c>
      <c r="B314" s="5" t="str">
        <f>VLOOKUP(A314,Feuil2!$A$1:$E$552,3,0)</f>
        <v xml:space="preserve">SPITE     </v>
      </c>
      <c r="C314" s="5" t="str">
        <f>VLOOKUP(A314,Feuil2!$A$1:$E$552,2,0)</f>
        <v xml:space="preserve">Killian  </v>
      </c>
      <c r="D314" s="5" t="str">
        <f t="shared" si="28"/>
        <v xml:space="preserve">SPITE      Killian  </v>
      </c>
      <c r="E314" s="5" t="str">
        <f>VLOOKUP(A314,Feuil2!$A$1:$E$552,4,0)</f>
        <v>killian.spite@edu.ece.fr</v>
      </c>
      <c r="F314" s="10" t="s">
        <v>2875</v>
      </c>
      <c r="G314" s="5" t="s">
        <v>2178</v>
      </c>
      <c r="H314" s="10" t="str">
        <f>VLOOKUP(G314,Projets!$A$2:$B$90,2,0)</f>
        <v>Contrôle de la position de la colonne vertébrale</v>
      </c>
      <c r="I314" s="10" t="s">
        <v>12</v>
      </c>
      <c r="J314" s="10" t="str">
        <f>VLOOKUP(G314,Projets!$A$2:$K$90,11,0)</f>
        <v>Maxime Schneider</v>
      </c>
      <c r="K314" s="13" t="str">
        <f>VLOOKUP(G314,Projets!$C$2:$E$90,3,0)</f>
        <v>Concours</v>
      </c>
      <c r="L314" s="9">
        <f t="shared" si="30"/>
        <v>5</v>
      </c>
      <c r="M314" s="5" t="s">
        <v>2393</v>
      </c>
      <c r="N314" s="5"/>
      <c r="O314" s="5"/>
      <c r="P314" s="5"/>
      <c r="Q314" s="13">
        <f>VLOOKUP(G314,Projets!$A$2:$R$90,16,0)</f>
        <v>15.5</v>
      </c>
      <c r="R314" s="13">
        <f>VLOOKUP(G314,Projets!$A$2:$R$90,17,0)</f>
        <v>13.5</v>
      </c>
      <c r="S314" s="13">
        <f t="shared" si="29"/>
        <v>14.5</v>
      </c>
      <c r="T314" s="13">
        <v>14.5</v>
      </c>
      <c r="U314" s="5"/>
      <c r="V314" s="5"/>
      <c r="W314" s="5"/>
      <c r="X314" s="5"/>
      <c r="Y314" s="5"/>
      <c r="Z314" s="5"/>
    </row>
    <row r="315" spans="1:26" ht="15.75" hidden="1" customHeight="1" x14ac:dyDescent="0.25">
      <c r="A315" s="26">
        <v>106271</v>
      </c>
      <c r="B315" s="5" t="str">
        <f>VLOOKUP(A315,Feuil2!$A$1:$E$552,3,0)</f>
        <v xml:space="preserve">EPAULARD     </v>
      </c>
      <c r="C315" s="5" t="str">
        <f>VLOOKUP(A315,Feuil2!$A$1:$E$552,2,0)</f>
        <v xml:space="preserve">Alannah  </v>
      </c>
      <c r="D315" s="5" t="str">
        <f t="shared" si="28"/>
        <v xml:space="preserve">EPAULARD      Alannah  </v>
      </c>
      <c r="E315" s="5" t="str">
        <f>VLOOKUP(A315,Feuil2!$A$1:$E$552,4,0)</f>
        <v>alannah.epaulard@edu.ece.fr</v>
      </c>
      <c r="F315" s="10" t="s">
        <v>2878</v>
      </c>
      <c r="G315" s="5" t="s">
        <v>2179</v>
      </c>
      <c r="H315" s="10" t="str">
        <f>VLOOKUP(G315,Projets!$A$2:$B$90,2,0)</f>
        <v>Batterie qui ne se recharge pas à l'electricité</v>
      </c>
      <c r="I315" s="5" t="s">
        <v>11</v>
      </c>
      <c r="J315" s="10" t="str">
        <f>VLOOKUP(G315,Projets!$A$2:$K$90,11,0)</f>
        <v>Filippo Ferdeghini</v>
      </c>
      <c r="K315" s="13" t="str">
        <f>VLOOKUP(G315,Projets!$C$2:$E$90,3,0)</f>
        <v>Brevet</v>
      </c>
      <c r="L315" s="9">
        <f t="shared" si="30"/>
        <v>7</v>
      </c>
      <c r="M315" s="5" t="s">
        <v>2394</v>
      </c>
      <c r="N315" s="5"/>
      <c r="O315" s="5"/>
      <c r="P315" s="5"/>
      <c r="Q315" s="13">
        <f>VLOOKUP(G315,Projets!$A$2:$R$90,16,0)</f>
        <v>15.25</v>
      </c>
      <c r="R315" s="13">
        <f>VLOOKUP(G315,Projets!$A$2:$R$90,17,0)</f>
        <v>15.5</v>
      </c>
      <c r="S315" s="13">
        <f t="shared" si="29"/>
        <v>15.375</v>
      </c>
      <c r="T315" s="13">
        <v>15.375</v>
      </c>
      <c r="U315" s="5"/>
      <c r="V315" s="5"/>
      <c r="W315" s="5"/>
      <c r="X315" s="5"/>
      <c r="Y315" s="5"/>
      <c r="Z315" s="5"/>
    </row>
    <row r="316" spans="1:26" ht="15.75" hidden="1" customHeight="1" x14ac:dyDescent="0.25">
      <c r="A316" s="26">
        <v>106329</v>
      </c>
      <c r="B316" s="5" t="str">
        <f>VLOOKUP(A316,Feuil2!$A$1:$E$552,3,0)</f>
        <v xml:space="preserve">EL AWADY    </v>
      </c>
      <c r="C316" s="5" t="str">
        <f>VLOOKUP(A316,Feuil2!$A$1:$E$552,2,0)</f>
        <v xml:space="preserve">Myrna  </v>
      </c>
      <c r="D316" s="5" t="str">
        <f t="shared" si="28"/>
        <v xml:space="preserve">EL AWADY     Myrna  </v>
      </c>
      <c r="E316" s="5" t="str">
        <f>VLOOKUP(A316,Feuil2!$A$1:$E$552,4,0)</f>
        <v>myrna.el-awady@edu.ece.fr</v>
      </c>
      <c r="F316" s="10" t="s">
        <v>2877</v>
      </c>
      <c r="G316" s="5" t="s">
        <v>2179</v>
      </c>
      <c r="H316" s="10" t="str">
        <f>VLOOKUP(G316,Projets!$A$2:$B$90,2,0)</f>
        <v>Batterie qui ne se recharge pas à l'electricité</v>
      </c>
      <c r="I316" s="5" t="s">
        <v>11</v>
      </c>
      <c r="J316" s="10" t="str">
        <f>VLOOKUP(G316,Projets!$A$2:$K$90,11,0)</f>
        <v>Filippo Ferdeghini</v>
      </c>
      <c r="K316" s="13" t="str">
        <f>VLOOKUP(G316,Projets!$C$2:$E$90,3,0)</f>
        <v>Brevet</v>
      </c>
      <c r="L316" s="9">
        <f t="shared" si="30"/>
        <v>7</v>
      </c>
      <c r="M316" s="5" t="s">
        <v>2394</v>
      </c>
      <c r="N316" s="5"/>
      <c r="O316" s="5"/>
      <c r="P316" s="5"/>
      <c r="Q316" s="13">
        <f>VLOOKUP(G316,Projets!$A$2:$R$90,16,0)</f>
        <v>15.25</v>
      </c>
      <c r="R316" s="13">
        <f>VLOOKUP(G316,Projets!$A$2:$R$90,17,0)</f>
        <v>15.5</v>
      </c>
      <c r="S316" s="13">
        <f t="shared" si="29"/>
        <v>15.375</v>
      </c>
      <c r="T316" s="13">
        <v>15.375</v>
      </c>
      <c r="U316" s="5"/>
      <c r="V316" s="5"/>
      <c r="W316" s="5"/>
      <c r="X316" s="5"/>
      <c r="Y316" s="5"/>
      <c r="Z316" s="5"/>
    </row>
    <row r="317" spans="1:26" ht="15.75" hidden="1" customHeight="1" x14ac:dyDescent="0.25">
      <c r="A317" s="26">
        <v>107133</v>
      </c>
      <c r="B317" s="5" t="str">
        <f>VLOOKUP(A317,Feuil2!$A$1:$E$552,3,0)</f>
        <v xml:space="preserve">THURIOT     </v>
      </c>
      <c r="C317" s="5" t="str">
        <f>VLOOKUP(A317,Feuil2!$A$1:$E$552,2,0)</f>
        <v xml:space="preserve">Paul  </v>
      </c>
      <c r="D317" s="5" t="str">
        <f t="shared" si="28"/>
        <v xml:space="preserve">THURIOT      Paul  </v>
      </c>
      <c r="E317" s="5" t="str">
        <f>VLOOKUP(A317,Feuil2!$A$1:$E$552,4,0)</f>
        <v>paul.thuriot@edu.ece.fr</v>
      </c>
      <c r="F317" s="10" t="s">
        <v>2877</v>
      </c>
      <c r="G317" s="5" t="s">
        <v>2179</v>
      </c>
      <c r="H317" s="10" t="str">
        <f>VLOOKUP(G317,Projets!$A$2:$B$90,2,0)</f>
        <v>Batterie qui ne se recharge pas à l'electricité</v>
      </c>
      <c r="I317" s="5" t="s">
        <v>11</v>
      </c>
      <c r="J317" s="10" t="str">
        <f>VLOOKUP(G317,Projets!$A$2:$K$90,11,0)</f>
        <v>Filippo Ferdeghini</v>
      </c>
      <c r="K317" s="13" t="str">
        <f>VLOOKUP(G317,Projets!$C$2:$E$90,3,0)</f>
        <v>Brevet</v>
      </c>
      <c r="L317" s="9">
        <f t="shared" si="30"/>
        <v>7</v>
      </c>
      <c r="M317" s="5" t="s">
        <v>2394</v>
      </c>
      <c r="N317" s="5"/>
      <c r="O317" s="5"/>
      <c r="P317" s="5"/>
      <c r="Q317" s="13">
        <f>VLOOKUP(G317,Projets!$A$2:$R$90,16,0)</f>
        <v>15.25</v>
      </c>
      <c r="R317" s="13">
        <f>VLOOKUP(G317,Projets!$A$2:$R$90,17,0)</f>
        <v>15.5</v>
      </c>
      <c r="S317" s="13">
        <f t="shared" si="29"/>
        <v>15.375</v>
      </c>
      <c r="T317" s="13">
        <v>15.375</v>
      </c>
      <c r="U317" s="5"/>
      <c r="V317" s="5"/>
      <c r="W317" s="5"/>
      <c r="X317" s="5"/>
      <c r="Y317" s="5"/>
      <c r="Z317" s="5"/>
    </row>
    <row r="318" spans="1:26" ht="15.75" hidden="1" customHeight="1" x14ac:dyDescent="0.25">
      <c r="A318" s="26">
        <v>107519</v>
      </c>
      <c r="B318" s="5" t="str">
        <f>VLOOKUP(A318,Feuil2!$A$1:$E$552,3,0)</f>
        <v xml:space="preserve">SOULARD     </v>
      </c>
      <c r="C318" s="5" t="str">
        <f>VLOOKUP(A318,Feuil2!$A$1:$E$552,2,0)</f>
        <v xml:space="preserve">Augustin  </v>
      </c>
      <c r="D318" s="5" t="str">
        <f t="shared" si="28"/>
        <v xml:space="preserve">SOULARD      Augustin  </v>
      </c>
      <c r="E318" s="5" t="str">
        <f>VLOOKUP(A318,Feuil2!$A$1:$E$552,4,0)</f>
        <v>augustin.soulard@edu.ece.fr</v>
      </c>
      <c r="F318" s="10" t="s">
        <v>2877</v>
      </c>
      <c r="G318" s="5" t="s">
        <v>2179</v>
      </c>
      <c r="H318" s="10" t="str">
        <f>VLOOKUP(G318,Projets!$A$2:$B$90,2,0)</f>
        <v>Batterie qui ne se recharge pas à l'electricité</v>
      </c>
      <c r="I318" s="5" t="s">
        <v>11</v>
      </c>
      <c r="J318" s="10" t="str">
        <f>VLOOKUP(G318,Projets!$A$2:$K$90,11,0)</f>
        <v>Filippo Ferdeghini</v>
      </c>
      <c r="K318" s="13" t="str">
        <f>VLOOKUP(G318,Projets!$C$2:$E$90,3,0)</f>
        <v>Brevet</v>
      </c>
      <c r="L318" s="9">
        <f t="shared" si="30"/>
        <v>7</v>
      </c>
      <c r="M318" s="5" t="s">
        <v>2394</v>
      </c>
      <c r="N318" s="5"/>
      <c r="O318" s="5"/>
      <c r="P318" s="5"/>
      <c r="Q318" s="13">
        <f>VLOOKUP(G318,Projets!$A$2:$R$90,16,0)</f>
        <v>15.25</v>
      </c>
      <c r="R318" s="13">
        <f>VLOOKUP(G318,Projets!$A$2:$R$90,17,0)</f>
        <v>15.5</v>
      </c>
      <c r="S318" s="13">
        <f t="shared" si="29"/>
        <v>15.375</v>
      </c>
      <c r="T318" s="13">
        <v>15.375</v>
      </c>
      <c r="U318" s="5"/>
      <c r="V318" s="5"/>
      <c r="W318" s="5"/>
      <c r="X318" s="5"/>
      <c r="Y318" s="5"/>
      <c r="Z318" s="5"/>
    </row>
    <row r="319" spans="1:26" ht="15.75" hidden="1" customHeight="1" x14ac:dyDescent="0.25">
      <c r="A319" s="26">
        <v>107153</v>
      </c>
      <c r="B319" s="5" t="str">
        <f>VLOOKUP(A319,Feuil2!$A$1:$E$552,3,0)</f>
        <v xml:space="preserve">GANDY     </v>
      </c>
      <c r="C319" s="5" t="str">
        <f>VLOOKUP(A319,Feuil2!$A$1:$E$552,2,0)</f>
        <v xml:space="preserve">Lucas  </v>
      </c>
      <c r="D319" s="5" t="str">
        <f t="shared" si="28"/>
        <v xml:space="preserve">GANDY      Lucas  </v>
      </c>
      <c r="E319" s="5" t="str">
        <f>VLOOKUP(A319,Feuil2!$A$1:$E$552,4,0)</f>
        <v>lucas.gandy@edu.ece.fr</v>
      </c>
      <c r="F319" s="10" t="s">
        <v>2875</v>
      </c>
      <c r="G319" s="5" t="s">
        <v>2179</v>
      </c>
      <c r="H319" s="10" t="str">
        <f>VLOOKUP(G319,Projets!$A$2:$B$90,2,0)</f>
        <v>Batterie qui ne se recharge pas à l'electricité</v>
      </c>
      <c r="I319" s="10" t="s">
        <v>11</v>
      </c>
      <c r="J319" s="10" t="str">
        <f>VLOOKUP(G319,Projets!$A$2:$K$90,11,0)</f>
        <v>Filippo Ferdeghini</v>
      </c>
      <c r="K319" s="13" t="str">
        <f>VLOOKUP(G319,Projets!$C$2:$E$90,3,0)</f>
        <v>Brevet</v>
      </c>
      <c r="L319" s="9">
        <f t="shared" si="30"/>
        <v>7</v>
      </c>
      <c r="M319" s="5" t="s">
        <v>2393</v>
      </c>
      <c r="N319" s="5"/>
      <c r="O319" s="5"/>
      <c r="P319" s="5"/>
      <c r="Q319" s="13">
        <f>VLOOKUP(G319,Projets!$A$2:$R$90,16,0)</f>
        <v>15.25</v>
      </c>
      <c r="R319" s="13">
        <f>VLOOKUP(G319,Projets!$A$2:$R$90,17,0)</f>
        <v>15.5</v>
      </c>
      <c r="S319" s="13">
        <f t="shared" si="29"/>
        <v>15.375</v>
      </c>
      <c r="T319" s="13">
        <v>15.375</v>
      </c>
      <c r="U319" s="5"/>
      <c r="V319" s="5"/>
      <c r="W319" s="5"/>
      <c r="X319" s="5"/>
      <c r="Y319" s="5"/>
      <c r="Z319" s="5"/>
    </row>
    <row r="320" spans="1:26" ht="15.75" hidden="1" customHeight="1" x14ac:dyDescent="0.25">
      <c r="A320" s="31">
        <v>109041</v>
      </c>
      <c r="B320" s="6" t="s">
        <v>2321</v>
      </c>
      <c r="C320" s="6" t="s">
        <v>2322</v>
      </c>
      <c r="D320" s="7" t="str">
        <f t="shared" si="28"/>
        <v xml:space="preserve">Stein Valentin </v>
      </c>
      <c r="E320" s="7" t="str">
        <f>VLOOKUP(A320,Feuil2!$A$1:$E$552,4,0)</f>
        <v>steinvalentin@gmail.com</v>
      </c>
      <c r="F320" s="10" t="s">
        <v>2874</v>
      </c>
      <c r="G320" s="6" t="s">
        <v>2131</v>
      </c>
      <c r="H320" s="7" t="str">
        <f>VLOOKUP(G320,Projets!$A$2:$B$90,2,0)</f>
        <v>Rééducation des enfants atteints de troubles de l'écriture</v>
      </c>
      <c r="I320" s="6" t="str">
        <f>VLOOKUP(G320,Projets!$C$2:$E$90,2,0)</f>
        <v>Innovative Systems for Health</v>
      </c>
      <c r="J320" s="13" t="str">
        <f>VLOOKUP(G320,Projets!$A$2:$K$90,11,0)</f>
        <v>Jacques Rossard</v>
      </c>
      <c r="K320" s="13" t="str">
        <f>VLOOKUP(G320,Projets!$C$2:$E$90,3,0)</f>
        <v>Brevet</v>
      </c>
      <c r="L320" s="9">
        <f>COUNTIF($G$2:$G$533,G320)</f>
        <v>7</v>
      </c>
      <c r="M320" s="7" t="s">
        <v>2394</v>
      </c>
      <c r="N320" s="6"/>
      <c r="O320" s="7" t="s">
        <v>2391</v>
      </c>
      <c r="P320" s="6"/>
      <c r="Q320" s="13">
        <f>VLOOKUP(G320,Projets!$A$2:$R$90,16,0)</f>
        <v>18</v>
      </c>
      <c r="R320" s="13">
        <f>VLOOKUP(G320,Projets!$A$2:$R$90,17,0)</f>
        <v>19</v>
      </c>
      <c r="S320" s="13">
        <f t="shared" si="29"/>
        <v>18.5</v>
      </c>
      <c r="T320" s="13">
        <v>18.5</v>
      </c>
      <c r="U320" s="6"/>
      <c r="V320" s="6"/>
      <c r="W320" s="6"/>
      <c r="X320" s="6"/>
      <c r="Y320" s="6"/>
      <c r="Z320" s="6"/>
    </row>
    <row r="321" spans="1:26" s="13" customFormat="1" ht="15.75" hidden="1" customHeight="1" x14ac:dyDescent="0.25">
      <c r="A321" s="41">
        <v>109054</v>
      </c>
      <c r="B321" s="13" t="s">
        <v>2396</v>
      </c>
      <c r="C321" s="13" t="s">
        <v>2395</v>
      </c>
      <c r="D321" s="7" t="str">
        <f t="shared" si="28"/>
        <v>Garcia Sanchez  Juan Pablo</v>
      </c>
      <c r="E321" s="13" t="s">
        <v>1315</v>
      </c>
      <c r="F321" s="10" t="s">
        <v>2878</v>
      </c>
      <c r="G321" s="13" t="s">
        <v>2179</v>
      </c>
      <c r="H321" s="10" t="str">
        <f>VLOOKUP(G321,Projets!$A$2:$B$90,2,0)</f>
        <v>Batterie qui ne se recharge pas à l'electricité</v>
      </c>
      <c r="I321" s="13" t="str">
        <f>VLOOKUP(G321,Projets!$C$2:$E$90,2,0)</f>
        <v>Smart Buildings &amp; Energy Efficiency</v>
      </c>
      <c r="J321" s="13" t="str">
        <f>VLOOKUP(G321,Projets!$A$2:$K$90,11,0)</f>
        <v>Filippo Ferdeghini</v>
      </c>
      <c r="K321" s="13" t="str">
        <f>VLOOKUP(G321,Projets!$C$2:$E$90,3,0)</f>
        <v>Brevet</v>
      </c>
      <c r="L321" s="30">
        <f>COUNTIF($G$2:$G$533,G321)</f>
        <v>7</v>
      </c>
      <c r="M321" s="13" t="s">
        <v>2394</v>
      </c>
      <c r="O321" s="13" t="s">
        <v>2390</v>
      </c>
      <c r="Q321" s="13">
        <f>VLOOKUP(G321,Projets!$A$2:$R$90,16,0)</f>
        <v>15.25</v>
      </c>
      <c r="R321" s="13">
        <f>VLOOKUP(G321,Projets!$A$2:$R$90,17,0)</f>
        <v>15.5</v>
      </c>
      <c r="S321" s="13">
        <f t="shared" si="29"/>
        <v>15.375</v>
      </c>
      <c r="T321" s="13">
        <v>15.375</v>
      </c>
    </row>
    <row r="322" spans="1:26" ht="15.75" hidden="1" customHeight="1" x14ac:dyDescent="0.25">
      <c r="A322" s="26">
        <v>106717</v>
      </c>
      <c r="B322" s="5" t="str">
        <f>VLOOKUP(A322,Feuil2!$A$1:$E$552,3,0)</f>
        <v xml:space="preserve">FONTENEAU     </v>
      </c>
      <c r="C322" s="5" t="str">
        <f>VLOOKUP(A322,Feuil2!$A$1:$E$552,2,0)</f>
        <v xml:space="preserve">Marin  </v>
      </c>
      <c r="D322" s="5" t="str">
        <f t="shared" si="28"/>
        <v xml:space="preserve">FONTENEAU      Marin  </v>
      </c>
      <c r="E322" s="5" t="str">
        <f>VLOOKUP(A322,Feuil2!$A$1:$E$552,4,0)</f>
        <v>marin.fonteneau@edu.ece.fr</v>
      </c>
      <c r="F322" s="10" t="s">
        <v>2879</v>
      </c>
      <c r="G322" s="5" t="s">
        <v>2180</v>
      </c>
      <c r="H322" s="10" t="str">
        <f>VLOOKUP(G322,Projets!$A$2:$B$90,2,0)</f>
        <v>module de recyclage de capsules pour café</v>
      </c>
      <c r="I322" s="5" t="s">
        <v>16</v>
      </c>
      <c r="J322" s="10" t="str">
        <f>VLOOKUP(G322,Projets!$A$2:$K$90,11,0)</f>
        <v>Christine CRAMBES</v>
      </c>
      <c r="K322" s="13" t="str">
        <f>VLOOKUP(G322,Projets!$C$2:$E$90,3,0)</f>
        <v>Brevet</v>
      </c>
      <c r="L322" s="9">
        <f>COUNTIF($G$2:$G$488,G322)</f>
        <v>6</v>
      </c>
      <c r="M322" s="5" t="s">
        <v>2393</v>
      </c>
      <c r="N322" s="5"/>
      <c r="O322" s="5"/>
      <c r="P322" s="5"/>
      <c r="Q322" s="13">
        <f>VLOOKUP(G322,Projets!$A$2:$R$90,16,0)</f>
        <v>12.5</v>
      </c>
      <c r="R322" s="13">
        <f>VLOOKUP(G322,Projets!$A$2:$R$90,17,0)</f>
        <v>14</v>
      </c>
      <c r="S322" s="13">
        <f t="shared" si="29"/>
        <v>13.25</v>
      </c>
      <c r="T322" s="13">
        <v>13.25</v>
      </c>
      <c r="U322" s="5"/>
      <c r="V322" s="5"/>
      <c r="W322" s="5"/>
      <c r="X322" s="5"/>
      <c r="Y322" s="5"/>
      <c r="Z322" s="5"/>
    </row>
    <row r="323" spans="1:26" ht="15.75" hidden="1" customHeight="1" x14ac:dyDescent="0.25">
      <c r="A323" s="26">
        <v>106650</v>
      </c>
      <c r="B323" s="5" t="str">
        <f>VLOOKUP(A323,Feuil2!$A$1:$E$552,3,0)</f>
        <v xml:space="preserve">GUERIN     </v>
      </c>
      <c r="C323" s="5" t="str">
        <f>VLOOKUP(A323,Feuil2!$A$1:$E$552,2,0)</f>
        <v xml:space="preserve">Thibault  </v>
      </c>
      <c r="D323" s="5" t="str">
        <f t="shared" si="28"/>
        <v xml:space="preserve">GUERIN      Thibault  </v>
      </c>
      <c r="E323" s="5" t="str">
        <f>VLOOKUP(A323,Feuil2!$A$1:$E$552,4,0)</f>
        <v>thibault.guerin@edu.ece.fr</v>
      </c>
      <c r="F323" s="10" t="s">
        <v>2875</v>
      </c>
      <c r="G323" s="5" t="s">
        <v>2180</v>
      </c>
      <c r="H323" s="10" t="str">
        <f>VLOOKUP(G323,Projets!$A$2:$B$90,2,0)</f>
        <v>module de recyclage de capsules pour café</v>
      </c>
      <c r="I323" s="5" t="s">
        <v>16</v>
      </c>
      <c r="J323" s="10" t="str">
        <f>VLOOKUP(G323,Projets!$A$2:$K$90,11,0)</f>
        <v>Christine CRAMBES</v>
      </c>
      <c r="K323" s="13" t="str">
        <f>VLOOKUP(G323,Projets!$C$2:$E$90,3,0)</f>
        <v>Brevet</v>
      </c>
      <c r="L323" s="9">
        <f>COUNTIF($G$2:$G$488,G323)</f>
        <v>6</v>
      </c>
      <c r="M323" s="5" t="s">
        <v>2393</v>
      </c>
      <c r="N323" s="5"/>
      <c r="O323" s="5"/>
      <c r="P323" s="5"/>
      <c r="Q323" s="13">
        <f>VLOOKUP(G323,Projets!$A$2:$R$90,16,0)</f>
        <v>12.5</v>
      </c>
      <c r="R323" s="13">
        <f>VLOOKUP(G323,Projets!$A$2:$R$90,17,0)</f>
        <v>14</v>
      </c>
      <c r="S323" s="13">
        <f t="shared" si="29"/>
        <v>13.25</v>
      </c>
      <c r="T323" s="13">
        <v>13.25</v>
      </c>
      <c r="U323" s="5"/>
      <c r="V323" s="5"/>
      <c r="W323" s="5"/>
      <c r="X323" s="5"/>
      <c r="Y323" s="5"/>
      <c r="Z323" s="5"/>
    </row>
    <row r="324" spans="1:26" ht="15.75" hidden="1" customHeight="1" x14ac:dyDescent="0.25">
      <c r="A324" s="26">
        <v>106829</v>
      </c>
      <c r="B324" s="5" t="str">
        <f>VLOOKUP(A324,Feuil2!$A$1:$E$552,3,0)</f>
        <v xml:space="preserve">KAKPO     </v>
      </c>
      <c r="C324" s="5" t="str">
        <f>VLOOKUP(A324,Feuil2!$A$1:$E$552,2,0)</f>
        <v xml:space="preserve">Nelson  </v>
      </c>
      <c r="D324" s="5" t="str">
        <f t="shared" si="28"/>
        <v xml:space="preserve">KAKPO      Nelson  </v>
      </c>
      <c r="E324" s="5" t="str">
        <f>VLOOKUP(A324,Feuil2!$A$1:$E$552,4,0)</f>
        <v>nelson.kakpo@edu.ece.fr</v>
      </c>
      <c r="F324" s="10" t="s">
        <v>2876</v>
      </c>
      <c r="G324" s="5" t="s">
        <v>2180</v>
      </c>
      <c r="H324" s="10" t="str">
        <f>VLOOKUP(G324,Projets!$A$2:$B$90,2,0)</f>
        <v>module de recyclage de capsules pour café</v>
      </c>
      <c r="I324" s="5" t="s">
        <v>16</v>
      </c>
      <c r="J324" s="10" t="str">
        <f>VLOOKUP(G324,Projets!$A$2:$K$90,11,0)</f>
        <v>Christine CRAMBES</v>
      </c>
      <c r="K324" s="13" t="str">
        <f>VLOOKUP(G324,Projets!$C$2:$E$90,3,0)</f>
        <v>Brevet</v>
      </c>
      <c r="L324" s="9">
        <f>COUNTIF($G$2:$G$488,G324)</f>
        <v>6</v>
      </c>
      <c r="M324" s="5" t="s">
        <v>2393</v>
      </c>
      <c r="N324" s="5"/>
      <c r="O324" s="5"/>
      <c r="P324" s="5"/>
      <c r="Q324" s="13">
        <f>VLOOKUP(G324,Projets!$A$2:$R$90,16,0)</f>
        <v>12.5</v>
      </c>
      <c r="R324" s="13">
        <f>VLOOKUP(G324,Projets!$A$2:$R$90,17,0)</f>
        <v>14</v>
      </c>
      <c r="S324" s="13">
        <f t="shared" si="29"/>
        <v>13.25</v>
      </c>
      <c r="T324" s="13">
        <v>13.25</v>
      </c>
      <c r="U324" s="5"/>
      <c r="V324" s="5"/>
      <c r="W324" s="5"/>
      <c r="X324" s="5"/>
      <c r="Y324" s="5"/>
      <c r="Z324" s="5"/>
    </row>
    <row r="325" spans="1:26" ht="15.75" hidden="1" customHeight="1" x14ac:dyDescent="0.25">
      <c r="A325" s="26">
        <v>105927</v>
      </c>
      <c r="B325" s="5" t="str">
        <f>VLOOKUP(A325,Feuil2!$A$1:$E$552,3,0)</f>
        <v xml:space="preserve">FERREIRA FENET    </v>
      </c>
      <c r="C325" s="5" t="str">
        <f>VLOOKUP(A325,Feuil2!$A$1:$E$552,2,0)</f>
        <v xml:space="preserve">Victor  </v>
      </c>
      <c r="D325" s="5" t="str">
        <f t="shared" si="28"/>
        <v xml:space="preserve">FERREIRA FENET     Victor  </v>
      </c>
      <c r="E325" s="5" t="str">
        <f>VLOOKUP(A325,Feuil2!$A$1:$E$552,4,0)</f>
        <v>victor.ferreira-fenet@edu.ece.fr</v>
      </c>
      <c r="F325" s="10" t="s">
        <v>2875</v>
      </c>
      <c r="G325" s="5" t="s">
        <v>2180</v>
      </c>
      <c r="H325" s="10" t="str">
        <f>VLOOKUP(G325,Projets!$A$2:$B$90,2,0)</f>
        <v>module de recyclage de capsules pour café</v>
      </c>
      <c r="I325" s="5" t="s">
        <v>16</v>
      </c>
      <c r="J325" s="10" t="str">
        <f>VLOOKUP(G325,Projets!$A$2:$K$90,11,0)</f>
        <v>Christine CRAMBES</v>
      </c>
      <c r="K325" s="13" t="str">
        <f>VLOOKUP(G325,Projets!$C$2:$E$90,3,0)</f>
        <v>Brevet</v>
      </c>
      <c r="L325" s="9">
        <f>COUNTIF($G$2:$G$488,G325)</f>
        <v>6</v>
      </c>
      <c r="M325" s="5" t="s">
        <v>2393</v>
      </c>
      <c r="N325" s="5"/>
      <c r="O325" s="5"/>
      <c r="P325" s="5"/>
      <c r="Q325" s="13">
        <f>VLOOKUP(G325,Projets!$A$2:$R$90,16,0)</f>
        <v>12.5</v>
      </c>
      <c r="R325" s="13">
        <f>VLOOKUP(G325,Projets!$A$2:$R$90,17,0)</f>
        <v>14</v>
      </c>
      <c r="S325" s="13">
        <f t="shared" si="29"/>
        <v>13.25</v>
      </c>
      <c r="T325" s="13">
        <v>13.25</v>
      </c>
      <c r="U325" s="5"/>
      <c r="V325" s="5"/>
      <c r="W325" s="5"/>
      <c r="X325" s="5"/>
      <c r="Y325" s="5"/>
      <c r="Z325" s="5"/>
    </row>
    <row r="326" spans="1:26" ht="15.75" hidden="1" customHeight="1" x14ac:dyDescent="0.25">
      <c r="A326" s="26">
        <v>108557</v>
      </c>
      <c r="B326" s="5" t="str">
        <f>VLOOKUP(A326,Feuil2!$A$1:$E$552,3,0)</f>
        <v xml:space="preserve">ABMONT     </v>
      </c>
      <c r="C326" s="5" t="str">
        <f>VLOOKUP(A326,Feuil2!$A$1:$E$552,2,0)</f>
        <v xml:space="preserve">Loïc  </v>
      </c>
      <c r="D326" s="5" t="str">
        <f t="shared" si="28"/>
        <v xml:space="preserve">ABMONT      Loïc  </v>
      </c>
      <c r="E326" s="5" t="str">
        <f>VLOOKUP(A326,Feuil2!$A$1:$E$552,4,0)</f>
        <v>loic.abmont@edu.ece.fr</v>
      </c>
      <c r="F326" s="10" t="s">
        <v>2874</v>
      </c>
      <c r="G326" s="5" t="s">
        <v>2180</v>
      </c>
      <c r="H326" s="10" t="str">
        <f>VLOOKUP(G326,Projets!$A$2:$B$90,2,0)</f>
        <v>module de recyclage de capsules pour café</v>
      </c>
      <c r="I326" s="10" t="s">
        <v>16</v>
      </c>
      <c r="J326" s="10" t="str">
        <f>VLOOKUP(G326,Projets!$A$2:$K$90,11,0)</f>
        <v>Christine CRAMBES</v>
      </c>
      <c r="K326" s="13" t="str">
        <f>VLOOKUP(G326,Projets!$C$2:$E$90,3,0)</f>
        <v>Brevet</v>
      </c>
      <c r="L326" s="9">
        <f>COUNTIF($G$2:$G$488,G326)</f>
        <v>6</v>
      </c>
      <c r="M326" s="5" t="s">
        <v>2393</v>
      </c>
      <c r="N326" s="5"/>
      <c r="O326" s="5"/>
      <c r="P326" s="5"/>
      <c r="Q326" s="13">
        <f>VLOOKUP(G326,Projets!$A$2:$R$90,16,0)</f>
        <v>12.5</v>
      </c>
      <c r="R326" s="13">
        <f>VLOOKUP(G326,Projets!$A$2:$R$90,17,0)</f>
        <v>14</v>
      </c>
      <c r="S326" s="13">
        <f t="shared" si="29"/>
        <v>13.25</v>
      </c>
      <c r="T326" s="13">
        <v>13.25</v>
      </c>
      <c r="U326" s="5"/>
      <c r="V326" s="5"/>
      <c r="W326" s="5"/>
      <c r="X326" s="5"/>
      <c r="Y326" s="5"/>
      <c r="Z326" s="5"/>
    </row>
    <row r="327" spans="1:26" ht="15.75" hidden="1" customHeight="1" x14ac:dyDescent="0.25">
      <c r="A327" s="31">
        <v>109097</v>
      </c>
      <c r="B327" s="6" t="s">
        <v>2346</v>
      </c>
      <c r="C327" s="6" t="s">
        <v>2347</v>
      </c>
      <c r="D327" s="7" t="str">
        <f t="shared" si="28"/>
        <v>BELCAID Yannis</v>
      </c>
      <c r="E327" s="7" t="str">
        <f>VLOOKUP(A327,Feuil2!$A$1:$E$625,4,0)</f>
        <v>yannis.belcaid@edu.ece.fr</v>
      </c>
      <c r="F327" s="10" t="s">
        <v>2878</v>
      </c>
      <c r="G327" s="6" t="str">
        <f>VLOOKUP(A327,[2]Elèves!$A$2:$H$530,7,0)</f>
        <v>PPE1851</v>
      </c>
      <c r="H327" s="7" t="str">
        <f>VLOOKUP(G327,Projets!$A$2:$B$90,2,0)</f>
        <v>module de recyclage de capsules pour café</v>
      </c>
      <c r="I327" s="6" t="str">
        <f>VLOOKUP(G327,Projets!$C$2:$E$90,2,0)</f>
        <v>Robotics &amp; Aeronautics</v>
      </c>
      <c r="J327" s="13" t="str">
        <f>VLOOKUP(G327,Projets!$A$2:$K$90,11,0)</f>
        <v>Christine CRAMBES</v>
      </c>
      <c r="K327" s="13" t="str">
        <f>VLOOKUP(G327,Projets!$C$2:$E$90,3,0)</f>
        <v>Brevet</v>
      </c>
      <c r="L327" s="9">
        <f>COUNTIF($G$2:$G$533,G327)</f>
        <v>6</v>
      </c>
      <c r="M327" s="7" t="s">
        <v>2393</v>
      </c>
      <c r="N327" s="6"/>
      <c r="O327" s="7"/>
      <c r="P327" s="6" t="str">
        <f>VLOOKUP(A327,[1]Général!$A$4:$H$623,8,0)</f>
        <v>Nouveau (admissions)</v>
      </c>
      <c r="Q327" s="13">
        <f>VLOOKUP(G327,Projets!$A$2:$R$90,16,0)</f>
        <v>12.5</v>
      </c>
      <c r="R327" s="13">
        <f>VLOOKUP(G327,Projets!$A$2:$R$90,17,0)</f>
        <v>14</v>
      </c>
      <c r="S327" s="13">
        <f t="shared" si="29"/>
        <v>13.25</v>
      </c>
      <c r="T327" s="13">
        <v>13.25</v>
      </c>
      <c r="U327" s="6"/>
      <c r="V327" s="6"/>
      <c r="W327" s="6"/>
      <c r="X327" s="6"/>
      <c r="Y327" s="6"/>
      <c r="Z327" s="6"/>
    </row>
    <row r="328" spans="1:26" ht="15.75" hidden="1" customHeight="1" x14ac:dyDescent="0.25">
      <c r="A328" s="26">
        <v>106199</v>
      </c>
      <c r="B328" s="5" t="str">
        <f>VLOOKUP(A328,Feuil2!$A$1:$E$552,3,0)</f>
        <v xml:space="preserve">BITTON     </v>
      </c>
      <c r="C328" s="5" t="str">
        <f>VLOOKUP(A328,Feuil2!$A$1:$E$552,2,0)</f>
        <v xml:space="preserve">William  </v>
      </c>
      <c r="D328" s="5" t="str">
        <f t="shared" si="28"/>
        <v xml:space="preserve">BITTON      William  </v>
      </c>
      <c r="E328" s="5" t="str">
        <f>VLOOKUP(A328,Feuil2!$A$1:$E$552,4,0)</f>
        <v>william.bitton@edu.ece.fr</v>
      </c>
      <c r="F328" s="10" t="s">
        <v>2876</v>
      </c>
      <c r="G328" s="5" t="s">
        <v>2181</v>
      </c>
      <c r="H328" s="10" t="str">
        <f>VLOOKUP(G328,Projets!$A$2:$B$90,2,0)</f>
        <v>Lunette connectées a but medical</v>
      </c>
      <c r="I328" s="5" t="s">
        <v>12</v>
      </c>
      <c r="J328" s="10" t="str">
        <f>VLOOKUP(G328,Projets!$A$2:$K$90,11,0)</f>
        <v>Thomas Couanon</v>
      </c>
      <c r="K328" s="127" t="s">
        <v>193</v>
      </c>
      <c r="L328" s="9">
        <f t="shared" ref="L328:L342" si="31">COUNTIF($G$2:$G$488,G328)</f>
        <v>5</v>
      </c>
      <c r="M328" s="5" t="s">
        <v>2393</v>
      </c>
      <c r="N328" s="5"/>
      <c r="O328" s="5"/>
      <c r="P328" s="5"/>
      <c r="Q328" s="13">
        <f>VLOOKUP(G328,Projets!$A$2:$R$90,16,0)</f>
        <v>16</v>
      </c>
      <c r="R328" s="13">
        <f>VLOOKUP(G328,Projets!$A$2:$R$90,17,0)</f>
        <v>15</v>
      </c>
      <c r="S328" s="13">
        <f t="shared" si="29"/>
        <v>15.5</v>
      </c>
      <c r="T328" s="13">
        <v>15.5</v>
      </c>
      <c r="U328" s="5"/>
      <c r="V328" s="5"/>
      <c r="W328" s="5"/>
      <c r="X328" s="5"/>
      <c r="Y328" s="5"/>
      <c r="Z328" s="5"/>
    </row>
    <row r="329" spans="1:26" ht="15.75" hidden="1" customHeight="1" x14ac:dyDescent="0.25">
      <c r="A329" s="26">
        <v>106280</v>
      </c>
      <c r="B329" s="5" t="str">
        <f>VLOOKUP(A329,Feuil2!$A$1:$E$552,3,0)</f>
        <v xml:space="preserve">MOUSTIAL     </v>
      </c>
      <c r="C329" s="5" t="str">
        <f>VLOOKUP(A329,Feuil2!$A$1:$E$552,2,0)</f>
        <v xml:space="preserve">Geraud  </v>
      </c>
      <c r="D329" s="5" t="str">
        <f t="shared" si="28"/>
        <v xml:space="preserve">MOUSTIAL      Geraud  </v>
      </c>
      <c r="E329" s="5" t="str">
        <f>VLOOKUP(A329,Feuil2!$A$1:$E$552,4,0)</f>
        <v>geraud.moustial@edu.ece.fr</v>
      </c>
      <c r="F329" s="10" t="s">
        <v>2876</v>
      </c>
      <c r="G329" s="5" t="s">
        <v>2181</v>
      </c>
      <c r="H329" s="10" t="str">
        <f>VLOOKUP(G329,Projets!$A$2:$B$90,2,0)</f>
        <v>Lunette connectées a but medical</v>
      </c>
      <c r="I329" s="5" t="s">
        <v>12</v>
      </c>
      <c r="J329" s="10" t="str">
        <f>VLOOKUP(G329,Projets!$A$2:$K$90,11,0)</f>
        <v>Thomas Couanon</v>
      </c>
      <c r="K329" s="127" t="s">
        <v>193</v>
      </c>
      <c r="L329" s="9">
        <f t="shared" si="31"/>
        <v>5</v>
      </c>
      <c r="M329" s="5" t="s">
        <v>2393</v>
      </c>
      <c r="N329" s="5"/>
      <c r="O329" s="5"/>
      <c r="P329" s="5"/>
      <c r="Q329" s="13">
        <f>VLOOKUP(G329,Projets!$A$2:$R$90,16,0)</f>
        <v>16</v>
      </c>
      <c r="R329" s="13">
        <f>VLOOKUP(G329,Projets!$A$2:$R$90,17,0)</f>
        <v>15</v>
      </c>
      <c r="S329" s="13">
        <f t="shared" si="29"/>
        <v>15.5</v>
      </c>
      <c r="T329" s="13">
        <v>15.5</v>
      </c>
      <c r="U329" s="5"/>
      <c r="V329" s="5"/>
      <c r="W329" s="5"/>
      <c r="X329" s="5"/>
      <c r="Y329" s="5"/>
      <c r="Z329" s="5"/>
    </row>
    <row r="330" spans="1:26" ht="15.75" hidden="1" customHeight="1" x14ac:dyDescent="0.25">
      <c r="A330" s="26">
        <v>106364</v>
      </c>
      <c r="B330" s="5" t="str">
        <f>VLOOKUP(A330,Feuil2!$A$1:$E$552,3,0)</f>
        <v xml:space="preserve">FRAY MILLOT    </v>
      </c>
      <c r="C330" s="5" t="str">
        <f>VLOOKUP(A330,Feuil2!$A$1:$E$552,2,0)</f>
        <v xml:space="preserve">Bastian  </v>
      </c>
      <c r="D330" s="5" t="str">
        <f t="shared" si="28"/>
        <v xml:space="preserve">FRAY MILLOT     Bastian  </v>
      </c>
      <c r="E330" s="5" t="str">
        <f>VLOOKUP(A330,Feuil2!$A$1:$E$552,4,0)</f>
        <v>bastian.fray-millot@edu.ece.fr</v>
      </c>
      <c r="F330" s="10" t="s">
        <v>2877</v>
      </c>
      <c r="G330" s="5" t="s">
        <v>2181</v>
      </c>
      <c r="H330" s="10" t="str">
        <f>VLOOKUP(G330,Projets!$A$2:$B$90,2,0)</f>
        <v>Lunette connectées a but medical</v>
      </c>
      <c r="I330" s="5" t="s">
        <v>12</v>
      </c>
      <c r="J330" s="10" t="str">
        <f>VLOOKUP(G330,Projets!$A$2:$K$90,11,0)</f>
        <v>Thomas Couanon</v>
      </c>
      <c r="K330" s="127" t="s">
        <v>193</v>
      </c>
      <c r="L330" s="9">
        <f t="shared" si="31"/>
        <v>5</v>
      </c>
      <c r="M330" s="5" t="s">
        <v>2393</v>
      </c>
      <c r="N330" s="5"/>
      <c r="O330" s="5"/>
      <c r="P330" s="5"/>
      <c r="Q330" s="13">
        <f>VLOOKUP(G330,Projets!$A$2:$R$90,16,0)</f>
        <v>16</v>
      </c>
      <c r="R330" s="13">
        <f>VLOOKUP(G330,Projets!$A$2:$R$90,17,0)</f>
        <v>15</v>
      </c>
      <c r="S330" s="13">
        <f t="shared" si="29"/>
        <v>15.5</v>
      </c>
      <c r="T330" s="13">
        <v>15.5</v>
      </c>
      <c r="U330" s="5"/>
      <c r="V330" s="5"/>
      <c r="W330" s="5"/>
      <c r="X330" s="5"/>
      <c r="Y330" s="5"/>
      <c r="Z330" s="5"/>
    </row>
    <row r="331" spans="1:26" ht="15.75" hidden="1" customHeight="1" x14ac:dyDescent="0.25">
      <c r="A331" s="26">
        <v>106421</v>
      </c>
      <c r="B331" s="5" t="str">
        <f>VLOOKUP(A331,Feuil2!$A$1:$E$552,3,0)</f>
        <v xml:space="preserve">DESBORDES DE CEPOY   </v>
      </c>
      <c r="C331" s="5" t="str">
        <f>VLOOKUP(A331,Feuil2!$A$1:$E$552,2,0)</f>
        <v xml:space="preserve">Grégoire  </v>
      </c>
      <c r="D331" s="5" t="str">
        <f t="shared" si="28"/>
        <v xml:space="preserve">DESBORDES DE CEPOY    Grégoire  </v>
      </c>
      <c r="E331" s="5" t="str">
        <f>VLOOKUP(A331,Feuil2!$A$1:$E$552,4,0)</f>
        <v>gregoire.desbordes-de-cepoy@edu.ece.fr</v>
      </c>
      <c r="F331" s="10" t="s">
        <v>2875</v>
      </c>
      <c r="G331" s="5" t="s">
        <v>2181</v>
      </c>
      <c r="H331" s="10" t="str">
        <f>VLOOKUP(G331,Projets!$A$2:$B$90,2,0)</f>
        <v>Lunette connectées a but medical</v>
      </c>
      <c r="I331" s="5" t="s">
        <v>12</v>
      </c>
      <c r="J331" s="10" t="str">
        <f>VLOOKUP(G331,Projets!$A$2:$K$90,11,0)</f>
        <v>Thomas Couanon</v>
      </c>
      <c r="K331" s="127" t="s">
        <v>193</v>
      </c>
      <c r="L331" s="9">
        <f t="shared" si="31"/>
        <v>5</v>
      </c>
      <c r="M331" s="5" t="s">
        <v>2393</v>
      </c>
      <c r="N331" s="5"/>
      <c r="O331" s="5"/>
      <c r="P331" s="5"/>
      <c r="Q331" s="13">
        <f>VLOOKUP(G331,Projets!$A$2:$R$90,16,0)</f>
        <v>16</v>
      </c>
      <c r="R331" s="13">
        <f>VLOOKUP(G331,Projets!$A$2:$R$90,17,0)</f>
        <v>15</v>
      </c>
      <c r="S331" s="13">
        <f t="shared" si="29"/>
        <v>15.5</v>
      </c>
      <c r="T331" s="13">
        <v>15.5</v>
      </c>
      <c r="U331" s="5"/>
      <c r="V331" s="5"/>
      <c r="W331" s="5"/>
      <c r="X331" s="5"/>
      <c r="Y331" s="5"/>
      <c r="Z331" s="5"/>
    </row>
    <row r="332" spans="1:26" ht="15.75" hidden="1" customHeight="1" x14ac:dyDescent="0.25">
      <c r="A332" s="26">
        <v>106611</v>
      </c>
      <c r="B332" s="5" t="str">
        <f>VLOOKUP(A332,Feuil2!$A$1:$E$552,3,0)</f>
        <v xml:space="preserve">BANSARD     </v>
      </c>
      <c r="C332" s="5" t="str">
        <f>VLOOKUP(A332,Feuil2!$A$1:$E$552,2,0)</f>
        <v xml:space="preserve">Elena  </v>
      </c>
      <c r="D332" s="5" t="str">
        <f t="shared" si="28"/>
        <v xml:space="preserve">BANSARD      Elena  </v>
      </c>
      <c r="E332" s="5" t="str">
        <f>VLOOKUP(A332,Feuil2!$A$1:$E$552,4,0)</f>
        <v>elena.bansard@edu.ece.fr</v>
      </c>
      <c r="F332" s="10" t="s">
        <v>2875</v>
      </c>
      <c r="G332" s="5" t="s">
        <v>2181</v>
      </c>
      <c r="H332" s="10" t="str">
        <f>VLOOKUP(G332,Projets!$A$2:$B$90,2,0)</f>
        <v>Lunette connectées a but medical</v>
      </c>
      <c r="I332" s="10" t="s">
        <v>12</v>
      </c>
      <c r="J332" s="10" t="str">
        <f>VLOOKUP(G332,Projets!$A$2:$K$90,11,0)</f>
        <v>Thomas Couanon</v>
      </c>
      <c r="K332" s="127" t="s">
        <v>193</v>
      </c>
      <c r="L332" s="9">
        <f t="shared" si="31"/>
        <v>5</v>
      </c>
      <c r="M332" s="5" t="s">
        <v>2393</v>
      </c>
      <c r="N332" s="5"/>
      <c r="O332" s="5"/>
      <c r="P332" s="5"/>
      <c r="Q332" s="13">
        <f>VLOOKUP(G332,Projets!$A$2:$R$90,16,0)</f>
        <v>16</v>
      </c>
      <c r="R332" s="13">
        <f>VLOOKUP(G332,Projets!$A$2:$R$90,17,0)</f>
        <v>15</v>
      </c>
      <c r="S332" s="13">
        <f t="shared" si="29"/>
        <v>15.5</v>
      </c>
      <c r="T332" s="13">
        <v>15.5</v>
      </c>
      <c r="U332" s="5"/>
      <c r="V332" s="5"/>
      <c r="W332" s="5"/>
      <c r="X332" s="5"/>
      <c r="Y332" s="5"/>
      <c r="Z332" s="5"/>
    </row>
    <row r="333" spans="1:26" ht="15.75" hidden="1" customHeight="1" x14ac:dyDescent="0.25">
      <c r="A333" s="26">
        <v>106661</v>
      </c>
      <c r="B333" s="5" t="str">
        <f>VLOOKUP(A333,Feuil2!$A$1:$E$552,3,0)</f>
        <v xml:space="preserve">HUDRY     </v>
      </c>
      <c r="C333" s="5" t="str">
        <f>VLOOKUP(A333,Feuil2!$A$1:$E$552,2,0)</f>
        <v xml:space="preserve">Alexandre  </v>
      </c>
      <c r="D333" s="5" t="str">
        <f t="shared" si="28"/>
        <v xml:space="preserve">HUDRY      Alexandre  </v>
      </c>
      <c r="E333" s="5" t="str">
        <f>VLOOKUP(A333,Feuil2!$A$1:$E$552,4,0)</f>
        <v>alexandre.hudry@edu.ece.fr</v>
      </c>
      <c r="F333" s="10" t="s">
        <v>2876</v>
      </c>
      <c r="G333" s="5" t="s">
        <v>2182</v>
      </c>
      <c r="H333" s="10" t="str">
        <f>VLOOKUP(G333,Projets!$A$2:$B$90,2,0)</f>
        <v>Aide à l'autonomie des personnes tétraplégiques hospitalisées</v>
      </c>
      <c r="I333" s="5" t="s">
        <v>12</v>
      </c>
      <c r="J333" s="10" t="str">
        <f>VLOOKUP(G333,Projets!$A$2:$K$90,11,0)</f>
        <v>Céline Barth</v>
      </c>
      <c r="K333" s="13" t="str">
        <f>VLOOKUP(G333,Projets!$C$2:$E$90,3,0)</f>
        <v>Concours</v>
      </c>
      <c r="L333" s="9">
        <f t="shared" si="31"/>
        <v>5</v>
      </c>
      <c r="M333" s="5" t="s">
        <v>2393</v>
      </c>
      <c r="N333" s="5"/>
      <c r="O333" s="5"/>
      <c r="P333" s="5"/>
      <c r="Q333" s="13">
        <f>VLOOKUP(G333,Projets!$A$2:$R$90,16,0)</f>
        <v>12</v>
      </c>
      <c r="R333" s="13">
        <f>VLOOKUP(G333,Projets!$A$2:$R$90,17,0)</f>
        <v>17</v>
      </c>
      <c r="S333" s="13">
        <f t="shared" si="29"/>
        <v>14.5</v>
      </c>
      <c r="T333" s="13">
        <v>14.5</v>
      </c>
      <c r="U333" s="5"/>
      <c r="V333" s="5"/>
      <c r="W333" s="5"/>
      <c r="X333" s="5"/>
      <c r="Y333" s="5"/>
      <c r="Z333" s="5"/>
    </row>
    <row r="334" spans="1:26" ht="15.75" hidden="1" customHeight="1" x14ac:dyDescent="0.25">
      <c r="A334" s="26">
        <v>108409</v>
      </c>
      <c r="B334" s="5" t="str">
        <f>VLOOKUP(A334,Feuil2!$A$1:$E$552,3,0)</f>
        <v xml:space="preserve">GRES     </v>
      </c>
      <c r="C334" s="5" t="str">
        <f>VLOOKUP(A334,Feuil2!$A$1:$E$552,2,0)</f>
        <v xml:space="preserve">Antoine  </v>
      </c>
      <c r="D334" s="5" t="str">
        <f t="shared" si="28"/>
        <v xml:space="preserve">GRES      Antoine  </v>
      </c>
      <c r="E334" s="5" t="str">
        <f>VLOOKUP(A334,Feuil2!$A$1:$E$552,4,0)</f>
        <v>antoine.gres@edu.ece.fr</v>
      </c>
      <c r="F334" s="10" t="s">
        <v>2879</v>
      </c>
      <c r="G334" s="5" t="s">
        <v>2182</v>
      </c>
      <c r="H334" s="10" t="str">
        <f>VLOOKUP(G334,Projets!$A$2:$B$90,2,0)</f>
        <v>Aide à l'autonomie des personnes tétraplégiques hospitalisées</v>
      </c>
      <c r="I334" s="5" t="s">
        <v>12</v>
      </c>
      <c r="J334" s="10" t="str">
        <f>VLOOKUP(G334,Projets!$A$2:$K$90,11,0)</f>
        <v>Céline Barth</v>
      </c>
      <c r="K334" s="13" t="str">
        <f>VLOOKUP(G334,Projets!$C$2:$E$90,3,0)</f>
        <v>Concours</v>
      </c>
      <c r="L334" s="9">
        <f t="shared" si="31"/>
        <v>5</v>
      </c>
      <c r="M334" s="5" t="s">
        <v>2393</v>
      </c>
      <c r="N334" s="5"/>
      <c r="O334" s="5"/>
      <c r="P334" s="5"/>
      <c r="Q334" s="13">
        <f>VLOOKUP(G334,Projets!$A$2:$R$90,16,0)</f>
        <v>12</v>
      </c>
      <c r="R334" s="13">
        <f>VLOOKUP(G334,Projets!$A$2:$R$90,17,0)</f>
        <v>17</v>
      </c>
      <c r="S334" s="13">
        <f t="shared" si="29"/>
        <v>14.5</v>
      </c>
      <c r="T334" s="13">
        <v>14.5</v>
      </c>
      <c r="U334" s="5"/>
      <c r="V334" s="5"/>
      <c r="W334" s="5"/>
      <c r="X334" s="5"/>
      <c r="Y334" s="5"/>
      <c r="Z334" s="5"/>
    </row>
    <row r="335" spans="1:26" ht="15.75" hidden="1" customHeight="1" x14ac:dyDescent="0.25">
      <c r="A335" s="26">
        <v>108424</v>
      </c>
      <c r="B335" s="5" t="str">
        <f>VLOOKUP(A335,Feuil2!$A$1:$E$552,3,0)</f>
        <v xml:space="preserve">BETTANE     </v>
      </c>
      <c r="C335" s="5" t="str">
        <f>VLOOKUP(A335,Feuil2!$A$1:$E$552,2,0)</f>
        <v xml:space="preserve">Nathaniel  </v>
      </c>
      <c r="D335" s="5" t="str">
        <f t="shared" si="28"/>
        <v xml:space="preserve">BETTANE      Nathaniel  </v>
      </c>
      <c r="E335" s="5" t="str">
        <f>VLOOKUP(A335,Feuil2!$A$1:$E$552,4,0)</f>
        <v>nathaniel.bettane@edu.ece.fr</v>
      </c>
      <c r="F335" s="10" t="s">
        <v>2874</v>
      </c>
      <c r="G335" s="5" t="s">
        <v>2182</v>
      </c>
      <c r="H335" s="10" t="str">
        <f>VLOOKUP(G335,Projets!$A$2:$B$90,2,0)</f>
        <v>Aide à l'autonomie des personnes tétraplégiques hospitalisées</v>
      </c>
      <c r="I335" s="5" t="s">
        <v>12</v>
      </c>
      <c r="J335" s="10" t="str">
        <f>VLOOKUP(G335,Projets!$A$2:$K$90,11,0)</f>
        <v>Céline Barth</v>
      </c>
      <c r="K335" s="13" t="str">
        <f>VLOOKUP(G335,Projets!$C$2:$E$90,3,0)</f>
        <v>Concours</v>
      </c>
      <c r="L335" s="9">
        <f t="shared" si="31"/>
        <v>5</v>
      </c>
      <c r="M335" s="5" t="s">
        <v>2393</v>
      </c>
      <c r="N335" s="5"/>
      <c r="O335" s="5"/>
      <c r="P335" s="5"/>
      <c r="Q335" s="13">
        <f>VLOOKUP(G335,Projets!$A$2:$R$90,16,0)</f>
        <v>12</v>
      </c>
      <c r="R335" s="13">
        <f>VLOOKUP(G335,Projets!$A$2:$R$90,17,0)</f>
        <v>17</v>
      </c>
      <c r="S335" s="13">
        <f t="shared" si="29"/>
        <v>14.5</v>
      </c>
      <c r="T335" s="13">
        <v>14.5</v>
      </c>
      <c r="U335" s="5"/>
      <c r="V335" s="5"/>
      <c r="W335" s="5"/>
      <c r="X335" s="5"/>
      <c r="Y335" s="5"/>
      <c r="Z335" s="5"/>
    </row>
    <row r="336" spans="1:26" ht="15.75" hidden="1" customHeight="1" x14ac:dyDescent="0.25">
      <c r="A336" s="26">
        <v>108547</v>
      </c>
      <c r="B336" s="5" t="str">
        <f>VLOOKUP(A336,Feuil2!$A$1:$E$552,3,0)</f>
        <v xml:space="preserve">LEMGADAR     </v>
      </c>
      <c r="C336" s="5" t="str">
        <f>VLOOKUP(A336,Feuil2!$A$1:$E$552,2,0)</f>
        <v xml:space="preserve">Nohame  </v>
      </c>
      <c r="D336" s="5" t="str">
        <f t="shared" si="28"/>
        <v xml:space="preserve">LEMGADAR      Nohame  </v>
      </c>
      <c r="E336" s="5" t="str">
        <f>VLOOKUP(A336,Feuil2!$A$1:$E$552,4,0)</f>
        <v>nohame.lemgadar@edu.ece.fr</v>
      </c>
      <c r="F336" s="10" t="s">
        <v>2878</v>
      </c>
      <c r="G336" s="5" t="s">
        <v>2182</v>
      </c>
      <c r="H336" s="10" t="str">
        <f>VLOOKUP(G336,Projets!$A$2:$B$90,2,0)</f>
        <v>Aide à l'autonomie des personnes tétraplégiques hospitalisées</v>
      </c>
      <c r="I336" s="5" t="s">
        <v>12</v>
      </c>
      <c r="J336" s="10" t="str">
        <f>VLOOKUP(G336,Projets!$A$2:$K$90,11,0)</f>
        <v>Céline Barth</v>
      </c>
      <c r="K336" s="13" t="str">
        <f>VLOOKUP(G336,Projets!$C$2:$E$90,3,0)</f>
        <v>Concours</v>
      </c>
      <c r="L336" s="9">
        <f t="shared" si="31"/>
        <v>5</v>
      </c>
      <c r="M336" s="5" t="s">
        <v>2393</v>
      </c>
      <c r="N336" s="5"/>
      <c r="O336" s="5"/>
      <c r="P336" s="5"/>
      <c r="Q336" s="13">
        <f>VLOOKUP(G336,Projets!$A$2:$R$90,16,0)</f>
        <v>12</v>
      </c>
      <c r="R336" s="13">
        <f>VLOOKUP(G336,Projets!$A$2:$R$90,17,0)</f>
        <v>17</v>
      </c>
      <c r="S336" s="13">
        <f t="shared" si="29"/>
        <v>14.5</v>
      </c>
      <c r="T336" s="13">
        <v>14.5</v>
      </c>
      <c r="U336" s="5"/>
      <c r="V336" s="5"/>
      <c r="W336" s="5"/>
      <c r="X336" s="5"/>
      <c r="Y336" s="5"/>
      <c r="Z336" s="5"/>
    </row>
    <row r="337" spans="1:26" s="4" customFormat="1" ht="15.75" hidden="1" customHeight="1" x14ac:dyDescent="0.25">
      <c r="A337" s="26">
        <v>108445</v>
      </c>
      <c r="B337" s="5" t="str">
        <f>VLOOKUP(A337,Feuil2!$A$1:$E$552,3,0)</f>
        <v xml:space="preserve">CARUANA TOMASINI    </v>
      </c>
      <c r="C337" s="5" t="str">
        <f>VLOOKUP(A337,Feuil2!$A$1:$E$552,2,0)</f>
        <v xml:space="preserve">Baptiste  </v>
      </c>
      <c r="D337" s="5" t="str">
        <f t="shared" si="28"/>
        <v xml:space="preserve">CARUANA TOMASINI     Baptiste  </v>
      </c>
      <c r="E337" s="5" t="str">
        <f>VLOOKUP(A337,Feuil2!$A$1:$E$552,4,0)</f>
        <v>baptiste.caruana-tomasini@edu.ece.fr</v>
      </c>
      <c r="F337" s="10" t="s">
        <v>2878</v>
      </c>
      <c r="G337" s="5" t="s">
        <v>2182</v>
      </c>
      <c r="H337" s="10" t="str">
        <f>VLOOKUP(G337,Projets!$A$2:$B$90,2,0)</f>
        <v>Aide à l'autonomie des personnes tétraplégiques hospitalisées</v>
      </c>
      <c r="I337" s="10" t="s">
        <v>12</v>
      </c>
      <c r="J337" s="10" t="str">
        <f>VLOOKUP(G337,Projets!$A$2:$K$90,11,0)</f>
        <v>Céline Barth</v>
      </c>
      <c r="K337" s="13" t="str">
        <f>VLOOKUP(G337,Projets!$C$2:$E$90,3,0)</f>
        <v>Concours</v>
      </c>
      <c r="L337" s="9">
        <f t="shared" si="31"/>
        <v>5</v>
      </c>
      <c r="M337" s="5" t="s">
        <v>2394</v>
      </c>
      <c r="N337" s="5"/>
      <c r="O337" s="5"/>
      <c r="P337" s="5"/>
      <c r="Q337" s="13">
        <f>VLOOKUP(G337,Projets!$A$2:$R$90,16,0)</f>
        <v>12</v>
      </c>
      <c r="R337" s="13">
        <f>VLOOKUP(G337,Projets!$A$2:$R$90,17,0)</f>
        <v>17</v>
      </c>
      <c r="S337" s="13">
        <f t="shared" si="29"/>
        <v>14.5</v>
      </c>
      <c r="T337" s="13">
        <v>14.5</v>
      </c>
      <c r="U337" s="5"/>
      <c r="V337" s="5"/>
      <c r="W337" s="5"/>
      <c r="X337" s="5"/>
      <c r="Y337" s="5"/>
      <c r="Z337" s="5"/>
    </row>
    <row r="338" spans="1:26" ht="15.75" hidden="1" customHeight="1" x14ac:dyDescent="0.25">
      <c r="A338" s="26">
        <v>106277</v>
      </c>
      <c r="B338" s="5" t="str">
        <f>VLOOKUP(A338,Feuil2!$A$1:$E$552,3,0)</f>
        <v xml:space="preserve">LUTZ     </v>
      </c>
      <c r="C338" s="5" t="str">
        <f>VLOOKUP(A338,Feuil2!$A$1:$E$552,2,0)</f>
        <v xml:space="preserve">Max  </v>
      </c>
      <c r="D338" s="5" t="str">
        <f t="shared" si="28"/>
        <v xml:space="preserve">LUTZ      Max  </v>
      </c>
      <c r="E338" s="5" t="str">
        <f>VLOOKUP(A338,Feuil2!$A$1:$E$552,4,0)</f>
        <v>max.lutz@edu.ece.fr</v>
      </c>
      <c r="F338" s="10" t="s">
        <v>2874</v>
      </c>
      <c r="G338" s="5" t="s">
        <v>2183</v>
      </c>
      <c r="H338" s="10" t="str">
        <f>VLOOKUP(G338,Projets!$A$2:$B$90,2,0)</f>
        <v>Cartographier le niveau de pollution dans une ville</v>
      </c>
      <c r="I338" s="5" t="s">
        <v>11</v>
      </c>
      <c r="J338" s="10" t="str">
        <f>VLOOKUP(G338,Projets!$A$2:$K$90,11,0)</f>
        <v>Maxime Schneider</v>
      </c>
      <c r="K338" s="13" t="str">
        <f>VLOOKUP(G338,Projets!$C$2:$E$90,3,0)</f>
        <v>Concours</v>
      </c>
      <c r="L338" s="9">
        <f t="shared" si="31"/>
        <v>7</v>
      </c>
      <c r="M338" s="5" t="s">
        <v>2394</v>
      </c>
      <c r="N338" s="5"/>
      <c r="O338" s="5"/>
      <c r="P338" s="5"/>
      <c r="Q338" s="13">
        <f>VLOOKUP(G338,Projets!$A$2:$R$90,16,0)</f>
        <v>17.25</v>
      </c>
      <c r="R338" s="13">
        <f>VLOOKUP(G338,Projets!$A$2:$R$90,17,0)</f>
        <v>17</v>
      </c>
      <c r="S338" s="13">
        <f t="shared" si="29"/>
        <v>17.125</v>
      </c>
      <c r="T338" s="13">
        <v>17.125</v>
      </c>
      <c r="U338" s="5"/>
      <c r="V338" s="5"/>
      <c r="W338" s="5"/>
      <c r="X338" s="5"/>
      <c r="Y338" s="5"/>
      <c r="Z338" s="5"/>
    </row>
    <row r="339" spans="1:26" ht="15.75" hidden="1" customHeight="1" x14ac:dyDescent="0.25">
      <c r="A339" s="26">
        <v>106281</v>
      </c>
      <c r="B339" s="5" t="str">
        <f>VLOOKUP(A339,Feuil2!$A$1:$E$552,3,0)</f>
        <v xml:space="preserve">CALANCA     </v>
      </c>
      <c r="C339" s="5" t="str">
        <f>VLOOKUP(A339,Feuil2!$A$1:$E$552,2,0)</f>
        <v xml:space="preserve">Hugo  </v>
      </c>
      <c r="D339" s="5" t="str">
        <f t="shared" si="28"/>
        <v xml:space="preserve">CALANCA      Hugo  </v>
      </c>
      <c r="E339" s="5" t="str">
        <f>VLOOKUP(A339,Feuil2!$A$1:$E$552,4,0)</f>
        <v>hugo.calanca@edu.ece.fr</v>
      </c>
      <c r="F339" s="10" t="s">
        <v>2874</v>
      </c>
      <c r="G339" s="5" t="s">
        <v>2183</v>
      </c>
      <c r="H339" s="10" t="str">
        <f>VLOOKUP(G339,Projets!$A$2:$B$90,2,0)</f>
        <v>Cartographier le niveau de pollution dans une ville</v>
      </c>
      <c r="I339" s="5" t="s">
        <v>11</v>
      </c>
      <c r="J339" s="10" t="str">
        <f>VLOOKUP(G339,Projets!$A$2:$K$90,11,0)</f>
        <v>Maxime Schneider</v>
      </c>
      <c r="K339" s="13" t="str">
        <f>VLOOKUP(G339,Projets!$C$2:$E$90,3,0)</f>
        <v>Concours</v>
      </c>
      <c r="L339" s="9">
        <f t="shared" si="31"/>
        <v>7</v>
      </c>
      <c r="M339" s="5" t="s">
        <v>2394</v>
      </c>
      <c r="N339" s="5"/>
      <c r="O339" s="5"/>
      <c r="P339" s="5"/>
      <c r="Q339" s="13">
        <f>VLOOKUP(G339,Projets!$A$2:$R$90,16,0)</f>
        <v>17.25</v>
      </c>
      <c r="R339" s="13">
        <f>VLOOKUP(G339,Projets!$A$2:$R$90,17,0)</f>
        <v>17</v>
      </c>
      <c r="S339" s="13">
        <f t="shared" si="29"/>
        <v>17.125</v>
      </c>
      <c r="T339" s="13">
        <v>17.125</v>
      </c>
      <c r="U339" s="5"/>
      <c r="V339" s="5"/>
      <c r="W339" s="5"/>
      <c r="X339" s="5"/>
      <c r="Y339" s="5"/>
      <c r="Z339" s="5"/>
    </row>
    <row r="340" spans="1:26" ht="15.75" hidden="1" customHeight="1" x14ac:dyDescent="0.25">
      <c r="A340" s="26">
        <v>106276</v>
      </c>
      <c r="B340" s="5" t="str">
        <f>VLOOKUP(A340,Feuil2!$A$1:$E$552,3,0)</f>
        <v xml:space="preserve">SCHMITT     </v>
      </c>
      <c r="C340" s="5" t="str">
        <f>VLOOKUP(A340,Feuil2!$A$1:$E$552,2,0)</f>
        <v xml:space="preserve">Camille  </v>
      </c>
      <c r="D340" s="5" t="str">
        <f t="shared" si="28"/>
        <v xml:space="preserve">SCHMITT      Camille  </v>
      </c>
      <c r="E340" s="5" t="str">
        <f>VLOOKUP(A340,Feuil2!$A$1:$E$552,4,0)</f>
        <v>camille.schmitt@edu.ece.fr</v>
      </c>
      <c r="F340" s="10" t="s">
        <v>2878</v>
      </c>
      <c r="G340" s="5" t="s">
        <v>2183</v>
      </c>
      <c r="H340" s="10" t="str">
        <f>VLOOKUP(G340,Projets!$A$2:$B$90,2,0)</f>
        <v>Cartographier le niveau de pollution dans une ville</v>
      </c>
      <c r="I340" s="5" t="s">
        <v>11</v>
      </c>
      <c r="J340" s="10" t="str">
        <f>VLOOKUP(G340,Projets!$A$2:$K$90,11,0)</f>
        <v>Maxime Schneider</v>
      </c>
      <c r="K340" s="13" t="str">
        <f>VLOOKUP(G340,Projets!$C$2:$E$90,3,0)</f>
        <v>Concours</v>
      </c>
      <c r="L340" s="9">
        <f t="shared" si="31"/>
        <v>7</v>
      </c>
      <c r="M340" s="5" t="s">
        <v>2394</v>
      </c>
      <c r="N340" s="5"/>
      <c r="O340" s="5"/>
      <c r="P340" s="5"/>
      <c r="Q340" s="13">
        <f>VLOOKUP(G340,Projets!$A$2:$R$90,16,0)</f>
        <v>17.25</v>
      </c>
      <c r="R340" s="13">
        <f>VLOOKUP(G340,Projets!$A$2:$R$90,17,0)</f>
        <v>17</v>
      </c>
      <c r="S340" s="13">
        <f t="shared" si="29"/>
        <v>17.125</v>
      </c>
      <c r="T340" s="13">
        <v>17.125</v>
      </c>
      <c r="U340" s="5"/>
      <c r="V340" s="5"/>
      <c r="W340" s="5"/>
      <c r="X340" s="5"/>
      <c r="Y340" s="5"/>
      <c r="Z340" s="5"/>
    </row>
    <row r="341" spans="1:26" ht="15.75" hidden="1" customHeight="1" x14ac:dyDescent="0.25">
      <c r="A341" s="26">
        <v>106968</v>
      </c>
      <c r="B341" s="5" t="str">
        <f>VLOOKUP(A341,Feuil2!$A$1:$E$552,3,0)</f>
        <v xml:space="preserve">BENMESSAOUD     </v>
      </c>
      <c r="C341" s="5" t="str">
        <f>VLOOKUP(A341,Feuil2!$A$1:$E$552,2,0)</f>
        <v xml:space="preserve">Wanissa  </v>
      </c>
      <c r="D341" s="5" t="str">
        <f t="shared" si="28"/>
        <v xml:space="preserve">BENMESSAOUD      Wanissa  </v>
      </c>
      <c r="E341" s="5" t="str">
        <f>VLOOKUP(A341,Feuil2!$A$1:$E$552,4,0)</f>
        <v>wanissa.benmessaoud@edu.ece.fr</v>
      </c>
      <c r="F341" s="10" t="s">
        <v>2877</v>
      </c>
      <c r="G341" s="5" t="s">
        <v>2183</v>
      </c>
      <c r="H341" s="10" t="str">
        <f>VLOOKUP(G341,Projets!$A$2:$B$90,2,0)</f>
        <v>Cartographier le niveau de pollution dans une ville</v>
      </c>
      <c r="I341" s="5" t="s">
        <v>11</v>
      </c>
      <c r="J341" s="10" t="str">
        <f>VLOOKUP(G341,Projets!$A$2:$K$90,11,0)</f>
        <v>Maxime Schneider</v>
      </c>
      <c r="K341" s="13" t="str">
        <f>VLOOKUP(G341,Projets!$C$2:$E$90,3,0)</f>
        <v>Concours</v>
      </c>
      <c r="L341" s="9">
        <f t="shared" si="31"/>
        <v>7</v>
      </c>
      <c r="M341" s="5" t="s">
        <v>2393</v>
      </c>
      <c r="N341" s="5"/>
      <c r="O341" s="5"/>
      <c r="P341" s="5"/>
      <c r="Q341" s="13">
        <f>VLOOKUP(G341,Projets!$A$2:$R$90,16,0)</f>
        <v>17.25</v>
      </c>
      <c r="R341" s="13">
        <f>VLOOKUP(G341,Projets!$A$2:$R$90,17,0)</f>
        <v>17</v>
      </c>
      <c r="S341" s="13">
        <f t="shared" si="29"/>
        <v>17.125</v>
      </c>
      <c r="T341" s="13">
        <v>17.125</v>
      </c>
      <c r="U341" s="5"/>
      <c r="V341" s="5"/>
      <c r="W341" s="5"/>
      <c r="X341" s="5"/>
      <c r="Y341" s="5"/>
      <c r="Z341" s="5"/>
    </row>
    <row r="342" spans="1:26" ht="15.75" hidden="1" customHeight="1" x14ac:dyDescent="0.25">
      <c r="A342" s="26">
        <v>106317</v>
      </c>
      <c r="B342" s="5" t="str">
        <f>VLOOKUP(A342,Feuil2!$A$1:$E$552,3,0)</f>
        <v xml:space="preserve">BUTIN     </v>
      </c>
      <c r="C342" s="5" t="str">
        <f>VLOOKUP(A342,Feuil2!$A$1:$E$552,2,0)</f>
        <v xml:space="preserve">Alexis  </v>
      </c>
      <c r="D342" s="5" t="str">
        <f t="shared" si="28"/>
        <v xml:space="preserve">BUTIN      Alexis  </v>
      </c>
      <c r="E342" s="5" t="str">
        <f>VLOOKUP(A342,Feuil2!$A$1:$E$552,4,0)</f>
        <v>alexis.butin@edu.ece.fr</v>
      </c>
      <c r="F342" s="10" t="s">
        <v>2877</v>
      </c>
      <c r="G342" s="5" t="s">
        <v>2183</v>
      </c>
      <c r="H342" s="10" t="str">
        <f>VLOOKUP(G342,Projets!$A$2:$B$90,2,0)</f>
        <v>Cartographier le niveau de pollution dans une ville</v>
      </c>
      <c r="I342" s="10" t="s">
        <v>11</v>
      </c>
      <c r="J342" s="10" t="str">
        <f>VLOOKUP(G342,Projets!$A$2:$K$90,11,0)</f>
        <v>Maxime Schneider</v>
      </c>
      <c r="K342" s="13" t="str">
        <f>VLOOKUP(G342,Projets!$C$2:$E$90,3,0)</f>
        <v>Concours</v>
      </c>
      <c r="L342" s="9">
        <f t="shared" si="31"/>
        <v>7</v>
      </c>
      <c r="M342" s="5" t="s">
        <v>2394</v>
      </c>
      <c r="N342" s="5"/>
      <c r="O342" s="5"/>
      <c r="P342" s="5"/>
      <c r="Q342" s="13">
        <f>VLOOKUP(G342,Projets!$A$2:$R$90,16,0)</f>
        <v>17.25</v>
      </c>
      <c r="R342" s="13">
        <f>VLOOKUP(G342,Projets!$A$2:$R$90,17,0)</f>
        <v>17</v>
      </c>
      <c r="S342" s="13">
        <f t="shared" si="29"/>
        <v>17.125</v>
      </c>
      <c r="T342" s="13">
        <v>17.125</v>
      </c>
      <c r="U342" s="5"/>
      <c r="V342" s="5"/>
      <c r="W342" s="5"/>
      <c r="X342" s="5"/>
      <c r="Y342" s="5"/>
      <c r="Z342" s="5"/>
    </row>
    <row r="343" spans="1:26" s="13" customFormat="1" ht="15.75" hidden="1" customHeight="1" x14ac:dyDescent="0.25">
      <c r="A343" s="41">
        <v>109033</v>
      </c>
      <c r="B343" s="13" t="s">
        <v>2318</v>
      </c>
      <c r="C343" s="13" t="s">
        <v>502</v>
      </c>
      <c r="D343" s="7" t="str">
        <f t="shared" si="28"/>
        <v xml:space="preserve">Porte Petit Hernandez Ashmed Farid </v>
      </c>
      <c r="E343" s="10" t="str">
        <f>VLOOKUP(A343,Feuil2!$A$1:$E$552,4,0)</f>
        <v>A01281338@itesm.mx</v>
      </c>
      <c r="F343" s="10" t="s">
        <v>2874</v>
      </c>
      <c r="G343" s="13" t="s">
        <v>2183</v>
      </c>
      <c r="H343" s="10" t="str">
        <f>VLOOKUP(G343,Projets!$A$2:$B$90,2,0)</f>
        <v>Cartographier le niveau de pollution dans une ville</v>
      </c>
      <c r="I343" s="13" t="str">
        <f>VLOOKUP(G343,Projets!$C$2:$E$90,2,0)</f>
        <v>Smart Buildings &amp; Energy Efficiency</v>
      </c>
      <c r="J343" s="13" t="str">
        <f>VLOOKUP(G343,Projets!$A$2:$K$90,11,0)</f>
        <v>Maxime Schneider</v>
      </c>
      <c r="K343" s="13" t="str">
        <f>VLOOKUP(G343,Projets!$C$2:$E$90,3,0)</f>
        <v>Concours</v>
      </c>
      <c r="L343" s="30">
        <f>COUNTIF($G$2:$G$533,G343)</f>
        <v>7</v>
      </c>
      <c r="M343" s="10" t="s">
        <v>2394</v>
      </c>
      <c r="O343" s="10" t="s">
        <v>2390</v>
      </c>
      <c r="Q343" s="13">
        <f>VLOOKUP(G343,Projets!$A$2:$R$90,16,0)</f>
        <v>17.25</v>
      </c>
      <c r="R343" s="13">
        <f>VLOOKUP(G343,Projets!$A$2:$R$90,17,0)</f>
        <v>17</v>
      </c>
      <c r="S343" s="13">
        <f t="shared" si="29"/>
        <v>17.125</v>
      </c>
      <c r="T343" s="13">
        <v>17.125</v>
      </c>
    </row>
    <row r="344" spans="1:26" s="13" customFormat="1" ht="15.75" hidden="1" customHeight="1" x14ac:dyDescent="0.25">
      <c r="A344" s="41">
        <v>109035</v>
      </c>
      <c r="B344" s="13" t="s">
        <v>2402</v>
      </c>
      <c r="C344" s="13" t="s">
        <v>2401</v>
      </c>
      <c r="D344" s="7" t="str">
        <f t="shared" si="28"/>
        <v>Escobar Tirado Maria Jose</v>
      </c>
      <c r="E344" s="13" t="s">
        <v>1276</v>
      </c>
      <c r="F344" s="10" t="s">
        <v>2874</v>
      </c>
      <c r="G344" s="13" t="s">
        <v>2183</v>
      </c>
      <c r="H344" s="10" t="str">
        <f>VLOOKUP(G344,Projets!$A$2:$B$90,2,0)</f>
        <v>Cartographier le niveau de pollution dans une ville</v>
      </c>
      <c r="I344" s="13" t="str">
        <f>VLOOKUP(G344,Projets!$C$2:$E$90,2,0)</f>
        <v>Smart Buildings &amp; Energy Efficiency</v>
      </c>
      <c r="J344" s="13" t="str">
        <f>VLOOKUP(G344,Projets!$A$2:$K$90,11,0)</f>
        <v>Maxime Schneider</v>
      </c>
      <c r="K344" s="13" t="str">
        <f>VLOOKUP(G344,Projets!$C$2:$E$90,3,0)</f>
        <v>Concours</v>
      </c>
      <c r="L344" s="30">
        <f>COUNTIF($G$2:$G$533,G344)</f>
        <v>7</v>
      </c>
      <c r="M344" s="13" t="s">
        <v>2394</v>
      </c>
      <c r="O344" s="13" t="s">
        <v>2390</v>
      </c>
      <c r="Q344" s="13">
        <f>VLOOKUP(G344,Projets!$A$2:$R$90,16,0)</f>
        <v>17.25</v>
      </c>
      <c r="R344" s="13">
        <f>VLOOKUP(G344,Projets!$A$2:$R$90,17,0)</f>
        <v>17</v>
      </c>
      <c r="S344" s="13">
        <f t="shared" si="29"/>
        <v>17.125</v>
      </c>
      <c r="T344" s="13">
        <v>17.125</v>
      </c>
    </row>
    <row r="345" spans="1:26" ht="15.75" hidden="1" customHeight="1" x14ac:dyDescent="0.25">
      <c r="A345" s="26">
        <v>106722</v>
      </c>
      <c r="B345" s="5" t="str">
        <f>VLOOKUP(A345,Feuil2!$A$1:$E$552,3,0)</f>
        <v xml:space="preserve">EINHORN     </v>
      </c>
      <c r="C345" s="5" t="str">
        <f>VLOOKUP(A345,Feuil2!$A$1:$E$552,2,0)</f>
        <v xml:space="preserve">Chloe  </v>
      </c>
      <c r="D345" s="5" t="str">
        <f t="shared" si="28"/>
        <v xml:space="preserve">EINHORN      Chloe  </v>
      </c>
      <c r="E345" s="5" t="str">
        <f>VLOOKUP(A345,Feuil2!$A$1:$E$552,4,0)</f>
        <v>chloe.einhorn@edu.ece.fr</v>
      </c>
      <c r="F345" s="10" t="s">
        <v>2875</v>
      </c>
      <c r="G345" s="5" t="s">
        <v>2184</v>
      </c>
      <c r="H345" s="10" t="str">
        <f>VLOOKUP(G345,Projets!$A$2:$B$90,2,0)</f>
        <v>Titre de propriété sur la Blockchain</v>
      </c>
      <c r="I345" s="5" t="s">
        <v>53</v>
      </c>
      <c r="J345" s="10" t="str">
        <f>VLOOKUP(G345,Projets!$A$2:$K$90,11,0)</f>
        <v>Sebti Mouelhi</v>
      </c>
      <c r="K345" s="13" t="str">
        <f>VLOOKUP(G345,Projets!$C$2:$E$90,3,0)</f>
        <v>Concours</v>
      </c>
      <c r="L345" s="9">
        <f t="shared" ref="L345:L368" si="32">COUNTIF($G$2:$G$488,G345)</f>
        <v>5</v>
      </c>
      <c r="M345" s="5" t="s">
        <v>2393</v>
      </c>
      <c r="N345" s="5"/>
      <c r="O345" s="5"/>
      <c r="P345" s="5"/>
      <c r="Q345" s="13">
        <f>VLOOKUP(G345,Projets!$A$2:$R$90,16,0)</f>
        <v>17.25</v>
      </c>
      <c r="R345" s="13">
        <f>VLOOKUP(G345,Projets!$A$2:$R$90,17,0)</f>
        <v>17</v>
      </c>
      <c r="S345" s="13">
        <f t="shared" si="29"/>
        <v>17.125</v>
      </c>
      <c r="T345" s="13">
        <v>17.125</v>
      </c>
      <c r="U345" s="5"/>
      <c r="V345" s="5"/>
      <c r="W345" s="5"/>
      <c r="X345" s="5"/>
      <c r="Y345" s="5"/>
      <c r="Z345" s="5"/>
    </row>
    <row r="346" spans="1:26" ht="15.75" hidden="1" customHeight="1" x14ac:dyDescent="0.25">
      <c r="A346" s="26">
        <v>106485</v>
      </c>
      <c r="B346" s="5" t="str">
        <f>VLOOKUP(A346,Feuil2!$A$1:$E$552,3,0)</f>
        <v xml:space="preserve">HOCHE     </v>
      </c>
      <c r="C346" s="5" t="str">
        <f>VLOOKUP(A346,Feuil2!$A$1:$E$552,2,0)</f>
        <v xml:space="preserve">Mathilde  </v>
      </c>
      <c r="D346" s="5" t="str">
        <f t="shared" si="28"/>
        <v xml:space="preserve">HOCHE      Mathilde  </v>
      </c>
      <c r="E346" s="5" t="str">
        <f>VLOOKUP(A346,Feuil2!$A$1:$E$552,4,0)</f>
        <v>mathilde.hoche@edu.ece.fr</v>
      </c>
      <c r="F346" s="10" t="s">
        <v>2875</v>
      </c>
      <c r="G346" s="5" t="s">
        <v>2184</v>
      </c>
      <c r="H346" s="10" t="str">
        <f>VLOOKUP(G346,Projets!$A$2:$B$90,2,0)</f>
        <v>Titre de propriété sur la Blockchain</v>
      </c>
      <c r="I346" s="5" t="s">
        <v>53</v>
      </c>
      <c r="J346" s="10" t="str">
        <f>VLOOKUP(G346,Projets!$A$2:$K$90,11,0)</f>
        <v>Sebti Mouelhi</v>
      </c>
      <c r="K346" s="13" t="str">
        <f>VLOOKUP(G346,Projets!$C$2:$E$90,3,0)</f>
        <v>Concours</v>
      </c>
      <c r="L346" s="9">
        <f t="shared" si="32"/>
        <v>5</v>
      </c>
      <c r="M346" s="5" t="s">
        <v>2393</v>
      </c>
      <c r="N346" s="5"/>
      <c r="O346" s="5"/>
      <c r="P346" s="5"/>
      <c r="Q346" s="13">
        <f>VLOOKUP(G346,Projets!$A$2:$R$90,16,0)</f>
        <v>17.25</v>
      </c>
      <c r="R346" s="13">
        <f>VLOOKUP(G346,Projets!$A$2:$R$90,17,0)</f>
        <v>17</v>
      </c>
      <c r="S346" s="13">
        <f t="shared" si="29"/>
        <v>17.125</v>
      </c>
      <c r="T346" s="13">
        <v>17.125</v>
      </c>
      <c r="U346" s="5"/>
      <c r="V346" s="5"/>
      <c r="W346" s="5"/>
      <c r="X346" s="5"/>
      <c r="Y346" s="5"/>
      <c r="Z346" s="5"/>
    </row>
    <row r="347" spans="1:26" s="5" customFormat="1" ht="15.75" hidden="1" customHeight="1" x14ac:dyDescent="0.25">
      <c r="A347" s="26">
        <v>106700</v>
      </c>
      <c r="B347" s="5" t="str">
        <f>VLOOKUP(A347,Feuil2!$A$1:$E$552,3,0)</f>
        <v xml:space="preserve">DE BAILLIENCOURT    </v>
      </c>
      <c r="C347" s="5" t="str">
        <f>VLOOKUP(A347,Feuil2!$A$1:$E$552,2,0)</f>
        <v xml:space="preserve">Clément  </v>
      </c>
      <c r="D347" s="5" t="str">
        <f t="shared" si="28"/>
        <v xml:space="preserve">DE BAILLIENCOURT     Clément  </v>
      </c>
      <c r="E347" s="5" t="str">
        <f>VLOOKUP(A347,Feuil2!$A$1:$E$552,4,0)</f>
        <v>clement.de-bailliencourt@edu.ece.fr</v>
      </c>
      <c r="F347" s="10" t="s">
        <v>2878</v>
      </c>
      <c r="G347" s="5" t="s">
        <v>2184</v>
      </c>
      <c r="H347" s="10" t="str">
        <f>VLOOKUP(G347,Projets!$A$2:$B$90,2,0)</f>
        <v>Titre de propriété sur la Blockchain</v>
      </c>
      <c r="I347" s="5" t="s">
        <v>53</v>
      </c>
      <c r="J347" s="10" t="str">
        <f>VLOOKUP(G347,Projets!$A$2:$K$90,11,0)</f>
        <v>Sebti Mouelhi</v>
      </c>
      <c r="K347" s="13" t="str">
        <f>VLOOKUP(G347,Projets!$C$2:$E$90,3,0)</f>
        <v>Concours</v>
      </c>
      <c r="L347" s="9">
        <f t="shared" si="32"/>
        <v>5</v>
      </c>
      <c r="M347" s="5" t="s">
        <v>2394</v>
      </c>
      <c r="Q347" s="13">
        <f>VLOOKUP(G347,Projets!$A$2:$R$90,16,0)</f>
        <v>17.25</v>
      </c>
      <c r="R347" s="13">
        <f>VLOOKUP(G347,Projets!$A$2:$R$90,17,0)</f>
        <v>17</v>
      </c>
      <c r="S347" s="13">
        <f t="shared" si="29"/>
        <v>17.125</v>
      </c>
      <c r="T347" s="13">
        <v>17.125</v>
      </c>
    </row>
    <row r="348" spans="1:26" ht="15.75" hidden="1" customHeight="1" x14ac:dyDescent="0.25">
      <c r="A348" s="26">
        <v>106618</v>
      </c>
      <c r="B348" s="5" t="str">
        <f>VLOOKUP(A348,Feuil2!$A$1:$E$552,3,0)</f>
        <v xml:space="preserve">EID     </v>
      </c>
      <c r="C348" s="5" t="str">
        <f>VLOOKUP(A348,Feuil2!$A$1:$E$552,2,0)</f>
        <v xml:space="preserve">Johann  </v>
      </c>
      <c r="D348" s="5" t="str">
        <f t="shared" si="28"/>
        <v xml:space="preserve">EID      Johann  </v>
      </c>
      <c r="E348" s="5" t="str">
        <f>VLOOKUP(A348,Feuil2!$A$1:$E$552,4,0)</f>
        <v>johann.eid@edu.ece.fr</v>
      </c>
      <c r="F348" s="10" t="s">
        <v>2878</v>
      </c>
      <c r="G348" s="5" t="s">
        <v>2184</v>
      </c>
      <c r="H348" s="10" t="str">
        <f>VLOOKUP(G348,Projets!$A$2:$B$90,2,0)</f>
        <v>Titre de propriété sur la Blockchain</v>
      </c>
      <c r="I348" s="5" t="s">
        <v>53</v>
      </c>
      <c r="J348" s="10" t="str">
        <f>VLOOKUP(G348,Projets!$A$2:$K$90,11,0)</f>
        <v>Sebti Mouelhi</v>
      </c>
      <c r="K348" s="13" t="str">
        <f>VLOOKUP(G348,Projets!$C$2:$E$90,3,0)</f>
        <v>Concours</v>
      </c>
      <c r="L348" s="9">
        <f t="shared" si="32"/>
        <v>5</v>
      </c>
      <c r="M348" s="5" t="s">
        <v>2394</v>
      </c>
      <c r="N348" s="5"/>
      <c r="O348" s="5"/>
      <c r="P348" s="5"/>
      <c r="Q348" s="13">
        <f>VLOOKUP(G348,Projets!$A$2:$R$90,16,0)</f>
        <v>17.25</v>
      </c>
      <c r="R348" s="13">
        <f>VLOOKUP(G348,Projets!$A$2:$R$90,17,0)</f>
        <v>17</v>
      </c>
      <c r="S348" s="13">
        <f t="shared" si="29"/>
        <v>17.125</v>
      </c>
      <c r="T348" s="13">
        <v>17.125</v>
      </c>
      <c r="U348" s="5"/>
      <c r="V348" s="5"/>
      <c r="W348" s="5"/>
      <c r="X348" s="5"/>
      <c r="Y348" s="5"/>
      <c r="Z348" s="5"/>
    </row>
    <row r="349" spans="1:26" ht="15.75" hidden="1" customHeight="1" x14ac:dyDescent="0.25">
      <c r="A349" s="26">
        <v>107214</v>
      </c>
      <c r="B349" s="5" t="str">
        <f>VLOOKUP(A349,Feuil2!$A$1:$E$552,3,0)</f>
        <v xml:space="preserve">QUEMAT     </v>
      </c>
      <c r="C349" s="5" t="str">
        <f>VLOOKUP(A349,Feuil2!$A$1:$E$552,2,0)</f>
        <v xml:space="preserve">Adrien  </v>
      </c>
      <c r="D349" s="5" t="str">
        <f t="shared" si="28"/>
        <v xml:space="preserve">QUEMAT      Adrien  </v>
      </c>
      <c r="E349" s="5" t="str">
        <f>VLOOKUP(A349,Feuil2!$A$1:$E$552,4,0)</f>
        <v>adrien.quemat@edu.ece.fr</v>
      </c>
      <c r="F349" s="10" t="s">
        <v>2878</v>
      </c>
      <c r="G349" s="5" t="s">
        <v>2184</v>
      </c>
      <c r="H349" s="10" t="str">
        <f>VLOOKUP(G349,Projets!$A$2:$B$90,2,0)</f>
        <v>Titre de propriété sur la Blockchain</v>
      </c>
      <c r="I349" s="10" t="s">
        <v>53</v>
      </c>
      <c r="J349" s="10" t="str">
        <f>VLOOKUP(G349,Projets!$A$2:$K$90,11,0)</f>
        <v>Sebti Mouelhi</v>
      </c>
      <c r="K349" s="13" t="str">
        <f>VLOOKUP(G349,Projets!$C$2:$E$90,3,0)</f>
        <v>Concours</v>
      </c>
      <c r="L349" s="9">
        <f t="shared" si="32"/>
        <v>5</v>
      </c>
      <c r="M349" s="5" t="s">
        <v>2393</v>
      </c>
      <c r="N349" s="5"/>
      <c r="O349" s="5"/>
      <c r="P349" s="5"/>
      <c r="Q349" s="13">
        <f>VLOOKUP(G349,Projets!$A$2:$R$90,16,0)</f>
        <v>17.25</v>
      </c>
      <c r="R349" s="13">
        <f>VLOOKUP(G349,Projets!$A$2:$R$90,17,0)</f>
        <v>17</v>
      </c>
      <c r="S349" s="13">
        <f t="shared" si="29"/>
        <v>17.125</v>
      </c>
      <c r="T349" s="13">
        <v>17.125</v>
      </c>
      <c r="U349" s="5"/>
      <c r="V349" s="5"/>
      <c r="W349" s="5"/>
      <c r="X349" s="5"/>
      <c r="Y349" s="5"/>
      <c r="Z349" s="5"/>
    </row>
    <row r="350" spans="1:26" ht="15.75" hidden="1" customHeight="1" x14ac:dyDescent="0.25">
      <c r="A350" s="26">
        <v>106986</v>
      </c>
      <c r="B350" s="5" t="str">
        <f>VLOOKUP(A350,Feuil2!$A$1:$E$552,3,0)</f>
        <v xml:space="preserve">CHOLLET     </v>
      </c>
      <c r="C350" s="5" t="str">
        <f>VLOOKUP(A350,Feuil2!$A$1:$E$552,2,0)</f>
        <v xml:space="preserve">Nicolas  </v>
      </c>
      <c r="D350" s="5" t="str">
        <f t="shared" si="28"/>
        <v xml:space="preserve">CHOLLET      Nicolas  </v>
      </c>
      <c r="E350" s="5" t="str">
        <f>VLOOKUP(A350,Feuil2!$A$1:$E$552,4,0)</f>
        <v>nicolas.chollet@edu.ece.fr</v>
      </c>
      <c r="F350" s="10" t="s">
        <v>2877</v>
      </c>
      <c r="G350" s="5" t="s">
        <v>2185</v>
      </c>
      <c r="H350" s="10" t="str">
        <f>VLOOKUP(G350,Projets!$A$2:$B$90,2,0)</f>
        <v>Pillbot ; le robot de tri pour l'aide au suivi</v>
      </c>
      <c r="I350" s="5" t="s">
        <v>12</v>
      </c>
      <c r="J350" s="10" t="str">
        <f>VLOOKUP(G350,Projets!$A$2:$K$90,11,0)</f>
        <v>Frédéric RAVAUT</v>
      </c>
      <c r="K350" s="13" t="str">
        <f>VLOOKUP(G350,Projets!$C$2:$E$90,3,0)</f>
        <v>Publication</v>
      </c>
      <c r="L350" s="9">
        <f t="shared" si="32"/>
        <v>5</v>
      </c>
      <c r="M350" s="5" t="s">
        <v>2394</v>
      </c>
      <c r="N350" s="5"/>
      <c r="O350" s="5"/>
      <c r="P350" s="5"/>
      <c r="Q350" s="13">
        <f>VLOOKUP(G350,Projets!$A$2:$R$90,16,0)</f>
        <v>15</v>
      </c>
      <c r="R350" s="13">
        <f>VLOOKUP(G350,Projets!$A$2:$R$90,17,0)</f>
        <v>17</v>
      </c>
      <c r="S350" s="13">
        <f t="shared" si="29"/>
        <v>16</v>
      </c>
      <c r="T350" s="13">
        <v>16</v>
      </c>
      <c r="U350" s="5"/>
      <c r="V350" s="5"/>
      <c r="W350" s="5"/>
      <c r="X350" s="5"/>
      <c r="Y350" s="5"/>
      <c r="Z350" s="5"/>
    </row>
    <row r="351" spans="1:26" ht="15.75" hidden="1" customHeight="1" x14ac:dyDescent="0.25">
      <c r="A351" s="26">
        <v>107006</v>
      </c>
      <c r="B351" s="5" t="str">
        <f>VLOOKUP(A351,Feuil2!$A$1:$E$552,3,0)</f>
        <v xml:space="preserve">CORDONNIER     </v>
      </c>
      <c r="C351" s="5" t="str">
        <f>VLOOKUP(A351,Feuil2!$A$1:$E$552,2,0)</f>
        <v xml:space="preserve">Sophie-Anne  </v>
      </c>
      <c r="D351" s="5" t="str">
        <f t="shared" si="28"/>
        <v xml:space="preserve">CORDONNIER      Sophie-Anne  </v>
      </c>
      <c r="E351" s="5" t="str">
        <f>VLOOKUP(A351,Feuil2!$A$1:$E$552,4,0)</f>
        <v>sophie-anne.cordonnier@edu.ece.fr</v>
      </c>
      <c r="F351" s="10" t="s">
        <v>2876</v>
      </c>
      <c r="G351" s="5" t="s">
        <v>2185</v>
      </c>
      <c r="H351" s="10" t="str">
        <f>VLOOKUP(G351,Projets!$A$2:$B$90,2,0)</f>
        <v>Pillbot ; le robot de tri pour l'aide au suivi</v>
      </c>
      <c r="I351" s="5" t="s">
        <v>12</v>
      </c>
      <c r="J351" s="10" t="str">
        <f>VLOOKUP(G351,Projets!$A$2:$K$90,11,0)</f>
        <v>Frédéric RAVAUT</v>
      </c>
      <c r="K351" s="13" t="str">
        <f>VLOOKUP(G351,Projets!$C$2:$E$90,3,0)</f>
        <v>Publication</v>
      </c>
      <c r="L351" s="9">
        <f t="shared" si="32"/>
        <v>5</v>
      </c>
      <c r="M351" s="5" t="s">
        <v>2393</v>
      </c>
      <c r="N351" s="5"/>
      <c r="O351" s="5"/>
      <c r="P351" s="5"/>
      <c r="Q351" s="13">
        <f>VLOOKUP(G351,Projets!$A$2:$R$90,16,0)</f>
        <v>15</v>
      </c>
      <c r="R351" s="13">
        <f>VLOOKUP(G351,Projets!$A$2:$R$90,17,0)</f>
        <v>17</v>
      </c>
      <c r="S351" s="13">
        <f t="shared" si="29"/>
        <v>16</v>
      </c>
      <c r="T351" s="13">
        <v>16</v>
      </c>
      <c r="U351" s="5"/>
      <c r="V351" s="5"/>
      <c r="W351" s="5"/>
      <c r="X351" s="5"/>
      <c r="Y351" s="5"/>
      <c r="Z351" s="5"/>
    </row>
    <row r="352" spans="1:26" ht="15.75" hidden="1" customHeight="1" x14ac:dyDescent="0.25">
      <c r="A352" s="26">
        <v>106676</v>
      </c>
      <c r="B352" s="5" t="str">
        <f>VLOOKUP(A352,Feuil2!$A$1:$E$552,3,0)</f>
        <v xml:space="preserve">BACQUART     </v>
      </c>
      <c r="C352" s="5" t="str">
        <f>VLOOKUP(A352,Feuil2!$A$1:$E$552,2,0)</f>
        <v xml:space="preserve">Audrey  </v>
      </c>
      <c r="D352" s="5" t="str">
        <f t="shared" si="28"/>
        <v xml:space="preserve">BACQUART      Audrey  </v>
      </c>
      <c r="E352" s="5" t="str">
        <f>VLOOKUP(A352,Feuil2!$A$1:$E$552,4,0)</f>
        <v>audrey.bacquart@edu.ece.fr</v>
      </c>
      <c r="F352" s="10" t="s">
        <v>2876</v>
      </c>
      <c r="G352" s="5" t="s">
        <v>2185</v>
      </c>
      <c r="H352" s="10" t="str">
        <f>VLOOKUP(G352,Projets!$A$2:$B$90,2,0)</f>
        <v>Pillbot ; le robot de tri pour l'aide au suivi</v>
      </c>
      <c r="I352" s="5" t="s">
        <v>12</v>
      </c>
      <c r="J352" s="10" t="str">
        <f>VLOOKUP(G352,Projets!$A$2:$K$90,11,0)</f>
        <v>Frédéric RAVAUT</v>
      </c>
      <c r="K352" s="13" t="str">
        <f>VLOOKUP(G352,Projets!$C$2:$E$90,3,0)</f>
        <v>Publication</v>
      </c>
      <c r="L352" s="9">
        <f t="shared" si="32"/>
        <v>5</v>
      </c>
      <c r="M352" s="5" t="s">
        <v>2393</v>
      </c>
      <c r="N352" s="5"/>
      <c r="O352" s="5"/>
      <c r="P352" s="5"/>
      <c r="Q352" s="13">
        <f>VLOOKUP(G352,Projets!$A$2:$R$90,16,0)</f>
        <v>15</v>
      </c>
      <c r="R352" s="13">
        <f>VLOOKUP(G352,Projets!$A$2:$R$90,17,0)</f>
        <v>17</v>
      </c>
      <c r="S352" s="13">
        <f t="shared" si="29"/>
        <v>16</v>
      </c>
      <c r="T352" s="13">
        <v>16</v>
      </c>
      <c r="U352" s="5"/>
      <c r="V352" s="5"/>
      <c r="W352" s="5"/>
      <c r="X352" s="5"/>
      <c r="Y352" s="5"/>
      <c r="Z352" s="5"/>
    </row>
    <row r="353" spans="1:26" ht="15.75" hidden="1" customHeight="1" x14ac:dyDescent="0.25">
      <c r="A353" s="26">
        <v>106998</v>
      </c>
      <c r="B353" s="5" t="str">
        <f>VLOOKUP(A353,Feuil2!$A$1:$E$552,3,0)</f>
        <v xml:space="preserve">SALMON     </v>
      </c>
      <c r="C353" s="5" t="str">
        <f>VLOOKUP(A353,Feuil2!$A$1:$E$552,2,0)</f>
        <v xml:space="preserve">Pauline  </v>
      </c>
      <c r="D353" s="5" t="str">
        <f t="shared" si="28"/>
        <v xml:space="preserve">SALMON      Pauline  </v>
      </c>
      <c r="E353" s="5" t="str">
        <f>VLOOKUP(A353,Feuil2!$A$1:$E$552,4,0)</f>
        <v>pauline.salmon1@edu.ece.fr</v>
      </c>
      <c r="F353" s="10" t="s">
        <v>2876</v>
      </c>
      <c r="G353" s="5" t="s">
        <v>2185</v>
      </c>
      <c r="H353" s="10" t="str">
        <f>VLOOKUP(G353,Projets!$A$2:$B$90,2,0)</f>
        <v>Pillbot ; le robot de tri pour l'aide au suivi</v>
      </c>
      <c r="I353" s="5" t="s">
        <v>12</v>
      </c>
      <c r="J353" s="10" t="str">
        <f>VLOOKUP(G353,Projets!$A$2:$K$90,11,0)</f>
        <v>Frédéric RAVAUT</v>
      </c>
      <c r="K353" s="13" t="str">
        <f>VLOOKUP(G353,Projets!$C$2:$E$90,3,0)</f>
        <v>Publication</v>
      </c>
      <c r="L353" s="9">
        <f t="shared" si="32"/>
        <v>5</v>
      </c>
      <c r="M353" s="5" t="s">
        <v>2393</v>
      </c>
      <c r="N353" s="5"/>
      <c r="O353" s="5"/>
      <c r="P353" s="5"/>
      <c r="Q353" s="13">
        <f>VLOOKUP(G353,Projets!$A$2:$R$90,16,0)</f>
        <v>15</v>
      </c>
      <c r="R353" s="13">
        <f>VLOOKUP(G353,Projets!$A$2:$R$90,17,0)</f>
        <v>17</v>
      </c>
      <c r="S353" s="13">
        <f t="shared" si="29"/>
        <v>16</v>
      </c>
      <c r="T353" s="13">
        <v>16</v>
      </c>
      <c r="U353" s="5"/>
      <c r="V353" s="5"/>
      <c r="W353" s="5"/>
      <c r="X353" s="5"/>
      <c r="Y353" s="5"/>
      <c r="Z353" s="5"/>
    </row>
    <row r="354" spans="1:26" ht="15.75" hidden="1" customHeight="1" x14ac:dyDescent="0.25">
      <c r="A354" s="26">
        <v>106656</v>
      </c>
      <c r="B354" s="5" t="str">
        <f>VLOOKUP(A354,Feuil2!$A$1:$E$552,3,0)</f>
        <v xml:space="preserve">LANDON     </v>
      </c>
      <c r="C354" s="5" t="str">
        <f>VLOOKUP(A354,Feuil2!$A$1:$E$552,2,0)</f>
        <v xml:space="preserve">Ilys  </v>
      </c>
      <c r="D354" s="5" t="str">
        <f t="shared" si="28"/>
        <v xml:space="preserve">LANDON      Ilys  </v>
      </c>
      <c r="E354" s="5" t="str">
        <f>VLOOKUP(A354,Feuil2!$A$1:$E$552,4,0)</f>
        <v>ilys.landon@edu.ece.fr</v>
      </c>
      <c r="F354" s="10" t="s">
        <v>2876</v>
      </c>
      <c r="G354" s="5" t="s">
        <v>2185</v>
      </c>
      <c r="H354" s="10" t="str">
        <f>VLOOKUP(G354,Projets!$A$2:$B$90,2,0)</f>
        <v>Pillbot ; le robot de tri pour l'aide au suivi</v>
      </c>
      <c r="I354" s="10" t="s">
        <v>12</v>
      </c>
      <c r="J354" s="10" t="str">
        <f>VLOOKUP(G354,Projets!$A$2:$K$90,11,0)</f>
        <v>Frédéric RAVAUT</v>
      </c>
      <c r="K354" s="13" t="str">
        <f>VLOOKUP(G354,Projets!$C$2:$E$90,3,0)</f>
        <v>Publication</v>
      </c>
      <c r="L354" s="9">
        <f t="shared" si="32"/>
        <v>5</v>
      </c>
      <c r="M354" s="5" t="s">
        <v>2393</v>
      </c>
      <c r="N354" s="5"/>
      <c r="O354" s="5"/>
      <c r="P354" s="5"/>
      <c r="Q354" s="13">
        <f>VLOOKUP(G354,Projets!$A$2:$R$90,16,0)</f>
        <v>15</v>
      </c>
      <c r="R354" s="13">
        <f>VLOOKUP(G354,Projets!$A$2:$R$90,17,0)</f>
        <v>17</v>
      </c>
      <c r="S354" s="13">
        <f t="shared" si="29"/>
        <v>16</v>
      </c>
      <c r="T354" s="13">
        <v>16</v>
      </c>
      <c r="U354" s="5"/>
      <c r="V354" s="5"/>
      <c r="W354" s="5"/>
      <c r="X354" s="5"/>
      <c r="Y354" s="5"/>
      <c r="Z354" s="5"/>
    </row>
    <row r="355" spans="1:26" ht="15.75" hidden="1" customHeight="1" x14ac:dyDescent="0.25">
      <c r="A355" s="26">
        <v>106344</v>
      </c>
      <c r="B355" s="5" t="str">
        <f>VLOOKUP(A355,Feuil2!$A$1:$E$552,3,0)</f>
        <v xml:space="preserve">BOUZEMAME     </v>
      </c>
      <c r="C355" s="5" t="str">
        <f>VLOOKUP(A355,Feuil2!$A$1:$E$552,2,0)</f>
        <v xml:space="preserve">Dany  </v>
      </c>
      <c r="D355" s="5" t="str">
        <f t="shared" si="28"/>
        <v xml:space="preserve">BOUZEMAME      Dany  </v>
      </c>
      <c r="E355" s="5" t="str">
        <f>VLOOKUP(A355,Feuil2!$A$1:$E$552,4,0)</f>
        <v>dany.bouzemame@edu.ece.fr</v>
      </c>
      <c r="F355" s="10" t="s">
        <v>2874</v>
      </c>
      <c r="G355" s="5" t="s">
        <v>2186</v>
      </c>
      <c r="H355" s="10" t="str">
        <f>VLOOKUP(G355,Projets!$A$2:$B$90,2,0)</f>
        <v>Découverte des études supérieures</v>
      </c>
      <c r="I355" s="5" t="s">
        <v>17</v>
      </c>
      <c r="J355" s="10" t="str">
        <f>VLOOKUP(G355,Projets!$A$2:$K$90,11,0)</f>
        <v>B Senouci</v>
      </c>
      <c r="K355" s="13" t="str">
        <f>VLOOKUP(G355,Projets!$C$2:$E$90,3,0)</f>
        <v>Concours</v>
      </c>
      <c r="L355" s="9">
        <f t="shared" si="32"/>
        <v>5</v>
      </c>
      <c r="M355" s="5" t="s">
        <v>2394</v>
      </c>
      <c r="N355" s="5"/>
      <c r="O355" s="5"/>
      <c r="P355" s="5"/>
      <c r="Q355" s="13">
        <f>VLOOKUP(G355,Projets!$A$2:$R$90,16,0)</f>
        <v>15.5</v>
      </c>
      <c r="R355" s="13">
        <f>VLOOKUP(G355,Projets!$A$2:$R$90,17,0)</f>
        <v>16</v>
      </c>
      <c r="S355" s="13">
        <f t="shared" si="29"/>
        <v>15.75</v>
      </c>
      <c r="T355" s="13">
        <v>0</v>
      </c>
      <c r="U355" s="5"/>
      <c r="V355" s="5"/>
      <c r="W355" s="5"/>
      <c r="X355" s="5"/>
      <c r="Y355" s="5"/>
      <c r="Z355" s="5"/>
    </row>
    <row r="356" spans="1:26" ht="15.75" hidden="1" customHeight="1" x14ac:dyDescent="0.25">
      <c r="A356" s="26">
        <v>106520</v>
      </c>
      <c r="B356" s="5" t="str">
        <f>VLOOKUP(A356,Feuil2!$A$1:$E$552,3,0)</f>
        <v xml:space="preserve">BOUCHER     </v>
      </c>
      <c r="C356" s="5" t="str">
        <f>VLOOKUP(A356,Feuil2!$A$1:$E$552,2,0)</f>
        <v xml:space="preserve">Hugo  </v>
      </c>
      <c r="D356" s="5" t="str">
        <f t="shared" si="28"/>
        <v xml:space="preserve">BOUCHER      Hugo  </v>
      </c>
      <c r="E356" s="5" t="str">
        <f>VLOOKUP(A356,Feuil2!$A$1:$E$552,4,0)</f>
        <v>hugo.boucher@edu.ece.fr</v>
      </c>
      <c r="F356" s="10" t="s">
        <v>2879</v>
      </c>
      <c r="G356" s="5" t="s">
        <v>2186</v>
      </c>
      <c r="H356" s="10" t="str">
        <f>VLOOKUP(G356,Projets!$A$2:$B$90,2,0)</f>
        <v>Découverte des études supérieures</v>
      </c>
      <c r="I356" s="5" t="s">
        <v>17</v>
      </c>
      <c r="J356" s="10" t="str">
        <f>VLOOKUP(G356,Projets!$A$2:$K$90,11,0)</f>
        <v>B Senouci</v>
      </c>
      <c r="K356" s="13" t="str">
        <f>VLOOKUP(G356,Projets!$C$2:$E$90,3,0)</f>
        <v>Concours</v>
      </c>
      <c r="L356" s="9">
        <f t="shared" si="32"/>
        <v>5</v>
      </c>
      <c r="M356" s="5" t="s">
        <v>2393</v>
      </c>
      <c r="N356" s="5"/>
      <c r="O356" s="5"/>
      <c r="P356" s="5"/>
      <c r="Q356" s="13">
        <f>VLOOKUP(G356,Projets!$A$2:$R$90,16,0)</f>
        <v>15.5</v>
      </c>
      <c r="R356" s="13">
        <f>VLOOKUP(G356,Projets!$A$2:$R$90,17,0)</f>
        <v>16</v>
      </c>
      <c r="S356" s="13">
        <f t="shared" si="29"/>
        <v>15.75</v>
      </c>
      <c r="T356" s="13">
        <v>0</v>
      </c>
      <c r="U356" s="5"/>
      <c r="V356" s="5"/>
      <c r="W356" s="5"/>
      <c r="X356" s="5"/>
      <c r="Y356" s="5"/>
      <c r="Z356" s="5"/>
    </row>
    <row r="357" spans="1:26" ht="15.75" hidden="1" customHeight="1" x14ac:dyDescent="0.25">
      <c r="A357" s="26">
        <v>106273</v>
      </c>
      <c r="B357" s="5" t="str">
        <f>VLOOKUP(A357,Feuil2!$A$1:$E$552,3,0)</f>
        <v xml:space="preserve">GUERMOND     </v>
      </c>
      <c r="C357" s="5" t="str">
        <f>VLOOKUP(A357,Feuil2!$A$1:$E$552,2,0)</f>
        <v xml:space="preserve">Augustin  </v>
      </c>
      <c r="D357" s="5" t="str">
        <f t="shared" si="28"/>
        <v xml:space="preserve">GUERMOND      Augustin  </v>
      </c>
      <c r="E357" s="5" t="str">
        <f>VLOOKUP(A357,Feuil2!$A$1:$E$552,4,0)</f>
        <v>augustin.guermond@edu.ece.fr</v>
      </c>
      <c r="F357" s="10" t="s">
        <v>2878</v>
      </c>
      <c r="G357" s="5" t="s">
        <v>2186</v>
      </c>
      <c r="H357" s="10" t="str">
        <f>VLOOKUP(G357,Projets!$A$2:$B$90,2,0)</f>
        <v>Découverte des études supérieures</v>
      </c>
      <c r="I357" s="5" t="s">
        <v>17</v>
      </c>
      <c r="J357" s="10" t="str">
        <f>VLOOKUP(G357,Projets!$A$2:$K$90,11,0)</f>
        <v>B Senouci</v>
      </c>
      <c r="K357" s="13" t="str">
        <f>VLOOKUP(G357,Projets!$C$2:$E$90,3,0)</f>
        <v>Concours</v>
      </c>
      <c r="L357" s="9">
        <f t="shared" si="32"/>
        <v>5</v>
      </c>
      <c r="M357" s="5" t="s">
        <v>2394</v>
      </c>
      <c r="N357" s="5"/>
      <c r="O357" s="5"/>
      <c r="P357" s="5"/>
      <c r="Q357" s="13">
        <f>VLOOKUP(G357,Projets!$A$2:$R$90,16,0)</f>
        <v>15.5</v>
      </c>
      <c r="R357" s="13">
        <f>VLOOKUP(G357,Projets!$A$2:$R$90,17,0)</f>
        <v>16</v>
      </c>
      <c r="S357" s="13">
        <f t="shared" si="29"/>
        <v>15.75</v>
      </c>
      <c r="T357" s="13">
        <v>0</v>
      </c>
      <c r="U357" s="5"/>
      <c r="V357" s="5"/>
      <c r="W357" s="5"/>
      <c r="X357" s="5"/>
      <c r="Y357" s="5"/>
      <c r="Z357" s="5"/>
    </row>
    <row r="358" spans="1:26" ht="15.75" hidden="1" customHeight="1" x14ac:dyDescent="0.25">
      <c r="A358" s="26">
        <v>106326</v>
      </c>
      <c r="B358" s="5" t="str">
        <f>VLOOKUP(A358,Feuil2!$A$1:$E$552,3,0)</f>
        <v xml:space="preserve">VALLAT     </v>
      </c>
      <c r="C358" s="5" t="str">
        <f>VLOOKUP(A358,Feuil2!$A$1:$E$552,2,0)</f>
        <v xml:space="preserve">Nicolas  </v>
      </c>
      <c r="D358" s="5" t="str">
        <f t="shared" si="28"/>
        <v xml:space="preserve">VALLAT      Nicolas  </v>
      </c>
      <c r="E358" s="5" t="str">
        <f>VLOOKUP(A358,Feuil2!$A$1:$E$552,4,0)</f>
        <v>nicolas.vallat@edu.ece.fr</v>
      </c>
      <c r="F358" s="10" t="s">
        <v>2875</v>
      </c>
      <c r="G358" s="5" t="s">
        <v>2186</v>
      </c>
      <c r="H358" s="10" t="str">
        <f>VLOOKUP(G358,Projets!$A$2:$B$90,2,0)</f>
        <v>Découverte des études supérieures</v>
      </c>
      <c r="I358" s="5" t="s">
        <v>17</v>
      </c>
      <c r="J358" s="10" t="str">
        <f>VLOOKUP(G358,Projets!$A$2:$K$90,11,0)</f>
        <v>B Senouci</v>
      </c>
      <c r="K358" s="13" t="str">
        <f>VLOOKUP(G358,Projets!$C$2:$E$90,3,0)</f>
        <v>Concours</v>
      </c>
      <c r="L358" s="9">
        <f t="shared" si="32"/>
        <v>5</v>
      </c>
      <c r="M358" s="5" t="s">
        <v>2393</v>
      </c>
      <c r="N358" s="5"/>
      <c r="O358" s="5"/>
      <c r="P358" s="5"/>
      <c r="Q358" s="13">
        <f>VLOOKUP(G358,Projets!$A$2:$R$90,16,0)</f>
        <v>15.5</v>
      </c>
      <c r="R358" s="13">
        <f>VLOOKUP(G358,Projets!$A$2:$R$90,17,0)</f>
        <v>16</v>
      </c>
      <c r="S358" s="13">
        <f t="shared" si="29"/>
        <v>15.75</v>
      </c>
      <c r="T358" s="13">
        <v>0</v>
      </c>
      <c r="U358" s="5"/>
      <c r="V358" s="5"/>
      <c r="W358" s="5"/>
      <c r="X358" s="5"/>
      <c r="Y358" s="5"/>
      <c r="Z358" s="5"/>
    </row>
    <row r="359" spans="1:26" ht="15.75" hidden="1" customHeight="1" x14ac:dyDescent="0.25">
      <c r="A359" s="26">
        <v>106642</v>
      </c>
      <c r="B359" s="5" t="str">
        <f>VLOOKUP(A359,Feuil2!$A$1:$E$552,3,0)</f>
        <v xml:space="preserve">LALEG     </v>
      </c>
      <c r="C359" s="5" t="str">
        <f>VLOOKUP(A359,Feuil2!$A$1:$E$552,2,0)</f>
        <v xml:space="preserve">Sabry  </v>
      </c>
      <c r="D359" s="5" t="str">
        <f t="shared" si="28"/>
        <v xml:space="preserve">LALEG      Sabry  </v>
      </c>
      <c r="E359" s="5" t="str">
        <f>VLOOKUP(A359,Feuil2!$A$1:$E$552,4,0)</f>
        <v>sabry.laleg@edu.ece.fr</v>
      </c>
      <c r="F359" s="10" t="s">
        <v>2878</v>
      </c>
      <c r="G359" s="5" t="s">
        <v>2186</v>
      </c>
      <c r="H359" s="10" t="str">
        <f>VLOOKUP(G359,Projets!$A$2:$B$90,2,0)</f>
        <v>Découverte des études supérieures</v>
      </c>
      <c r="I359" s="10" t="s">
        <v>17</v>
      </c>
      <c r="J359" s="10" t="str">
        <f>VLOOKUP(G359,Projets!$A$2:$K$90,11,0)</f>
        <v>B Senouci</v>
      </c>
      <c r="K359" s="13" t="str">
        <f>VLOOKUP(G359,Projets!$C$2:$E$90,3,0)</f>
        <v>Concours</v>
      </c>
      <c r="L359" s="9">
        <f t="shared" si="32"/>
        <v>5</v>
      </c>
      <c r="M359" s="5" t="s">
        <v>2394</v>
      </c>
      <c r="N359" s="5"/>
      <c r="O359" s="5"/>
      <c r="P359" s="5"/>
      <c r="Q359" s="13">
        <f>VLOOKUP(G359,Projets!$A$2:$R$90,16,0)</f>
        <v>15.5</v>
      </c>
      <c r="R359" s="13">
        <f>VLOOKUP(G359,Projets!$A$2:$R$90,17,0)</f>
        <v>16</v>
      </c>
      <c r="S359" s="13">
        <f t="shared" si="29"/>
        <v>15.75</v>
      </c>
      <c r="T359" s="13">
        <v>0</v>
      </c>
      <c r="U359" s="5"/>
      <c r="V359" s="5"/>
      <c r="W359" s="5"/>
      <c r="X359" s="5"/>
      <c r="Y359" s="5"/>
      <c r="Z359" s="5"/>
    </row>
    <row r="360" spans="1:26" ht="15.75" hidden="1" customHeight="1" x14ac:dyDescent="0.25">
      <c r="A360" s="26">
        <v>108163</v>
      </c>
      <c r="B360" s="5" t="str">
        <f>VLOOKUP(A360,Feuil2!$A$1:$E$552,3,0)</f>
        <v xml:space="preserve">MEDJEBEUR     </v>
      </c>
      <c r="C360" s="5" t="str">
        <f>VLOOKUP(A360,Feuil2!$A$1:$E$552,2,0)</f>
        <v xml:space="preserve">David  </v>
      </c>
      <c r="D360" s="5" t="str">
        <f t="shared" si="28"/>
        <v xml:space="preserve">MEDJEBEUR      David  </v>
      </c>
      <c r="E360" s="5" t="str">
        <f>VLOOKUP(A360,Feuil2!$A$1:$E$552,4,0)</f>
        <v>david.medjebeur@edu.ece.fr</v>
      </c>
      <c r="F360" s="10" t="s">
        <v>2874</v>
      </c>
      <c r="G360" s="5" t="s">
        <v>2187</v>
      </c>
      <c r="H360" s="10" t="str">
        <f>VLOOKUP(G360,Projets!$A$2:$B$90,2,0)</f>
        <v>Ventoline connectée</v>
      </c>
      <c r="I360" s="5" t="s">
        <v>12</v>
      </c>
      <c r="J360" s="10" t="str">
        <f>VLOOKUP(G360,Projets!$A$2:$K$90,11,0)</f>
        <v>B Senouci</v>
      </c>
      <c r="K360" s="13" t="str">
        <f>VLOOKUP(G360,Projets!$C$2:$E$90,3,0)</f>
        <v>Concours</v>
      </c>
      <c r="L360" s="9">
        <f t="shared" si="32"/>
        <v>5</v>
      </c>
      <c r="M360" s="5" t="s">
        <v>2393</v>
      </c>
      <c r="N360" s="5"/>
      <c r="O360" s="5"/>
      <c r="P360" s="5"/>
      <c r="Q360" s="13">
        <f>VLOOKUP(G360,Projets!$A$2:$R$90,16,0)</f>
        <v>14.5</v>
      </c>
      <c r="R360" s="13">
        <f>VLOOKUP(G360,Projets!$A$2:$R$90,17,0)</f>
        <v>15.5</v>
      </c>
      <c r="S360" s="13">
        <f t="shared" si="29"/>
        <v>15</v>
      </c>
      <c r="T360" s="13">
        <v>0</v>
      </c>
      <c r="U360" s="5"/>
      <c r="V360" s="5"/>
      <c r="W360" s="5"/>
      <c r="X360" s="5"/>
      <c r="Y360" s="5"/>
      <c r="Z360" s="5"/>
    </row>
    <row r="361" spans="1:26" ht="15.75" hidden="1" customHeight="1" x14ac:dyDescent="0.25">
      <c r="A361" s="26">
        <v>108393</v>
      </c>
      <c r="B361" s="5" t="str">
        <f>VLOOKUP(A361,Feuil2!$A$1:$E$552,3,0)</f>
        <v xml:space="preserve">ACINA     </v>
      </c>
      <c r="C361" s="5" t="str">
        <f>VLOOKUP(A361,Feuil2!$A$1:$E$552,2,0)</f>
        <v xml:space="preserve">Vick  </v>
      </c>
      <c r="D361" s="5" t="str">
        <f t="shared" si="28"/>
        <v xml:space="preserve">ACINA      Vick  </v>
      </c>
      <c r="E361" s="5" t="str">
        <f>VLOOKUP(A361,Feuil2!$A$1:$E$552,4,0)</f>
        <v>vick.acina@edu.ece.fr</v>
      </c>
      <c r="F361" s="10" t="s">
        <v>2877</v>
      </c>
      <c r="G361" s="5" t="s">
        <v>2187</v>
      </c>
      <c r="H361" s="10" t="str">
        <f>VLOOKUP(G361,Projets!$A$2:$B$90,2,0)</f>
        <v>Ventoline connectée</v>
      </c>
      <c r="I361" s="5" t="s">
        <v>12</v>
      </c>
      <c r="J361" s="10" t="str">
        <f>VLOOKUP(G361,Projets!$A$2:$K$90,11,0)</f>
        <v>B Senouci</v>
      </c>
      <c r="K361" s="13" t="str">
        <f>VLOOKUP(G361,Projets!$C$2:$E$90,3,0)</f>
        <v>Concours</v>
      </c>
      <c r="L361" s="9">
        <f t="shared" si="32"/>
        <v>5</v>
      </c>
      <c r="M361" s="5" t="s">
        <v>2393</v>
      </c>
      <c r="N361" s="5"/>
      <c r="O361" s="5"/>
      <c r="P361" s="5"/>
      <c r="Q361" s="13">
        <f>VLOOKUP(G361,Projets!$A$2:$R$90,16,0)</f>
        <v>14.5</v>
      </c>
      <c r="R361" s="13">
        <f>VLOOKUP(G361,Projets!$A$2:$R$90,17,0)</f>
        <v>15.5</v>
      </c>
      <c r="S361" s="13">
        <f t="shared" si="29"/>
        <v>15</v>
      </c>
      <c r="T361" s="13">
        <v>0</v>
      </c>
      <c r="U361" s="5"/>
      <c r="V361" s="5"/>
      <c r="W361" s="5"/>
      <c r="X361" s="5"/>
      <c r="Y361" s="5"/>
      <c r="Z361" s="5"/>
    </row>
    <row r="362" spans="1:26" ht="15.75" hidden="1" customHeight="1" x14ac:dyDescent="0.25">
      <c r="A362" s="26">
        <v>108430</v>
      </c>
      <c r="B362" s="5" t="str">
        <f>VLOOKUP(A362,Feuil2!$A$1:$E$552,3,0)</f>
        <v xml:space="preserve">MAGNAN     </v>
      </c>
      <c r="C362" s="5" t="str">
        <f>VLOOKUP(A362,Feuil2!$A$1:$E$552,2,0)</f>
        <v xml:space="preserve">Bastien  </v>
      </c>
      <c r="D362" s="5" t="str">
        <f t="shared" si="28"/>
        <v xml:space="preserve">MAGNAN      Bastien  </v>
      </c>
      <c r="E362" s="5" t="str">
        <f>VLOOKUP(A362,Feuil2!$A$1:$E$552,4,0)</f>
        <v>bastien.magnan@edu.ece.fr</v>
      </c>
      <c r="F362" s="10" t="s">
        <v>2876</v>
      </c>
      <c r="G362" s="5" t="s">
        <v>2187</v>
      </c>
      <c r="H362" s="10" t="str">
        <f>VLOOKUP(G362,Projets!$A$2:$B$90,2,0)</f>
        <v>Ventoline connectée</v>
      </c>
      <c r="I362" s="5" t="s">
        <v>12</v>
      </c>
      <c r="J362" s="10" t="str">
        <f>VLOOKUP(G362,Projets!$A$2:$K$90,11,0)</f>
        <v>B Senouci</v>
      </c>
      <c r="K362" s="13" t="str">
        <f>VLOOKUP(G362,Projets!$C$2:$E$90,3,0)</f>
        <v>Concours</v>
      </c>
      <c r="L362" s="9">
        <f t="shared" si="32"/>
        <v>5</v>
      </c>
      <c r="M362" s="5" t="s">
        <v>2393</v>
      </c>
      <c r="N362" s="5"/>
      <c r="O362" s="5"/>
      <c r="P362" s="5"/>
      <c r="Q362" s="13">
        <f>VLOOKUP(G362,Projets!$A$2:$R$90,16,0)</f>
        <v>14.5</v>
      </c>
      <c r="R362" s="13">
        <f>VLOOKUP(G362,Projets!$A$2:$R$90,17,0)</f>
        <v>15.5</v>
      </c>
      <c r="S362" s="13">
        <f t="shared" si="29"/>
        <v>15</v>
      </c>
      <c r="T362" s="13">
        <v>0</v>
      </c>
      <c r="U362" s="5"/>
      <c r="V362" s="5"/>
      <c r="W362" s="5"/>
      <c r="X362" s="5"/>
      <c r="Y362" s="5"/>
      <c r="Z362" s="5"/>
    </row>
    <row r="363" spans="1:26" ht="15.75" hidden="1" customHeight="1" x14ac:dyDescent="0.25">
      <c r="A363" s="26">
        <v>108478</v>
      </c>
      <c r="B363" s="5" t="str">
        <f>VLOOKUP(A363,Feuil2!$A$1:$E$552,3,0)</f>
        <v xml:space="preserve">NEMOUCHY LAMRY    </v>
      </c>
      <c r="C363" s="5" t="str">
        <f>VLOOKUP(A363,Feuil2!$A$1:$E$552,2,0)</f>
        <v xml:space="preserve">Geoffrey  </v>
      </c>
      <c r="D363" s="5" t="str">
        <f t="shared" si="28"/>
        <v xml:space="preserve">NEMOUCHY LAMRY     Geoffrey  </v>
      </c>
      <c r="E363" s="5" t="str">
        <f>VLOOKUP(A363,Feuil2!$A$1:$E$552,4,0)</f>
        <v>geoffrey.nemouchy-lamry@edu.ece.fr</v>
      </c>
      <c r="F363" s="10" t="s">
        <v>2879</v>
      </c>
      <c r="G363" s="5" t="s">
        <v>2187</v>
      </c>
      <c r="H363" s="10" t="str">
        <f>VLOOKUP(G363,Projets!$A$2:$B$90,2,0)</f>
        <v>Ventoline connectée</v>
      </c>
      <c r="I363" s="5" t="s">
        <v>12</v>
      </c>
      <c r="J363" s="10" t="str">
        <f>VLOOKUP(G363,Projets!$A$2:$K$90,11,0)</f>
        <v>B Senouci</v>
      </c>
      <c r="K363" s="13" t="str">
        <f>VLOOKUP(G363,Projets!$C$2:$E$90,3,0)</f>
        <v>Concours</v>
      </c>
      <c r="L363" s="9">
        <f t="shared" si="32"/>
        <v>5</v>
      </c>
      <c r="M363" s="5" t="s">
        <v>2393</v>
      </c>
      <c r="N363" s="5"/>
      <c r="O363" s="5"/>
      <c r="P363" s="5"/>
      <c r="Q363" s="13">
        <f>VLOOKUP(G363,Projets!$A$2:$R$90,16,0)</f>
        <v>14.5</v>
      </c>
      <c r="R363" s="13">
        <f>VLOOKUP(G363,Projets!$A$2:$R$90,17,0)</f>
        <v>15.5</v>
      </c>
      <c r="S363" s="13">
        <f t="shared" si="29"/>
        <v>15</v>
      </c>
      <c r="T363" s="13">
        <v>0</v>
      </c>
      <c r="U363" s="5"/>
      <c r="V363" s="5"/>
      <c r="W363" s="5"/>
      <c r="X363" s="5"/>
      <c r="Y363" s="5"/>
      <c r="Z363" s="5"/>
    </row>
    <row r="364" spans="1:26" ht="15.75" hidden="1" customHeight="1" x14ac:dyDescent="0.25">
      <c r="A364" s="26">
        <v>106713</v>
      </c>
      <c r="B364" s="5" t="str">
        <f>VLOOKUP(A364,Feuil2!$A$1:$E$552,3,0)</f>
        <v xml:space="preserve">ROGNETTA     </v>
      </c>
      <c r="C364" s="5" t="str">
        <f>VLOOKUP(A364,Feuil2!$A$1:$E$552,2,0)</f>
        <v xml:space="preserve">Aurelio  </v>
      </c>
      <c r="D364" s="5" t="str">
        <f t="shared" si="28"/>
        <v xml:space="preserve">ROGNETTA      Aurelio  </v>
      </c>
      <c r="E364" s="5" t="str">
        <f>VLOOKUP(A364,Feuil2!$A$1:$E$552,4,0)</f>
        <v>aurelio.rognetta@edu.ece.fr</v>
      </c>
      <c r="F364" s="10" t="s">
        <v>2879</v>
      </c>
      <c r="G364" s="5" t="s">
        <v>2187</v>
      </c>
      <c r="H364" s="10" t="str">
        <f>VLOOKUP(G364,Projets!$A$2:$B$90,2,0)</f>
        <v>Ventoline connectée</v>
      </c>
      <c r="I364" s="10" t="s">
        <v>12</v>
      </c>
      <c r="J364" s="10" t="str">
        <f>VLOOKUP(G364,Projets!$A$2:$K$90,11,0)</f>
        <v>B Senouci</v>
      </c>
      <c r="K364" s="13" t="str">
        <f>VLOOKUP(G364,Projets!$C$2:$E$90,3,0)</f>
        <v>Concours</v>
      </c>
      <c r="L364" s="9">
        <f t="shared" si="32"/>
        <v>5</v>
      </c>
      <c r="M364" s="5" t="s">
        <v>2393</v>
      </c>
      <c r="N364" s="5"/>
      <c r="O364" s="5"/>
      <c r="P364" s="5"/>
      <c r="Q364" s="13">
        <f>VLOOKUP(G364,Projets!$A$2:$R$90,16,0)</f>
        <v>14.5</v>
      </c>
      <c r="R364" s="13">
        <f>VLOOKUP(G364,Projets!$A$2:$R$90,17,0)</f>
        <v>15.5</v>
      </c>
      <c r="S364" s="13">
        <f t="shared" si="29"/>
        <v>15</v>
      </c>
      <c r="T364" s="13">
        <v>0</v>
      </c>
      <c r="U364" s="5"/>
      <c r="V364" s="5"/>
      <c r="W364" s="5"/>
      <c r="X364" s="5"/>
      <c r="Y364" s="5"/>
      <c r="Z364" s="5"/>
    </row>
    <row r="365" spans="1:26" ht="15.75" hidden="1" customHeight="1" x14ac:dyDescent="0.25">
      <c r="A365" s="26">
        <v>107007</v>
      </c>
      <c r="B365" s="5" t="str">
        <f>VLOOKUP(A365,Feuil2!$A$1:$E$552,3,0)</f>
        <v xml:space="preserve">GONÇALVES     </v>
      </c>
      <c r="C365" s="5" t="str">
        <f>VLOOKUP(A365,Feuil2!$A$1:$E$552,2,0)</f>
        <v xml:space="preserve">Dylan  </v>
      </c>
      <c r="D365" s="5" t="str">
        <f t="shared" si="28"/>
        <v xml:space="preserve">GONÇALVES      Dylan  </v>
      </c>
      <c r="E365" s="5" t="str">
        <f>VLOOKUP(A365,Feuil2!$A$1:$E$552,4,0)</f>
        <v>dylan.goncalves@edu.ece.fr</v>
      </c>
      <c r="F365" s="10" t="s">
        <v>2875</v>
      </c>
      <c r="G365" s="5" t="s">
        <v>2188</v>
      </c>
      <c r="H365" s="10" t="str">
        <f>VLOOKUP(G365,Projets!$A$2:$B$90,2,0)</f>
        <v>Comparateur d'application de livraison de plats à domicile</v>
      </c>
      <c r="I365" s="5" t="s">
        <v>10</v>
      </c>
      <c r="J365" s="10" t="str">
        <f>VLOOKUP(G365,Projets!$A$2:$K$90,11,0)</f>
        <v>Valentin Lecomte</v>
      </c>
      <c r="K365" s="13" t="str">
        <f>VLOOKUP(G365,Projets!$C$2:$E$90,3,0)</f>
        <v>Concours</v>
      </c>
      <c r="L365" s="9">
        <f t="shared" si="32"/>
        <v>5</v>
      </c>
      <c r="M365" s="5" t="s">
        <v>2393</v>
      </c>
      <c r="N365" s="5"/>
      <c r="O365" s="5"/>
      <c r="P365" s="5"/>
      <c r="Q365" s="13">
        <f>VLOOKUP(G365,Projets!$A$2:$R$90,16,0)</f>
        <v>14.5</v>
      </c>
      <c r="R365" s="13">
        <f>VLOOKUP(G365,Projets!$A$2:$R$90,17,0)</f>
        <v>15</v>
      </c>
      <c r="S365" s="13">
        <f t="shared" si="29"/>
        <v>14.75</v>
      </c>
      <c r="T365" s="13">
        <v>0</v>
      </c>
      <c r="U365" s="5"/>
      <c r="V365" s="5"/>
      <c r="W365" s="5"/>
      <c r="X365" s="5"/>
      <c r="Y365" s="5"/>
      <c r="Z365" s="5"/>
    </row>
    <row r="366" spans="1:26" ht="15.75" hidden="1" customHeight="1" x14ac:dyDescent="0.25">
      <c r="A366" s="28">
        <v>108378</v>
      </c>
      <c r="B366" s="5" t="str">
        <f>VLOOKUP(A366,Feuil2!$A$1:$E$552,3,0)</f>
        <v xml:space="preserve">GUERARD     </v>
      </c>
      <c r="C366" s="5" t="str">
        <f>VLOOKUP(A366,Feuil2!$A$1:$E$552,2,0)</f>
        <v xml:space="preserve">Gabriel  </v>
      </c>
      <c r="D366" s="5" t="str">
        <f t="shared" si="28"/>
        <v xml:space="preserve">GUERARD      Gabriel  </v>
      </c>
      <c r="E366" s="5" t="str">
        <f>VLOOKUP(A366,Feuil2!$A$1:$E$552,4,0)</f>
        <v>gabriel.guerard@edu.ece.fr</v>
      </c>
      <c r="F366" s="10" t="s">
        <v>2877</v>
      </c>
      <c r="G366" s="5" t="s">
        <v>2162</v>
      </c>
      <c r="H366" s="10" t="str">
        <f>VLOOKUP(G366,Projets!$A$2:$B$90,2,0)</f>
        <v>Projet Objets connectés associés à la PLV de luxe</v>
      </c>
      <c r="I366" s="13" t="str">
        <f>VLOOKUP(G366,Projets!$A$2:$E$90,4,0)</f>
        <v>Communicating Systems</v>
      </c>
      <c r="J366" s="13" t="str">
        <f>VLOOKUP(G366,Projets!$A$2:$K$90,11,0)</f>
        <v>Valentin Lecomte</v>
      </c>
      <c r="K366" s="13" t="str">
        <f>VLOOKUP(G366,Projets!$C$2:$E$90,3,0)</f>
        <v>Partenariat</v>
      </c>
      <c r="L366" s="9">
        <f t="shared" si="32"/>
        <v>4</v>
      </c>
      <c r="M366" s="5" t="s">
        <v>2393</v>
      </c>
      <c r="O366" s="5"/>
      <c r="Q366" s="13">
        <f>VLOOKUP(G366,Projets!$A$2:$R$90,16,0)</f>
        <v>16.5</v>
      </c>
      <c r="R366" s="13">
        <f>VLOOKUP(G366,Projets!$A$2:$R$90,17,0)</f>
        <v>16</v>
      </c>
      <c r="S366" s="13">
        <f t="shared" si="29"/>
        <v>16.25</v>
      </c>
      <c r="T366" s="13">
        <v>0</v>
      </c>
    </row>
    <row r="367" spans="1:26" s="14" customFormat="1" ht="15.75" hidden="1" customHeight="1" x14ac:dyDescent="0.25">
      <c r="A367" s="26">
        <v>107388</v>
      </c>
      <c r="B367" s="5" t="str">
        <f>VLOOKUP(A367,Feuil2!$A$1:$E$552,3,0)</f>
        <v xml:space="preserve">L'OLLIVIER     </v>
      </c>
      <c r="C367" s="5" t="str">
        <f>VLOOKUP(A367,Feuil2!$A$1:$E$552,2,0)</f>
        <v xml:space="preserve">Côme  </v>
      </c>
      <c r="D367" s="5" t="str">
        <f t="shared" si="28"/>
        <v xml:space="preserve">L'OLLIVIER      Côme  </v>
      </c>
      <c r="E367" s="5" t="str">
        <f>VLOOKUP(A367,Feuil2!$A$1:$E$552,4,0)</f>
        <v>come.l-ollivier@edu.ece.fr</v>
      </c>
      <c r="F367" s="10" t="s">
        <v>2877</v>
      </c>
      <c r="G367" s="5" t="s">
        <v>2137</v>
      </c>
      <c r="H367" s="10" t="str">
        <f>VLOOKUP(G367,Projets!$A$2:$B$90,2,0)</f>
        <v>Application permettant la location des places de port</v>
      </c>
      <c r="I367" s="13" t="str">
        <f>VLOOKUP(G367,Projets!$A$2:$E$90,4,0)</f>
        <v>Digital Entertainment</v>
      </c>
      <c r="J367" s="13" t="str">
        <f>VLOOKUP(G367,Projets!$A$2:$K$90,11,0)</f>
        <v>Valentin Lecomte</v>
      </c>
      <c r="K367" s="13" t="str">
        <f>VLOOKUP(G367,Projets!$C$2:$E$90,3,0)</f>
        <v>Concours</v>
      </c>
      <c r="L367" s="9">
        <f t="shared" si="32"/>
        <v>4</v>
      </c>
      <c r="M367" s="5" t="s">
        <v>2394</v>
      </c>
      <c r="N367" s="5"/>
      <c r="O367" s="5"/>
      <c r="P367" s="5"/>
      <c r="Q367" s="13">
        <f>VLOOKUP(G367,Projets!$A$2:$R$90,16,0)</f>
        <v>15.5</v>
      </c>
      <c r="R367" s="13">
        <f>VLOOKUP(G367,Projets!$A$2:$R$90,17,0)</f>
        <v>15</v>
      </c>
      <c r="S367" s="13">
        <f t="shared" si="29"/>
        <v>15.25</v>
      </c>
      <c r="T367" s="13">
        <v>0</v>
      </c>
      <c r="U367" s="5"/>
      <c r="V367" s="5"/>
      <c r="W367" s="5"/>
      <c r="X367" s="5"/>
      <c r="Y367" s="5"/>
      <c r="Z367" s="5"/>
    </row>
    <row r="368" spans="1:26" ht="15.75" hidden="1" customHeight="1" x14ac:dyDescent="0.25">
      <c r="A368" s="26">
        <v>108148</v>
      </c>
      <c r="B368" s="5" t="str">
        <f>VLOOKUP(A368,Feuil2!$A$1:$E$552,3,0)</f>
        <v xml:space="preserve">LUKASZEWICZ     </v>
      </c>
      <c r="C368" s="5" t="str">
        <f>VLOOKUP(A368,Feuil2!$A$1:$E$552,2,0)</f>
        <v xml:space="preserve">Pierre  </v>
      </c>
      <c r="D368" s="5" t="str">
        <f t="shared" si="28"/>
        <v xml:space="preserve">LUKASZEWICZ      Pierre  </v>
      </c>
      <c r="E368" s="5" t="str">
        <f>VLOOKUP(A368,Feuil2!$A$1:$E$552,4,0)</f>
        <v>pierre.lukaszewicz@edu.ece.fr</v>
      </c>
      <c r="F368" s="10" t="s">
        <v>2874</v>
      </c>
      <c r="G368" s="5" t="s">
        <v>2188</v>
      </c>
      <c r="H368" s="10" t="str">
        <f>VLOOKUP(G368,Projets!$A$2:$B$90,2,0)</f>
        <v>Comparateur d'application de livraison de plats à domicile</v>
      </c>
      <c r="I368" s="10" t="s">
        <v>10</v>
      </c>
      <c r="J368" s="10" t="str">
        <f>VLOOKUP(G368,Projets!$A$2:$K$90,11,0)</f>
        <v>Valentin Lecomte</v>
      </c>
      <c r="K368" s="13" t="str">
        <f>VLOOKUP(G368,Projets!$C$2:$E$90,3,0)</f>
        <v>Concours</v>
      </c>
      <c r="L368" s="9">
        <f t="shared" si="32"/>
        <v>5</v>
      </c>
      <c r="M368" s="5" t="s">
        <v>2393</v>
      </c>
      <c r="N368" s="5"/>
      <c r="O368" s="5"/>
      <c r="P368" s="5"/>
      <c r="Q368" s="13">
        <f>VLOOKUP(G368,Projets!$A$2:$R$90,16,0)</f>
        <v>14.5</v>
      </c>
      <c r="R368" s="13">
        <f>VLOOKUP(G368,Projets!$A$2:$R$90,17,0)</f>
        <v>15</v>
      </c>
      <c r="S368" s="13">
        <f t="shared" si="29"/>
        <v>14.75</v>
      </c>
      <c r="T368" s="13">
        <v>0</v>
      </c>
      <c r="U368" s="5"/>
      <c r="V368" s="5"/>
      <c r="W368" s="5"/>
      <c r="X368" s="5"/>
      <c r="Y368" s="5"/>
      <c r="Z368" s="5"/>
    </row>
    <row r="369" spans="1:26" ht="15.75" hidden="1" customHeight="1" x14ac:dyDescent="0.25">
      <c r="A369" s="26">
        <v>107008</v>
      </c>
      <c r="B369" s="5" t="str">
        <f>VLOOKUP(A369,Feuil2!$A$1:$E$552,3,0)</f>
        <v xml:space="preserve">MAUNICK     </v>
      </c>
      <c r="C369" s="5" t="str">
        <f>VLOOKUP(A369,Feuil2!$A$1:$E$552,2,0)</f>
        <v xml:space="preserve">Mathis  </v>
      </c>
      <c r="D369" s="5" t="str">
        <f t="shared" si="28"/>
        <v xml:space="preserve">MAUNICK      Mathis  </v>
      </c>
      <c r="E369" s="5" t="str">
        <f>VLOOKUP(A369,Feuil2!$A$1:$E$552,4,0)</f>
        <v>mathis.maunick@edu.ece.fr</v>
      </c>
      <c r="F369" s="10" t="s">
        <v>2878</v>
      </c>
      <c r="G369" s="5" t="s">
        <v>2214</v>
      </c>
      <c r="H369" s="10" t="str">
        <f>VLOOKUP(G369,Projets!$A$2:$B$90,2,0)</f>
        <v>Application de crédit/commandes entre restaurateur/fournisseur</v>
      </c>
      <c r="I369" s="5" t="s">
        <v>15</v>
      </c>
      <c r="J369" s="10" t="str">
        <f>VLOOKUP(G369,Projets!$A$2:$K$90,11,0)</f>
        <v>Valentin Lecomte</v>
      </c>
      <c r="K369" s="13" t="str">
        <f>VLOOKUP(G369,Projets!$C$2:$E$90,3,0)</f>
        <v>Partenariat</v>
      </c>
      <c r="L369" s="9">
        <v>5</v>
      </c>
      <c r="M369" s="5" t="s">
        <v>2394</v>
      </c>
      <c r="N369" s="5"/>
      <c r="O369" s="5"/>
      <c r="P369" s="5"/>
      <c r="Q369" s="13">
        <f>VLOOKUP(G369,Projets!$A$2:$R$90,16,0)</f>
        <v>17</v>
      </c>
      <c r="R369" s="13">
        <f>VLOOKUP(G369,Projets!$A$2:$R$90,17,0)</f>
        <v>15.5</v>
      </c>
      <c r="S369" s="13">
        <f t="shared" si="29"/>
        <v>16.25</v>
      </c>
      <c r="T369" s="13">
        <v>0</v>
      </c>
      <c r="U369" s="5"/>
      <c r="V369" s="5"/>
      <c r="W369" s="5"/>
      <c r="X369" s="5"/>
      <c r="Y369" s="5"/>
      <c r="Z369" s="5"/>
    </row>
    <row r="370" spans="1:26" ht="15.75" hidden="1" customHeight="1" x14ac:dyDescent="0.25">
      <c r="A370" s="26">
        <v>106531</v>
      </c>
      <c r="B370" s="5" t="str">
        <f>VLOOKUP(A370,Feuil2!$A$1:$E$552,3,0)</f>
        <v xml:space="preserve">FONTAINE     </v>
      </c>
      <c r="C370" s="5" t="str">
        <f>VLOOKUP(A370,Feuil2!$A$1:$E$552,2,0)</f>
        <v xml:space="preserve">Maxime  </v>
      </c>
      <c r="D370" s="5" t="str">
        <f t="shared" si="28"/>
        <v xml:space="preserve">FONTAINE      Maxime  </v>
      </c>
      <c r="E370" s="5" t="str">
        <f>VLOOKUP(A370,Feuil2!$A$1:$E$552,4,0)</f>
        <v>maxime.fontaine@edu.ece.fr</v>
      </c>
      <c r="F370" s="10" t="s">
        <v>2877</v>
      </c>
      <c r="G370" s="5" t="s">
        <v>2189</v>
      </c>
      <c r="H370" s="10" t="str">
        <f>VLOOKUP(G370,Projets!$A$2:$B$90,2,0)</f>
        <v>Bracelet connecté pour personnes âgées</v>
      </c>
      <c r="I370" s="5" t="s">
        <v>12</v>
      </c>
      <c r="J370" s="10" t="str">
        <f>VLOOKUP(G370,Projets!$A$2:$K$90,11,0)</f>
        <v>N.NACER</v>
      </c>
      <c r="K370" s="13" t="str">
        <f>VLOOKUP(G370,Projets!$C$2:$E$90,3,0)</f>
        <v>Concours</v>
      </c>
      <c r="L370" s="9">
        <f>COUNTIF($G$2:$G$488,G370)</f>
        <v>7</v>
      </c>
      <c r="M370" s="5" t="s">
        <v>2394</v>
      </c>
      <c r="N370" s="5"/>
      <c r="O370" s="5"/>
      <c r="P370" s="5"/>
      <c r="Q370" s="13">
        <f>VLOOKUP(G370,Projets!$A$2:$R$90,16,0)</f>
        <v>20</v>
      </c>
      <c r="R370" s="13">
        <f>VLOOKUP(G370,Projets!$A$2:$R$90,17,0)</f>
        <v>19</v>
      </c>
      <c r="S370" s="13">
        <f t="shared" si="29"/>
        <v>19.5</v>
      </c>
      <c r="T370" s="13">
        <v>0</v>
      </c>
      <c r="U370" s="5"/>
      <c r="V370" s="5"/>
      <c r="W370" s="5"/>
      <c r="X370" s="5"/>
      <c r="Y370" s="5"/>
      <c r="Z370" s="5"/>
    </row>
    <row r="371" spans="1:26" ht="15.75" hidden="1" customHeight="1" x14ac:dyDescent="0.25">
      <c r="A371" s="26">
        <v>106675</v>
      </c>
      <c r="B371" s="5" t="str">
        <f>VLOOKUP(A371,Feuil2!$A$1:$E$552,3,0)</f>
        <v xml:space="preserve">WANG     </v>
      </c>
      <c r="C371" s="5" t="str">
        <f>VLOOKUP(A371,Feuil2!$A$1:$E$552,2,0)</f>
        <v xml:space="preserve">Edouard  </v>
      </c>
      <c r="D371" s="5" t="str">
        <f t="shared" si="28"/>
        <v xml:space="preserve">WANG      Edouard  </v>
      </c>
      <c r="E371" s="5" t="str">
        <f>VLOOKUP(A371,Feuil2!$A$1:$E$552,4,0)</f>
        <v>edouard.wang@edu.ece.fr</v>
      </c>
      <c r="F371" s="10" t="s">
        <v>2877</v>
      </c>
      <c r="G371" s="5" t="s">
        <v>2189</v>
      </c>
      <c r="H371" s="10" t="str">
        <f>VLOOKUP(G371,Projets!$A$2:$B$90,2,0)</f>
        <v>Bracelet connecté pour personnes âgées</v>
      </c>
      <c r="I371" s="5" t="s">
        <v>12</v>
      </c>
      <c r="J371" s="10" t="str">
        <f>VLOOKUP(G371,Projets!$A$2:$K$90,11,0)</f>
        <v>N.NACER</v>
      </c>
      <c r="K371" s="13" t="str">
        <f>VLOOKUP(G371,Projets!$C$2:$E$90,3,0)</f>
        <v>Concours</v>
      </c>
      <c r="L371" s="9">
        <f>COUNTIF($G$2:$G$488,G371)</f>
        <v>7</v>
      </c>
      <c r="M371" s="5" t="s">
        <v>2394</v>
      </c>
      <c r="N371" s="5"/>
      <c r="O371" s="5"/>
      <c r="P371" s="5"/>
      <c r="Q371" s="13">
        <f>VLOOKUP(G371,Projets!$A$2:$R$90,16,0)</f>
        <v>20</v>
      </c>
      <c r="R371" s="13">
        <f>VLOOKUP(G371,Projets!$A$2:$R$90,17,0)</f>
        <v>19</v>
      </c>
      <c r="S371" s="13">
        <f t="shared" si="29"/>
        <v>19.5</v>
      </c>
      <c r="T371" s="13">
        <v>0</v>
      </c>
      <c r="U371" s="5"/>
      <c r="V371" s="5"/>
      <c r="W371" s="5"/>
      <c r="X371" s="5"/>
      <c r="Y371" s="5"/>
      <c r="Z371" s="5"/>
    </row>
    <row r="372" spans="1:26" ht="15.75" hidden="1" customHeight="1" x14ac:dyDescent="0.25">
      <c r="A372" s="26">
        <v>106434</v>
      </c>
      <c r="B372" s="5" t="str">
        <f>VLOOKUP(A372,Feuil2!$A$1:$E$552,3,0)</f>
        <v xml:space="preserve">JOSEPH-ANTOINE     </v>
      </c>
      <c r="C372" s="5" t="str">
        <f>VLOOKUP(A372,Feuil2!$A$1:$E$552,2,0)</f>
        <v xml:space="preserve">Hugo  </v>
      </c>
      <c r="D372" s="5" t="str">
        <f t="shared" si="28"/>
        <v xml:space="preserve">JOSEPH-ANTOINE      Hugo  </v>
      </c>
      <c r="E372" s="5" t="str">
        <f>VLOOKUP(A372,Feuil2!$A$1:$E$552,4,0)</f>
        <v>hugo.joseph-antoine@edu.ece.fr</v>
      </c>
      <c r="F372" s="10" t="s">
        <v>2874</v>
      </c>
      <c r="G372" s="5" t="s">
        <v>2189</v>
      </c>
      <c r="H372" s="10" t="str">
        <f>VLOOKUP(G372,Projets!$A$2:$B$90,2,0)</f>
        <v>Bracelet connecté pour personnes âgées</v>
      </c>
      <c r="I372" s="5" t="s">
        <v>12</v>
      </c>
      <c r="J372" s="10" t="str">
        <f>VLOOKUP(G372,Projets!$A$2:$K$90,11,0)</f>
        <v>N.NACER</v>
      </c>
      <c r="K372" s="13" t="str">
        <f>VLOOKUP(G372,Projets!$C$2:$E$90,3,0)</f>
        <v>Concours</v>
      </c>
      <c r="L372" s="9">
        <f>COUNTIF($G$2:$G$488,G372)</f>
        <v>7</v>
      </c>
      <c r="M372" s="5" t="s">
        <v>2393</v>
      </c>
      <c r="N372" s="5"/>
      <c r="O372" s="5"/>
      <c r="P372" s="5"/>
      <c r="Q372" s="13">
        <f>VLOOKUP(G372,Projets!$A$2:$R$90,16,0)</f>
        <v>20</v>
      </c>
      <c r="R372" s="13">
        <f>VLOOKUP(G372,Projets!$A$2:$R$90,17,0)</f>
        <v>19</v>
      </c>
      <c r="S372" s="13">
        <f t="shared" si="29"/>
        <v>19.5</v>
      </c>
      <c r="T372" s="13">
        <v>0</v>
      </c>
      <c r="U372" s="5"/>
      <c r="V372" s="5"/>
      <c r="W372" s="5"/>
      <c r="X372" s="5"/>
      <c r="Y372" s="5"/>
      <c r="Z372" s="5"/>
    </row>
    <row r="373" spans="1:26" ht="15.75" hidden="1" customHeight="1" x14ac:dyDescent="0.25">
      <c r="A373" s="26">
        <v>106502</v>
      </c>
      <c r="B373" s="5" t="str">
        <f>VLOOKUP(A373,Feuil2!$A$1:$E$552,3,0)</f>
        <v xml:space="preserve">TOUNSI     </v>
      </c>
      <c r="C373" s="5" t="str">
        <f>VLOOKUP(A373,Feuil2!$A$1:$E$552,2,0)</f>
        <v xml:space="preserve">Chedi  </v>
      </c>
      <c r="D373" s="5" t="str">
        <f t="shared" ref="D373:D436" si="33">CONCATENATE(B373," ",C373)</f>
        <v xml:space="preserve">TOUNSI      Chedi  </v>
      </c>
      <c r="E373" s="5" t="str">
        <f>VLOOKUP(A373,Feuil2!$A$1:$E$552,4,0)</f>
        <v>chedi.tounsi@edu.ece.fr</v>
      </c>
      <c r="F373" s="10" t="s">
        <v>2877</v>
      </c>
      <c r="G373" s="5" t="s">
        <v>2189</v>
      </c>
      <c r="H373" s="10" t="str">
        <f>VLOOKUP(G373,Projets!$A$2:$B$90,2,0)</f>
        <v>Bracelet connecté pour personnes âgées</v>
      </c>
      <c r="I373" s="5" t="s">
        <v>12</v>
      </c>
      <c r="J373" s="10" t="str">
        <f>VLOOKUP(G373,Projets!$A$2:$K$90,11,0)</f>
        <v>N.NACER</v>
      </c>
      <c r="K373" s="13" t="str">
        <f>VLOOKUP(G373,Projets!$C$2:$E$90,3,0)</f>
        <v>Concours</v>
      </c>
      <c r="L373" s="9">
        <f>COUNTIF($G$2:$G$488,G373)</f>
        <v>7</v>
      </c>
      <c r="M373" s="5" t="s">
        <v>2393</v>
      </c>
      <c r="N373" s="5"/>
      <c r="O373" s="5"/>
      <c r="P373" s="5"/>
      <c r="Q373" s="13">
        <f>VLOOKUP(G373,Projets!$A$2:$R$90,16,0)</f>
        <v>20</v>
      </c>
      <c r="R373" s="13">
        <f>VLOOKUP(G373,Projets!$A$2:$R$90,17,0)</f>
        <v>19</v>
      </c>
      <c r="S373" s="13">
        <f t="shared" ref="S373:S436" si="34">AVERAGE(Q373:R373)</f>
        <v>19.5</v>
      </c>
      <c r="T373" s="13">
        <v>0</v>
      </c>
      <c r="U373" s="5"/>
      <c r="V373" s="5"/>
      <c r="W373" s="5"/>
      <c r="X373" s="5"/>
      <c r="Y373" s="5"/>
      <c r="Z373" s="5"/>
    </row>
    <row r="374" spans="1:26" ht="15.75" hidden="1" customHeight="1" x14ac:dyDescent="0.25">
      <c r="A374" s="26">
        <v>106660</v>
      </c>
      <c r="B374" s="5" t="str">
        <f>VLOOKUP(A374,Feuil2!$A$1:$E$552,3,0)</f>
        <v xml:space="preserve">VO VAN    </v>
      </c>
      <c r="C374" s="5" t="str">
        <f>VLOOKUP(A374,Feuil2!$A$1:$E$552,2,0)</f>
        <v xml:space="preserve">Julien  </v>
      </c>
      <c r="D374" s="5" t="str">
        <f t="shared" si="33"/>
        <v xml:space="preserve">VO VAN     Julien  </v>
      </c>
      <c r="E374" s="5" t="str">
        <f>VLOOKUP(A374,Feuil2!$A$1:$E$552,4,0)</f>
        <v>julien.vo-van@edu.ece.fr</v>
      </c>
      <c r="F374" s="10" t="s">
        <v>2877</v>
      </c>
      <c r="G374" s="5" t="s">
        <v>2189</v>
      </c>
      <c r="H374" s="10" t="str">
        <f>VLOOKUP(G374,Projets!$A$2:$B$90,2,0)</f>
        <v>Bracelet connecté pour personnes âgées</v>
      </c>
      <c r="I374" s="10" t="s">
        <v>12</v>
      </c>
      <c r="J374" s="10" t="str">
        <f>VLOOKUP(G374,Projets!$A$2:$K$90,11,0)</f>
        <v>N.NACER</v>
      </c>
      <c r="K374" s="13" t="str">
        <f>VLOOKUP(G374,Projets!$C$2:$E$90,3,0)</f>
        <v>Concours</v>
      </c>
      <c r="L374" s="9">
        <f>COUNTIF($G$2:$G$488,G374)</f>
        <v>7</v>
      </c>
      <c r="M374" s="5" t="s">
        <v>2393</v>
      </c>
      <c r="N374" s="5"/>
      <c r="O374" s="5"/>
      <c r="P374" s="5"/>
      <c r="Q374" s="13">
        <f>VLOOKUP(G374,Projets!$A$2:$R$90,16,0)</f>
        <v>20</v>
      </c>
      <c r="R374" s="13">
        <f>VLOOKUP(G374,Projets!$A$2:$R$90,17,0)</f>
        <v>19</v>
      </c>
      <c r="S374" s="13">
        <f t="shared" si="34"/>
        <v>19.5</v>
      </c>
      <c r="T374" s="13">
        <v>0</v>
      </c>
      <c r="U374" s="5"/>
      <c r="V374" s="5"/>
      <c r="W374" s="5"/>
      <c r="X374" s="5"/>
      <c r="Y374" s="5"/>
      <c r="Z374" s="5"/>
    </row>
    <row r="375" spans="1:26" s="13" customFormat="1" ht="15.75" hidden="1" customHeight="1" x14ac:dyDescent="0.25">
      <c r="A375" s="41">
        <v>109063</v>
      </c>
      <c r="B375" s="13" t="s">
        <v>2332</v>
      </c>
      <c r="C375" s="13" t="s">
        <v>2333</v>
      </c>
      <c r="D375" s="7" t="str">
        <f t="shared" si="33"/>
        <v xml:space="preserve">SONG JiYoung </v>
      </c>
      <c r="E375" s="10" t="str">
        <f>VLOOKUP(A375,Feuil2!$A$1:$E$625,4,0)</f>
        <v>myllop2@naver.com</v>
      </c>
      <c r="F375" s="10" t="s">
        <v>2877</v>
      </c>
      <c r="G375" s="13" t="s">
        <v>2189</v>
      </c>
      <c r="H375" s="10" t="str">
        <f>VLOOKUP(G375,Projets!$A$2:$B$90,2,0)</f>
        <v>Bracelet connecté pour personnes âgées</v>
      </c>
      <c r="I375" s="13" t="str">
        <f>VLOOKUP(G375,Projets!$C$2:$E$90,2,0)</f>
        <v>Innovative Systems for Health</v>
      </c>
      <c r="J375" s="13" t="str">
        <f>VLOOKUP(G375,Projets!$A$2:$K$90,11,0)</f>
        <v>N.NACER</v>
      </c>
      <c r="K375" s="13" t="str">
        <f>VLOOKUP(G375,Projets!$C$2:$E$90,3,0)</f>
        <v>Concours</v>
      </c>
      <c r="L375" s="30">
        <f>COUNTIF($G$2:$G$533,G375)</f>
        <v>7</v>
      </c>
      <c r="M375" s="10" t="s">
        <v>2394</v>
      </c>
      <c r="O375" s="10" t="s">
        <v>2392</v>
      </c>
      <c r="Q375" s="13">
        <f>VLOOKUP(G375,Projets!$A$2:$R$90,16,0)</f>
        <v>20</v>
      </c>
      <c r="R375" s="13">
        <f>VLOOKUP(G375,Projets!$A$2:$R$90,17,0)</f>
        <v>19</v>
      </c>
      <c r="S375" s="13">
        <f t="shared" si="34"/>
        <v>19.5</v>
      </c>
      <c r="T375" s="13">
        <v>0</v>
      </c>
    </row>
    <row r="376" spans="1:26" s="13" customFormat="1" ht="15.75" hidden="1" customHeight="1" x14ac:dyDescent="0.25">
      <c r="A376" s="41">
        <v>109058</v>
      </c>
      <c r="B376" s="13" t="s">
        <v>2334</v>
      </c>
      <c r="C376" s="13" t="s">
        <v>2335</v>
      </c>
      <c r="D376" s="7" t="str">
        <f t="shared" si="33"/>
        <v>LIM JiHun</v>
      </c>
      <c r="E376" s="10" t="str">
        <f>VLOOKUP(A376,Feuil2!$A$1:$E$625,4,0)</f>
        <v>mistel1327@gmail.com</v>
      </c>
      <c r="F376" s="10" t="s">
        <v>2877</v>
      </c>
      <c r="G376" s="13" t="s">
        <v>2189</v>
      </c>
      <c r="H376" s="10" t="str">
        <f>VLOOKUP(G376,Projets!$A$2:$B$90,2,0)</f>
        <v>Bracelet connecté pour personnes âgées</v>
      </c>
      <c r="I376" s="13" t="str">
        <f>VLOOKUP(G376,Projets!$C$2:$E$90,2,0)</f>
        <v>Innovative Systems for Health</v>
      </c>
      <c r="J376" s="13" t="str">
        <f>VLOOKUP(G376,Projets!$A$2:$K$90,11,0)</f>
        <v>N.NACER</v>
      </c>
      <c r="K376" s="13" t="str">
        <f>VLOOKUP(G376,Projets!$C$2:$E$90,3,0)</f>
        <v>Concours</v>
      </c>
      <c r="L376" s="30">
        <f>COUNTIF($G$2:$G$533,G376)</f>
        <v>7</v>
      </c>
      <c r="M376" s="10" t="s">
        <v>2394</v>
      </c>
      <c r="O376" s="10" t="s">
        <v>2390</v>
      </c>
      <c r="Q376" s="13">
        <f>VLOOKUP(G376,Projets!$A$2:$R$90,16,0)</f>
        <v>20</v>
      </c>
      <c r="R376" s="13">
        <f>VLOOKUP(G376,Projets!$A$2:$R$90,17,0)</f>
        <v>19</v>
      </c>
      <c r="S376" s="13">
        <f t="shared" si="34"/>
        <v>19.5</v>
      </c>
      <c r="T376" s="13">
        <v>0</v>
      </c>
    </row>
    <row r="377" spans="1:26" ht="15.75" hidden="1" customHeight="1" x14ac:dyDescent="0.25">
      <c r="A377" s="26">
        <v>106304</v>
      </c>
      <c r="B377" s="5" t="str">
        <f>VLOOKUP(A377,Feuil2!$A$1:$E$552,3,0)</f>
        <v xml:space="preserve">MARQUIS     </v>
      </c>
      <c r="C377" s="5" t="str">
        <f>VLOOKUP(A377,Feuil2!$A$1:$E$552,2,0)</f>
        <v xml:space="preserve">Louis  </v>
      </c>
      <c r="D377" s="5" t="str">
        <f t="shared" si="33"/>
        <v xml:space="preserve">MARQUIS      Louis  </v>
      </c>
      <c r="E377" s="5" t="str">
        <f>VLOOKUP(A377,Feuil2!$A$1:$E$552,4,0)</f>
        <v>louis.marquis@edu.ece.fr</v>
      </c>
      <c r="F377" s="10" t="s">
        <v>2877</v>
      </c>
      <c r="G377" s="5" t="s">
        <v>2190</v>
      </c>
      <c r="H377" s="10" t="str">
        <f>VLOOKUP(G377,Projets!$A$2:$B$90,2,0)</f>
        <v>Tableau connecté</v>
      </c>
      <c r="I377" s="5" t="s">
        <v>10</v>
      </c>
      <c r="J377" s="10" t="str">
        <f>VLOOKUP(G377,Projets!$A$2:$K$90,11,0)</f>
        <v>Maxime Schneider</v>
      </c>
      <c r="K377" s="13" t="str">
        <f>VLOOKUP(G377,Projets!$C$2:$E$90,3,0)</f>
        <v>Concours</v>
      </c>
      <c r="L377" s="9">
        <f t="shared" ref="L377:L386" si="35">COUNTIF($G$2:$G$488,G377)</f>
        <v>6</v>
      </c>
      <c r="M377" s="5" t="s">
        <v>2393</v>
      </c>
      <c r="N377" s="5"/>
      <c r="O377" s="5"/>
      <c r="P377" s="5"/>
      <c r="Q377" s="13">
        <f>VLOOKUP(G377,Projets!$A$2:$R$90,16,0)</f>
        <v>17.75</v>
      </c>
      <c r="R377" s="13">
        <f>VLOOKUP(G377,Projets!$A$2:$R$90,17,0)</f>
        <v>15.5</v>
      </c>
      <c r="S377" s="13">
        <f t="shared" si="34"/>
        <v>16.625</v>
      </c>
      <c r="T377" s="13">
        <v>16.625</v>
      </c>
      <c r="U377" s="5"/>
      <c r="V377" s="5"/>
      <c r="W377" s="5"/>
      <c r="X377" s="5"/>
      <c r="Y377" s="5"/>
      <c r="Z377" s="5"/>
    </row>
    <row r="378" spans="1:26" ht="15.75" hidden="1" x14ac:dyDescent="0.25">
      <c r="A378" s="26">
        <v>106419</v>
      </c>
      <c r="B378" s="5" t="str">
        <f>VLOOKUP(A378,Feuil2!$A$1:$E$552,3,0)</f>
        <v xml:space="preserve">BERLAND     </v>
      </c>
      <c r="C378" s="5" t="str">
        <f>VLOOKUP(A378,Feuil2!$A$1:$E$552,2,0)</f>
        <v xml:space="preserve">Pierre  </v>
      </c>
      <c r="D378" s="5" t="str">
        <f t="shared" si="33"/>
        <v xml:space="preserve">BERLAND      Pierre  </v>
      </c>
      <c r="E378" s="5" t="str">
        <f>VLOOKUP(A378,Feuil2!$A$1:$E$552,4,0)</f>
        <v>pierre.berland@edu.ece.fr</v>
      </c>
      <c r="F378" s="10" t="s">
        <v>2877</v>
      </c>
      <c r="G378" s="5" t="s">
        <v>2190</v>
      </c>
      <c r="H378" s="10" t="str">
        <f>VLOOKUP(G378,Projets!$A$2:$B$90,2,0)</f>
        <v>Tableau connecté</v>
      </c>
      <c r="I378" s="5" t="s">
        <v>10</v>
      </c>
      <c r="J378" s="10" t="str">
        <f>VLOOKUP(G378,Projets!$A$2:$K$90,11,0)</f>
        <v>Maxime Schneider</v>
      </c>
      <c r="K378" s="13" t="str">
        <f>VLOOKUP(G378,Projets!$C$2:$E$90,3,0)</f>
        <v>Concours</v>
      </c>
      <c r="L378" s="9">
        <f t="shared" si="35"/>
        <v>6</v>
      </c>
      <c r="M378" s="5" t="s">
        <v>2393</v>
      </c>
      <c r="N378" s="5"/>
      <c r="O378" s="5"/>
      <c r="P378" s="5"/>
      <c r="Q378" s="13">
        <f>VLOOKUP(G378,Projets!$A$2:$R$90,16,0)</f>
        <v>17.75</v>
      </c>
      <c r="R378" s="13">
        <f>VLOOKUP(G378,Projets!$A$2:$R$90,17,0)</f>
        <v>15.5</v>
      </c>
      <c r="S378" s="13">
        <f t="shared" si="34"/>
        <v>16.625</v>
      </c>
      <c r="T378" s="13">
        <v>16.625</v>
      </c>
      <c r="U378" s="5"/>
      <c r="V378" s="5"/>
      <c r="W378" s="5"/>
      <c r="X378" s="5"/>
      <c r="Y378" s="5"/>
      <c r="Z378" s="5"/>
    </row>
    <row r="379" spans="1:26" ht="15.75" hidden="1" customHeight="1" x14ac:dyDescent="0.25">
      <c r="A379" s="26">
        <v>106586</v>
      </c>
      <c r="B379" s="5" t="str">
        <f>VLOOKUP(A379,Feuil2!$A$1:$E$552,3,0)</f>
        <v xml:space="preserve">MARQUES     </v>
      </c>
      <c r="C379" s="5" t="str">
        <f>VLOOKUP(A379,Feuil2!$A$1:$E$552,2,0)</f>
        <v xml:space="preserve">Camille  </v>
      </c>
      <c r="D379" s="5" t="str">
        <f t="shared" si="33"/>
        <v xml:space="preserve">MARQUES      Camille  </v>
      </c>
      <c r="E379" s="5" t="str">
        <f>VLOOKUP(A379,Feuil2!$A$1:$E$552,4,0)</f>
        <v>camille.marques@edu.ece.fr</v>
      </c>
      <c r="F379" s="10" t="s">
        <v>2876</v>
      </c>
      <c r="G379" s="5" t="s">
        <v>2190</v>
      </c>
      <c r="H379" s="10" t="str">
        <f>VLOOKUP(G379,Projets!$A$2:$B$90,2,0)</f>
        <v>Tableau connecté</v>
      </c>
      <c r="I379" s="5" t="s">
        <v>10</v>
      </c>
      <c r="J379" s="10" t="str">
        <f>VLOOKUP(G379,Projets!$A$2:$K$90,11,0)</f>
        <v>Maxime Schneider</v>
      </c>
      <c r="K379" s="13" t="str">
        <f>VLOOKUP(G379,Projets!$C$2:$E$90,3,0)</f>
        <v>Concours</v>
      </c>
      <c r="L379" s="9">
        <f t="shared" si="35"/>
        <v>6</v>
      </c>
      <c r="M379" s="5" t="s">
        <v>2393</v>
      </c>
      <c r="N379" s="5"/>
      <c r="O379" s="5"/>
      <c r="P379" s="5"/>
      <c r="Q379" s="13">
        <f>VLOOKUP(G379,Projets!$A$2:$R$90,16,0)</f>
        <v>17.75</v>
      </c>
      <c r="R379" s="13">
        <f>VLOOKUP(G379,Projets!$A$2:$R$90,17,0)</f>
        <v>15.5</v>
      </c>
      <c r="S379" s="13">
        <f t="shared" si="34"/>
        <v>16.625</v>
      </c>
      <c r="T379" s="13">
        <v>16.625</v>
      </c>
      <c r="U379" s="5"/>
      <c r="V379" s="5"/>
      <c r="W379" s="5"/>
      <c r="X379" s="5"/>
      <c r="Y379" s="5"/>
      <c r="Z379" s="5"/>
    </row>
    <row r="380" spans="1:26" ht="15.75" hidden="1" customHeight="1" x14ac:dyDescent="0.25">
      <c r="A380" s="26">
        <v>106529</v>
      </c>
      <c r="B380" s="5" t="str">
        <f>VLOOKUP(A380,Feuil2!$A$1:$E$552,3,0)</f>
        <v xml:space="preserve">LENIEF     </v>
      </c>
      <c r="C380" s="5" t="str">
        <f>VLOOKUP(A380,Feuil2!$A$1:$E$552,2,0)</f>
        <v xml:space="preserve">Lucas  </v>
      </c>
      <c r="D380" s="5" t="str">
        <f t="shared" si="33"/>
        <v xml:space="preserve">LENIEF      Lucas  </v>
      </c>
      <c r="E380" s="5" t="str">
        <f>VLOOKUP(A380,Feuil2!$A$1:$E$552,4,0)</f>
        <v>lucas.lenief@edu.ece.fr</v>
      </c>
      <c r="F380" s="10" t="s">
        <v>2874</v>
      </c>
      <c r="G380" s="5" t="s">
        <v>2190</v>
      </c>
      <c r="H380" s="10" t="str">
        <f>VLOOKUP(G380,Projets!$A$2:$B$90,2,0)</f>
        <v>Tableau connecté</v>
      </c>
      <c r="I380" s="5" t="s">
        <v>10</v>
      </c>
      <c r="J380" s="10" t="str">
        <f>VLOOKUP(G380,Projets!$A$2:$K$90,11,0)</f>
        <v>Maxime Schneider</v>
      </c>
      <c r="K380" s="13" t="str">
        <f>VLOOKUP(G380,Projets!$C$2:$E$90,3,0)</f>
        <v>Concours</v>
      </c>
      <c r="L380" s="9">
        <f t="shared" si="35"/>
        <v>6</v>
      </c>
      <c r="M380" s="5" t="s">
        <v>2393</v>
      </c>
      <c r="N380" s="5"/>
      <c r="O380" s="5"/>
      <c r="P380" s="5"/>
      <c r="Q380" s="13">
        <f>VLOOKUP(G380,Projets!$A$2:$R$90,16,0)</f>
        <v>17.75</v>
      </c>
      <c r="R380" s="13">
        <f>VLOOKUP(G380,Projets!$A$2:$R$90,17,0)</f>
        <v>15.5</v>
      </c>
      <c r="S380" s="13">
        <f t="shared" si="34"/>
        <v>16.625</v>
      </c>
      <c r="T380" s="13">
        <v>16.625</v>
      </c>
      <c r="U380" s="5"/>
      <c r="V380" s="5"/>
      <c r="W380" s="5"/>
      <c r="X380" s="5"/>
      <c r="Y380" s="5"/>
      <c r="Z380" s="5"/>
    </row>
    <row r="381" spans="1:26" ht="15.75" hidden="1" customHeight="1" x14ac:dyDescent="0.25">
      <c r="A381" s="26">
        <v>106698</v>
      </c>
      <c r="B381" s="5" t="str">
        <f>VLOOKUP(A381,Feuil2!$A$1:$E$552,3,0)</f>
        <v xml:space="preserve">BAZAN     </v>
      </c>
      <c r="C381" s="5" t="str">
        <f>VLOOKUP(A381,Feuil2!$A$1:$E$552,2,0)</f>
        <v xml:space="preserve">Garance  </v>
      </c>
      <c r="D381" s="5" t="str">
        <f t="shared" si="33"/>
        <v xml:space="preserve">BAZAN      Garance  </v>
      </c>
      <c r="E381" s="5" t="str">
        <f>VLOOKUP(A381,Feuil2!$A$1:$E$552,4,0)</f>
        <v>garance.bazan@edu.ece.fr</v>
      </c>
      <c r="F381" s="10" t="s">
        <v>2879</v>
      </c>
      <c r="G381" s="5" t="s">
        <v>2190</v>
      </c>
      <c r="H381" s="10" t="str">
        <f>VLOOKUP(G381,Projets!$A$2:$B$90,2,0)</f>
        <v>Tableau connecté</v>
      </c>
      <c r="I381" s="10" t="s">
        <v>10</v>
      </c>
      <c r="J381" s="10" t="str">
        <f>VLOOKUP(G381,Projets!$A$2:$K$90,11,0)</f>
        <v>Maxime Schneider</v>
      </c>
      <c r="K381" s="13" t="str">
        <f>VLOOKUP(G381,Projets!$C$2:$E$90,3,0)</f>
        <v>Concours</v>
      </c>
      <c r="L381" s="9">
        <f t="shared" si="35"/>
        <v>6</v>
      </c>
      <c r="M381" s="5" t="s">
        <v>2393</v>
      </c>
      <c r="N381" s="5"/>
      <c r="O381" s="5"/>
      <c r="P381" s="5"/>
      <c r="Q381" s="13">
        <f>VLOOKUP(G381,Projets!$A$2:$R$90,16,0)</f>
        <v>17.75</v>
      </c>
      <c r="R381" s="13">
        <f>VLOOKUP(G381,Projets!$A$2:$R$90,17,0)</f>
        <v>15.5</v>
      </c>
      <c r="S381" s="13">
        <f t="shared" si="34"/>
        <v>16.625</v>
      </c>
      <c r="T381" s="13">
        <v>16.625</v>
      </c>
      <c r="U381" s="5"/>
      <c r="V381" s="5"/>
      <c r="W381" s="5"/>
      <c r="X381" s="5"/>
      <c r="Y381" s="5"/>
      <c r="Z381" s="5"/>
    </row>
    <row r="382" spans="1:26" ht="15.75" hidden="1" customHeight="1" x14ac:dyDescent="0.25">
      <c r="A382" s="26">
        <v>106964</v>
      </c>
      <c r="B382" s="5" t="str">
        <f>VLOOKUP(A382,Feuil2!$A$1:$E$552,3,0)</f>
        <v xml:space="preserve">LE MOULLEC    </v>
      </c>
      <c r="C382" s="5" t="str">
        <f>VLOOKUP(A382,Feuil2!$A$1:$E$552,2,0)</f>
        <v xml:space="preserve">Margaux  </v>
      </c>
      <c r="D382" s="5" t="str">
        <f t="shared" si="33"/>
        <v xml:space="preserve">LE MOULLEC     Margaux  </v>
      </c>
      <c r="E382" s="5" t="str">
        <f>VLOOKUP(A382,Feuil2!$A$1:$E$552,4,0)</f>
        <v>margaux.le-moullec@edu.ece.fr</v>
      </c>
      <c r="F382" s="10" t="s">
        <v>2876</v>
      </c>
      <c r="G382" s="5" t="s">
        <v>2191</v>
      </c>
      <c r="H382" s="10" t="str">
        <f>VLOOKUP(G382,Projets!$A$2:$B$90,2,0)</f>
        <v>Aut'Emotion : application destinée aux enfants autistes</v>
      </c>
      <c r="I382" s="5" t="s">
        <v>12</v>
      </c>
      <c r="J382" s="10" t="str">
        <f>VLOOKUP(G382,Projets!$A$2:$K$90,11,0)</f>
        <v>Jean-Baptiste de Chaisemartin</v>
      </c>
      <c r="K382" s="13" t="str">
        <f>VLOOKUP(G382,Projets!$C$2:$E$90,3,0)</f>
        <v>Concours</v>
      </c>
      <c r="L382" s="9">
        <f t="shared" si="35"/>
        <v>6</v>
      </c>
      <c r="M382" s="5" t="s">
        <v>2393</v>
      </c>
      <c r="N382" s="5"/>
      <c r="O382" s="5"/>
      <c r="P382" s="5"/>
      <c r="Q382" s="13">
        <f>VLOOKUP(G382,Projets!$A$2:$R$90,16,0)</f>
        <v>14</v>
      </c>
      <c r="R382" s="13">
        <f>VLOOKUP(G382,Projets!$A$2:$R$90,17,0)</f>
        <v>14</v>
      </c>
      <c r="S382" s="13">
        <f t="shared" si="34"/>
        <v>14</v>
      </c>
      <c r="T382" s="13">
        <v>14</v>
      </c>
      <c r="U382" s="5"/>
      <c r="V382" s="5"/>
      <c r="W382" s="5"/>
      <c r="X382" s="5"/>
      <c r="Y382" s="5"/>
      <c r="Z382" s="5"/>
    </row>
    <row r="383" spans="1:26" ht="15.75" hidden="1" customHeight="1" x14ac:dyDescent="0.25">
      <c r="A383" s="26">
        <v>107005</v>
      </c>
      <c r="B383" s="5" t="str">
        <f>VLOOKUP(A383,Feuil2!$A$1:$E$552,3,0)</f>
        <v xml:space="preserve">AUBARET     </v>
      </c>
      <c r="C383" s="5" t="str">
        <f>VLOOKUP(A383,Feuil2!$A$1:$E$552,2,0)</f>
        <v xml:space="preserve">Auriane  </v>
      </c>
      <c r="D383" s="5" t="str">
        <f t="shared" si="33"/>
        <v xml:space="preserve">AUBARET      Auriane  </v>
      </c>
      <c r="E383" s="5" t="str">
        <f>VLOOKUP(A383,Feuil2!$A$1:$E$552,4,0)</f>
        <v>auriane.aubaret@edu.ece.fr</v>
      </c>
      <c r="F383" s="10" t="s">
        <v>2878</v>
      </c>
      <c r="G383" s="5" t="s">
        <v>2191</v>
      </c>
      <c r="H383" s="10" t="str">
        <f>VLOOKUP(G383,Projets!$A$2:$B$90,2,0)</f>
        <v>Aut'Emotion : application destinée aux enfants autistes</v>
      </c>
      <c r="I383" s="5" t="s">
        <v>12</v>
      </c>
      <c r="J383" s="10" t="str">
        <f>VLOOKUP(G383,Projets!$A$2:$K$90,11,0)</f>
        <v>Jean-Baptiste de Chaisemartin</v>
      </c>
      <c r="K383" s="13" t="str">
        <f>VLOOKUP(G383,Projets!$C$2:$E$90,3,0)</f>
        <v>Concours</v>
      </c>
      <c r="L383" s="9">
        <f t="shared" si="35"/>
        <v>6</v>
      </c>
      <c r="M383" s="5" t="s">
        <v>2393</v>
      </c>
      <c r="N383" s="5"/>
      <c r="O383" s="5"/>
      <c r="P383" s="5"/>
      <c r="Q383" s="13">
        <f>VLOOKUP(G383,Projets!$A$2:$R$90,16,0)</f>
        <v>14</v>
      </c>
      <c r="R383" s="13">
        <f>VLOOKUP(G383,Projets!$A$2:$R$90,17,0)</f>
        <v>14</v>
      </c>
      <c r="S383" s="13">
        <f t="shared" si="34"/>
        <v>14</v>
      </c>
      <c r="T383" s="13">
        <v>14</v>
      </c>
      <c r="U383" s="5"/>
      <c r="V383" s="5"/>
      <c r="W383" s="5"/>
      <c r="X383" s="5"/>
      <c r="Y383" s="5"/>
      <c r="Z383" s="5"/>
    </row>
    <row r="384" spans="1:26" ht="15.75" hidden="1" customHeight="1" x14ac:dyDescent="0.25">
      <c r="A384" s="26">
        <v>107015</v>
      </c>
      <c r="B384" s="5" t="str">
        <f>VLOOKUP(A384,Feuil2!$A$1:$E$552,3,0)</f>
        <v xml:space="preserve">CASTEUR     </v>
      </c>
      <c r="C384" s="5" t="str">
        <f>VLOOKUP(A384,Feuil2!$A$1:$E$552,2,0)</f>
        <v xml:space="preserve">Gautier  </v>
      </c>
      <c r="D384" s="5" t="str">
        <f t="shared" si="33"/>
        <v xml:space="preserve">CASTEUR      Gautier  </v>
      </c>
      <c r="E384" s="5" t="str">
        <f>VLOOKUP(A384,Feuil2!$A$1:$E$552,4,0)</f>
        <v>gautier.casteur@edu.ece.fr</v>
      </c>
      <c r="F384" s="10" t="s">
        <v>2878</v>
      </c>
      <c r="G384" s="5" t="s">
        <v>2191</v>
      </c>
      <c r="H384" s="10" t="str">
        <f>VLOOKUP(G384,Projets!$A$2:$B$90,2,0)</f>
        <v>Aut'Emotion : application destinée aux enfants autistes</v>
      </c>
      <c r="I384" s="5" t="s">
        <v>12</v>
      </c>
      <c r="J384" s="10" t="str">
        <f>VLOOKUP(G384,Projets!$A$2:$K$90,11,0)</f>
        <v>Jean-Baptiste de Chaisemartin</v>
      </c>
      <c r="K384" s="13" t="str">
        <f>VLOOKUP(G384,Projets!$C$2:$E$90,3,0)</f>
        <v>Concours</v>
      </c>
      <c r="L384" s="9">
        <f t="shared" si="35"/>
        <v>6</v>
      </c>
      <c r="M384" s="5" t="s">
        <v>2393</v>
      </c>
      <c r="N384" s="5"/>
      <c r="O384" s="5"/>
      <c r="P384" s="5"/>
      <c r="Q384" s="13">
        <f>VLOOKUP(G384,Projets!$A$2:$R$90,16,0)</f>
        <v>14</v>
      </c>
      <c r="R384" s="13">
        <f>VLOOKUP(G384,Projets!$A$2:$R$90,17,0)</f>
        <v>14</v>
      </c>
      <c r="S384" s="13">
        <f t="shared" si="34"/>
        <v>14</v>
      </c>
      <c r="T384" s="13">
        <v>14</v>
      </c>
      <c r="U384" s="5"/>
      <c r="V384" s="5"/>
      <c r="W384" s="5"/>
      <c r="X384" s="5"/>
      <c r="Y384" s="5"/>
      <c r="Z384" s="5"/>
    </row>
    <row r="385" spans="1:26" ht="15.75" hidden="1" customHeight="1" x14ac:dyDescent="0.25">
      <c r="A385" s="26">
        <v>106969</v>
      </c>
      <c r="B385" s="5" t="str">
        <f>VLOOKUP(A385,Feuil2!$A$1:$E$552,3,0)</f>
        <v xml:space="preserve">BOUZOUBAA     </v>
      </c>
      <c r="C385" s="5" t="str">
        <f>VLOOKUP(A385,Feuil2!$A$1:$E$552,2,0)</f>
        <v xml:space="preserve">Abla  </v>
      </c>
      <c r="D385" s="5" t="str">
        <f t="shared" si="33"/>
        <v xml:space="preserve">BOUZOUBAA      Abla  </v>
      </c>
      <c r="E385" s="5" t="str">
        <f>VLOOKUP(A385,Feuil2!$A$1:$E$552,4,0)</f>
        <v>abla.bouzoubaa@edu.ece.fr</v>
      </c>
      <c r="F385" s="10" t="s">
        <v>2875</v>
      </c>
      <c r="G385" s="5" t="s">
        <v>2191</v>
      </c>
      <c r="H385" s="10" t="str">
        <f>VLOOKUP(G385,Projets!$A$2:$B$90,2,0)</f>
        <v>Aut'Emotion : application destinée aux enfants autistes</v>
      </c>
      <c r="I385" s="5" t="s">
        <v>12</v>
      </c>
      <c r="J385" s="10" t="str">
        <f>VLOOKUP(G385,Projets!$A$2:$K$90,11,0)</f>
        <v>Jean-Baptiste de Chaisemartin</v>
      </c>
      <c r="K385" s="13" t="str">
        <f>VLOOKUP(G385,Projets!$C$2:$E$90,3,0)</f>
        <v>Concours</v>
      </c>
      <c r="L385" s="9">
        <f t="shared" si="35"/>
        <v>6</v>
      </c>
      <c r="M385" s="5" t="s">
        <v>2393</v>
      </c>
      <c r="N385" s="5"/>
      <c r="O385" s="5"/>
      <c r="P385" s="5"/>
      <c r="Q385" s="13">
        <f>VLOOKUP(G385,Projets!$A$2:$R$90,16,0)</f>
        <v>14</v>
      </c>
      <c r="R385" s="13">
        <f>VLOOKUP(G385,Projets!$A$2:$R$90,17,0)</f>
        <v>14</v>
      </c>
      <c r="S385" s="13">
        <f t="shared" si="34"/>
        <v>14</v>
      </c>
      <c r="T385" s="13">
        <v>14</v>
      </c>
      <c r="U385" s="5"/>
      <c r="V385" s="5"/>
      <c r="W385" s="5"/>
      <c r="X385" s="5"/>
      <c r="Y385" s="5"/>
      <c r="Z385" s="5"/>
    </row>
    <row r="386" spans="1:26" ht="15.75" hidden="1" customHeight="1" x14ac:dyDescent="0.25">
      <c r="A386" s="26">
        <v>107602</v>
      </c>
      <c r="B386" s="5" t="str">
        <f>VLOOKUP(A386,Feuil2!$A$1:$E$552,3,0)</f>
        <v xml:space="preserve">GIRON     </v>
      </c>
      <c r="C386" s="5" t="str">
        <f>VLOOKUP(A386,Feuil2!$A$1:$E$552,2,0)</f>
        <v xml:space="preserve">Charles  </v>
      </c>
      <c r="D386" s="5" t="str">
        <f t="shared" si="33"/>
        <v xml:space="preserve">GIRON      Charles  </v>
      </c>
      <c r="E386" s="5" t="str">
        <f>VLOOKUP(A386,Feuil2!$A$1:$E$552,4,0)</f>
        <v>charles.giron@edu.ece.fr</v>
      </c>
      <c r="F386" s="10" t="s">
        <v>2876</v>
      </c>
      <c r="G386" s="5" t="s">
        <v>2191</v>
      </c>
      <c r="H386" s="10" t="str">
        <f>VLOOKUP(G386,Projets!$A$2:$B$90,2,0)</f>
        <v>Aut'Emotion : application destinée aux enfants autistes</v>
      </c>
      <c r="I386" s="10" t="s">
        <v>12</v>
      </c>
      <c r="J386" s="10" t="str">
        <f>VLOOKUP(G386,Projets!$A$2:$K$90,11,0)</f>
        <v>Jean-Baptiste de Chaisemartin</v>
      </c>
      <c r="K386" s="13" t="str">
        <f>VLOOKUP(G386,Projets!$C$2:$E$90,3,0)</f>
        <v>Concours</v>
      </c>
      <c r="L386" s="9">
        <f t="shared" si="35"/>
        <v>6</v>
      </c>
      <c r="M386" s="5" t="s">
        <v>2393</v>
      </c>
      <c r="N386" s="5"/>
      <c r="O386" s="5"/>
      <c r="P386" s="5"/>
      <c r="Q386" s="13">
        <f>VLOOKUP(G386,Projets!$A$2:$R$90,16,0)</f>
        <v>14</v>
      </c>
      <c r="R386" s="13">
        <f>VLOOKUP(G386,Projets!$A$2:$R$90,17,0)</f>
        <v>14</v>
      </c>
      <c r="S386" s="13">
        <f t="shared" si="34"/>
        <v>14</v>
      </c>
      <c r="T386" s="13">
        <v>14</v>
      </c>
      <c r="U386" s="5"/>
      <c r="V386" s="5"/>
      <c r="W386" s="5"/>
      <c r="X386" s="5"/>
      <c r="Y386" s="5"/>
      <c r="Z386" s="5"/>
    </row>
    <row r="387" spans="1:26" ht="15.75" hidden="1" customHeight="1" x14ac:dyDescent="0.25">
      <c r="A387" s="31">
        <v>109331</v>
      </c>
      <c r="B387" s="6" t="s">
        <v>2368</v>
      </c>
      <c r="C387" s="6" t="s">
        <v>2369</v>
      </c>
      <c r="D387" s="7" t="str">
        <f t="shared" si="33"/>
        <v>BLONDEAU Benjamin</v>
      </c>
      <c r="E387" s="7" t="s">
        <v>2384</v>
      </c>
      <c r="F387" s="10" t="s">
        <v>2878</v>
      </c>
      <c r="G387" s="6" t="s">
        <v>2191</v>
      </c>
      <c r="H387" s="7" t="str">
        <f>VLOOKUP(G387,Projets!$A$2:$B$90,2,0)</f>
        <v>Aut'Emotion : application destinée aux enfants autistes</v>
      </c>
      <c r="I387" s="6" t="str">
        <f>VLOOKUP(G387,Projets!$C$2:$E$90,2,0)</f>
        <v>Innovative Systems for Health</v>
      </c>
      <c r="J387" s="13" t="str">
        <f>VLOOKUP(G387,Projets!$A$2:$K$90,11,0)</f>
        <v>Jean-Baptiste de Chaisemartin</v>
      </c>
      <c r="K387" s="13" t="str">
        <f>VLOOKUP(G387,Projets!$C$2:$E$90,3,0)</f>
        <v>Concours</v>
      </c>
      <c r="L387" s="9">
        <f>COUNTIF($G$2:$G$533,G387)</f>
        <v>6</v>
      </c>
      <c r="M387" s="7" t="s">
        <v>2393</v>
      </c>
      <c r="N387" s="6"/>
      <c r="O387" s="7"/>
      <c r="P387" s="6" t="str">
        <f>VLOOKUP(A387,[1]Général!$A$4:$O$623,15,0)</f>
        <v>DD EBS</v>
      </c>
      <c r="Q387" s="13">
        <f>VLOOKUP(G387,Projets!$A$2:$R$90,16,0)</f>
        <v>14</v>
      </c>
      <c r="R387" s="13">
        <f>VLOOKUP(G387,Projets!$A$2:$R$90,17,0)</f>
        <v>14</v>
      </c>
      <c r="S387" s="13">
        <f t="shared" si="34"/>
        <v>14</v>
      </c>
      <c r="T387" s="13">
        <v>14</v>
      </c>
      <c r="U387" s="6"/>
      <c r="V387" s="6"/>
      <c r="W387" s="6"/>
      <c r="X387" s="6"/>
      <c r="Y387" s="6"/>
      <c r="Z387" s="6"/>
    </row>
    <row r="388" spans="1:26" ht="15.75" hidden="1" customHeight="1" x14ac:dyDescent="0.25">
      <c r="A388" s="26">
        <v>106923</v>
      </c>
      <c r="B388" s="5" t="str">
        <f>VLOOKUP(A388,Feuil2!$A$1:$E$552,3,0)</f>
        <v>LE MINTIER DE LA MOTTE BASSE</v>
      </c>
      <c r="C388" s="5" t="str">
        <f>VLOOKUP(A388,Feuil2!$A$1:$E$552,2,0)</f>
        <v xml:space="preserve">Martin  </v>
      </c>
      <c r="D388" s="5" t="str">
        <f t="shared" si="33"/>
        <v xml:space="preserve">LE MINTIER DE LA MOTTE BASSE Martin  </v>
      </c>
      <c r="E388" s="5" t="str">
        <f>VLOOKUP(A388,Feuil2!$A$1:$E$552,4,0)</f>
        <v>martin.le-mintier-de-la-motte-basse@edu.ece.fr</v>
      </c>
      <c r="F388" s="10" t="s">
        <v>2879</v>
      </c>
      <c r="G388" s="5" t="s">
        <v>2192</v>
      </c>
      <c r="H388" s="10" t="str">
        <f>VLOOKUP(G388,Projets!$A$2:$B$90,2,0)</f>
        <v>COOKETHER (Cook + Together) : réseau social gastronomique</v>
      </c>
      <c r="I388" s="5" t="s">
        <v>10</v>
      </c>
      <c r="J388" s="10" t="str">
        <f>VLOOKUP(G388,Projets!$A$2:$K$90,11,0)</f>
        <v>Serena Gallanti</v>
      </c>
      <c r="K388" s="13" t="str">
        <f>VLOOKUP(G388,Projets!$C$2:$E$90,3,0)</f>
        <v>Concours</v>
      </c>
      <c r="L388" s="9">
        <f t="shared" ref="L388:L397" si="36">COUNTIF($G$2:$G$488,G388)</f>
        <v>6</v>
      </c>
      <c r="M388" s="5" t="s">
        <v>2393</v>
      </c>
      <c r="N388" s="5"/>
      <c r="O388" s="5"/>
      <c r="P388" s="5"/>
      <c r="Q388" s="13">
        <f>VLOOKUP(G388,Projets!$A$2:$R$90,16,0)</f>
        <v>13</v>
      </c>
      <c r="R388" s="13">
        <f>VLOOKUP(G388,Projets!$A$2:$R$90,17,0)</f>
        <v>12</v>
      </c>
      <c r="S388" s="13">
        <f t="shared" si="34"/>
        <v>12.5</v>
      </c>
      <c r="T388" s="13">
        <v>12.5</v>
      </c>
      <c r="U388" s="5"/>
      <c r="V388" s="5"/>
      <c r="W388" s="5"/>
      <c r="X388" s="5"/>
      <c r="Y388" s="5"/>
      <c r="Z388" s="5"/>
    </row>
    <row r="389" spans="1:26" ht="15.75" hidden="1" customHeight="1" x14ac:dyDescent="0.25">
      <c r="A389" s="26">
        <v>106597</v>
      </c>
      <c r="B389" s="5" t="str">
        <f>VLOOKUP(A389,Feuil2!$A$1:$E$552,3,0)</f>
        <v xml:space="preserve">DUCRUET     </v>
      </c>
      <c r="C389" s="5" t="str">
        <f>VLOOKUP(A389,Feuil2!$A$1:$E$552,2,0)</f>
        <v xml:space="preserve">Amandine  </v>
      </c>
      <c r="D389" s="5" t="str">
        <f t="shared" si="33"/>
        <v xml:space="preserve">DUCRUET      Amandine  </v>
      </c>
      <c r="E389" s="5" t="str">
        <f>VLOOKUP(A389,Feuil2!$A$1:$E$552,4,0)</f>
        <v>amandine.ducruet@edu.ece.fr</v>
      </c>
      <c r="F389" s="10" t="s">
        <v>2879</v>
      </c>
      <c r="G389" s="5" t="s">
        <v>2192</v>
      </c>
      <c r="H389" s="10" t="str">
        <f>VLOOKUP(G389,Projets!$A$2:$B$90,2,0)</f>
        <v>COOKETHER (Cook + Together) : réseau social gastronomique</v>
      </c>
      <c r="I389" s="5" t="s">
        <v>10</v>
      </c>
      <c r="J389" s="10" t="str">
        <f>VLOOKUP(G389,Projets!$A$2:$K$90,11,0)</f>
        <v>Serena Gallanti</v>
      </c>
      <c r="K389" s="13" t="str">
        <f>VLOOKUP(G389,Projets!$C$2:$E$90,3,0)</f>
        <v>Concours</v>
      </c>
      <c r="L389" s="9">
        <f t="shared" si="36"/>
        <v>6</v>
      </c>
      <c r="M389" s="5" t="s">
        <v>2393</v>
      </c>
      <c r="N389" s="5"/>
      <c r="O389" s="5"/>
      <c r="P389" s="5"/>
      <c r="Q389" s="13">
        <f>VLOOKUP(G389,Projets!$A$2:$R$90,16,0)</f>
        <v>13</v>
      </c>
      <c r="R389" s="13">
        <f>VLOOKUP(G389,Projets!$A$2:$R$90,17,0)</f>
        <v>12</v>
      </c>
      <c r="S389" s="13">
        <f t="shared" si="34"/>
        <v>12.5</v>
      </c>
      <c r="T389" s="13">
        <v>12.5</v>
      </c>
      <c r="U389" s="5"/>
      <c r="V389" s="5"/>
      <c r="W389" s="5"/>
      <c r="X389" s="5"/>
      <c r="Y389" s="5"/>
      <c r="Z389" s="5"/>
    </row>
    <row r="390" spans="1:26" ht="15.75" hidden="1" customHeight="1" x14ac:dyDescent="0.25">
      <c r="A390" s="26">
        <v>106475</v>
      </c>
      <c r="B390" s="5" t="str">
        <f>VLOOKUP(A390,Feuil2!$A$1:$E$552,3,0)</f>
        <v xml:space="preserve">CONSTEN     </v>
      </c>
      <c r="C390" s="5" t="str">
        <f>VLOOKUP(A390,Feuil2!$A$1:$E$552,2,0)</f>
        <v xml:space="preserve">Solène  </v>
      </c>
      <c r="D390" s="5" t="str">
        <f t="shared" si="33"/>
        <v xml:space="preserve">CONSTEN      Solène  </v>
      </c>
      <c r="E390" s="5" t="str">
        <f>VLOOKUP(A390,Feuil2!$A$1:$E$552,4,0)</f>
        <v>solene.consten@edu.ece.fr</v>
      </c>
      <c r="F390" s="10" t="s">
        <v>2879</v>
      </c>
      <c r="G390" s="5" t="s">
        <v>2192</v>
      </c>
      <c r="H390" s="10" t="str">
        <f>VLOOKUP(G390,Projets!$A$2:$B$90,2,0)</f>
        <v>COOKETHER (Cook + Together) : réseau social gastronomique</v>
      </c>
      <c r="I390" s="5" t="s">
        <v>10</v>
      </c>
      <c r="J390" s="10" t="str">
        <f>VLOOKUP(G390,Projets!$A$2:$K$90,11,0)</f>
        <v>Serena Gallanti</v>
      </c>
      <c r="K390" s="13" t="str">
        <f>VLOOKUP(G390,Projets!$C$2:$E$90,3,0)</f>
        <v>Concours</v>
      </c>
      <c r="L390" s="9">
        <f t="shared" si="36"/>
        <v>6</v>
      </c>
      <c r="M390" s="5" t="s">
        <v>2393</v>
      </c>
      <c r="N390" s="5"/>
      <c r="O390" s="5"/>
      <c r="P390" s="5"/>
      <c r="Q390" s="13">
        <f>VLOOKUP(G390,Projets!$A$2:$R$90,16,0)</f>
        <v>13</v>
      </c>
      <c r="R390" s="13">
        <f>VLOOKUP(G390,Projets!$A$2:$R$90,17,0)</f>
        <v>12</v>
      </c>
      <c r="S390" s="13">
        <f t="shared" si="34"/>
        <v>12.5</v>
      </c>
      <c r="T390" s="13">
        <v>12.5</v>
      </c>
      <c r="U390" s="5"/>
      <c r="V390" s="5"/>
      <c r="W390" s="5"/>
      <c r="X390" s="5"/>
      <c r="Y390" s="5"/>
      <c r="Z390" s="5"/>
    </row>
    <row r="391" spans="1:26" ht="15.75" hidden="1" customHeight="1" x14ac:dyDescent="0.25">
      <c r="A391" s="26">
        <v>106654</v>
      </c>
      <c r="B391" s="5" t="str">
        <f>VLOOKUP(A391,Feuil2!$A$1:$E$552,3,0)</f>
        <v xml:space="preserve">YAHIAOUI     </v>
      </c>
      <c r="C391" s="5" t="str">
        <f>VLOOKUP(A391,Feuil2!$A$1:$E$552,2,0)</f>
        <v xml:space="preserve">Marie  </v>
      </c>
      <c r="D391" s="5" t="str">
        <f t="shared" si="33"/>
        <v xml:space="preserve">YAHIAOUI      Marie  </v>
      </c>
      <c r="E391" s="5" t="str">
        <f>VLOOKUP(A391,Feuil2!$A$1:$E$552,4,0)</f>
        <v>marie.yahiaoui@edu.ece.fr</v>
      </c>
      <c r="F391" s="10" t="s">
        <v>2877</v>
      </c>
      <c r="G391" s="5" t="s">
        <v>2192</v>
      </c>
      <c r="H391" s="10" t="str">
        <f>VLOOKUP(G391,Projets!$A$2:$B$90,2,0)</f>
        <v>COOKETHER (Cook + Together) : réseau social gastronomique</v>
      </c>
      <c r="I391" s="5" t="s">
        <v>10</v>
      </c>
      <c r="J391" s="10" t="str">
        <f>VLOOKUP(G391,Projets!$A$2:$K$90,11,0)</f>
        <v>Serena Gallanti</v>
      </c>
      <c r="K391" s="13" t="str">
        <f>VLOOKUP(G391,Projets!$C$2:$E$90,3,0)</f>
        <v>Concours</v>
      </c>
      <c r="L391" s="9">
        <f t="shared" si="36"/>
        <v>6</v>
      </c>
      <c r="M391" s="5" t="s">
        <v>2394</v>
      </c>
      <c r="N391" s="5"/>
      <c r="O391" s="5"/>
      <c r="P391" s="5"/>
      <c r="Q391" s="13">
        <f>VLOOKUP(G391,Projets!$A$2:$R$90,16,0)</f>
        <v>13</v>
      </c>
      <c r="R391" s="13">
        <f>VLOOKUP(G391,Projets!$A$2:$R$90,17,0)</f>
        <v>12</v>
      </c>
      <c r="S391" s="13">
        <f t="shared" si="34"/>
        <v>12.5</v>
      </c>
      <c r="T391" s="13">
        <v>12.5</v>
      </c>
      <c r="U391" s="5"/>
      <c r="V391" s="5"/>
      <c r="W391" s="5"/>
      <c r="X391" s="5"/>
      <c r="Y391" s="5"/>
      <c r="Z391" s="5"/>
    </row>
    <row r="392" spans="1:26" ht="15.75" hidden="1" customHeight="1" x14ac:dyDescent="0.25">
      <c r="A392" s="26">
        <v>108390</v>
      </c>
      <c r="B392" s="5" t="str">
        <f>VLOOKUP(A392,Feuil2!$A$1:$E$552,3,0)</f>
        <v xml:space="preserve">BLOT     </v>
      </c>
      <c r="C392" s="5" t="str">
        <f>VLOOKUP(A392,Feuil2!$A$1:$E$552,2,0)</f>
        <v xml:space="preserve">Thomas  </v>
      </c>
      <c r="D392" s="5" t="str">
        <f t="shared" si="33"/>
        <v xml:space="preserve">BLOT      Thomas  </v>
      </c>
      <c r="E392" s="5" t="str">
        <f>VLOOKUP(A392,Feuil2!$A$1:$E$552,4,0)</f>
        <v>thomas.blot@edu.ece.fr</v>
      </c>
      <c r="F392" s="10" t="s">
        <v>2877</v>
      </c>
      <c r="G392" s="5" t="s">
        <v>2192</v>
      </c>
      <c r="H392" s="10" t="str">
        <f>VLOOKUP(G392,Projets!$A$2:$B$90,2,0)</f>
        <v>COOKETHER (Cook + Together) : réseau social gastronomique</v>
      </c>
      <c r="I392" s="10" t="s">
        <v>10</v>
      </c>
      <c r="J392" s="10" t="str">
        <f>VLOOKUP(G392,Projets!$A$2:$K$90,11,0)</f>
        <v>Serena Gallanti</v>
      </c>
      <c r="K392" s="13" t="str">
        <f>VLOOKUP(G392,Projets!$C$2:$E$90,3,0)</f>
        <v>Concours</v>
      </c>
      <c r="L392" s="9">
        <f t="shared" si="36"/>
        <v>6</v>
      </c>
      <c r="M392" s="5" t="s">
        <v>2393</v>
      </c>
      <c r="N392" s="5"/>
      <c r="O392" s="5"/>
      <c r="P392" s="5"/>
      <c r="Q392" s="13">
        <f>VLOOKUP(G392,Projets!$A$2:$R$90,16,0)</f>
        <v>13</v>
      </c>
      <c r="R392" s="13">
        <f>VLOOKUP(G392,Projets!$A$2:$R$90,17,0)</f>
        <v>12</v>
      </c>
      <c r="S392" s="13">
        <f t="shared" si="34"/>
        <v>12.5</v>
      </c>
      <c r="T392" s="13">
        <v>12.5</v>
      </c>
      <c r="U392" s="5"/>
      <c r="V392" s="5"/>
      <c r="W392" s="5"/>
      <c r="X392" s="5"/>
      <c r="Y392" s="5"/>
      <c r="Z392" s="5"/>
    </row>
    <row r="393" spans="1:26" ht="15.75" hidden="1" customHeight="1" x14ac:dyDescent="0.25">
      <c r="A393" s="26">
        <v>106699</v>
      </c>
      <c r="B393" s="5" t="str">
        <f>VLOOKUP(A393,Feuil2!$A$1:$E$552,3,0)</f>
        <v xml:space="preserve">POLETTO     </v>
      </c>
      <c r="C393" s="5" t="str">
        <f>VLOOKUP(A393,Feuil2!$A$1:$E$552,2,0)</f>
        <v xml:space="preserve">Mathieu  </v>
      </c>
      <c r="D393" s="5" t="str">
        <f t="shared" si="33"/>
        <v xml:space="preserve">POLETTO      Mathieu  </v>
      </c>
      <c r="E393" s="5" t="str">
        <f>VLOOKUP(A393,Feuil2!$A$1:$E$552,4,0)</f>
        <v>mathieu.poletto@edu.ece.fr</v>
      </c>
      <c r="F393" s="10" t="s">
        <v>2877</v>
      </c>
      <c r="G393" s="5" t="s">
        <v>2193</v>
      </c>
      <c r="H393" s="10" t="str">
        <f>VLOOKUP(G393,Projets!$A$2:$B$90,2,0)</f>
        <v>Optimisation de l’espace des métros et gestion des flux de voyageurs</v>
      </c>
      <c r="I393" s="5" t="s">
        <v>15</v>
      </c>
      <c r="J393" s="10" t="str">
        <f>VLOOKUP(G393,Projets!$A$2:$K$90,11,0)</f>
        <v>Olivier CHESNAIS</v>
      </c>
      <c r="K393" s="13" t="str">
        <f>VLOOKUP(G393,Projets!$C$2:$E$90,3,0)</f>
        <v>Concours</v>
      </c>
      <c r="L393" s="9">
        <f t="shared" si="36"/>
        <v>6</v>
      </c>
      <c r="M393" s="5" t="s">
        <v>2393</v>
      </c>
      <c r="N393" s="5"/>
      <c r="O393" s="5"/>
      <c r="P393" s="5"/>
      <c r="Q393" s="13">
        <f>VLOOKUP(G393,Projets!$A$2:$R$90,16,0)</f>
        <v>14.5</v>
      </c>
      <c r="R393" s="13">
        <f>VLOOKUP(G393,Projets!$A$2:$R$90,17,0)</f>
        <v>15</v>
      </c>
      <c r="S393" s="13">
        <f t="shared" si="34"/>
        <v>14.75</v>
      </c>
      <c r="T393" s="13">
        <v>14.75</v>
      </c>
      <c r="U393" s="5"/>
      <c r="V393" s="5"/>
      <c r="W393" s="5"/>
      <c r="X393" s="5"/>
      <c r="Y393" s="5"/>
      <c r="Z393" s="5"/>
    </row>
    <row r="394" spans="1:26" ht="15.75" hidden="1" customHeight="1" x14ac:dyDescent="0.25">
      <c r="A394" s="26">
        <v>106464</v>
      </c>
      <c r="B394" s="5" t="str">
        <f>VLOOKUP(A394,Feuil2!$A$1:$E$552,3,0)</f>
        <v xml:space="preserve">ALBY     </v>
      </c>
      <c r="C394" s="5" t="str">
        <f>VLOOKUP(A394,Feuil2!$A$1:$E$552,2,0)</f>
        <v xml:space="preserve">Antoine  </v>
      </c>
      <c r="D394" s="5" t="str">
        <f t="shared" si="33"/>
        <v xml:space="preserve">ALBY      Antoine  </v>
      </c>
      <c r="E394" s="5" t="str">
        <f>VLOOKUP(A394,Feuil2!$A$1:$E$552,4,0)</f>
        <v>antoine.alby@edu.ece.fr</v>
      </c>
      <c r="F394" s="10" t="s">
        <v>2877</v>
      </c>
      <c r="G394" s="5" t="s">
        <v>2193</v>
      </c>
      <c r="H394" s="10" t="str">
        <f>VLOOKUP(G394,Projets!$A$2:$B$90,2,0)</f>
        <v>Optimisation de l’espace des métros et gestion des flux de voyageurs</v>
      </c>
      <c r="I394" s="5" t="s">
        <v>15</v>
      </c>
      <c r="J394" s="10" t="str">
        <f>VLOOKUP(G394,Projets!$A$2:$K$90,11,0)</f>
        <v>Olivier CHESNAIS</v>
      </c>
      <c r="K394" s="13" t="str">
        <f>VLOOKUP(G394,Projets!$C$2:$E$90,3,0)</f>
        <v>Concours</v>
      </c>
      <c r="L394" s="9">
        <f t="shared" si="36"/>
        <v>6</v>
      </c>
      <c r="M394" s="5" t="s">
        <v>2394</v>
      </c>
      <c r="N394" s="5"/>
      <c r="O394" s="5"/>
      <c r="P394" s="5"/>
      <c r="Q394" s="13">
        <f>VLOOKUP(G394,Projets!$A$2:$R$90,16,0)</f>
        <v>14.5</v>
      </c>
      <c r="R394" s="13">
        <f>VLOOKUP(G394,Projets!$A$2:$R$90,17,0)</f>
        <v>15</v>
      </c>
      <c r="S394" s="13">
        <f t="shared" si="34"/>
        <v>14.75</v>
      </c>
      <c r="T394" s="13">
        <v>14.75</v>
      </c>
      <c r="U394" s="5"/>
      <c r="V394" s="5"/>
      <c r="W394" s="5"/>
      <c r="X394" s="5"/>
      <c r="Y394" s="5"/>
      <c r="Z394" s="5"/>
    </row>
    <row r="395" spans="1:26" ht="15.75" hidden="1" customHeight="1" x14ac:dyDescent="0.25">
      <c r="A395" s="26">
        <v>106535</v>
      </c>
      <c r="B395" s="5" t="str">
        <f>VLOOKUP(A395,Feuil2!$A$1:$E$552,3,0)</f>
        <v xml:space="preserve">FASQUELLE     </v>
      </c>
      <c r="C395" s="5" t="str">
        <f>VLOOKUP(A395,Feuil2!$A$1:$E$552,2,0)</f>
        <v xml:space="preserve">Quentin  </v>
      </c>
      <c r="D395" s="5" t="str">
        <f t="shared" si="33"/>
        <v xml:space="preserve">FASQUELLE      Quentin  </v>
      </c>
      <c r="E395" s="5" t="str">
        <f>VLOOKUP(A395,Feuil2!$A$1:$E$552,4,0)</f>
        <v>quentin.fasquelle@edu.ece.fr</v>
      </c>
      <c r="F395" s="10" t="s">
        <v>2874</v>
      </c>
      <c r="G395" s="5" t="s">
        <v>2193</v>
      </c>
      <c r="H395" s="10" t="str">
        <f>VLOOKUP(G395,Projets!$A$2:$B$90,2,0)</f>
        <v>Optimisation de l’espace des métros et gestion des flux de voyageurs</v>
      </c>
      <c r="I395" s="5" t="s">
        <v>15</v>
      </c>
      <c r="J395" s="10" t="str">
        <f>VLOOKUP(G395,Projets!$A$2:$K$90,11,0)</f>
        <v>Olivier CHESNAIS</v>
      </c>
      <c r="K395" s="13" t="str">
        <f>VLOOKUP(G395,Projets!$C$2:$E$90,3,0)</f>
        <v>Concours</v>
      </c>
      <c r="L395" s="9">
        <f t="shared" si="36"/>
        <v>6</v>
      </c>
      <c r="M395" s="5" t="s">
        <v>2393</v>
      </c>
      <c r="N395" s="5"/>
      <c r="O395" s="5"/>
      <c r="P395" s="5"/>
      <c r="Q395" s="13">
        <f>VLOOKUP(G395,Projets!$A$2:$R$90,16,0)</f>
        <v>14.5</v>
      </c>
      <c r="R395" s="13">
        <f>VLOOKUP(G395,Projets!$A$2:$R$90,17,0)</f>
        <v>15</v>
      </c>
      <c r="S395" s="13">
        <f t="shared" si="34"/>
        <v>14.75</v>
      </c>
      <c r="T395" s="13">
        <v>14.75</v>
      </c>
      <c r="U395" s="5"/>
      <c r="V395" s="5"/>
      <c r="W395" s="5"/>
      <c r="X395" s="5"/>
      <c r="Y395" s="5"/>
      <c r="Z395" s="5"/>
    </row>
    <row r="396" spans="1:26" ht="15.75" hidden="1" customHeight="1" x14ac:dyDescent="0.25">
      <c r="A396" s="26">
        <v>106415</v>
      </c>
      <c r="B396" s="5" t="str">
        <f>VLOOKUP(A396,Feuil2!$A$1:$E$552,3,0)</f>
        <v xml:space="preserve">JAN     </v>
      </c>
      <c r="C396" s="5" t="str">
        <f>VLOOKUP(A396,Feuil2!$A$1:$E$552,2,0)</f>
        <v xml:space="preserve">Brieuc  </v>
      </c>
      <c r="D396" s="5" t="str">
        <f t="shared" si="33"/>
        <v xml:space="preserve">JAN      Brieuc  </v>
      </c>
      <c r="E396" s="5" t="str">
        <f>VLOOKUP(A396,Feuil2!$A$1:$E$552,4,0)</f>
        <v>brieuc.jan@edu.ece.fr</v>
      </c>
      <c r="F396" s="10" t="s">
        <v>2877</v>
      </c>
      <c r="G396" s="5" t="s">
        <v>2193</v>
      </c>
      <c r="H396" s="10" t="str">
        <f>VLOOKUP(G396,Projets!$A$2:$B$90,2,0)</f>
        <v>Optimisation de l’espace des métros et gestion des flux de voyageurs</v>
      </c>
      <c r="I396" s="5" t="s">
        <v>15</v>
      </c>
      <c r="J396" s="10" t="str">
        <f>VLOOKUP(G396,Projets!$A$2:$K$90,11,0)</f>
        <v>Olivier CHESNAIS</v>
      </c>
      <c r="K396" s="13" t="str">
        <f>VLOOKUP(G396,Projets!$C$2:$E$90,3,0)</f>
        <v>Concours</v>
      </c>
      <c r="L396" s="9">
        <f t="shared" si="36"/>
        <v>6</v>
      </c>
      <c r="M396" s="5" t="s">
        <v>2393</v>
      </c>
      <c r="N396" s="5"/>
      <c r="O396" s="5"/>
      <c r="P396" s="5"/>
      <c r="Q396" s="13">
        <f>VLOOKUP(G396,Projets!$A$2:$R$90,16,0)</f>
        <v>14.5</v>
      </c>
      <c r="R396" s="13">
        <f>VLOOKUP(G396,Projets!$A$2:$R$90,17,0)</f>
        <v>15</v>
      </c>
      <c r="S396" s="13">
        <f t="shared" si="34"/>
        <v>14.75</v>
      </c>
      <c r="T396" s="13">
        <v>14.75</v>
      </c>
      <c r="U396" s="5"/>
      <c r="V396" s="5"/>
      <c r="W396" s="5"/>
      <c r="X396" s="5"/>
      <c r="Y396" s="5"/>
      <c r="Z396" s="5"/>
    </row>
    <row r="397" spans="1:26" ht="15.75" hidden="1" customHeight="1" x14ac:dyDescent="0.25">
      <c r="A397" s="26">
        <v>106664</v>
      </c>
      <c r="B397" s="5" t="str">
        <f>VLOOKUP(A397,Feuil2!$A$1:$E$552,3,0)</f>
        <v xml:space="preserve">BENCHEQROUN     </v>
      </c>
      <c r="C397" s="5" t="str">
        <f>VLOOKUP(A397,Feuil2!$A$1:$E$552,2,0)</f>
        <v xml:space="preserve">Kamil  </v>
      </c>
      <c r="D397" s="5" t="str">
        <f t="shared" si="33"/>
        <v xml:space="preserve">BENCHEQROUN      Kamil  </v>
      </c>
      <c r="E397" s="5" t="str">
        <f>VLOOKUP(A397,Feuil2!$A$1:$E$552,4,0)</f>
        <v>kamil.bencheqroun@edu.ece.fr</v>
      </c>
      <c r="F397" s="10" t="s">
        <v>2874</v>
      </c>
      <c r="G397" s="5" t="s">
        <v>2193</v>
      </c>
      <c r="H397" s="10" t="str">
        <f>VLOOKUP(G397,Projets!$A$2:$B$90,2,0)</f>
        <v>Optimisation de l’espace des métros et gestion des flux de voyageurs</v>
      </c>
      <c r="I397" s="10" t="s">
        <v>15</v>
      </c>
      <c r="J397" s="10" t="str">
        <f>VLOOKUP(G397,Projets!$A$2:$K$90,11,0)</f>
        <v>Olivier CHESNAIS</v>
      </c>
      <c r="K397" s="13" t="str">
        <f>VLOOKUP(G397,Projets!$C$2:$E$90,3,0)</f>
        <v>Concours</v>
      </c>
      <c r="L397" s="9">
        <f t="shared" si="36"/>
        <v>6</v>
      </c>
      <c r="M397" s="5" t="s">
        <v>2394</v>
      </c>
      <c r="N397" s="5"/>
      <c r="O397" s="5"/>
      <c r="P397" s="5"/>
      <c r="Q397" s="13">
        <f>VLOOKUP(G397,Projets!$A$2:$R$90,16,0)</f>
        <v>14.5</v>
      </c>
      <c r="R397" s="13">
        <f>VLOOKUP(G397,Projets!$A$2:$R$90,17,0)</f>
        <v>15</v>
      </c>
      <c r="S397" s="13">
        <f t="shared" si="34"/>
        <v>14.75</v>
      </c>
      <c r="T397" s="13">
        <v>14.75</v>
      </c>
      <c r="U397" s="5"/>
      <c r="V397" s="5"/>
      <c r="W397" s="5"/>
      <c r="X397" s="5"/>
      <c r="Y397" s="5"/>
      <c r="Z397" s="5"/>
    </row>
    <row r="398" spans="1:26" s="13" customFormat="1" ht="15.75" hidden="1" customHeight="1" x14ac:dyDescent="0.25">
      <c r="A398" s="41">
        <v>109039</v>
      </c>
      <c r="B398" s="13" t="s">
        <v>2306</v>
      </c>
      <c r="C398" s="13" t="s">
        <v>2307</v>
      </c>
      <c r="D398" s="7" t="str">
        <f t="shared" si="33"/>
        <v xml:space="preserve">Aguilar Chavez Peon Enrique </v>
      </c>
      <c r="E398" s="10" t="str">
        <f>VLOOKUP(A398,Feuil2!$A$1:$E$552,4,0)</f>
        <v>A01022848@itesm.mx</v>
      </c>
      <c r="F398" s="10" t="s">
        <v>2874</v>
      </c>
      <c r="G398" s="13" t="s">
        <v>2193</v>
      </c>
      <c r="H398" s="10" t="str">
        <f>VLOOKUP(G398,Projets!$A$2:$B$90,2,0)</f>
        <v>Optimisation de l’espace des métros et gestion des flux de voyageurs</v>
      </c>
      <c r="I398" s="13" t="str">
        <f>VLOOKUP(G398,Projets!$C$2:$E$90,2,0)</f>
        <v>Communicating Systems</v>
      </c>
      <c r="J398" s="13" t="str">
        <f>VLOOKUP(G398,Projets!$A$2:$K$90,11,0)</f>
        <v>Olivier CHESNAIS</v>
      </c>
      <c r="K398" s="13" t="str">
        <f>VLOOKUP(G398,Projets!$C$2:$E$90,3,0)</f>
        <v>Concours</v>
      </c>
      <c r="L398" s="30">
        <f>COUNTIF($G$2:$G$533,G398)</f>
        <v>6</v>
      </c>
      <c r="M398" s="10" t="s">
        <v>2394</v>
      </c>
      <c r="O398" s="10" t="s">
        <v>2390</v>
      </c>
      <c r="Q398" s="13">
        <f>VLOOKUP(G398,Projets!$A$2:$R$90,16,0)</f>
        <v>14.5</v>
      </c>
      <c r="R398" s="13">
        <f>VLOOKUP(G398,Projets!$A$2:$R$90,17,0)</f>
        <v>15</v>
      </c>
      <c r="S398" s="13">
        <f t="shared" si="34"/>
        <v>14.75</v>
      </c>
      <c r="T398" s="13">
        <v>14.75</v>
      </c>
    </row>
    <row r="399" spans="1:26" ht="15.75" hidden="1" customHeight="1" x14ac:dyDescent="0.25">
      <c r="A399" s="26">
        <v>105694</v>
      </c>
      <c r="B399" s="5" t="str">
        <f>VLOOKUP(A399,Feuil2!$A$1:$E$552,3,0)</f>
        <v xml:space="preserve">MINIER     </v>
      </c>
      <c r="C399" s="5" t="str">
        <f>VLOOKUP(A399,Feuil2!$A$1:$E$552,2,0)</f>
        <v xml:space="preserve">Théo  </v>
      </c>
      <c r="D399" s="5" t="str">
        <f t="shared" si="33"/>
        <v xml:space="preserve">MINIER      Théo  </v>
      </c>
      <c r="E399" s="5" t="str">
        <f>VLOOKUP(A399,Feuil2!$A$1:$E$552,4,0)</f>
        <v>theo.minier@edu.ece.fr</v>
      </c>
      <c r="F399" s="10" t="s">
        <v>2879</v>
      </c>
      <c r="G399" s="5" t="s">
        <v>2194</v>
      </c>
      <c r="H399" s="10" t="str">
        <f>VLOOKUP(G399,Projets!$A$2:$B$90,2,0)</f>
        <v>Trieur automatique de déchet</v>
      </c>
      <c r="I399" s="5" t="s">
        <v>11</v>
      </c>
      <c r="J399" s="10" t="str">
        <f>VLOOKUP(G399,Projets!$A$2:$K$90,11,0)</f>
        <v>Serena Gallanti</v>
      </c>
      <c r="K399" s="13" t="str">
        <f>VLOOKUP(G399,Projets!$C$2:$E$90,3,0)</f>
        <v>Concours</v>
      </c>
      <c r="L399" s="9">
        <f t="shared" ref="L399:L408" si="37">COUNTIF($G$2:$G$488,G399)</f>
        <v>5</v>
      </c>
      <c r="M399" s="5" t="s">
        <v>2393</v>
      </c>
      <c r="N399" s="5"/>
      <c r="O399" s="5"/>
      <c r="P399" s="5"/>
      <c r="Q399" s="13">
        <f>VLOOKUP(G399,Projets!$A$2:$R$90,16,0)</f>
        <v>16.25</v>
      </c>
      <c r="R399" s="13">
        <f>VLOOKUP(G399,Projets!$A$2:$R$90,17,0)</f>
        <v>19</v>
      </c>
      <c r="S399" s="13">
        <f t="shared" si="34"/>
        <v>17.625</v>
      </c>
      <c r="T399" s="13">
        <v>17.625</v>
      </c>
      <c r="U399" s="5"/>
      <c r="V399" s="5"/>
      <c r="W399" s="5"/>
      <c r="X399" s="5"/>
      <c r="Y399" s="5"/>
      <c r="Z399" s="5"/>
    </row>
    <row r="400" spans="1:26" ht="15.75" hidden="1" customHeight="1" x14ac:dyDescent="0.25">
      <c r="A400" s="26">
        <v>107419</v>
      </c>
      <c r="B400" s="5" t="str">
        <f>VLOOKUP(A400,Feuil2!$A$1:$E$552,3,0)</f>
        <v xml:space="preserve">ANGLES     </v>
      </c>
      <c r="C400" s="5" t="str">
        <f>VLOOKUP(A400,Feuil2!$A$1:$E$552,2,0)</f>
        <v xml:space="preserve">Mathilde  </v>
      </c>
      <c r="D400" s="5" t="str">
        <f t="shared" si="33"/>
        <v xml:space="preserve">ANGLES      Mathilde  </v>
      </c>
      <c r="E400" s="5" t="str">
        <f>VLOOKUP(A400,Feuil2!$A$1:$E$552,4,0)</f>
        <v>mathilde.angles@edu.ece.fr</v>
      </c>
      <c r="F400" s="10" t="s">
        <v>2878</v>
      </c>
      <c r="G400" s="5" t="s">
        <v>2194</v>
      </c>
      <c r="H400" s="10" t="str">
        <f>VLOOKUP(G400,Projets!$A$2:$B$90,2,0)</f>
        <v>Trieur automatique de déchet</v>
      </c>
      <c r="I400" s="5" t="s">
        <v>11</v>
      </c>
      <c r="J400" s="10" t="str">
        <f>VLOOKUP(G400,Projets!$A$2:$K$90,11,0)</f>
        <v>Serena Gallanti</v>
      </c>
      <c r="K400" s="13" t="str">
        <f>VLOOKUP(G400,Projets!$C$2:$E$90,3,0)</f>
        <v>Concours</v>
      </c>
      <c r="L400" s="9">
        <f t="shared" si="37"/>
        <v>5</v>
      </c>
      <c r="M400" s="5" t="s">
        <v>2394</v>
      </c>
      <c r="N400" s="5"/>
      <c r="O400" s="5"/>
      <c r="P400" s="5"/>
      <c r="Q400" s="13">
        <f>VLOOKUP(G400,Projets!$A$2:$R$90,16,0)</f>
        <v>16.25</v>
      </c>
      <c r="R400" s="13">
        <f>VLOOKUP(G400,Projets!$A$2:$R$90,17,0)</f>
        <v>19</v>
      </c>
      <c r="S400" s="13">
        <f t="shared" si="34"/>
        <v>17.625</v>
      </c>
      <c r="T400" s="13">
        <v>17.625</v>
      </c>
      <c r="U400" s="5"/>
      <c r="V400" s="5"/>
      <c r="W400" s="5"/>
      <c r="X400" s="5"/>
      <c r="Y400" s="5"/>
      <c r="Z400" s="5"/>
    </row>
    <row r="401" spans="1:26" ht="15.75" hidden="1" customHeight="1" x14ac:dyDescent="0.25">
      <c r="A401" s="26">
        <v>106526</v>
      </c>
      <c r="B401" s="5" t="str">
        <f>VLOOKUP(A401,Feuil2!$A$1:$E$552,3,0)</f>
        <v xml:space="preserve">DUJET     </v>
      </c>
      <c r="C401" s="5" t="str">
        <f>VLOOKUP(A401,Feuil2!$A$1:$E$552,2,0)</f>
        <v xml:space="preserve">Virgile  </v>
      </c>
      <c r="D401" s="5" t="str">
        <f t="shared" si="33"/>
        <v xml:space="preserve">DUJET      Virgile  </v>
      </c>
      <c r="E401" s="5" t="str">
        <f>VLOOKUP(A401,Feuil2!$A$1:$E$552,4,0)</f>
        <v>virgile.dujet@edu.ece.fr</v>
      </c>
      <c r="F401" s="10" t="s">
        <v>2879</v>
      </c>
      <c r="G401" s="5" t="s">
        <v>2194</v>
      </c>
      <c r="H401" s="10" t="str">
        <f>VLOOKUP(G401,Projets!$A$2:$B$90,2,0)</f>
        <v>Trieur automatique de déchet</v>
      </c>
      <c r="I401" s="5" t="s">
        <v>11</v>
      </c>
      <c r="J401" s="10" t="str">
        <f>VLOOKUP(G401,Projets!$A$2:$K$90,11,0)</f>
        <v>Serena Gallanti</v>
      </c>
      <c r="K401" s="13" t="str">
        <f>VLOOKUP(G401,Projets!$C$2:$E$90,3,0)</f>
        <v>Concours</v>
      </c>
      <c r="L401" s="9">
        <f t="shared" si="37"/>
        <v>5</v>
      </c>
      <c r="M401" s="5" t="s">
        <v>2393</v>
      </c>
      <c r="N401" s="5"/>
      <c r="O401" s="5"/>
      <c r="P401" s="5"/>
      <c r="Q401" s="13">
        <f>VLOOKUP(G401,Projets!$A$2:$R$90,16,0)</f>
        <v>16.25</v>
      </c>
      <c r="R401" s="13">
        <f>VLOOKUP(G401,Projets!$A$2:$R$90,17,0)</f>
        <v>19</v>
      </c>
      <c r="S401" s="13">
        <f t="shared" si="34"/>
        <v>17.625</v>
      </c>
      <c r="T401" s="13">
        <v>17.625</v>
      </c>
      <c r="U401" s="5"/>
      <c r="V401" s="5"/>
      <c r="W401" s="5"/>
      <c r="X401" s="5"/>
      <c r="Y401" s="5"/>
      <c r="Z401" s="5"/>
    </row>
    <row r="402" spans="1:26" ht="15.75" hidden="1" customHeight="1" x14ac:dyDescent="0.25">
      <c r="A402" s="26">
        <v>106647</v>
      </c>
      <c r="B402" s="5" t="str">
        <f>VLOOKUP(A402,Feuil2!$A$1:$E$552,3,0)</f>
        <v xml:space="preserve">RICCARDI     </v>
      </c>
      <c r="C402" s="5" t="str">
        <f>VLOOKUP(A402,Feuil2!$A$1:$E$552,2,0)</f>
        <v xml:space="preserve">Gianni  </v>
      </c>
      <c r="D402" s="5" t="str">
        <f t="shared" si="33"/>
        <v xml:space="preserve">RICCARDI      Gianni  </v>
      </c>
      <c r="E402" s="5" t="str">
        <f>VLOOKUP(A402,Feuil2!$A$1:$E$552,4,0)</f>
        <v>gianni.riccardi@edu.ece.fr</v>
      </c>
      <c r="F402" s="10" t="s">
        <v>2878</v>
      </c>
      <c r="G402" s="5" t="s">
        <v>2194</v>
      </c>
      <c r="H402" s="10" t="str">
        <f>VLOOKUP(G402,Projets!$A$2:$B$90,2,0)</f>
        <v>Trieur automatique de déchet</v>
      </c>
      <c r="I402" s="5" t="s">
        <v>11</v>
      </c>
      <c r="J402" s="10" t="str">
        <f>VLOOKUP(G402,Projets!$A$2:$K$90,11,0)</f>
        <v>Serena Gallanti</v>
      </c>
      <c r="K402" s="13" t="str">
        <f>VLOOKUP(G402,Projets!$C$2:$E$90,3,0)</f>
        <v>Concours</v>
      </c>
      <c r="L402" s="9">
        <f t="shared" si="37"/>
        <v>5</v>
      </c>
      <c r="M402" s="5" t="s">
        <v>2394</v>
      </c>
      <c r="N402" s="5"/>
      <c r="O402" s="5"/>
      <c r="P402" s="5"/>
      <c r="Q402" s="13">
        <f>VLOOKUP(G402,Projets!$A$2:$R$90,16,0)</f>
        <v>16.25</v>
      </c>
      <c r="R402" s="13">
        <f>VLOOKUP(G402,Projets!$A$2:$R$90,17,0)</f>
        <v>19</v>
      </c>
      <c r="S402" s="13">
        <f t="shared" si="34"/>
        <v>17.625</v>
      </c>
      <c r="T402" s="13">
        <v>17.625</v>
      </c>
      <c r="U402" s="5"/>
      <c r="V402" s="5"/>
      <c r="W402" s="5"/>
      <c r="X402" s="5"/>
      <c r="Y402" s="5"/>
      <c r="Z402" s="5"/>
    </row>
    <row r="403" spans="1:26" ht="15.75" hidden="1" customHeight="1" x14ac:dyDescent="0.25">
      <c r="A403" s="26">
        <v>106436</v>
      </c>
      <c r="B403" s="5" t="str">
        <f>VLOOKUP(A403,Feuil2!$A$1:$E$552,3,0)</f>
        <v xml:space="preserve">VIEIRA     </v>
      </c>
      <c r="C403" s="5" t="str">
        <f>VLOOKUP(A403,Feuil2!$A$1:$E$552,2,0)</f>
        <v xml:space="preserve">Joel  </v>
      </c>
      <c r="D403" s="5" t="str">
        <f t="shared" si="33"/>
        <v xml:space="preserve">VIEIRA      Joel  </v>
      </c>
      <c r="E403" s="5" t="str">
        <f>VLOOKUP(A403,Feuil2!$A$1:$E$552,4,0)</f>
        <v>joel.vieira@edu.ece.fr</v>
      </c>
      <c r="F403" s="10" t="s">
        <v>2878</v>
      </c>
      <c r="G403" s="5" t="s">
        <v>2194</v>
      </c>
      <c r="H403" s="10" t="str">
        <f>VLOOKUP(G403,Projets!$A$2:$B$90,2,0)</f>
        <v>Trieur automatique de déchet</v>
      </c>
      <c r="I403" s="10" t="s">
        <v>11</v>
      </c>
      <c r="J403" s="10" t="str">
        <f>VLOOKUP(G403,Projets!$A$2:$K$90,11,0)</f>
        <v>Serena Gallanti</v>
      </c>
      <c r="K403" s="13" t="str">
        <f>VLOOKUP(G403,Projets!$C$2:$E$90,3,0)</f>
        <v>Concours</v>
      </c>
      <c r="L403" s="9">
        <f t="shared" si="37"/>
        <v>5</v>
      </c>
      <c r="M403" s="5" t="s">
        <v>2394</v>
      </c>
      <c r="N403" s="5"/>
      <c r="O403" s="5"/>
      <c r="P403" s="5"/>
      <c r="Q403" s="13">
        <f>VLOOKUP(G403,Projets!$A$2:$R$90,16,0)</f>
        <v>16.25</v>
      </c>
      <c r="R403" s="13">
        <f>VLOOKUP(G403,Projets!$A$2:$R$90,17,0)</f>
        <v>19</v>
      </c>
      <c r="S403" s="13">
        <f t="shared" si="34"/>
        <v>17.625</v>
      </c>
      <c r="T403" s="13">
        <v>17.625</v>
      </c>
      <c r="U403" s="5"/>
      <c r="V403" s="5"/>
      <c r="W403" s="5"/>
      <c r="X403" s="5"/>
      <c r="Y403" s="5"/>
      <c r="Z403" s="5"/>
    </row>
    <row r="404" spans="1:26" ht="15.75" hidden="1" customHeight="1" x14ac:dyDescent="0.25">
      <c r="A404" s="26">
        <v>108509</v>
      </c>
      <c r="B404" s="5" t="str">
        <f>VLOOKUP(A404,Feuil2!$A$1:$E$552,3,0)</f>
        <v xml:space="preserve">REBHI     </v>
      </c>
      <c r="C404" s="5" t="str">
        <f>VLOOKUP(A404,Feuil2!$A$1:$E$552,2,0)</f>
        <v xml:space="preserve">Charly-Stann  </v>
      </c>
      <c r="D404" s="5" t="str">
        <f t="shared" si="33"/>
        <v xml:space="preserve">REBHI      Charly-Stann  </v>
      </c>
      <c r="E404" s="5" t="str">
        <f>VLOOKUP(A404,Feuil2!$A$1:$E$552,4,0)</f>
        <v>charly-stann.rebhi@edu.ece.fr</v>
      </c>
      <c r="F404" s="10" t="s">
        <v>2874</v>
      </c>
      <c r="G404" s="5" t="s">
        <v>2195</v>
      </c>
      <c r="H404" s="10" t="str">
        <f>VLOOKUP(G404,Projets!$A$2:$B$90,2,0)</f>
        <v>Amélioration de la sécurité des personnes aveugles</v>
      </c>
      <c r="I404" s="5" t="s">
        <v>12</v>
      </c>
      <c r="J404" s="10" t="str">
        <f>VLOOKUP(G404,Projets!$A$2:$K$90,11,0)</f>
        <v>François Muller</v>
      </c>
      <c r="K404" s="13" t="str">
        <f>VLOOKUP(G404,Projets!$C$2:$E$90,3,0)</f>
        <v>Concours</v>
      </c>
      <c r="L404" s="9">
        <f t="shared" si="37"/>
        <v>7</v>
      </c>
      <c r="M404" s="5" t="s">
        <v>2393</v>
      </c>
      <c r="N404" s="5"/>
      <c r="O404" s="5"/>
      <c r="P404" s="5"/>
      <c r="Q404" s="13">
        <f>VLOOKUP(G404,Projets!$A$2:$R$90,16,0)</f>
        <v>15.5</v>
      </c>
      <c r="R404" s="13">
        <f>VLOOKUP(G404,Projets!$A$2:$R$90,17,0)</f>
        <v>15</v>
      </c>
      <c r="S404" s="13">
        <f t="shared" si="34"/>
        <v>15.25</v>
      </c>
      <c r="T404" s="13">
        <v>15.25</v>
      </c>
      <c r="U404" s="5"/>
      <c r="V404" s="5"/>
      <c r="W404" s="5"/>
      <c r="X404" s="5"/>
      <c r="Y404" s="5"/>
      <c r="Z404" s="5"/>
    </row>
    <row r="405" spans="1:26" ht="15.75" hidden="1" customHeight="1" x14ac:dyDescent="0.25">
      <c r="A405" s="26">
        <v>105063</v>
      </c>
      <c r="B405" s="5" t="str">
        <f>VLOOKUP(A405,Feuil2!$A$1:$E$552,3,0)</f>
        <v xml:space="preserve">DAHAN     </v>
      </c>
      <c r="C405" s="5" t="str">
        <f>VLOOKUP(A405,Feuil2!$A$1:$E$552,2,0)</f>
        <v xml:space="preserve">Alexandre  </v>
      </c>
      <c r="D405" s="5" t="str">
        <f t="shared" si="33"/>
        <v xml:space="preserve">DAHAN      Alexandre  </v>
      </c>
      <c r="E405" s="5" t="str">
        <f>VLOOKUP(A405,Feuil2!$A$1:$E$552,4,0)</f>
        <v>alexandre.dahan@edu.ece.fr</v>
      </c>
      <c r="F405" s="10" t="s">
        <v>2876</v>
      </c>
      <c r="G405" s="5" t="s">
        <v>2195</v>
      </c>
      <c r="H405" s="10" t="str">
        <f>VLOOKUP(G405,Projets!$A$2:$B$90,2,0)</f>
        <v>Amélioration de la sécurité des personnes aveugles</v>
      </c>
      <c r="I405" s="5" t="s">
        <v>12</v>
      </c>
      <c r="J405" s="10" t="str">
        <f>VLOOKUP(G405,Projets!$A$2:$K$90,11,0)</f>
        <v>François Muller</v>
      </c>
      <c r="K405" s="13" t="str">
        <f>VLOOKUP(G405,Projets!$C$2:$E$90,3,0)</f>
        <v>Concours</v>
      </c>
      <c r="L405" s="9">
        <f t="shared" si="37"/>
        <v>7</v>
      </c>
      <c r="M405" s="5" t="s">
        <v>2393</v>
      </c>
      <c r="N405" s="5"/>
      <c r="O405" s="5"/>
      <c r="P405" s="5"/>
      <c r="Q405" s="13">
        <f>VLOOKUP(G405,Projets!$A$2:$R$90,16,0)</f>
        <v>15.5</v>
      </c>
      <c r="R405" s="13">
        <f>VLOOKUP(G405,Projets!$A$2:$R$90,17,0)</f>
        <v>15</v>
      </c>
      <c r="S405" s="13">
        <f t="shared" si="34"/>
        <v>15.25</v>
      </c>
      <c r="T405" s="13">
        <v>15.25</v>
      </c>
      <c r="U405" s="5"/>
      <c r="V405" s="5"/>
      <c r="W405" s="5"/>
      <c r="X405" s="5"/>
      <c r="Y405" s="5"/>
      <c r="Z405" s="5"/>
    </row>
    <row r="406" spans="1:26" ht="15.75" hidden="1" customHeight="1" x14ac:dyDescent="0.25">
      <c r="A406" s="26">
        <v>108432</v>
      </c>
      <c r="B406" s="5" t="str">
        <f>VLOOKUP(A406,Feuil2!$A$1:$E$552,3,0)</f>
        <v xml:space="preserve">MARTIN     </v>
      </c>
      <c r="C406" s="5" t="str">
        <f>VLOOKUP(A406,Feuil2!$A$1:$E$552,2,0)</f>
        <v xml:space="preserve">Theo  </v>
      </c>
      <c r="D406" s="5" t="str">
        <f t="shared" si="33"/>
        <v xml:space="preserve">MARTIN      Theo  </v>
      </c>
      <c r="E406" s="5" t="str">
        <f>VLOOKUP(A406,Feuil2!$A$1:$E$552,4,0)</f>
        <v>theo.martin@edu.ece.fr</v>
      </c>
      <c r="F406" s="10" t="s">
        <v>2875</v>
      </c>
      <c r="G406" s="5" t="s">
        <v>2195</v>
      </c>
      <c r="H406" s="10" t="str">
        <f>VLOOKUP(G406,Projets!$A$2:$B$90,2,0)</f>
        <v>Amélioration de la sécurité des personnes aveugles</v>
      </c>
      <c r="I406" s="5" t="s">
        <v>12</v>
      </c>
      <c r="J406" s="10" t="str">
        <f>VLOOKUP(G406,Projets!$A$2:$K$90,11,0)</f>
        <v>François Muller</v>
      </c>
      <c r="K406" s="13" t="str">
        <f>VLOOKUP(G406,Projets!$C$2:$E$90,3,0)</f>
        <v>Concours</v>
      </c>
      <c r="L406" s="9">
        <f t="shared" si="37"/>
        <v>7</v>
      </c>
      <c r="M406" s="5" t="s">
        <v>2393</v>
      </c>
      <c r="N406" s="5"/>
      <c r="O406" s="5"/>
      <c r="P406" s="5"/>
      <c r="Q406" s="13">
        <f>VLOOKUP(G406,Projets!$A$2:$R$90,16,0)</f>
        <v>15.5</v>
      </c>
      <c r="R406" s="13">
        <f>VLOOKUP(G406,Projets!$A$2:$R$90,17,0)</f>
        <v>15</v>
      </c>
      <c r="S406" s="13">
        <f t="shared" si="34"/>
        <v>15.25</v>
      </c>
      <c r="T406" s="13">
        <v>15.25</v>
      </c>
      <c r="U406" s="5"/>
      <c r="V406" s="5"/>
      <c r="W406" s="5"/>
      <c r="X406" s="5"/>
      <c r="Y406" s="5"/>
      <c r="Z406" s="5"/>
    </row>
    <row r="407" spans="1:26" ht="15.75" hidden="1" customHeight="1" x14ac:dyDescent="0.25">
      <c r="A407" s="26">
        <v>108525</v>
      </c>
      <c r="B407" s="5" t="str">
        <f>VLOOKUP(A407,Feuil2!$A$1:$E$552,3,0)</f>
        <v xml:space="preserve">CALLIES     </v>
      </c>
      <c r="C407" s="5" t="str">
        <f>VLOOKUP(A407,Feuil2!$A$1:$E$552,2,0)</f>
        <v xml:space="preserve">Alexis  </v>
      </c>
      <c r="D407" s="5" t="str">
        <f t="shared" si="33"/>
        <v xml:space="preserve">CALLIES      Alexis  </v>
      </c>
      <c r="E407" s="5" t="str">
        <f>VLOOKUP(A407,Feuil2!$A$1:$E$552,4,0)</f>
        <v>alexis.callies@edu.ece.fr</v>
      </c>
      <c r="F407" s="10" t="s">
        <v>2878</v>
      </c>
      <c r="G407" s="5" t="s">
        <v>2195</v>
      </c>
      <c r="H407" s="10" t="str">
        <f>VLOOKUP(G407,Projets!$A$2:$B$90,2,0)</f>
        <v>Amélioration de la sécurité des personnes aveugles</v>
      </c>
      <c r="I407" s="5" t="s">
        <v>12</v>
      </c>
      <c r="J407" s="10" t="str">
        <f>VLOOKUP(G407,Projets!$A$2:$K$90,11,0)</f>
        <v>François Muller</v>
      </c>
      <c r="K407" s="13" t="str">
        <f>VLOOKUP(G407,Projets!$C$2:$E$90,3,0)</f>
        <v>Concours</v>
      </c>
      <c r="L407" s="9">
        <f t="shared" si="37"/>
        <v>7</v>
      </c>
      <c r="M407" s="5" t="s">
        <v>2394</v>
      </c>
      <c r="N407" s="5"/>
      <c r="O407" s="5"/>
      <c r="P407" s="5"/>
      <c r="Q407" s="13">
        <f>VLOOKUP(G407,Projets!$A$2:$R$90,16,0)</f>
        <v>15.5</v>
      </c>
      <c r="R407" s="13">
        <f>VLOOKUP(G407,Projets!$A$2:$R$90,17,0)</f>
        <v>15</v>
      </c>
      <c r="S407" s="13">
        <f t="shared" si="34"/>
        <v>15.25</v>
      </c>
      <c r="T407" s="13">
        <v>15.25</v>
      </c>
      <c r="U407" s="5"/>
      <c r="V407" s="5"/>
      <c r="W407" s="5"/>
      <c r="X407" s="5"/>
      <c r="Y407" s="5"/>
      <c r="Z407" s="5"/>
    </row>
    <row r="408" spans="1:26" ht="15.75" hidden="1" customHeight="1" x14ac:dyDescent="0.25">
      <c r="A408" s="26">
        <v>106222</v>
      </c>
      <c r="B408" s="5" t="str">
        <f>VLOOKUP(A408,Feuil2!$A$1:$E$552,3,0)</f>
        <v xml:space="preserve">BOLIE ISAWANKI    </v>
      </c>
      <c r="C408" s="5" t="str">
        <f>VLOOKUP(A408,Feuil2!$A$1:$E$552,2,0)</f>
        <v xml:space="preserve">Anthony  </v>
      </c>
      <c r="D408" s="5" t="str">
        <f t="shared" si="33"/>
        <v xml:space="preserve">BOLIE ISAWANKI     Anthony  </v>
      </c>
      <c r="E408" s="5" t="str">
        <f>VLOOKUP(A408,Feuil2!$A$1:$E$552,4,0)</f>
        <v>anthony.bolie-isawanki@edu.ece.fr</v>
      </c>
      <c r="F408" s="10" t="s">
        <v>2879</v>
      </c>
      <c r="G408" s="5" t="s">
        <v>2195</v>
      </c>
      <c r="H408" s="10" t="str">
        <f>VLOOKUP(G408,Projets!$A$2:$B$90,2,0)</f>
        <v>Amélioration de la sécurité des personnes aveugles</v>
      </c>
      <c r="I408" s="10" t="s">
        <v>12</v>
      </c>
      <c r="J408" s="10" t="str">
        <f>VLOOKUP(G408,Projets!$A$2:$K$90,11,0)</f>
        <v>François Muller</v>
      </c>
      <c r="K408" s="13" t="str">
        <f>VLOOKUP(G408,Projets!$C$2:$E$90,3,0)</f>
        <v>Concours</v>
      </c>
      <c r="L408" s="9">
        <f t="shared" si="37"/>
        <v>7</v>
      </c>
      <c r="M408" s="5" t="s">
        <v>2393</v>
      </c>
      <c r="N408" s="5"/>
      <c r="O408" s="5"/>
      <c r="P408" s="5"/>
      <c r="Q408" s="13">
        <f>VLOOKUP(G408,Projets!$A$2:$R$90,16,0)</f>
        <v>15.5</v>
      </c>
      <c r="R408" s="13">
        <f>VLOOKUP(G408,Projets!$A$2:$R$90,17,0)</f>
        <v>15</v>
      </c>
      <c r="S408" s="13">
        <f t="shared" si="34"/>
        <v>15.25</v>
      </c>
      <c r="T408" s="13">
        <v>15.25</v>
      </c>
      <c r="U408" s="5"/>
      <c r="V408" s="5"/>
      <c r="W408" s="5"/>
      <c r="X408" s="5"/>
      <c r="Y408" s="5"/>
      <c r="Z408" s="5"/>
    </row>
    <row r="409" spans="1:26" ht="15.75" hidden="1" customHeight="1" x14ac:dyDescent="0.25">
      <c r="A409" s="31">
        <v>109031</v>
      </c>
      <c r="B409" s="6" t="s">
        <v>2310</v>
      </c>
      <c r="C409" s="6" t="s">
        <v>2311</v>
      </c>
      <c r="D409" s="7" t="str">
        <f t="shared" si="33"/>
        <v xml:space="preserve">Johansson  Emma </v>
      </c>
      <c r="E409" s="7" t="str">
        <f>VLOOKUP(A409,Feuil2!$A$1:$E$552,4,0)</f>
        <v>emsons94@gmail.com</v>
      </c>
      <c r="F409" s="10" t="s">
        <v>2874</v>
      </c>
      <c r="G409" s="6" t="s">
        <v>2195</v>
      </c>
      <c r="H409" s="7" t="str">
        <f>VLOOKUP(G409,Projets!$A$2:$B$90,2,0)</f>
        <v>Amélioration de la sécurité des personnes aveugles</v>
      </c>
      <c r="I409" s="6" t="str">
        <f>VLOOKUP(G409,Projets!$C$2:$E$90,2,0)</f>
        <v>Innovative Systems for Health</v>
      </c>
      <c r="J409" s="13" t="str">
        <f>VLOOKUP(G409,Projets!$A$2:$K$90,11,0)</f>
        <v>François Muller</v>
      </c>
      <c r="K409" s="13" t="str">
        <f>VLOOKUP(G409,Projets!$C$2:$E$90,3,0)</f>
        <v>Concours</v>
      </c>
      <c r="L409" s="9">
        <f>COUNTIF($G$2:$G$533,G409)</f>
        <v>7</v>
      </c>
      <c r="M409" s="7" t="s">
        <v>2394</v>
      </c>
      <c r="N409" s="6"/>
      <c r="O409" s="7" t="s">
        <v>2391</v>
      </c>
      <c r="P409" s="6"/>
      <c r="Q409" s="13">
        <f>VLOOKUP(G409,Projets!$A$2:$R$90,16,0)</f>
        <v>15.5</v>
      </c>
      <c r="R409" s="13">
        <f>VLOOKUP(G409,Projets!$A$2:$R$90,17,0)</f>
        <v>15</v>
      </c>
      <c r="S409" s="13">
        <f t="shared" si="34"/>
        <v>15.25</v>
      </c>
      <c r="T409" s="13">
        <v>15.25</v>
      </c>
      <c r="U409" s="6"/>
      <c r="V409" s="6"/>
      <c r="W409" s="6"/>
      <c r="X409" s="6"/>
      <c r="Y409" s="6"/>
      <c r="Z409" s="6"/>
    </row>
    <row r="410" spans="1:26" ht="15.75" hidden="1" customHeight="1" x14ac:dyDescent="0.25">
      <c r="A410" s="31">
        <v>109032</v>
      </c>
      <c r="B410" s="6" t="s">
        <v>2316</v>
      </c>
      <c r="C410" s="6" t="s">
        <v>2317</v>
      </c>
      <c r="D410" s="7" t="str">
        <f t="shared" si="33"/>
        <v xml:space="preserve">Lundberg Kajsa </v>
      </c>
      <c r="E410" s="7" t="str">
        <f>VLOOKUP(A410,Feuil2!$A$1:$E$552,4,0)</f>
        <v>huldakajsa@hotmail.com</v>
      </c>
      <c r="F410" s="10" t="s">
        <v>2874</v>
      </c>
      <c r="G410" s="6" t="s">
        <v>2195</v>
      </c>
      <c r="H410" s="7" t="str">
        <f>VLOOKUP(G410,Projets!$A$2:$B$90,2,0)</f>
        <v>Amélioration de la sécurité des personnes aveugles</v>
      </c>
      <c r="I410" s="6" t="str">
        <f>VLOOKUP(G410,Projets!$C$2:$E$90,2,0)</f>
        <v>Innovative Systems for Health</v>
      </c>
      <c r="J410" s="13" t="str">
        <f>VLOOKUP(G410,Projets!$A$2:$K$90,11,0)</f>
        <v>François Muller</v>
      </c>
      <c r="K410" s="13" t="str">
        <f>VLOOKUP(G410,Projets!$C$2:$E$90,3,0)</f>
        <v>Concours</v>
      </c>
      <c r="L410" s="9">
        <f>COUNTIF($G$2:$G$533,G410)</f>
        <v>7</v>
      </c>
      <c r="M410" s="7" t="s">
        <v>2394</v>
      </c>
      <c r="N410" s="6"/>
      <c r="O410" s="7" t="s">
        <v>2391</v>
      </c>
      <c r="P410" s="6"/>
      <c r="Q410" s="13">
        <f>VLOOKUP(G410,Projets!$A$2:$R$90,16,0)</f>
        <v>15.5</v>
      </c>
      <c r="R410" s="13">
        <f>VLOOKUP(G410,Projets!$A$2:$R$90,17,0)</f>
        <v>15</v>
      </c>
      <c r="S410" s="13">
        <f t="shared" si="34"/>
        <v>15.25</v>
      </c>
      <c r="T410" s="13">
        <v>15.25</v>
      </c>
      <c r="U410" s="6"/>
      <c r="V410" s="6"/>
      <c r="W410" s="6"/>
      <c r="X410" s="6"/>
      <c r="Y410" s="6"/>
      <c r="Z410" s="6"/>
    </row>
    <row r="411" spans="1:26" ht="15.75" hidden="1" customHeight="1" x14ac:dyDescent="0.25">
      <c r="A411" s="26">
        <v>106679</v>
      </c>
      <c r="B411" s="5" t="str">
        <f>VLOOKUP(A411,Feuil2!$A$1:$E$552,3,0)</f>
        <v xml:space="preserve">REMAN     </v>
      </c>
      <c r="C411" s="5" t="str">
        <f>VLOOKUP(A411,Feuil2!$A$1:$E$552,2,0)</f>
        <v xml:space="preserve">Sophie  </v>
      </c>
      <c r="D411" s="5" t="str">
        <f t="shared" si="33"/>
        <v xml:space="preserve">REMAN      Sophie  </v>
      </c>
      <c r="E411" s="5" t="str">
        <f>VLOOKUP(A411,Feuil2!$A$1:$E$552,4,0)</f>
        <v>sophie.reman@edu.ece.fr</v>
      </c>
      <c r="F411" s="10" t="s">
        <v>2876</v>
      </c>
      <c r="G411" s="5" t="s">
        <v>2196</v>
      </c>
      <c r="H411" s="10" t="str">
        <f>VLOOKUP(G411,Projets!$A$2:$B$90,2,0)</f>
        <v xml:space="preserve">APP'HEALTH - Application d’aide à la transmission d’information du dossier médical des patients entre les différents services d’urgences </v>
      </c>
      <c r="I411" s="5" t="s">
        <v>12</v>
      </c>
      <c r="J411" s="10" t="str">
        <f>VLOOKUP(G411,Projets!$A$2:$K$90,11,0)</f>
        <v>Federico MELE</v>
      </c>
      <c r="K411" s="13" t="str">
        <f>VLOOKUP(G411,Projets!$C$2:$E$90,3,0)</f>
        <v>Concours</v>
      </c>
      <c r="L411" s="9">
        <f>COUNTIF($G$2:$G$488,G411)</f>
        <v>5</v>
      </c>
      <c r="M411" s="5" t="s">
        <v>2393</v>
      </c>
      <c r="N411" s="5"/>
      <c r="O411" s="5"/>
      <c r="P411" s="5"/>
      <c r="Q411" s="13">
        <f>VLOOKUP(G411,Projets!$A$2:$R$90,16,0)</f>
        <v>17</v>
      </c>
      <c r="R411" s="13">
        <f>VLOOKUP(G411,Projets!$A$2:$R$90,17,0)</f>
        <v>17.5</v>
      </c>
      <c r="S411" s="13">
        <f t="shared" si="34"/>
        <v>17.25</v>
      </c>
      <c r="T411" s="13">
        <v>17.25</v>
      </c>
      <c r="U411" s="5"/>
      <c r="V411" s="5"/>
      <c r="W411" s="5"/>
      <c r="X411" s="5"/>
      <c r="Y411" s="5"/>
      <c r="Z411" s="5"/>
    </row>
    <row r="412" spans="1:26" ht="15.75" hidden="1" customHeight="1" x14ac:dyDescent="0.25">
      <c r="A412" s="26">
        <v>106331</v>
      </c>
      <c r="B412" s="5" t="str">
        <f>VLOOKUP(A412,Feuil2!$A$1:$E$552,3,0)</f>
        <v xml:space="preserve">ORCEL     </v>
      </c>
      <c r="C412" s="5" t="str">
        <f>VLOOKUP(A412,Feuil2!$A$1:$E$552,2,0)</f>
        <v xml:space="preserve">Megane  </v>
      </c>
      <c r="D412" s="5" t="str">
        <f t="shared" si="33"/>
        <v xml:space="preserve">ORCEL      Megane  </v>
      </c>
      <c r="E412" s="5" t="str">
        <f>VLOOKUP(A412,Feuil2!$A$1:$E$552,4,0)</f>
        <v>megane.orcel@edu.ece.fr</v>
      </c>
      <c r="F412" s="10" t="s">
        <v>2877</v>
      </c>
      <c r="G412" s="5" t="s">
        <v>2196</v>
      </c>
      <c r="H412" s="10" t="str">
        <f>VLOOKUP(G412,Projets!$A$2:$B$90,2,0)</f>
        <v xml:space="preserve">APP'HEALTH - Application d’aide à la transmission d’information du dossier médical des patients entre les différents services d’urgences </v>
      </c>
      <c r="I412" s="5" t="s">
        <v>12</v>
      </c>
      <c r="J412" s="10" t="str">
        <f>VLOOKUP(G412,Projets!$A$2:$K$90,11,0)</f>
        <v>Federico MELE</v>
      </c>
      <c r="K412" s="13" t="str">
        <f>VLOOKUP(G412,Projets!$C$2:$E$90,3,0)</f>
        <v>Concours</v>
      </c>
      <c r="L412" s="9">
        <f>COUNTIF($G$2:$G$488,G412)</f>
        <v>5</v>
      </c>
      <c r="M412" s="5" t="s">
        <v>2394</v>
      </c>
      <c r="N412" s="5"/>
      <c r="O412" s="5"/>
      <c r="P412" s="5"/>
      <c r="Q412" s="13">
        <f>VLOOKUP(G412,Projets!$A$2:$R$90,16,0)</f>
        <v>17</v>
      </c>
      <c r="R412" s="13">
        <f>VLOOKUP(G412,Projets!$A$2:$R$90,17,0)</f>
        <v>17.5</v>
      </c>
      <c r="S412" s="13">
        <f t="shared" si="34"/>
        <v>17.25</v>
      </c>
      <c r="T412" s="13">
        <v>17.25</v>
      </c>
      <c r="U412" s="5"/>
      <c r="V412" s="5"/>
      <c r="W412" s="5"/>
      <c r="X412" s="5"/>
      <c r="Y412" s="5"/>
      <c r="Z412" s="5"/>
    </row>
    <row r="413" spans="1:26" ht="15.75" hidden="1" customHeight="1" x14ac:dyDescent="0.25">
      <c r="A413" s="26">
        <v>106596</v>
      </c>
      <c r="B413" s="5" t="str">
        <f>VLOOKUP(A413,Feuil2!$A$1:$E$552,3,0)</f>
        <v xml:space="preserve">VIEL     </v>
      </c>
      <c r="C413" s="5" t="str">
        <f>VLOOKUP(A413,Feuil2!$A$1:$E$552,2,0)</f>
        <v xml:space="preserve">Hugo  </v>
      </c>
      <c r="D413" s="5" t="str">
        <f t="shared" si="33"/>
        <v xml:space="preserve">VIEL      Hugo  </v>
      </c>
      <c r="E413" s="5" t="str">
        <f>VLOOKUP(A413,Feuil2!$A$1:$E$552,4,0)</f>
        <v>hugo.viel@edu.ece.fr</v>
      </c>
      <c r="F413" s="10" t="s">
        <v>2874</v>
      </c>
      <c r="G413" s="5" t="s">
        <v>2196</v>
      </c>
      <c r="H413" s="10" t="str">
        <f>VLOOKUP(G413,Projets!$A$2:$B$90,2,0)</f>
        <v xml:space="preserve">APP'HEALTH - Application d’aide à la transmission d’information du dossier médical des patients entre les différents services d’urgences </v>
      </c>
      <c r="I413" s="5" t="s">
        <v>12</v>
      </c>
      <c r="J413" s="10" t="str">
        <f>VLOOKUP(G413,Projets!$A$2:$K$90,11,0)</f>
        <v>Federico MELE</v>
      </c>
      <c r="K413" s="13" t="str">
        <f>VLOOKUP(G413,Projets!$C$2:$E$90,3,0)</f>
        <v>Concours</v>
      </c>
      <c r="L413" s="9">
        <f>COUNTIF($G$2:$G$488,G413)</f>
        <v>5</v>
      </c>
      <c r="M413" s="5" t="s">
        <v>2394</v>
      </c>
      <c r="N413" s="5"/>
      <c r="O413" s="5"/>
      <c r="P413" s="5"/>
      <c r="Q413" s="13">
        <f>VLOOKUP(G413,Projets!$A$2:$R$90,16,0)</f>
        <v>17</v>
      </c>
      <c r="R413" s="13">
        <f>VLOOKUP(G413,Projets!$A$2:$R$90,17,0)</f>
        <v>17.5</v>
      </c>
      <c r="S413" s="13">
        <f t="shared" si="34"/>
        <v>17.25</v>
      </c>
      <c r="T413" s="13">
        <v>17.25</v>
      </c>
      <c r="U413" s="5"/>
      <c r="V413" s="5"/>
      <c r="W413" s="5"/>
      <c r="X413" s="5"/>
      <c r="Y413" s="5"/>
      <c r="Z413" s="5"/>
    </row>
    <row r="414" spans="1:26" ht="15.75" hidden="1" customHeight="1" x14ac:dyDescent="0.25">
      <c r="A414" s="26">
        <v>106987</v>
      </c>
      <c r="B414" s="5" t="str">
        <f>VLOOKUP(A414,Feuil2!$A$1:$E$552,3,0)</f>
        <v xml:space="preserve">DE VILLEMANDY    </v>
      </c>
      <c r="C414" s="5" t="str">
        <f>VLOOKUP(A414,Feuil2!$A$1:$E$552,2,0)</f>
        <v xml:space="preserve">Valentine  </v>
      </c>
      <c r="D414" s="5" t="str">
        <f t="shared" si="33"/>
        <v xml:space="preserve">DE VILLEMANDY     Valentine  </v>
      </c>
      <c r="E414" s="5" t="str">
        <f>VLOOKUP(A414,Feuil2!$A$1:$E$552,4,0)</f>
        <v>valentine.de-villemandy@edu.ece.fr</v>
      </c>
      <c r="F414" s="10" t="s">
        <v>2874</v>
      </c>
      <c r="G414" s="5" t="s">
        <v>2196</v>
      </c>
      <c r="H414" s="10" t="str">
        <f>VLOOKUP(G414,Projets!$A$2:$B$90,2,0)</f>
        <v xml:space="preserve">APP'HEALTH - Application d’aide à la transmission d’information du dossier médical des patients entre les différents services d’urgences </v>
      </c>
      <c r="I414" s="5" t="s">
        <v>12</v>
      </c>
      <c r="J414" s="10" t="str">
        <f>VLOOKUP(G414,Projets!$A$2:$K$90,11,0)</f>
        <v>Federico MELE</v>
      </c>
      <c r="K414" s="13" t="str">
        <f>VLOOKUP(G414,Projets!$C$2:$E$90,3,0)</f>
        <v>Concours</v>
      </c>
      <c r="L414" s="9">
        <f>COUNTIF($G$2:$G$488,G414)</f>
        <v>5</v>
      </c>
      <c r="M414" s="5" t="s">
        <v>2394</v>
      </c>
      <c r="N414" s="5"/>
      <c r="O414" s="5"/>
      <c r="P414" s="5"/>
      <c r="Q414" s="13">
        <f>VLOOKUP(G414,Projets!$A$2:$R$90,16,0)</f>
        <v>17</v>
      </c>
      <c r="R414" s="13">
        <f>VLOOKUP(G414,Projets!$A$2:$R$90,17,0)</f>
        <v>17.5</v>
      </c>
      <c r="S414" s="13">
        <f t="shared" si="34"/>
        <v>17.25</v>
      </c>
      <c r="T414" s="13">
        <v>17.25</v>
      </c>
      <c r="U414" s="5"/>
      <c r="V414" s="5"/>
      <c r="W414" s="5"/>
      <c r="X414" s="5"/>
      <c r="Y414" s="5"/>
      <c r="Z414" s="5"/>
    </row>
    <row r="415" spans="1:26" s="4" customFormat="1" ht="15.75" hidden="1" x14ac:dyDescent="0.25">
      <c r="A415" s="26">
        <v>107002</v>
      </c>
      <c r="B415" s="5" t="str">
        <f>VLOOKUP(A415,Feuil2!$A$1:$E$552,3,0)</f>
        <v xml:space="preserve">DESDET     </v>
      </c>
      <c r="C415" s="5" t="str">
        <f>VLOOKUP(A415,Feuil2!$A$1:$E$552,2,0)</f>
        <v xml:space="preserve">Emma  </v>
      </c>
      <c r="D415" s="5" t="str">
        <f t="shared" si="33"/>
        <v xml:space="preserve">DESDET      Emma  </v>
      </c>
      <c r="E415" s="5" t="str">
        <f>VLOOKUP(A415,Feuil2!$A$1:$E$552,4,0)</f>
        <v>emma.desdet@edu.ece.fr</v>
      </c>
      <c r="F415" s="10" t="s">
        <v>2876</v>
      </c>
      <c r="G415" s="5" t="s">
        <v>2196</v>
      </c>
      <c r="H415" s="10" t="str">
        <f>VLOOKUP(G415,Projets!$A$2:$B$90,2,0)</f>
        <v xml:space="preserve">APP'HEALTH - Application d’aide à la transmission d’information du dossier médical des patients entre les différents services d’urgences </v>
      </c>
      <c r="I415" s="10" t="s">
        <v>12</v>
      </c>
      <c r="J415" s="10" t="str">
        <f>VLOOKUP(G415,Projets!$A$2:$K$90,11,0)</f>
        <v>Federico MELE</v>
      </c>
      <c r="K415" s="13" t="str">
        <f>VLOOKUP(G415,Projets!$C$2:$E$90,3,0)</f>
        <v>Concours</v>
      </c>
      <c r="L415" s="9">
        <f>COUNTIF($G$2:$G$488,G415)</f>
        <v>5</v>
      </c>
      <c r="M415" s="5" t="s">
        <v>2393</v>
      </c>
      <c r="N415" s="5"/>
      <c r="O415" s="5"/>
      <c r="P415" s="5"/>
      <c r="Q415" s="13">
        <f>VLOOKUP(G415,Projets!$A$2:$R$90,16,0)</f>
        <v>17</v>
      </c>
      <c r="R415" s="13">
        <f>VLOOKUP(G415,Projets!$A$2:$R$90,17,0)</f>
        <v>17.5</v>
      </c>
      <c r="S415" s="13">
        <f t="shared" si="34"/>
        <v>17.25</v>
      </c>
      <c r="T415" s="13">
        <v>17.25</v>
      </c>
      <c r="U415" s="5"/>
      <c r="V415" s="5"/>
      <c r="W415" s="5"/>
      <c r="X415" s="5"/>
      <c r="Y415" s="5"/>
      <c r="Z415" s="5"/>
    </row>
    <row r="416" spans="1:26" ht="15.75" hidden="1" customHeight="1" x14ac:dyDescent="0.25">
      <c r="A416" s="26">
        <v>106390</v>
      </c>
      <c r="B416" s="5" t="str">
        <f>VLOOKUP(A416,Feuil2!$A$1:$E$552,3,0)</f>
        <v xml:space="preserve">MOLINER     </v>
      </c>
      <c r="C416" s="5" t="str">
        <f>VLOOKUP(A416,Feuil2!$A$1:$E$552,2,0)</f>
        <v xml:space="preserve">Victor  </v>
      </c>
      <c r="D416" s="5" t="str">
        <f t="shared" si="33"/>
        <v xml:space="preserve">MOLINER      Victor  </v>
      </c>
      <c r="E416" s="5" t="str">
        <f>VLOOKUP(A416,Feuil2!$A$1:$E$552,4,0)</f>
        <v>victor.moliner@edu.ece.fr</v>
      </c>
      <c r="F416" s="10" t="s">
        <v>2878</v>
      </c>
      <c r="G416" s="5" t="s">
        <v>2197</v>
      </c>
      <c r="H416" s="10" t="str">
        <f>VLOOKUP(G416,Projets!$A$2:$B$90,2,0)</f>
        <v>Messagerie mémorielle</v>
      </c>
      <c r="I416" s="5" t="s">
        <v>15</v>
      </c>
      <c r="J416" s="10" t="str">
        <f>VLOOKUP(G416,Projets!$A$2:$K$90,11,0)</f>
        <v>Jean-Michel BUSCA</v>
      </c>
      <c r="K416" s="13" t="str">
        <f>VLOOKUP(G416,Projets!$C$2:$E$90,3,0)</f>
        <v>Concours</v>
      </c>
      <c r="L416" s="9">
        <v>6</v>
      </c>
      <c r="M416" s="5" t="s">
        <v>2394</v>
      </c>
      <c r="N416" s="5"/>
      <c r="O416" s="5"/>
      <c r="P416" s="5"/>
      <c r="Q416" s="13">
        <f>VLOOKUP(G416,Projets!$A$2:$R$90,16,0)</f>
        <v>16</v>
      </c>
      <c r="R416" s="13">
        <f>VLOOKUP(G416,Projets!$A$2:$R$90,17,0)</f>
        <v>18</v>
      </c>
      <c r="S416" s="13">
        <f t="shared" si="34"/>
        <v>17</v>
      </c>
      <c r="T416" s="13">
        <v>17</v>
      </c>
      <c r="U416" s="5"/>
      <c r="V416" s="5"/>
      <c r="W416" s="5"/>
      <c r="X416" s="5"/>
      <c r="Y416" s="5"/>
      <c r="Z416" s="5"/>
    </row>
    <row r="417" spans="1:26" ht="15.75" hidden="1" customHeight="1" x14ac:dyDescent="0.25">
      <c r="A417" s="26">
        <v>106712</v>
      </c>
      <c r="B417" s="5" t="str">
        <f>VLOOKUP(A417,Feuil2!$A$1:$E$552,3,0)</f>
        <v xml:space="preserve">DUTHU     </v>
      </c>
      <c r="C417" s="5" t="str">
        <f>VLOOKUP(A417,Feuil2!$A$1:$E$552,2,0)</f>
        <v xml:space="preserve">Bastien  </v>
      </c>
      <c r="D417" s="5" t="str">
        <f t="shared" si="33"/>
        <v xml:space="preserve">DUTHU      Bastien  </v>
      </c>
      <c r="E417" s="5" t="str">
        <f>VLOOKUP(A417,Feuil2!$A$1:$E$552,4,0)</f>
        <v>bastien.duthu@edu.ece.fr</v>
      </c>
      <c r="F417" s="10" t="s">
        <v>2879</v>
      </c>
      <c r="G417" s="5" t="s">
        <v>2197</v>
      </c>
      <c r="H417" s="10" t="str">
        <f>VLOOKUP(G417,Projets!$A$2:$B$90,2,0)</f>
        <v>Messagerie mémorielle</v>
      </c>
      <c r="I417" s="5" t="s">
        <v>15</v>
      </c>
      <c r="J417" s="10" t="str">
        <f>VLOOKUP(G417,Projets!$A$2:$K$90,11,0)</f>
        <v>Jean-Michel BUSCA</v>
      </c>
      <c r="K417" s="13" t="str">
        <f>VLOOKUP(G417,Projets!$C$2:$E$90,3,0)</f>
        <v>Concours</v>
      </c>
      <c r="L417" s="9">
        <v>6</v>
      </c>
      <c r="M417" s="5" t="s">
        <v>2393</v>
      </c>
      <c r="N417" s="5"/>
      <c r="O417" s="5"/>
      <c r="P417" s="5"/>
      <c r="Q417" s="13">
        <f>VLOOKUP(G417,Projets!$A$2:$R$90,16,0)</f>
        <v>16</v>
      </c>
      <c r="R417" s="13">
        <f>VLOOKUP(G417,Projets!$A$2:$R$90,17,0)</f>
        <v>18</v>
      </c>
      <c r="S417" s="13">
        <f t="shared" si="34"/>
        <v>17</v>
      </c>
      <c r="T417" s="13">
        <v>17</v>
      </c>
      <c r="U417" s="5"/>
      <c r="V417" s="5"/>
      <c r="W417" s="5"/>
      <c r="X417" s="5"/>
      <c r="Y417" s="5"/>
      <c r="Z417" s="5"/>
    </row>
    <row r="418" spans="1:26" ht="15.75" hidden="1" customHeight="1" x14ac:dyDescent="0.25">
      <c r="A418" s="26">
        <v>106292</v>
      </c>
      <c r="B418" s="5" t="str">
        <f>VLOOKUP(A418,Feuil2!$A$1:$E$552,3,0)</f>
        <v xml:space="preserve">FAVREAU     </v>
      </c>
      <c r="C418" s="5" t="str">
        <f>VLOOKUP(A418,Feuil2!$A$1:$E$552,2,0)</f>
        <v xml:space="preserve">Estelle  </v>
      </c>
      <c r="D418" s="5" t="str">
        <f t="shared" si="33"/>
        <v xml:space="preserve">FAVREAU      Estelle  </v>
      </c>
      <c r="E418" s="5" t="str">
        <f>VLOOKUP(A418,Feuil2!$A$1:$E$552,4,0)</f>
        <v>estelle.favreau@edu.ece.fr</v>
      </c>
      <c r="F418" s="10" t="s">
        <v>2879</v>
      </c>
      <c r="G418" s="5" t="s">
        <v>2197</v>
      </c>
      <c r="H418" s="10" t="str">
        <f>VLOOKUP(G418,Projets!$A$2:$B$90,2,0)</f>
        <v>Messagerie mémorielle</v>
      </c>
      <c r="I418" s="5" t="s">
        <v>15</v>
      </c>
      <c r="J418" s="10" t="str">
        <f>VLOOKUP(G418,Projets!$A$2:$K$90,11,0)</f>
        <v>Jean-Michel BUSCA</v>
      </c>
      <c r="K418" s="13" t="str">
        <f>VLOOKUP(G418,Projets!$C$2:$E$90,3,0)</f>
        <v>Concours</v>
      </c>
      <c r="L418" s="9">
        <v>6</v>
      </c>
      <c r="M418" s="5" t="s">
        <v>2393</v>
      </c>
      <c r="N418" s="5"/>
      <c r="O418" s="5"/>
      <c r="P418" s="5"/>
      <c r="Q418" s="13">
        <f>VLOOKUP(G418,Projets!$A$2:$R$90,16,0)</f>
        <v>16</v>
      </c>
      <c r="R418" s="13">
        <f>VLOOKUP(G418,Projets!$A$2:$R$90,17,0)</f>
        <v>18</v>
      </c>
      <c r="S418" s="13">
        <f t="shared" si="34"/>
        <v>17</v>
      </c>
      <c r="T418" s="13">
        <v>17</v>
      </c>
      <c r="U418" s="5"/>
      <c r="V418" s="5"/>
      <c r="W418" s="5"/>
      <c r="X418" s="5"/>
      <c r="Y418" s="5"/>
      <c r="Z418" s="5"/>
    </row>
    <row r="419" spans="1:26" ht="15.75" hidden="1" customHeight="1" x14ac:dyDescent="0.25">
      <c r="A419" s="26">
        <v>106403</v>
      </c>
      <c r="B419" s="5" t="str">
        <f>VLOOKUP(A419,Feuil2!$A$1:$E$552,3,0)</f>
        <v xml:space="preserve">DE LA CHAPELLE   </v>
      </c>
      <c r="C419" s="5" t="str">
        <f>VLOOKUP(A419,Feuil2!$A$1:$E$552,2,0)</f>
        <v xml:space="preserve">Charles-Guillaume  </v>
      </c>
      <c r="D419" s="5" t="str">
        <f t="shared" si="33"/>
        <v xml:space="preserve">DE LA CHAPELLE    Charles-Guillaume  </v>
      </c>
      <c r="E419" s="5" t="str">
        <f>VLOOKUP(A419,Feuil2!$A$1:$E$552,4,0)</f>
        <v>guillaume-charles.de-la-chapelle@edu.ece.fr</v>
      </c>
      <c r="F419" s="10" t="s">
        <v>2879</v>
      </c>
      <c r="G419" s="5" t="s">
        <v>2197</v>
      </c>
      <c r="H419" s="10" t="str">
        <f>VLOOKUP(G419,Projets!$A$2:$B$90,2,0)</f>
        <v>Messagerie mémorielle</v>
      </c>
      <c r="I419" s="5" t="s">
        <v>15</v>
      </c>
      <c r="J419" s="10" t="str">
        <f>VLOOKUP(G419,Projets!$A$2:$K$90,11,0)</f>
        <v>Jean-Michel BUSCA</v>
      </c>
      <c r="K419" s="13" t="str">
        <f>VLOOKUP(G419,Projets!$C$2:$E$90,3,0)</f>
        <v>Concours</v>
      </c>
      <c r="L419" s="9">
        <v>6</v>
      </c>
      <c r="M419" s="5" t="s">
        <v>2393</v>
      </c>
      <c r="N419" s="5"/>
      <c r="O419" s="5"/>
      <c r="P419" s="5"/>
      <c r="Q419" s="13">
        <f>VLOOKUP(G419,Projets!$A$2:$R$90,16,0)</f>
        <v>16</v>
      </c>
      <c r="R419" s="13">
        <f>VLOOKUP(G419,Projets!$A$2:$R$90,17,0)</f>
        <v>18</v>
      </c>
      <c r="S419" s="13">
        <f t="shared" si="34"/>
        <v>17</v>
      </c>
      <c r="T419" s="13">
        <v>17</v>
      </c>
      <c r="U419" s="5"/>
      <c r="V419" s="5"/>
      <c r="W419" s="5"/>
      <c r="X419" s="5"/>
      <c r="Y419" s="5"/>
      <c r="Z419" s="5"/>
    </row>
    <row r="420" spans="1:26" ht="15.75" hidden="1" customHeight="1" x14ac:dyDescent="0.25">
      <c r="A420" s="26">
        <v>106320</v>
      </c>
      <c r="B420" s="5" t="str">
        <f>VLOOKUP(A420,Feuil2!$A$1:$E$552,3,0)</f>
        <v xml:space="preserve">DEROULEDE     </v>
      </c>
      <c r="C420" s="5" t="str">
        <f>VLOOKUP(A420,Feuil2!$A$1:$E$552,2,0)</f>
        <v xml:space="preserve">Louis  </v>
      </c>
      <c r="D420" s="5" t="str">
        <f t="shared" si="33"/>
        <v xml:space="preserve">DEROULEDE      Louis  </v>
      </c>
      <c r="E420" s="5" t="str">
        <f>VLOOKUP(A420,Feuil2!$A$1:$E$552,4,0)</f>
        <v>louis.deroulede@edu.ece.fr</v>
      </c>
      <c r="F420" s="10" t="s">
        <v>2874</v>
      </c>
      <c r="G420" s="5" t="s">
        <v>2197</v>
      </c>
      <c r="H420" s="10" t="str">
        <f>VLOOKUP(G420,Projets!$A$2:$B$90,2,0)</f>
        <v>Messagerie mémorielle</v>
      </c>
      <c r="I420" s="10" t="s">
        <v>15</v>
      </c>
      <c r="J420" s="10" t="str">
        <f>VLOOKUP(G420,Projets!$A$2:$K$90,11,0)</f>
        <v>Jean-Michel BUSCA</v>
      </c>
      <c r="K420" s="13" t="str">
        <f>VLOOKUP(G420,Projets!$C$2:$E$90,3,0)</f>
        <v>Concours</v>
      </c>
      <c r="L420" s="9">
        <v>6</v>
      </c>
      <c r="M420" s="5" t="s">
        <v>2394</v>
      </c>
      <c r="N420" s="5"/>
      <c r="O420" s="5"/>
      <c r="P420" s="5"/>
      <c r="Q420" s="13">
        <f>VLOOKUP(G420,Projets!$A$2:$R$90,16,0)</f>
        <v>16</v>
      </c>
      <c r="R420" s="13">
        <f>VLOOKUP(G420,Projets!$A$2:$R$90,17,0)</f>
        <v>18</v>
      </c>
      <c r="S420" s="13">
        <f t="shared" si="34"/>
        <v>17</v>
      </c>
      <c r="T420" s="13">
        <v>17</v>
      </c>
      <c r="U420" s="5"/>
      <c r="V420" s="5"/>
      <c r="W420" s="5"/>
      <c r="X420" s="5"/>
      <c r="Y420" s="5"/>
      <c r="Z420" s="5"/>
    </row>
    <row r="421" spans="1:26" ht="15.75" hidden="1" customHeight="1" x14ac:dyDescent="0.25">
      <c r="A421" s="31">
        <v>109332</v>
      </c>
      <c r="B421" s="6" t="s">
        <v>2376</v>
      </c>
      <c r="C421" s="6" t="s">
        <v>2377</v>
      </c>
      <c r="D421" s="7" t="str">
        <f t="shared" si="33"/>
        <v>KRECKELBERGH Charlotte</v>
      </c>
      <c r="E421" s="7" t="s">
        <v>2388</v>
      </c>
      <c r="F421" s="10" t="s">
        <v>2878</v>
      </c>
      <c r="G421" s="6" t="s">
        <v>2197</v>
      </c>
      <c r="H421" s="7" t="str">
        <f>VLOOKUP(G421,Projets!$A$2:$B$90,2,0)</f>
        <v>Messagerie mémorielle</v>
      </c>
      <c r="I421" s="6" t="str">
        <f>VLOOKUP(G421,Projets!$C$2:$E$90,2,0)</f>
        <v>Communicating Systems</v>
      </c>
      <c r="J421" s="13" t="str">
        <f>VLOOKUP(G421,Projets!$A$2:$K$90,11,0)</f>
        <v>Jean-Michel BUSCA</v>
      </c>
      <c r="K421" s="13" t="str">
        <f>VLOOKUP(G421,Projets!$C$2:$E$90,3,0)</f>
        <v>Concours</v>
      </c>
      <c r="L421" s="9">
        <f>COUNTIF($G$2:$G$533,G421)</f>
        <v>6</v>
      </c>
      <c r="M421" s="7" t="s">
        <v>2393</v>
      </c>
      <c r="N421" s="6"/>
      <c r="O421" s="7"/>
      <c r="P421" s="6" t="str">
        <f>VLOOKUP(A421,[1]Général!$A$4:$O$623,15,0)</f>
        <v>DD EBS</v>
      </c>
      <c r="Q421" s="13">
        <f>VLOOKUP(G421,Projets!$A$2:$R$90,16,0)</f>
        <v>16</v>
      </c>
      <c r="R421" s="13">
        <f>VLOOKUP(G421,Projets!$A$2:$R$90,17,0)</f>
        <v>18</v>
      </c>
      <c r="S421" s="13">
        <f t="shared" si="34"/>
        <v>17</v>
      </c>
      <c r="T421" s="13">
        <v>17</v>
      </c>
      <c r="U421" s="6"/>
      <c r="V421" s="6"/>
      <c r="W421" s="6"/>
      <c r="X421" s="6"/>
      <c r="Y421" s="6"/>
      <c r="Z421" s="6"/>
    </row>
    <row r="422" spans="1:26" ht="15.75" hidden="1" customHeight="1" x14ac:dyDescent="0.25">
      <c r="A422" s="26">
        <v>108392</v>
      </c>
      <c r="B422" s="5" t="str">
        <f>VLOOKUP(A422,Feuil2!$A$1:$E$552,3,0)</f>
        <v xml:space="preserve">CLARO CARVALHO    </v>
      </c>
      <c r="C422" s="5" t="str">
        <f>VLOOKUP(A422,Feuil2!$A$1:$E$552,2,0)</f>
        <v xml:space="preserve">Daniel  </v>
      </c>
      <c r="D422" s="5" t="str">
        <f t="shared" si="33"/>
        <v xml:space="preserve">CLARO CARVALHO     Daniel  </v>
      </c>
      <c r="E422" s="5" t="str">
        <f>VLOOKUP(A422,Feuil2!$A$1:$E$552,4,0)</f>
        <v>daniel.claro-carvalho@edu.ece.fr</v>
      </c>
      <c r="F422" s="10" t="s">
        <v>2877</v>
      </c>
      <c r="G422" s="5" t="s">
        <v>2198</v>
      </c>
      <c r="H422" s="10" t="str">
        <f>VLOOKUP(G422,Projets!$A$2:$B$90,2,0)</f>
        <v>Application de mise en relation touriste-local</v>
      </c>
      <c r="I422" s="5" t="s">
        <v>10</v>
      </c>
      <c r="J422" s="10" t="str">
        <f>VLOOKUP(G422,Projets!$A$2:$K$90,11,0)</f>
        <v>Elisabeth RENDLER</v>
      </c>
      <c r="K422" s="13" t="str">
        <f>VLOOKUP(G422,Projets!$C$2:$E$90,3,0)</f>
        <v>Concours</v>
      </c>
      <c r="L422" s="9">
        <f>COUNTIF($G$2:$G$488,G422)</f>
        <v>6</v>
      </c>
      <c r="M422" s="5" t="s">
        <v>2393</v>
      </c>
      <c r="N422" s="5"/>
      <c r="O422" s="5"/>
      <c r="P422" s="5"/>
      <c r="Q422" s="13">
        <f>VLOOKUP(G422,Projets!$A$2:$R$90,16,0)</f>
        <v>16.5</v>
      </c>
      <c r="R422" s="13">
        <f>VLOOKUP(G422,Projets!$A$2:$R$90,17,0)</f>
        <v>16</v>
      </c>
      <c r="S422" s="13">
        <f t="shared" si="34"/>
        <v>16.25</v>
      </c>
      <c r="T422" s="13">
        <v>16.25</v>
      </c>
      <c r="U422" s="5"/>
      <c r="V422" s="5"/>
      <c r="W422" s="5"/>
      <c r="X422" s="5"/>
      <c r="Y422" s="5"/>
      <c r="Z422" s="5"/>
    </row>
    <row r="423" spans="1:26" ht="15.75" hidden="1" customHeight="1" x14ac:dyDescent="0.25">
      <c r="A423" s="26">
        <v>108419</v>
      </c>
      <c r="B423" s="5" t="str">
        <f>VLOOKUP(A423,Feuil2!$A$1:$E$552,3,0)</f>
        <v xml:space="preserve">LITOU     </v>
      </c>
      <c r="C423" s="5" t="str">
        <f>VLOOKUP(A423,Feuil2!$A$1:$E$552,2,0)</f>
        <v xml:space="preserve">Pierre  </v>
      </c>
      <c r="D423" s="5" t="str">
        <f t="shared" si="33"/>
        <v xml:space="preserve">LITOU      Pierre  </v>
      </c>
      <c r="E423" s="5" t="str">
        <f>VLOOKUP(A423,Feuil2!$A$1:$E$552,4,0)</f>
        <v>pierre.litou@edu.ece.fr</v>
      </c>
      <c r="F423" s="10" t="s">
        <v>2878</v>
      </c>
      <c r="G423" s="5" t="s">
        <v>2198</v>
      </c>
      <c r="H423" s="10" t="str">
        <f>VLOOKUP(G423,Projets!$A$2:$B$90,2,0)</f>
        <v>Application de mise en relation touriste-local</v>
      </c>
      <c r="I423" s="5" t="s">
        <v>10</v>
      </c>
      <c r="J423" s="10" t="str">
        <f>VLOOKUP(G423,Projets!$A$2:$K$90,11,0)</f>
        <v>Elisabeth RENDLER</v>
      </c>
      <c r="K423" s="13" t="str">
        <f>VLOOKUP(G423,Projets!$C$2:$E$90,3,0)</f>
        <v>Concours</v>
      </c>
      <c r="L423" s="9">
        <f>COUNTIF($G$2:$G$488,G423)</f>
        <v>6</v>
      </c>
      <c r="M423" s="5" t="s">
        <v>2394</v>
      </c>
      <c r="N423" s="5"/>
      <c r="O423" s="5"/>
      <c r="P423" s="5"/>
      <c r="Q423" s="13">
        <f>VLOOKUP(G423,Projets!$A$2:$R$90,16,0)</f>
        <v>16.5</v>
      </c>
      <c r="R423" s="13">
        <f>VLOOKUP(G423,Projets!$A$2:$R$90,17,0)</f>
        <v>16</v>
      </c>
      <c r="S423" s="13">
        <f t="shared" si="34"/>
        <v>16.25</v>
      </c>
      <c r="T423" s="13">
        <v>16.25</v>
      </c>
      <c r="U423" s="5"/>
      <c r="V423" s="5"/>
      <c r="W423" s="5"/>
      <c r="X423" s="5"/>
      <c r="Y423" s="5"/>
      <c r="Z423" s="5"/>
    </row>
    <row r="424" spans="1:26" ht="15.75" hidden="1" customHeight="1" x14ac:dyDescent="0.25">
      <c r="A424" s="26">
        <v>108441</v>
      </c>
      <c r="B424" s="5" t="str">
        <f>VLOOKUP(A424,Feuil2!$A$1:$E$552,3,0)</f>
        <v xml:space="preserve">MOINEUSE     </v>
      </c>
      <c r="C424" s="5" t="str">
        <f>VLOOKUP(A424,Feuil2!$A$1:$E$552,2,0)</f>
        <v xml:space="preserve">Guillaume  </v>
      </c>
      <c r="D424" s="5" t="str">
        <f t="shared" si="33"/>
        <v xml:space="preserve">MOINEUSE      Guillaume  </v>
      </c>
      <c r="E424" s="5" t="str">
        <f>VLOOKUP(A424,Feuil2!$A$1:$E$552,4,0)</f>
        <v>guillaume.moineuse@edu.ece.fr</v>
      </c>
      <c r="F424" s="10" t="s">
        <v>2877</v>
      </c>
      <c r="G424" s="5" t="s">
        <v>2198</v>
      </c>
      <c r="H424" s="10" t="str">
        <f>VLOOKUP(G424,Projets!$A$2:$B$90,2,0)</f>
        <v>Application de mise en relation touriste-local</v>
      </c>
      <c r="I424" s="5" t="s">
        <v>10</v>
      </c>
      <c r="J424" s="10" t="str">
        <f>VLOOKUP(G424,Projets!$A$2:$K$90,11,0)</f>
        <v>Elisabeth RENDLER</v>
      </c>
      <c r="K424" s="13" t="str">
        <f>VLOOKUP(G424,Projets!$C$2:$E$90,3,0)</f>
        <v>Concours</v>
      </c>
      <c r="L424" s="9">
        <f>COUNTIF($G$2:$G$488,G424)</f>
        <v>6</v>
      </c>
      <c r="M424" s="5" t="s">
        <v>2393</v>
      </c>
      <c r="N424" s="5"/>
      <c r="O424" s="5"/>
      <c r="P424" s="5"/>
      <c r="Q424" s="13">
        <f>VLOOKUP(G424,Projets!$A$2:$R$90,16,0)</f>
        <v>16.5</v>
      </c>
      <c r="R424" s="13">
        <f>VLOOKUP(G424,Projets!$A$2:$R$90,17,0)</f>
        <v>16</v>
      </c>
      <c r="S424" s="13">
        <f t="shared" si="34"/>
        <v>16.25</v>
      </c>
      <c r="T424" s="13">
        <v>16.25</v>
      </c>
      <c r="U424" s="5"/>
      <c r="V424" s="5"/>
      <c r="W424" s="5"/>
      <c r="X424" s="5"/>
      <c r="Y424" s="5"/>
      <c r="Z424" s="5"/>
    </row>
    <row r="425" spans="1:26" ht="15.75" hidden="1" customHeight="1" x14ac:dyDescent="0.25">
      <c r="A425" s="26">
        <v>108533</v>
      </c>
      <c r="B425" s="5" t="str">
        <f>VLOOKUP(A425,Feuil2!$A$1:$E$552,3,0)</f>
        <v xml:space="preserve">AGOT     </v>
      </c>
      <c r="C425" s="5" t="str">
        <f>VLOOKUP(A425,Feuil2!$A$1:$E$552,2,0)</f>
        <v xml:space="preserve">Rudy  </v>
      </c>
      <c r="D425" s="5" t="str">
        <f t="shared" si="33"/>
        <v xml:space="preserve">AGOT      Rudy  </v>
      </c>
      <c r="E425" s="5" t="str">
        <f>VLOOKUP(A425,Feuil2!$A$1:$E$552,4,0)</f>
        <v>rudy.agot@edu.ece.fr</v>
      </c>
      <c r="F425" s="10" t="s">
        <v>2878</v>
      </c>
      <c r="G425" s="5" t="s">
        <v>2198</v>
      </c>
      <c r="H425" s="10" t="str">
        <f>VLOOKUP(G425,Projets!$A$2:$B$90,2,0)</f>
        <v>Application de mise en relation touriste-local</v>
      </c>
      <c r="I425" s="5" t="s">
        <v>10</v>
      </c>
      <c r="J425" s="10" t="str">
        <f>VLOOKUP(G425,Projets!$A$2:$K$90,11,0)</f>
        <v>Elisabeth RENDLER</v>
      </c>
      <c r="K425" s="13" t="str">
        <f>VLOOKUP(G425,Projets!$C$2:$E$90,3,0)</f>
        <v>Concours</v>
      </c>
      <c r="L425" s="9">
        <f>COUNTIF($G$2:$G$488,G425)</f>
        <v>6</v>
      </c>
      <c r="M425" s="5" t="s">
        <v>2393</v>
      </c>
      <c r="N425" s="5"/>
      <c r="O425" s="5"/>
      <c r="P425" s="5"/>
      <c r="Q425" s="13">
        <f>VLOOKUP(G425,Projets!$A$2:$R$90,16,0)</f>
        <v>16.5</v>
      </c>
      <c r="R425" s="13">
        <f>VLOOKUP(G425,Projets!$A$2:$R$90,17,0)</f>
        <v>16</v>
      </c>
      <c r="S425" s="13">
        <f t="shared" si="34"/>
        <v>16.25</v>
      </c>
      <c r="T425" s="13">
        <v>16.25</v>
      </c>
      <c r="U425" s="5"/>
      <c r="V425" s="5"/>
      <c r="W425" s="5"/>
      <c r="X425" s="5"/>
      <c r="Y425" s="5"/>
      <c r="Z425" s="5"/>
    </row>
    <row r="426" spans="1:26" ht="15.75" hidden="1" customHeight="1" x14ac:dyDescent="0.25">
      <c r="A426" s="26">
        <v>106352</v>
      </c>
      <c r="B426" s="5" t="str">
        <f>VLOOKUP(A426,Feuil2!$A$1:$E$552,3,0)</f>
        <v xml:space="preserve">GUYARD     </v>
      </c>
      <c r="C426" s="5" t="str">
        <f>VLOOKUP(A426,Feuil2!$A$1:$E$552,2,0)</f>
        <v xml:space="preserve">Jean-adrien  </v>
      </c>
      <c r="D426" s="5" t="str">
        <f t="shared" si="33"/>
        <v xml:space="preserve">GUYARD      Jean-adrien  </v>
      </c>
      <c r="E426" s="5" t="str">
        <f>VLOOKUP(A426,Feuil2!$A$1:$E$552,4,0)</f>
        <v>jean-adrien.guyard@edu.ece.fr</v>
      </c>
      <c r="F426" s="10" t="s">
        <v>2874</v>
      </c>
      <c r="G426" s="5" t="s">
        <v>2198</v>
      </c>
      <c r="H426" s="10" t="str">
        <f>VLOOKUP(G426,Projets!$A$2:$B$90,2,0)</f>
        <v>Application de mise en relation touriste-local</v>
      </c>
      <c r="I426" s="10" t="s">
        <v>10</v>
      </c>
      <c r="J426" s="10" t="str">
        <f>VLOOKUP(G426,Projets!$A$2:$K$90,11,0)</f>
        <v>Elisabeth RENDLER</v>
      </c>
      <c r="K426" s="13" t="str">
        <f>VLOOKUP(G426,Projets!$C$2:$E$90,3,0)</f>
        <v>Concours</v>
      </c>
      <c r="L426" s="9">
        <f>COUNTIF($G$2:$G$488,G426)</f>
        <v>6</v>
      </c>
      <c r="M426" s="5" t="s">
        <v>2394</v>
      </c>
      <c r="N426" s="5"/>
      <c r="O426" s="5"/>
      <c r="P426" s="5"/>
      <c r="Q426" s="13">
        <f>VLOOKUP(G426,Projets!$A$2:$R$90,16,0)</f>
        <v>16.5</v>
      </c>
      <c r="R426" s="13">
        <f>VLOOKUP(G426,Projets!$A$2:$R$90,17,0)</f>
        <v>16</v>
      </c>
      <c r="S426" s="13">
        <f t="shared" si="34"/>
        <v>16.25</v>
      </c>
      <c r="T426" s="13">
        <v>16.25</v>
      </c>
      <c r="U426" s="5"/>
      <c r="V426" s="5"/>
      <c r="W426" s="5"/>
      <c r="X426" s="5"/>
      <c r="Y426" s="5"/>
      <c r="Z426" s="5"/>
    </row>
    <row r="427" spans="1:26" ht="15.75" hidden="1" customHeight="1" x14ac:dyDescent="0.25">
      <c r="A427" s="31">
        <v>109044</v>
      </c>
      <c r="B427" s="6" t="s">
        <v>2336</v>
      </c>
      <c r="C427" s="6" t="s">
        <v>2337</v>
      </c>
      <c r="D427" s="7" t="str">
        <f t="shared" si="33"/>
        <v>Martínez Tijerina Marcelo Fernando</v>
      </c>
      <c r="E427" s="7" t="str">
        <f>VLOOKUP(A427,Feuil2!$A$1:$E$625,4,0)</f>
        <v>A01196011@itesm.mx</v>
      </c>
      <c r="F427" s="10" t="s">
        <v>2877</v>
      </c>
      <c r="G427" s="6" t="s">
        <v>2198</v>
      </c>
      <c r="H427" s="7" t="str">
        <f>VLOOKUP(G427,Projets!$A$2:$B$90,2,0)</f>
        <v>Application de mise en relation touriste-local</v>
      </c>
      <c r="I427" s="6" t="str">
        <f>VLOOKUP(G427,Projets!$C$2:$E$90,2,0)</f>
        <v>Digital Entertainment</v>
      </c>
      <c r="J427" s="13" t="str">
        <f>VLOOKUP(G427,Projets!$A$2:$K$90,11,0)</f>
        <v>Elisabeth RENDLER</v>
      </c>
      <c r="K427" s="13" t="str">
        <f>VLOOKUP(G427,Projets!$C$2:$E$90,3,0)</f>
        <v>Concours</v>
      </c>
      <c r="L427" s="9">
        <f>COUNTIF($G$2:$G$533,G427)</f>
        <v>6</v>
      </c>
      <c r="M427" s="7" t="s">
        <v>2394</v>
      </c>
      <c r="N427" s="6"/>
      <c r="O427" s="7" t="s">
        <v>2390</v>
      </c>
      <c r="P427" s="6"/>
      <c r="Q427" s="13">
        <f>VLOOKUP(G427,Projets!$A$2:$R$90,16,0)</f>
        <v>16.5</v>
      </c>
      <c r="R427" s="13">
        <f>VLOOKUP(G427,Projets!$A$2:$R$90,17,0)</f>
        <v>16</v>
      </c>
      <c r="S427" s="13">
        <f t="shared" si="34"/>
        <v>16.25</v>
      </c>
      <c r="T427" s="13">
        <v>16.25</v>
      </c>
      <c r="U427" s="6"/>
      <c r="V427" s="6"/>
      <c r="W427" s="6"/>
      <c r="X427" s="6"/>
      <c r="Y427" s="6"/>
      <c r="Z427" s="6"/>
    </row>
    <row r="428" spans="1:26" ht="15.75" hidden="1" customHeight="1" x14ac:dyDescent="0.25">
      <c r="A428" s="26">
        <v>108469</v>
      </c>
      <c r="B428" s="5" t="str">
        <f>VLOOKUP(A428,Feuil2!$A$1:$E$552,3,0)</f>
        <v xml:space="preserve">CANAVATE     </v>
      </c>
      <c r="C428" s="5" t="str">
        <f>VLOOKUP(A428,Feuil2!$A$1:$E$552,2,0)</f>
        <v xml:space="preserve">Guillaume  </v>
      </c>
      <c r="D428" s="5" t="str">
        <f t="shared" si="33"/>
        <v xml:space="preserve">CANAVATE      Guillaume  </v>
      </c>
      <c r="E428" s="5" t="str">
        <f>VLOOKUP(A428,Feuil2!$A$1:$E$552,4,0)</f>
        <v>guillaume.canavate@edu.ece.fr</v>
      </c>
      <c r="F428" s="10" t="s">
        <v>2875</v>
      </c>
      <c r="G428" s="5" t="s">
        <v>2199</v>
      </c>
      <c r="H428" s="10" t="str">
        <f>VLOOKUP(G428,Projets!$A$2:$B$90,2,0)</f>
        <v>Chargeur intelligent</v>
      </c>
      <c r="I428" s="5" t="s">
        <v>16</v>
      </c>
      <c r="J428" s="10" t="str">
        <f>VLOOKUP(G428,Projets!$A$2:$K$90,11,0)</f>
        <v>Filippo Ferdeghini</v>
      </c>
      <c r="K428" s="13" t="str">
        <f>VLOOKUP(G428,Projets!$C$2:$E$90,3,0)</f>
        <v>Partenariat</v>
      </c>
      <c r="L428" s="9">
        <f t="shared" ref="L428:L437" si="38">COUNTIF($G$2:$G$488,G428)</f>
        <v>5</v>
      </c>
      <c r="M428" s="5" t="s">
        <v>2393</v>
      </c>
      <c r="N428" s="5"/>
      <c r="O428" s="5"/>
      <c r="P428" s="5"/>
      <c r="Q428" s="13">
        <f>VLOOKUP(G428,Projets!$A$2:$R$90,16,0)</f>
        <v>16.25</v>
      </c>
      <c r="R428" s="13">
        <f>VLOOKUP(G428,Projets!$A$2:$R$90,17,0)</f>
        <v>18</v>
      </c>
      <c r="S428" s="13">
        <f t="shared" si="34"/>
        <v>17.125</v>
      </c>
      <c r="T428" s="13">
        <v>17.125</v>
      </c>
      <c r="U428" s="5"/>
      <c r="V428" s="5"/>
      <c r="W428" s="5"/>
      <c r="X428" s="5"/>
      <c r="Y428" s="5"/>
      <c r="Z428" s="5"/>
    </row>
    <row r="429" spans="1:26" ht="15.75" hidden="1" customHeight="1" x14ac:dyDescent="0.25">
      <c r="A429" s="26">
        <v>108389</v>
      </c>
      <c r="B429" s="5" t="str">
        <f>VLOOKUP(A429,Feuil2!$A$1:$E$552,3,0)</f>
        <v xml:space="preserve">DOUCEMENT     </v>
      </c>
      <c r="C429" s="5" t="str">
        <f>VLOOKUP(A429,Feuil2!$A$1:$E$552,2,0)</f>
        <v xml:space="preserve">Olivia  </v>
      </c>
      <c r="D429" s="5" t="str">
        <f t="shared" si="33"/>
        <v xml:space="preserve">DOUCEMENT      Olivia  </v>
      </c>
      <c r="E429" s="5" t="str">
        <f>VLOOKUP(A429,Feuil2!$A$1:$E$552,4,0)</f>
        <v>olivia.doucement@edu.ece.fr</v>
      </c>
      <c r="F429" s="10" t="s">
        <v>2877</v>
      </c>
      <c r="G429" s="5" t="s">
        <v>2199</v>
      </c>
      <c r="H429" s="10" t="str">
        <f>VLOOKUP(G429,Projets!$A$2:$B$90,2,0)</f>
        <v>Chargeur intelligent</v>
      </c>
      <c r="I429" s="5" t="s">
        <v>16</v>
      </c>
      <c r="J429" s="10" t="str">
        <f>VLOOKUP(G429,Projets!$A$2:$K$90,11,0)</f>
        <v>Filippo Ferdeghini</v>
      </c>
      <c r="K429" s="13" t="str">
        <f>VLOOKUP(G429,Projets!$C$2:$E$90,3,0)</f>
        <v>Partenariat</v>
      </c>
      <c r="L429" s="9">
        <f t="shared" si="38"/>
        <v>5</v>
      </c>
      <c r="M429" s="5" t="s">
        <v>2393</v>
      </c>
      <c r="N429" s="5"/>
      <c r="O429" s="5"/>
      <c r="P429" s="5"/>
      <c r="Q429" s="13">
        <f>VLOOKUP(G429,Projets!$A$2:$R$90,16,0)</f>
        <v>16.25</v>
      </c>
      <c r="R429" s="13">
        <f>VLOOKUP(G429,Projets!$A$2:$R$90,17,0)</f>
        <v>18</v>
      </c>
      <c r="S429" s="13">
        <f t="shared" si="34"/>
        <v>17.125</v>
      </c>
      <c r="T429" s="13">
        <v>17.125</v>
      </c>
      <c r="U429" s="5"/>
      <c r="V429" s="5"/>
      <c r="W429" s="5"/>
      <c r="X429" s="5"/>
      <c r="Y429" s="5"/>
      <c r="Z429" s="5"/>
    </row>
    <row r="430" spans="1:26" ht="15.75" hidden="1" customHeight="1" x14ac:dyDescent="0.25">
      <c r="A430" s="26">
        <v>108498</v>
      </c>
      <c r="B430" s="5" t="str">
        <f>VLOOKUP(A430,Feuil2!$A$1:$E$552,3,0)</f>
        <v xml:space="preserve">DURIEU DU PRADEL   </v>
      </c>
      <c r="C430" s="5" t="str">
        <f>VLOOKUP(A430,Feuil2!$A$1:$E$552,2,0)</f>
        <v xml:space="preserve">Aymeric  </v>
      </c>
      <c r="D430" s="5" t="str">
        <f t="shared" si="33"/>
        <v xml:space="preserve">DURIEU DU PRADEL    Aymeric  </v>
      </c>
      <c r="E430" s="5" t="str">
        <f>VLOOKUP(A430,Feuil2!$A$1:$E$552,4,0)</f>
        <v>aymeric.durieu-du-pradel@edu.ece.fr</v>
      </c>
      <c r="F430" s="10" t="s">
        <v>2876</v>
      </c>
      <c r="G430" s="5" t="s">
        <v>2199</v>
      </c>
      <c r="H430" s="10" t="str">
        <f>VLOOKUP(G430,Projets!$A$2:$B$90,2,0)</f>
        <v>Chargeur intelligent</v>
      </c>
      <c r="I430" s="5" t="s">
        <v>16</v>
      </c>
      <c r="J430" s="10" t="str">
        <f>VLOOKUP(G430,Projets!$A$2:$K$90,11,0)</f>
        <v>Filippo Ferdeghini</v>
      </c>
      <c r="K430" s="13" t="str">
        <f>VLOOKUP(G430,Projets!$C$2:$E$90,3,0)</f>
        <v>Partenariat</v>
      </c>
      <c r="L430" s="9">
        <f t="shared" si="38"/>
        <v>5</v>
      </c>
      <c r="M430" s="5" t="s">
        <v>2393</v>
      </c>
      <c r="N430" s="5"/>
      <c r="O430" s="5"/>
      <c r="P430" s="5"/>
      <c r="Q430" s="13">
        <f>VLOOKUP(G430,Projets!$A$2:$R$90,16,0)</f>
        <v>16.25</v>
      </c>
      <c r="R430" s="13">
        <f>VLOOKUP(G430,Projets!$A$2:$R$90,17,0)</f>
        <v>18</v>
      </c>
      <c r="S430" s="13">
        <f t="shared" si="34"/>
        <v>17.125</v>
      </c>
      <c r="T430" s="13">
        <v>17.125</v>
      </c>
      <c r="U430" s="5"/>
      <c r="V430" s="5"/>
      <c r="W430" s="5"/>
      <c r="X430" s="5"/>
      <c r="Y430" s="5"/>
      <c r="Z430" s="5"/>
    </row>
    <row r="431" spans="1:26" ht="15.75" hidden="1" customHeight="1" x14ac:dyDescent="0.25">
      <c r="A431" s="26">
        <v>108480</v>
      </c>
      <c r="B431" s="5" t="str">
        <f>VLOOKUP(A431,Feuil2!$A$1:$E$552,3,0)</f>
        <v xml:space="preserve">CHOLLET     </v>
      </c>
      <c r="C431" s="5" t="str">
        <f>VLOOKUP(A431,Feuil2!$A$1:$E$552,2,0)</f>
        <v xml:space="preserve">Camille  </v>
      </c>
      <c r="D431" s="5" t="str">
        <f t="shared" si="33"/>
        <v xml:space="preserve">CHOLLET      Camille  </v>
      </c>
      <c r="E431" s="5" t="str">
        <f>VLOOKUP(A431,Feuil2!$A$1:$E$552,4,0)</f>
        <v>camille.chollet@edu.ece.fr</v>
      </c>
      <c r="F431" s="10" t="s">
        <v>2875</v>
      </c>
      <c r="G431" s="5" t="s">
        <v>2199</v>
      </c>
      <c r="H431" s="10" t="str">
        <f>VLOOKUP(G431,Projets!$A$2:$B$90,2,0)</f>
        <v>Chargeur intelligent</v>
      </c>
      <c r="I431" s="5" t="s">
        <v>16</v>
      </c>
      <c r="J431" s="10" t="str">
        <f>VLOOKUP(G431,Projets!$A$2:$K$90,11,0)</f>
        <v>Filippo Ferdeghini</v>
      </c>
      <c r="K431" s="13" t="str">
        <f>VLOOKUP(G431,Projets!$C$2:$E$90,3,0)</f>
        <v>Partenariat</v>
      </c>
      <c r="L431" s="9">
        <f t="shared" si="38"/>
        <v>5</v>
      </c>
      <c r="M431" s="5" t="s">
        <v>2393</v>
      </c>
      <c r="N431" s="5"/>
      <c r="O431" s="5"/>
      <c r="P431" s="5"/>
      <c r="Q431" s="13">
        <f>VLOOKUP(G431,Projets!$A$2:$R$90,16,0)</f>
        <v>16.25</v>
      </c>
      <c r="R431" s="13">
        <f>VLOOKUP(G431,Projets!$A$2:$R$90,17,0)</f>
        <v>18</v>
      </c>
      <c r="S431" s="13">
        <f t="shared" si="34"/>
        <v>17.125</v>
      </c>
      <c r="T431" s="13">
        <v>17.125</v>
      </c>
      <c r="U431" s="5"/>
      <c r="V431" s="5"/>
      <c r="W431" s="5"/>
      <c r="X431" s="5"/>
      <c r="Y431" s="5"/>
      <c r="Z431" s="5"/>
    </row>
    <row r="432" spans="1:26" ht="15.75" hidden="1" customHeight="1" x14ac:dyDescent="0.25">
      <c r="A432" s="26">
        <v>108397</v>
      </c>
      <c r="B432" s="5" t="str">
        <f>VLOOKUP(A432,Feuil2!$A$1:$E$552,3,0)</f>
        <v xml:space="preserve">PAGEAU     </v>
      </c>
      <c r="C432" s="5" t="str">
        <f>VLOOKUP(A432,Feuil2!$A$1:$E$552,2,0)</f>
        <v xml:space="preserve">Pierre  </v>
      </c>
      <c r="D432" s="5" t="str">
        <f t="shared" si="33"/>
        <v xml:space="preserve">PAGEAU      Pierre  </v>
      </c>
      <c r="E432" s="5" t="str">
        <f>VLOOKUP(A432,Feuil2!$A$1:$E$552,4,0)</f>
        <v>pierre.pageau@edu.ece.fr</v>
      </c>
      <c r="F432" s="10" t="s">
        <v>2877</v>
      </c>
      <c r="G432" s="5" t="s">
        <v>2199</v>
      </c>
      <c r="H432" s="10" t="str">
        <f>VLOOKUP(G432,Projets!$A$2:$B$90,2,0)</f>
        <v>Chargeur intelligent</v>
      </c>
      <c r="I432" s="10" t="s">
        <v>16</v>
      </c>
      <c r="J432" s="10" t="str">
        <f>VLOOKUP(G432,Projets!$A$2:$K$90,11,0)</f>
        <v>Filippo Ferdeghini</v>
      </c>
      <c r="K432" s="13" t="str">
        <f>VLOOKUP(G432,Projets!$C$2:$E$90,3,0)</f>
        <v>Partenariat</v>
      </c>
      <c r="L432" s="9">
        <f t="shared" si="38"/>
        <v>5</v>
      </c>
      <c r="M432" s="5" t="s">
        <v>2393</v>
      </c>
      <c r="N432" s="5"/>
      <c r="O432" s="5"/>
      <c r="P432" s="5"/>
      <c r="Q432" s="13">
        <f>VLOOKUP(G432,Projets!$A$2:$R$90,16,0)</f>
        <v>16.25</v>
      </c>
      <c r="R432" s="13">
        <f>VLOOKUP(G432,Projets!$A$2:$R$90,17,0)</f>
        <v>18</v>
      </c>
      <c r="S432" s="13">
        <f t="shared" si="34"/>
        <v>17.125</v>
      </c>
      <c r="T432" s="13">
        <v>17.125</v>
      </c>
      <c r="U432" s="5"/>
      <c r="V432" s="5"/>
      <c r="W432" s="5"/>
      <c r="X432" s="5"/>
      <c r="Y432" s="5"/>
      <c r="Z432" s="5"/>
    </row>
    <row r="433" spans="1:26" ht="15.75" hidden="1" customHeight="1" x14ac:dyDescent="0.25">
      <c r="A433" s="26">
        <v>106440</v>
      </c>
      <c r="B433" s="5" t="str">
        <f>VLOOKUP(A433,Feuil2!$A$1:$E$552,3,0)</f>
        <v xml:space="preserve">BOURGOING     </v>
      </c>
      <c r="C433" s="5" t="str">
        <f>VLOOKUP(A433,Feuil2!$A$1:$E$552,2,0)</f>
        <v xml:space="preserve">Manon  </v>
      </c>
      <c r="D433" s="5" t="str">
        <f t="shared" si="33"/>
        <v xml:space="preserve">BOURGOING      Manon  </v>
      </c>
      <c r="E433" s="5" t="str">
        <f>VLOOKUP(A433,Feuil2!$A$1:$E$552,4,0)</f>
        <v>manon.bourgoing@edu.ece.fr</v>
      </c>
      <c r="F433" s="10" t="s">
        <v>2876</v>
      </c>
      <c r="G433" s="5" t="s">
        <v>2200</v>
      </c>
      <c r="H433" s="10" t="str">
        <f>VLOOKUP(G433,Projets!$A$2:$B$90,2,0)</f>
        <v>Robot Inmoov ECE-Paris</v>
      </c>
      <c r="I433" s="5" t="s">
        <v>16</v>
      </c>
      <c r="J433" s="10" t="str">
        <f>VLOOKUP(G433,Projets!$A$2:$K$90,11,0)</f>
        <v>Olivier CHESNAIS</v>
      </c>
      <c r="K433" s="13" t="str">
        <f>VLOOKUP(G433,Projets!$C$2:$E$90,3,0)</f>
        <v>Concours</v>
      </c>
      <c r="L433" s="9">
        <f t="shared" si="38"/>
        <v>6</v>
      </c>
      <c r="M433" s="5" t="s">
        <v>2393</v>
      </c>
      <c r="N433" s="5"/>
      <c r="O433" s="5"/>
      <c r="P433" s="5"/>
      <c r="Q433" s="13">
        <f>VLOOKUP(G433,Projets!$A$2:$R$90,16,0)</f>
        <v>14</v>
      </c>
      <c r="R433" s="13">
        <f>VLOOKUP(G433,Projets!$A$2:$R$90,17,0)</f>
        <v>14</v>
      </c>
      <c r="S433" s="13">
        <f t="shared" si="34"/>
        <v>14</v>
      </c>
      <c r="T433" s="13">
        <v>14</v>
      </c>
      <c r="U433" s="5"/>
      <c r="V433" s="5"/>
      <c r="W433" s="5"/>
      <c r="X433" s="5"/>
      <c r="Y433" s="5"/>
      <c r="Z433" s="5"/>
    </row>
    <row r="434" spans="1:26" ht="15.75" hidden="1" customHeight="1" x14ac:dyDescent="0.25">
      <c r="A434" s="26">
        <v>106472</v>
      </c>
      <c r="B434" s="5" t="str">
        <f>VLOOKUP(A434,Feuil2!$A$1:$E$552,3,0)</f>
        <v xml:space="preserve">BATIGNY     </v>
      </c>
      <c r="C434" s="5" t="str">
        <f>VLOOKUP(A434,Feuil2!$A$1:$E$552,2,0)</f>
        <v xml:space="preserve">Roxane  </v>
      </c>
      <c r="D434" s="5" t="str">
        <f t="shared" si="33"/>
        <v xml:space="preserve">BATIGNY      Roxane  </v>
      </c>
      <c r="E434" s="5" t="str">
        <f>VLOOKUP(A434,Feuil2!$A$1:$E$552,4,0)</f>
        <v>roxane.batigny@edu.ece.fr</v>
      </c>
      <c r="F434" s="10" t="s">
        <v>2879</v>
      </c>
      <c r="G434" s="5" t="s">
        <v>2200</v>
      </c>
      <c r="H434" s="10" t="str">
        <f>VLOOKUP(G434,Projets!$A$2:$B$90,2,0)</f>
        <v>Robot Inmoov ECE-Paris</v>
      </c>
      <c r="I434" s="5" t="s">
        <v>16</v>
      </c>
      <c r="J434" s="10" t="str">
        <f>VLOOKUP(G434,Projets!$A$2:$K$90,11,0)</f>
        <v>Olivier CHESNAIS</v>
      </c>
      <c r="K434" s="13" t="str">
        <f>VLOOKUP(G434,Projets!$C$2:$E$90,3,0)</f>
        <v>Concours</v>
      </c>
      <c r="L434" s="9">
        <f t="shared" si="38"/>
        <v>6</v>
      </c>
      <c r="M434" s="5" t="s">
        <v>2393</v>
      </c>
      <c r="N434" s="5"/>
      <c r="O434" s="5"/>
      <c r="P434" s="5"/>
      <c r="Q434" s="13">
        <f>VLOOKUP(G434,Projets!$A$2:$R$90,16,0)</f>
        <v>14</v>
      </c>
      <c r="R434" s="13">
        <f>VLOOKUP(G434,Projets!$A$2:$R$90,17,0)</f>
        <v>14</v>
      </c>
      <c r="S434" s="13">
        <f t="shared" si="34"/>
        <v>14</v>
      </c>
      <c r="T434" s="13">
        <v>14</v>
      </c>
      <c r="U434" s="5"/>
      <c r="V434" s="5"/>
      <c r="W434" s="5"/>
      <c r="X434" s="5"/>
      <c r="Y434" s="5"/>
      <c r="Z434" s="5"/>
    </row>
    <row r="435" spans="1:26" ht="15.75" hidden="1" customHeight="1" x14ac:dyDescent="0.25">
      <c r="A435" s="26">
        <v>106499</v>
      </c>
      <c r="B435" s="5" t="str">
        <f>VLOOKUP(A435,Feuil2!$A$1:$E$552,3,0)</f>
        <v xml:space="preserve">PUECH     </v>
      </c>
      <c r="C435" s="5" t="str">
        <f>VLOOKUP(A435,Feuil2!$A$1:$E$552,2,0)</f>
        <v xml:space="preserve">Nicolas  </v>
      </c>
      <c r="D435" s="5" t="str">
        <f t="shared" si="33"/>
        <v xml:space="preserve">PUECH      Nicolas  </v>
      </c>
      <c r="E435" s="5" t="str">
        <f>VLOOKUP(A435,Feuil2!$A$1:$E$552,4,0)</f>
        <v>nicolas.puech@edu.ece.fr</v>
      </c>
      <c r="F435" s="10" t="s">
        <v>2877</v>
      </c>
      <c r="G435" s="5" t="s">
        <v>2200</v>
      </c>
      <c r="H435" s="10" t="str">
        <f>VLOOKUP(G435,Projets!$A$2:$B$90,2,0)</f>
        <v>Robot Inmoov ECE-Paris</v>
      </c>
      <c r="I435" s="5" t="s">
        <v>16</v>
      </c>
      <c r="J435" s="10" t="str">
        <f>VLOOKUP(G435,Projets!$A$2:$K$90,11,0)</f>
        <v>Olivier CHESNAIS</v>
      </c>
      <c r="K435" s="13" t="str">
        <f>VLOOKUP(G435,Projets!$C$2:$E$90,3,0)</f>
        <v>Concours</v>
      </c>
      <c r="L435" s="9">
        <f t="shared" si="38"/>
        <v>6</v>
      </c>
      <c r="M435" s="5" t="s">
        <v>2393</v>
      </c>
      <c r="N435" s="5"/>
      <c r="O435" s="5"/>
      <c r="P435" s="5"/>
      <c r="Q435" s="13">
        <f>VLOOKUP(G435,Projets!$A$2:$R$90,16,0)</f>
        <v>14</v>
      </c>
      <c r="R435" s="13">
        <f>VLOOKUP(G435,Projets!$A$2:$R$90,17,0)</f>
        <v>14</v>
      </c>
      <c r="S435" s="13">
        <f t="shared" si="34"/>
        <v>14</v>
      </c>
      <c r="T435" s="13">
        <v>14</v>
      </c>
      <c r="U435" s="5"/>
      <c r="V435" s="5"/>
      <c r="W435" s="5"/>
      <c r="X435" s="5"/>
      <c r="Y435" s="5"/>
      <c r="Z435" s="5"/>
    </row>
    <row r="436" spans="1:26" ht="15.75" hidden="1" customHeight="1" x14ac:dyDescent="0.25">
      <c r="A436" s="26">
        <v>106386</v>
      </c>
      <c r="B436" s="5" t="str">
        <f>VLOOKUP(A436,Feuil2!$A$1:$E$552,3,0)</f>
        <v xml:space="preserve">ROUAIX     </v>
      </c>
      <c r="C436" s="5" t="str">
        <f>VLOOKUP(A436,Feuil2!$A$1:$E$552,2,0)</f>
        <v xml:space="preserve">Aliénor  </v>
      </c>
      <c r="D436" s="5" t="str">
        <f t="shared" si="33"/>
        <v xml:space="preserve">ROUAIX      Aliénor  </v>
      </c>
      <c r="E436" s="5" t="str">
        <f>VLOOKUP(A436,Feuil2!$A$1:$E$552,4,0)</f>
        <v>alienor.rouaix@edu.ece.fr</v>
      </c>
      <c r="F436" s="10" t="s">
        <v>2878</v>
      </c>
      <c r="G436" s="5" t="s">
        <v>2200</v>
      </c>
      <c r="H436" s="10" t="str">
        <f>VLOOKUP(G436,Projets!$A$2:$B$90,2,0)</f>
        <v>Robot Inmoov ECE-Paris</v>
      </c>
      <c r="I436" s="5" t="s">
        <v>16</v>
      </c>
      <c r="J436" s="10" t="str">
        <f>VLOOKUP(G436,Projets!$A$2:$K$90,11,0)</f>
        <v>Olivier CHESNAIS</v>
      </c>
      <c r="K436" s="13" t="str">
        <f>VLOOKUP(G436,Projets!$C$2:$E$90,3,0)</f>
        <v>Concours</v>
      </c>
      <c r="L436" s="9">
        <f t="shared" si="38"/>
        <v>6</v>
      </c>
      <c r="M436" s="5" t="s">
        <v>2394</v>
      </c>
      <c r="N436" s="5"/>
      <c r="O436" s="5"/>
      <c r="P436" s="5"/>
      <c r="Q436" s="13">
        <f>VLOOKUP(G436,Projets!$A$2:$R$90,16,0)</f>
        <v>14</v>
      </c>
      <c r="R436" s="13">
        <f>VLOOKUP(G436,Projets!$A$2:$R$90,17,0)</f>
        <v>14</v>
      </c>
      <c r="S436" s="13">
        <f t="shared" si="34"/>
        <v>14</v>
      </c>
      <c r="T436" s="13">
        <v>14</v>
      </c>
      <c r="U436" s="5"/>
      <c r="V436" s="5"/>
      <c r="W436" s="5"/>
      <c r="X436" s="5"/>
      <c r="Y436" s="5"/>
      <c r="Z436" s="5"/>
    </row>
    <row r="437" spans="1:26" ht="15.75" hidden="1" customHeight="1" x14ac:dyDescent="0.25">
      <c r="A437" s="26">
        <v>108552</v>
      </c>
      <c r="B437" s="5" t="str">
        <f>VLOOKUP(A437,Feuil2!$A$1:$E$552,3,0)</f>
        <v xml:space="preserve">NOE     </v>
      </c>
      <c r="C437" s="5" t="str">
        <f>VLOOKUP(A437,Feuil2!$A$1:$E$552,2,0)</f>
        <v xml:space="preserve">Jordan  </v>
      </c>
      <c r="D437" s="5" t="str">
        <f t="shared" ref="D437:D500" si="39">CONCATENATE(B437," ",C437)</f>
        <v xml:space="preserve">NOE      Jordan  </v>
      </c>
      <c r="E437" s="5" t="str">
        <f>VLOOKUP(A437,Feuil2!$A$1:$E$552,4,0)</f>
        <v>jordan.noe@edu.ece.fr</v>
      </c>
      <c r="F437" s="10" t="s">
        <v>2879</v>
      </c>
      <c r="G437" s="5" t="s">
        <v>2200</v>
      </c>
      <c r="H437" s="10" t="str">
        <f>VLOOKUP(G437,Projets!$A$2:$B$90,2,0)</f>
        <v>Robot Inmoov ECE-Paris</v>
      </c>
      <c r="I437" s="10" t="s">
        <v>16</v>
      </c>
      <c r="J437" s="10" t="str">
        <f>VLOOKUP(G437,Projets!$A$2:$K$90,11,0)</f>
        <v>Olivier CHESNAIS</v>
      </c>
      <c r="K437" s="13" t="str">
        <f>VLOOKUP(G437,Projets!$C$2:$E$90,3,0)</f>
        <v>Concours</v>
      </c>
      <c r="L437" s="9">
        <f t="shared" si="38"/>
        <v>6</v>
      </c>
      <c r="M437" s="5" t="s">
        <v>2393</v>
      </c>
      <c r="N437" s="5"/>
      <c r="O437" s="5"/>
      <c r="P437" s="5"/>
      <c r="Q437" s="13">
        <f>VLOOKUP(G437,Projets!$A$2:$R$90,16,0)</f>
        <v>14</v>
      </c>
      <c r="R437" s="13">
        <f>VLOOKUP(G437,Projets!$A$2:$R$90,17,0)</f>
        <v>14</v>
      </c>
      <c r="S437" s="13">
        <f t="shared" ref="S437:S500" si="40">AVERAGE(Q437:R437)</f>
        <v>14</v>
      </c>
      <c r="T437" s="13">
        <v>14</v>
      </c>
      <c r="U437" s="5"/>
      <c r="V437" s="5"/>
      <c r="W437" s="5"/>
      <c r="X437" s="5"/>
      <c r="Y437" s="5"/>
      <c r="Z437" s="5"/>
    </row>
    <row r="438" spans="1:26" ht="15.75" hidden="1" customHeight="1" x14ac:dyDescent="0.25">
      <c r="A438" s="31">
        <v>109043</v>
      </c>
      <c r="B438" s="6" t="s">
        <v>2338</v>
      </c>
      <c r="C438" s="6" t="s">
        <v>2339</v>
      </c>
      <c r="D438" s="7" t="str">
        <f t="shared" si="39"/>
        <v>Moscoso Rodriguez Álvaro</v>
      </c>
      <c r="E438" s="7" t="str">
        <f>VLOOKUP(A438,Feuil2!$A$1:$E$625,4,0)</f>
        <v>alvaro974@hotmail.com</v>
      </c>
      <c r="F438" s="10" t="s">
        <v>2877</v>
      </c>
      <c r="G438" s="6" t="s">
        <v>2200</v>
      </c>
      <c r="H438" s="7" t="str">
        <f>VLOOKUP(G438,Projets!$A$2:$B$90,2,0)</f>
        <v>Robot Inmoov ECE-Paris</v>
      </c>
      <c r="I438" s="6" t="str">
        <f>VLOOKUP(G438,Projets!$C$2:$E$90,2,0)</f>
        <v>Robotics &amp; Aeronautics</v>
      </c>
      <c r="J438" s="13" t="str">
        <f>VLOOKUP(G438,Projets!$A$2:$K$90,11,0)</f>
        <v>Olivier CHESNAIS</v>
      </c>
      <c r="K438" s="13" t="str">
        <f>VLOOKUP(G438,Projets!$C$2:$E$90,3,0)</f>
        <v>Concours</v>
      </c>
      <c r="L438" s="9">
        <f>COUNTIF($G$2:$G$533,G438)</f>
        <v>6</v>
      </c>
      <c r="M438" s="7" t="s">
        <v>2394</v>
      </c>
      <c r="N438" s="6"/>
      <c r="O438" s="7" t="s">
        <v>2391</v>
      </c>
      <c r="P438" s="6"/>
      <c r="Q438" s="13">
        <f>VLOOKUP(G438,Projets!$A$2:$R$90,16,0)</f>
        <v>14</v>
      </c>
      <c r="R438" s="13">
        <f>VLOOKUP(G438,Projets!$A$2:$R$90,17,0)</f>
        <v>14</v>
      </c>
      <c r="S438" s="13">
        <f t="shared" si="40"/>
        <v>14</v>
      </c>
      <c r="T438" s="13">
        <v>14</v>
      </c>
      <c r="U438" s="6"/>
      <c r="V438" s="6"/>
      <c r="W438" s="6"/>
      <c r="X438" s="6"/>
      <c r="Y438" s="6"/>
      <c r="Z438" s="6"/>
    </row>
    <row r="439" spans="1:26" s="5" customFormat="1" ht="15.75" hidden="1" x14ac:dyDescent="0.25">
      <c r="A439" s="26">
        <v>106371</v>
      </c>
      <c r="B439" s="5" t="str">
        <f>VLOOKUP(A439,Feuil2!$A$1:$E$552,3,0)</f>
        <v xml:space="preserve">LE GAL    </v>
      </c>
      <c r="C439" s="5" t="str">
        <f>VLOOKUP(A439,Feuil2!$A$1:$E$552,2,0)</f>
        <v xml:space="preserve">Solenn  </v>
      </c>
      <c r="D439" s="5" t="str">
        <f t="shared" si="39"/>
        <v xml:space="preserve">LE GAL     Solenn  </v>
      </c>
      <c r="E439" s="5" t="str">
        <f>VLOOKUP(A439,Feuil2!$A$1:$E$552,4,0)</f>
        <v>solenn.le-gal@edu.ece.fr</v>
      </c>
      <c r="F439" s="10" t="s">
        <v>2875</v>
      </c>
      <c r="G439" s="5" t="s">
        <v>2201</v>
      </c>
      <c r="H439" s="10" t="str">
        <f>VLOOKUP(G439,Projets!$A$2:$B$90,2,0)</f>
        <v>Le doigt dans l’œil, « Optimisation d’une solution de pointage à l’œil pour personne en situation de handicap »</v>
      </c>
      <c r="I439" s="5" t="s">
        <v>12</v>
      </c>
      <c r="J439" s="10" t="str">
        <f>VLOOKUP(G439,Projets!$A$2:$K$90,11,0)</f>
        <v>Thomas Couanon</v>
      </c>
      <c r="K439" s="13" t="str">
        <f>VLOOKUP(G439,Projets!$C$2:$E$90,3,0)</f>
        <v>Innovation Ouverte</v>
      </c>
      <c r="L439" s="9">
        <f t="shared" ref="L439:L470" si="41">COUNTIF($G$2:$G$488,G439)</f>
        <v>6</v>
      </c>
      <c r="M439" s="5" t="s">
        <v>2393</v>
      </c>
      <c r="Q439" s="13">
        <f>VLOOKUP(G439,Projets!$A$2:$R$90,16,0)</f>
        <v>17</v>
      </c>
      <c r="R439" s="13">
        <f>VLOOKUP(G439,Projets!$A$2:$R$90,17,0)</f>
        <v>16</v>
      </c>
      <c r="S439" s="13">
        <f t="shared" si="40"/>
        <v>16.5</v>
      </c>
      <c r="T439" s="13">
        <v>16.5</v>
      </c>
    </row>
    <row r="440" spans="1:26" ht="15.75" hidden="1" customHeight="1" x14ac:dyDescent="0.25">
      <c r="A440" s="26">
        <v>106444</v>
      </c>
      <c r="B440" s="5" t="str">
        <f>VLOOKUP(A440,Feuil2!$A$1:$E$552,3,0)</f>
        <v xml:space="preserve">ROYER     </v>
      </c>
      <c r="C440" s="5" t="str">
        <f>VLOOKUP(A440,Feuil2!$A$1:$E$552,2,0)</f>
        <v xml:space="preserve">Alexandra  </v>
      </c>
      <c r="D440" s="5" t="str">
        <f t="shared" si="39"/>
        <v xml:space="preserve">ROYER      Alexandra  </v>
      </c>
      <c r="E440" s="5" t="str">
        <f>VLOOKUP(A440,Feuil2!$A$1:$E$552,4,0)</f>
        <v>alexandra.royer@edu.ece.fr</v>
      </c>
      <c r="F440" s="10" t="s">
        <v>2874</v>
      </c>
      <c r="G440" s="5" t="s">
        <v>2201</v>
      </c>
      <c r="H440" s="10" t="str">
        <f>VLOOKUP(G440,Projets!$A$2:$B$90,2,0)</f>
        <v>Le doigt dans l’œil, « Optimisation d’une solution de pointage à l’œil pour personne en situation de handicap »</v>
      </c>
      <c r="I440" s="5" t="s">
        <v>12</v>
      </c>
      <c r="J440" s="10" t="str">
        <f>VLOOKUP(G440,Projets!$A$2:$K$90,11,0)</f>
        <v>Thomas Couanon</v>
      </c>
      <c r="K440" s="13" t="str">
        <f>VLOOKUP(G440,Projets!$C$2:$E$90,3,0)</f>
        <v>Innovation Ouverte</v>
      </c>
      <c r="L440" s="9">
        <f t="shared" si="41"/>
        <v>6</v>
      </c>
      <c r="M440" s="5" t="s">
        <v>2393</v>
      </c>
      <c r="N440" s="5"/>
      <c r="O440" s="5"/>
      <c r="P440" s="5"/>
      <c r="Q440" s="13">
        <f>VLOOKUP(G440,Projets!$A$2:$R$90,16,0)</f>
        <v>17</v>
      </c>
      <c r="R440" s="13">
        <f>VLOOKUP(G440,Projets!$A$2:$R$90,17,0)</f>
        <v>16</v>
      </c>
      <c r="S440" s="13">
        <f t="shared" si="40"/>
        <v>16.5</v>
      </c>
      <c r="T440" s="13">
        <v>16.5</v>
      </c>
      <c r="U440" s="5"/>
      <c r="V440" s="5"/>
      <c r="W440" s="5"/>
      <c r="X440" s="5"/>
      <c r="Y440" s="5"/>
      <c r="Z440" s="5"/>
    </row>
    <row r="441" spans="1:26" ht="15.75" hidden="1" customHeight="1" x14ac:dyDescent="0.25">
      <c r="A441" s="26">
        <v>106361</v>
      </c>
      <c r="B441" s="5" t="str">
        <f>VLOOKUP(A441,Feuil2!$A$1:$E$552,3,0)</f>
        <v xml:space="preserve">BENSIMON     </v>
      </c>
      <c r="C441" s="5" t="str">
        <f>VLOOKUP(A441,Feuil2!$A$1:$E$552,2,0)</f>
        <v xml:space="preserve">Victor  </v>
      </c>
      <c r="D441" s="5" t="str">
        <f t="shared" si="39"/>
        <v xml:space="preserve">BENSIMON      Victor  </v>
      </c>
      <c r="E441" s="5" t="str">
        <f>VLOOKUP(A441,Feuil2!$A$1:$E$552,4,0)</f>
        <v>victor.bensimon@edu.ece.fr</v>
      </c>
      <c r="F441" s="10" t="s">
        <v>2879</v>
      </c>
      <c r="G441" s="5" t="s">
        <v>2201</v>
      </c>
      <c r="H441" s="10" t="str">
        <f>VLOOKUP(G441,Projets!$A$2:$B$90,2,0)</f>
        <v>Le doigt dans l’œil, « Optimisation d’une solution de pointage à l’œil pour personne en situation de handicap »</v>
      </c>
      <c r="I441" s="5" t="s">
        <v>12</v>
      </c>
      <c r="J441" s="10" t="str">
        <f>VLOOKUP(G441,Projets!$A$2:$K$90,11,0)</f>
        <v>Thomas Couanon</v>
      </c>
      <c r="K441" s="13" t="str">
        <f>VLOOKUP(G441,Projets!$C$2:$E$90,3,0)</f>
        <v>Innovation Ouverte</v>
      </c>
      <c r="L441" s="9">
        <f t="shared" si="41"/>
        <v>6</v>
      </c>
      <c r="M441" s="5" t="s">
        <v>2393</v>
      </c>
      <c r="N441" s="5"/>
      <c r="O441" s="5"/>
      <c r="P441" s="5"/>
      <c r="Q441" s="13">
        <f>VLOOKUP(G441,Projets!$A$2:$R$90,16,0)</f>
        <v>17</v>
      </c>
      <c r="R441" s="13">
        <f>VLOOKUP(G441,Projets!$A$2:$R$90,17,0)</f>
        <v>16</v>
      </c>
      <c r="S441" s="13">
        <f t="shared" si="40"/>
        <v>16.5</v>
      </c>
      <c r="T441" s="13">
        <v>16.5</v>
      </c>
      <c r="U441" s="5"/>
      <c r="V441" s="5"/>
      <c r="W441" s="5"/>
      <c r="X441" s="5"/>
      <c r="Y441" s="5"/>
      <c r="Z441" s="5"/>
    </row>
    <row r="442" spans="1:26" ht="15.75" hidden="1" customHeight="1" x14ac:dyDescent="0.25">
      <c r="A442" s="26">
        <v>106340</v>
      </c>
      <c r="B442" s="5" t="str">
        <f>VLOOKUP(A442,Feuil2!$A$1:$E$552,3,0)</f>
        <v xml:space="preserve">BOUADDI     </v>
      </c>
      <c r="C442" s="5" t="str">
        <f>VLOOKUP(A442,Feuil2!$A$1:$E$552,2,0)</f>
        <v xml:space="preserve">Ianis  </v>
      </c>
      <c r="D442" s="5" t="str">
        <f t="shared" si="39"/>
        <v xml:space="preserve">BOUADDI      Ianis  </v>
      </c>
      <c r="E442" s="5" t="str">
        <f>VLOOKUP(A442,Feuil2!$A$1:$E$552,4,0)</f>
        <v>ianis.bouaddi@edu.ece.fr</v>
      </c>
      <c r="F442" s="10" t="s">
        <v>2874</v>
      </c>
      <c r="G442" s="5" t="s">
        <v>2201</v>
      </c>
      <c r="H442" s="10" t="str">
        <f>VLOOKUP(G442,Projets!$A$2:$B$90,2,0)</f>
        <v>Le doigt dans l’œil, « Optimisation d’une solution de pointage à l’œil pour personne en situation de handicap »</v>
      </c>
      <c r="I442" s="5" t="s">
        <v>12</v>
      </c>
      <c r="J442" s="10" t="str">
        <f>VLOOKUP(G442,Projets!$A$2:$K$90,11,0)</f>
        <v>Thomas Couanon</v>
      </c>
      <c r="K442" s="13" t="str">
        <f>VLOOKUP(G442,Projets!$C$2:$E$90,3,0)</f>
        <v>Innovation Ouverte</v>
      </c>
      <c r="L442" s="9">
        <f t="shared" si="41"/>
        <v>6</v>
      </c>
      <c r="M442" s="5" t="s">
        <v>2393</v>
      </c>
      <c r="N442" s="5"/>
      <c r="O442" s="5"/>
      <c r="P442" s="5"/>
      <c r="Q442" s="13">
        <f>VLOOKUP(G442,Projets!$A$2:$R$90,16,0)</f>
        <v>17</v>
      </c>
      <c r="R442" s="13">
        <f>VLOOKUP(G442,Projets!$A$2:$R$90,17,0)</f>
        <v>16</v>
      </c>
      <c r="S442" s="13">
        <f t="shared" si="40"/>
        <v>16.5</v>
      </c>
      <c r="T442" s="13">
        <v>16.5</v>
      </c>
      <c r="U442" s="5"/>
      <c r="V442" s="5"/>
      <c r="W442" s="5"/>
      <c r="X442" s="5"/>
      <c r="Y442" s="5"/>
      <c r="Z442" s="5"/>
    </row>
    <row r="443" spans="1:26" ht="15.75" hidden="1" customHeight="1" x14ac:dyDescent="0.25">
      <c r="A443" s="26">
        <v>106290</v>
      </c>
      <c r="B443" s="5" t="str">
        <f>VLOOKUP(A443,Feuil2!$A$1:$E$552,3,0)</f>
        <v xml:space="preserve">LAME     </v>
      </c>
      <c r="C443" s="5" t="str">
        <f>VLOOKUP(A443,Feuil2!$A$1:$E$552,2,0)</f>
        <v xml:space="preserve">Antoine  </v>
      </c>
      <c r="D443" s="5" t="str">
        <f t="shared" si="39"/>
        <v xml:space="preserve">LAME      Antoine  </v>
      </c>
      <c r="E443" s="5" t="str">
        <f>VLOOKUP(A443,Feuil2!$A$1:$E$552,4,0)</f>
        <v>antoine.lame@edu.ece.fr</v>
      </c>
      <c r="F443" s="10" t="s">
        <v>2879</v>
      </c>
      <c r="G443" s="5" t="s">
        <v>2201</v>
      </c>
      <c r="H443" s="10" t="str">
        <f>VLOOKUP(G443,Projets!$A$2:$B$90,2,0)</f>
        <v>Le doigt dans l’œil, « Optimisation d’une solution de pointage à l’œil pour personne en situation de handicap »</v>
      </c>
      <c r="I443" s="10" t="s">
        <v>12</v>
      </c>
      <c r="J443" s="10" t="str">
        <f>VLOOKUP(G443,Projets!$A$2:$K$90,11,0)</f>
        <v>Thomas Couanon</v>
      </c>
      <c r="K443" s="13" t="str">
        <f>VLOOKUP(G443,Projets!$C$2:$E$90,3,0)</f>
        <v>Innovation Ouverte</v>
      </c>
      <c r="L443" s="9">
        <f t="shared" si="41"/>
        <v>6</v>
      </c>
      <c r="M443" s="5" t="s">
        <v>2393</v>
      </c>
      <c r="N443" s="5"/>
      <c r="O443" s="5"/>
      <c r="P443" s="5"/>
      <c r="Q443" s="13">
        <f>VLOOKUP(G443,Projets!$A$2:$R$90,16,0)</f>
        <v>17</v>
      </c>
      <c r="R443" s="13">
        <f>VLOOKUP(G443,Projets!$A$2:$R$90,17,0)</f>
        <v>16</v>
      </c>
      <c r="S443" s="13">
        <f t="shared" si="40"/>
        <v>16.5</v>
      </c>
      <c r="T443" s="13">
        <v>16.5</v>
      </c>
      <c r="U443" s="5"/>
      <c r="V443" s="5"/>
      <c r="W443" s="5"/>
      <c r="X443" s="5"/>
      <c r="Y443" s="5"/>
      <c r="Z443" s="5"/>
    </row>
    <row r="444" spans="1:26" ht="15.75" hidden="1" customHeight="1" x14ac:dyDescent="0.25">
      <c r="A444" s="26">
        <v>106394</v>
      </c>
      <c r="B444" s="5" t="str">
        <f>VLOOKUP(A444,Feuil2!$A$1:$E$552,3,0)</f>
        <v xml:space="preserve">ARENDARSKI     </v>
      </c>
      <c r="C444" s="5" t="str">
        <f>VLOOKUP(A444,Feuil2!$A$1:$E$552,2,0)</f>
        <v xml:space="preserve">Annabelle  </v>
      </c>
      <c r="D444" s="5" t="str">
        <f t="shared" si="39"/>
        <v xml:space="preserve">ARENDARSKI      Annabelle  </v>
      </c>
      <c r="E444" s="5" t="str">
        <f>VLOOKUP(A444,Feuil2!$A$1:$E$552,4,0)</f>
        <v>annabelle.arendarski@edu.ece.fr</v>
      </c>
      <c r="F444" s="10" t="s">
        <v>2877</v>
      </c>
      <c r="G444" s="5" t="s">
        <v>2202</v>
      </c>
      <c r="H444" s="10" t="str">
        <f>VLOOKUP(G444,Projets!$A$2:$B$90,2,0)</f>
        <v>Quad de l'air, un vent de liberté</v>
      </c>
      <c r="I444" s="5" t="s">
        <v>12</v>
      </c>
      <c r="J444" s="10" t="str">
        <f>VLOOKUP(G444,Projets!$A$2:$K$90,11,0)</f>
        <v>Thomas Couanon</v>
      </c>
      <c r="K444" s="13" t="str">
        <f>VLOOKUP(G444,Projets!$C$2:$E$90,3,0)</f>
        <v>Innovation Ouverte</v>
      </c>
      <c r="L444" s="9">
        <f t="shared" si="41"/>
        <v>5</v>
      </c>
      <c r="M444" s="5" t="s">
        <v>2393</v>
      </c>
      <c r="N444" s="5"/>
      <c r="O444" s="5"/>
      <c r="P444" s="5"/>
      <c r="Q444" s="13">
        <f>VLOOKUP(G444,Projets!$A$2:$R$90,16,0)</f>
        <v>17.5</v>
      </c>
      <c r="R444" s="13">
        <f>VLOOKUP(G444,Projets!$A$2:$R$90,17,0)</f>
        <v>17</v>
      </c>
      <c r="S444" s="13">
        <f t="shared" si="40"/>
        <v>17.25</v>
      </c>
      <c r="T444" s="13">
        <v>17.25</v>
      </c>
      <c r="U444" s="5"/>
      <c r="V444" s="5"/>
      <c r="W444" s="5"/>
      <c r="X444" s="5"/>
      <c r="Y444" s="5"/>
      <c r="Z444" s="5"/>
    </row>
    <row r="445" spans="1:26" ht="15.75" hidden="1" customHeight="1" x14ac:dyDescent="0.25">
      <c r="A445" s="26">
        <v>106658</v>
      </c>
      <c r="B445" s="5" t="str">
        <f>VLOOKUP(A445,Feuil2!$A$1:$E$552,3,0)</f>
        <v xml:space="preserve">CHENE     </v>
      </c>
      <c r="C445" s="5" t="str">
        <f>VLOOKUP(A445,Feuil2!$A$1:$E$552,2,0)</f>
        <v xml:space="preserve">Thomas  </v>
      </c>
      <c r="D445" s="5" t="str">
        <f t="shared" si="39"/>
        <v xml:space="preserve">CHENE      Thomas  </v>
      </c>
      <c r="E445" s="5" t="str">
        <f>VLOOKUP(A445,Feuil2!$A$1:$E$552,4,0)</f>
        <v>thomas.chene@edu.ece.fr</v>
      </c>
      <c r="F445" s="10" t="s">
        <v>2874</v>
      </c>
      <c r="G445" s="5" t="s">
        <v>2202</v>
      </c>
      <c r="H445" s="10" t="str">
        <f>VLOOKUP(G445,Projets!$A$2:$B$90,2,0)</f>
        <v>Quad de l'air, un vent de liberté</v>
      </c>
      <c r="I445" s="5" t="s">
        <v>12</v>
      </c>
      <c r="J445" s="10" t="str">
        <f>VLOOKUP(G445,Projets!$A$2:$K$90,11,0)</f>
        <v>Thomas Couanon</v>
      </c>
      <c r="K445" s="13" t="str">
        <f>VLOOKUP(G445,Projets!$C$2:$E$90,3,0)</f>
        <v>Innovation Ouverte</v>
      </c>
      <c r="L445" s="9">
        <f t="shared" si="41"/>
        <v>5</v>
      </c>
      <c r="M445" s="5" t="s">
        <v>2394</v>
      </c>
      <c r="N445" s="5"/>
      <c r="O445" s="5"/>
      <c r="P445" s="5"/>
      <c r="Q445" s="13">
        <f>VLOOKUP(G445,Projets!$A$2:$R$90,16,0)</f>
        <v>17.5</v>
      </c>
      <c r="R445" s="13">
        <f>VLOOKUP(G445,Projets!$A$2:$R$90,17,0)</f>
        <v>17</v>
      </c>
      <c r="S445" s="13">
        <f t="shared" si="40"/>
        <v>17.25</v>
      </c>
      <c r="T445" s="13">
        <v>17.25</v>
      </c>
      <c r="U445" s="5"/>
      <c r="V445" s="5"/>
      <c r="W445" s="5"/>
      <c r="X445" s="5"/>
      <c r="Y445" s="5"/>
      <c r="Z445" s="5"/>
    </row>
    <row r="446" spans="1:26" ht="15.75" hidden="1" customHeight="1" x14ac:dyDescent="0.25">
      <c r="A446" s="26">
        <v>106476</v>
      </c>
      <c r="B446" s="5" t="str">
        <f>VLOOKUP(A446,Feuil2!$A$1:$E$552,3,0)</f>
        <v xml:space="preserve">BEAUDOUX     </v>
      </c>
      <c r="C446" s="5" t="str">
        <f>VLOOKUP(A446,Feuil2!$A$1:$E$552,2,0)</f>
        <v xml:space="preserve">Jean  </v>
      </c>
      <c r="D446" s="5" t="str">
        <f t="shared" si="39"/>
        <v xml:space="preserve">BEAUDOUX      Jean  </v>
      </c>
      <c r="E446" s="5" t="str">
        <f>VLOOKUP(A446,Feuil2!$A$1:$E$552,4,0)</f>
        <v>jean.beaudoux@edu.ece.fr</v>
      </c>
      <c r="F446" s="10" t="s">
        <v>2874</v>
      </c>
      <c r="G446" s="5" t="s">
        <v>2202</v>
      </c>
      <c r="H446" s="10" t="str">
        <f>VLOOKUP(G446,Projets!$A$2:$B$90,2,0)</f>
        <v>Quad de l'air, un vent de liberté</v>
      </c>
      <c r="I446" s="5" t="s">
        <v>12</v>
      </c>
      <c r="J446" s="10" t="str">
        <f>VLOOKUP(G446,Projets!$A$2:$K$90,11,0)</f>
        <v>Thomas Couanon</v>
      </c>
      <c r="K446" s="13" t="str">
        <f>VLOOKUP(G446,Projets!$C$2:$E$90,3,0)</f>
        <v>Innovation Ouverte</v>
      </c>
      <c r="L446" s="9">
        <f t="shared" si="41"/>
        <v>5</v>
      </c>
      <c r="M446" s="5" t="s">
        <v>2393</v>
      </c>
      <c r="N446" s="5"/>
      <c r="O446" s="5"/>
      <c r="P446" s="5"/>
      <c r="Q446" s="13">
        <f>VLOOKUP(G446,Projets!$A$2:$R$90,16,0)</f>
        <v>17.5</v>
      </c>
      <c r="R446" s="13">
        <f>VLOOKUP(G446,Projets!$A$2:$R$90,17,0)</f>
        <v>17</v>
      </c>
      <c r="S446" s="13">
        <f t="shared" si="40"/>
        <v>17.25</v>
      </c>
      <c r="T446" s="13">
        <v>17.25</v>
      </c>
      <c r="U446" s="5"/>
      <c r="V446" s="5"/>
      <c r="W446" s="5"/>
      <c r="X446" s="5"/>
      <c r="Y446" s="5"/>
      <c r="Z446" s="5"/>
    </row>
    <row r="447" spans="1:26" ht="15.75" hidden="1" customHeight="1" x14ac:dyDescent="0.25">
      <c r="A447" s="26">
        <v>107215</v>
      </c>
      <c r="B447" s="5" t="str">
        <f>VLOOKUP(A447,Feuil2!$A$1:$E$552,3,0)</f>
        <v xml:space="preserve">DUFOURG     </v>
      </c>
      <c r="C447" s="5" t="str">
        <f>VLOOKUP(A447,Feuil2!$A$1:$E$552,2,0)</f>
        <v xml:space="preserve">Eva-nahia  </v>
      </c>
      <c r="D447" s="5" t="str">
        <f t="shared" si="39"/>
        <v xml:space="preserve">DUFOURG      Eva-nahia  </v>
      </c>
      <c r="E447" s="5" t="str">
        <f>VLOOKUP(A447,Feuil2!$A$1:$E$552,4,0)</f>
        <v>eva-nahia.dufourg@edu.ece.fr</v>
      </c>
      <c r="F447" s="10" t="s">
        <v>2876</v>
      </c>
      <c r="G447" s="5" t="s">
        <v>2202</v>
      </c>
      <c r="H447" s="10" t="str">
        <f>VLOOKUP(G447,Projets!$A$2:$B$90,2,0)</f>
        <v>Quad de l'air, un vent de liberté</v>
      </c>
      <c r="I447" s="5" t="s">
        <v>12</v>
      </c>
      <c r="J447" s="10" t="str">
        <f>VLOOKUP(G447,Projets!$A$2:$K$90,11,0)</f>
        <v>Thomas Couanon</v>
      </c>
      <c r="K447" s="13" t="str">
        <f>VLOOKUP(G447,Projets!$C$2:$E$90,3,0)</f>
        <v>Innovation Ouverte</v>
      </c>
      <c r="L447" s="9">
        <f t="shared" si="41"/>
        <v>5</v>
      </c>
      <c r="M447" s="5" t="s">
        <v>2393</v>
      </c>
      <c r="N447" s="5"/>
      <c r="O447" s="5"/>
      <c r="P447" s="5"/>
      <c r="Q447" s="13">
        <f>VLOOKUP(G447,Projets!$A$2:$R$90,16,0)</f>
        <v>17.5</v>
      </c>
      <c r="R447" s="13">
        <f>VLOOKUP(G447,Projets!$A$2:$R$90,17,0)</f>
        <v>17</v>
      </c>
      <c r="S447" s="13">
        <f t="shared" si="40"/>
        <v>17.25</v>
      </c>
      <c r="T447" s="13">
        <v>17.25</v>
      </c>
      <c r="U447" s="5"/>
      <c r="V447" s="5"/>
      <c r="W447" s="5"/>
      <c r="X447" s="5"/>
      <c r="Y447" s="5"/>
      <c r="Z447" s="5"/>
    </row>
    <row r="448" spans="1:26" ht="15.75" hidden="1" customHeight="1" x14ac:dyDescent="0.25">
      <c r="A448" s="26">
        <v>106544</v>
      </c>
      <c r="B448" s="5" t="str">
        <f>VLOOKUP(A448,Feuil2!$A$1:$E$552,3,0)</f>
        <v xml:space="preserve">TROMELIN     </v>
      </c>
      <c r="C448" s="5" t="str">
        <f>VLOOKUP(A448,Feuil2!$A$1:$E$552,2,0)</f>
        <v xml:space="preserve">Clara  </v>
      </c>
      <c r="D448" s="5" t="str">
        <f t="shared" si="39"/>
        <v xml:space="preserve">TROMELIN      Clara  </v>
      </c>
      <c r="E448" s="5" t="str">
        <f>VLOOKUP(A448,Feuil2!$A$1:$E$552,4,0)</f>
        <v>clara.tromelin@edu.ece.fr</v>
      </c>
      <c r="F448" s="10" t="s">
        <v>2874</v>
      </c>
      <c r="G448" s="5" t="s">
        <v>2202</v>
      </c>
      <c r="H448" s="10" t="str">
        <f>VLOOKUP(G448,Projets!$A$2:$B$90,2,0)</f>
        <v>Quad de l'air, un vent de liberté</v>
      </c>
      <c r="I448" s="10" t="s">
        <v>12</v>
      </c>
      <c r="J448" s="10" t="str">
        <f>VLOOKUP(G448,Projets!$A$2:$K$90,11,0)</f>
        <v>Thomas Couanon</v>
      </c>
      <c r="K448" s="13" t="str">
        <f>VLOOKUP(G448,Projets!$C$2:$E$90,3,0)</f>
        <v>Innovation Ouverte</v>
      </c>
      <c r="L448" s="9">
        <f t="shared" si="41"/>
        <v>5</v>
      </c>
      <c r="M448" s="5" t="s">
        <v>2394</v>
      </c>
      <c r="N448" s="5"/>
      <c r="O448" s="5"/>
      <c r="P448" s="5"/>
      <c r="Q448" s="13">
        <f>VLOOKUP(G448,Projets!$A$2:$R$90,16,0)</f>
        <v>17.5</v>
      </c>
      <c r="R448" s="13">
        <f>VLOOKUP(G448,Projets!$A$2:$R$90,17,0)</f>
        <v>17</v>
      </c>
      <c r="S448" s="13">
        <f t="shared" si="40"/>
        <v>17.25</v>
      </c>
      <c r="T448" s="13">
        <v>17.25</v>
      </c>
      <c r="U448" s="5"/>
      <c r="V448" s="5"/>
      <c r="W448" s="5"/>
      <c r="X448" s="5"/>
      <c r="Y448" s="5"/>
      <c r="Z448" s="5"/>
    </row>
    <row r="449" spans="1:26" ht="15.75" hidden="1" customHeight="1" x14ac:dyDescent="0.25">
      <c r="A449" s="26">
        <v>108373</v>
      </c>
      <c r="B449" s="5" t="str">
        <f>VLOOKUP(A449,Feuil2!$A$1:$E$552,3,0)</f>
        <v xml:space="preserve">BAKHTI     </v>
      </c>
      <c r="C449" s="5" t="str">
        <f>VLOOKUP(A449,Feuil2!$A$1:$E$552,2,0)</f>
        <v xml:space="preserve">Thomas  </v>
      </c>
      <c r="D449" s="5" t="str">
        <f t="shared" si="39"/>
        <v xml:space="preserve">BAKHTI      Thomas  </v>
      </c>
      <c r="E449" s="5" t="str">
        <f>VLOOKUP(A449,Feuil2!$A$1:$E$552,4,0)</f>
        <v>thomas.bakhti@edu.ece.fr</v>
      </c>
      <c r="F449" s="10" t="s">
        <v>2877</v>
      </c>
      <c r="G449" s="5" t="s">
        <v>2203</v>
      </c>
      <c r="H449" s="10" t="str">
        <f>VLOOKUP(G449,Projets!$A$2:$B$90,2,0)</f>
        <v>La première BOX livré dans votre espace de réalité virtuelle</v>
      </c>
      <c r="I449" s="5" t="s">
        <v>53</v>
      </c>
      <c r="J449" s="10" t="str">
        <f>VLOOKUP(G449,Projets!$A$2:$K$90,11,0)</f>
        <v>Jacques Rossard</v>
      </c>
      <c r="K449" s="13" t="str">
        <f>VLOOKUP(G449,Projets!$C$2:$E$90,3,0)</f>
        <v>Innovation ouverte</v>
      </c>
      <c r="L449" s="9">
        <f t="shared" si="41"/>
        <v>6</v>
      </c>
      <c r="M449" s="5" t="s">
        <v>2393</v>
      </c>
      <c r="N449" s="5"/>
      <c r="O449" s="5"/>
      <c r="P449" s="5"/>
      <c r="Q449" s="13">
        <f>VLOOKUP(G449,Projets!$A$2:$R$90,16,0)</f>
        <v>7</v>
      </c>
      <c r="R449" s="13">
        <f>VLOOKUP(G449,Projets!$A$2:$R$90,17,0)</f>
        <v>15</v>
      </c>
      <c r="S449" s="13">
        <f t="shared" si="40"/>
        <v>11</v>
      </c>
      <c r="T449" s="13">
        <v>11</v>
      </c>
      <c r="U449" s="5"/>
      <c r="V449" s="5"/>
      <c r="W449" s="5"/>
      <c r="X449" s="5"/>
      <c r="Y449" s="5"/>
      <c r="Z449" s="5"/>
    </row>
    <row r="450" spans="1:26" ht="15.75" hidden="1" customHeight="1" x14ac:dyDescent="0.25">
      <c r="A450" s="26">
        <v>108117</v>
      </c>
      <c r="B450" s="5" t="str">
        <f>VLOOKUP(A450,Feuil2!$A$1:$E$552,3,0)</f>
        <v xml:space="preserve">IBRAHIMI     </v>
      </c>
      <c r="C450" s="5" t="str">
        <f>VLOOKUP(A450,Feuil2!$A$1:$E$552,2,0)</f>
        <v xml:space="preserve">Othmane  </v>
      </c>
      <c r="D450" s="5" t="str">
        <f t="shared" si="39"/>
        <v xml:space="preserve">IBRAHIMI      Othmane  </v>
      </c>
      <c r="E450" s="5" t="str">
        <f>VLOOKUP(A450,Feuil2!$A$1:$E$552,4,0)</f>
        <v>othmane.ibrahimi@edu.ece.fr</v>
      </c>
      <c r="F450" s="10" t="s">
        <v>2875</v>
      </c>
      <c r="G450" s="5" t="s">
        <v>2203</v>
      </c>
      <c r="H450" s="10" t="str">
        <f>VLOOKUP(G450,Projets!$A$2:$B$90,2,0)</f>
        <v>La première BOX livré dans votre espace de réalité virtuelle</v>
      </c>
      <c r="I450" s="5" t="s">
        <v>53</v>
      </c>
      <c r="J450" s="10" t="str">
        <f>VLOOKUP(G450,Projets!$A$2:$K$90,11,0)</f>
        <v>Jacques Rossard</v>
      </c>
      <c r="K450" s="13" t="str">
        <f>VLOOKUP(G450,Projets!$C$2:$E$90,3,0)</f>
        <v>Innovation ouverte</v>
      </c>
      <c r="L450" s="9">
        <f t="shared" si="41"/>
        <v>6</v>
      </c>
      <c r="M450" s="5" t="s">
        <v>2393</v>
      </c>
      <c r="N450" s="5"/>
      <c r="O450" s="5"/>
      <c r="P450" s="5"/>
      <c r="Q450" s="13">
        <f>VLOOKUP(G450,Projets!$A$2:$R$90,16,0)</f>
        <v>7</v>
      </c>
      <c r="R450" s="13">
        <f>VLOOKUP(G450,Projets!$A$2:$R$90,17,0)</f>
        <v>15</v>
      </c>
      <c r="S450" s="13">
        <f t="shared" si="40"/>
        <v>11</v>
      </c>
      <c r="T450" s="13">
        <v>11</v>
      </c>
      <c r="U450" s="5"/>
      <c r="V450" s="5"/>
      <c r="W450" s="5"/>
      <c r="X450" s="5"/>
      <c r="Y450" s="5"/>
      <c r="Z450" s="5"/>
    </row>
    <row r="451" spans="1:26" ht="15.75" hidden="1" customHeight="1" x14ac:dyDescent="0.25">
      <c r="A451" s="26">
        <v>108589</v>
      </c>
      <c r="B451" s="5" t="str">
        <f>VLOOKUP(A451,Feuil2!$A$1:$E$552,3,0)</f>
        <v xml:space="preserve">DIEP     </v>
      </c>
      <c r="C451" s="5" t="str">
        <f>VLOOKUP(A451,Feuil2!$A$1:$E$552,2,0)</f>
        <v xml:space="preserve">Stéphane  </v>
      </c>
      <c r="D451" s="5" t="str">
        <f t="shared" si="39"/>
        <v xml:space="preserve">DIEP      Stéphane  </v>
      </c>
      <c r="E451" s="5" t="str">
        <f>VLOOKUP(A451,Feuil2!$A$1:$E$552,4,0)</f>
        <v>stephane.diep@edu.ece.fr</v>
      </c>
      <c r="F451" s="10" t="s">
        <v>2874</v>
      </c>
      <c r="G451" s="5" t="s">
        <v>2203</v>
      </c>
      <c r="H451" s="10" t="str">
        <f>VLOOKUP(G451,Projets!$A$2:$B$90,2,0)</f>
        <v>La première BOX livré dans votre espace de réalité virtuelle</v>
      </c>
      <c r="I451" s="5" t="s">
        <v>53</v>
      </c>
      <c r="J451" s="10" t="str">
        <f>VLOOKUP(G451,Projets!$A$2:$K$90,11,0)</f>
        <v>Jacques Rossard</v>
      </c>
      <c r="K451" s="13" t="str">
        <f>VLOOKUP(G451,Projets!$C$2:$E$90,3,0)</f>
        <v>Innovation ouverte</v>
      </c>
      <c r="L451" s="9">
        <f t="shared" si="41"/>
        <v>6</v>
      </c>
      <c r="M451" s="5" t="s">
        <v>2393</v>
      </c>
      <c r="N451" s="5"/>
      <c r="O451" s="5"/>
      <c r="P451" s="5"/>
      <c r="Q451" s="13">
        <f>VLOOKUP(G451,Projets!$A$2:$R$90,16,0)</f>
        <v>7</v>
      </c>
      <c r="R451" s="13">
        <f>VLOOKUP(G451,Projets!$A$2:$R$90,17,0)</f>
        <v>15</v>
      </c>
      <c r="S451" s="13">
        <f t="shared" si="40"/>
        <v>11</v>
      </c>
      <c r="T451" s="13">
        <v>11</v>
      </c>
      <c r="U451" s="5"/>
      <c r="V451" s="5"/>
      <c r="W451" s="5"/>
      <c r="X451" s="5"/>
      <c r="Y451" s="5"/>
      <c r="Z451" s="5"/>
    </row>
    <row r="452" spans="1:26" ht="15.75" hidden="1" customHeight="1" x14ac:dyDescent="0.25">
      <c r="A452" s="26">
        <v>106384</v>
      </c>
      <c r="B452" s="5" t="str">
        <f>VLOOKUP(A452,Feuil2!$A$1:$E$552,3,0)</f>
        <v xml:space="preserve">LAGUARIGUE     </v>
      </c>
      <c r="C452" s="5" t="str">
        <f>VLOOKUP(A452,Feuil2!$A$1:$E$552,2,0)</f>
        <v xml:space="preserve">Antoine  </v>
      </c>
      <c r="D452" s="5" t="str">
        <f t="shared" si="39"/>
        <v xml:space="preserve">LAGUARIGUE      Antoine  </v>
      </c>
      <c r="E452" s="5" t="str">
        <f>VLOOKUP(A452,Feuil2!$A$1:$E$552,4,0)</f>
        <v>antoine.laguarigue@edu.ece.fr</v>
      </c>
      <c r="F452" s="10" t="s">
        <v>2875</v>
      </c>
      <c r="G452" s="5" t="s">
        <v>2203</v>
      </c>
      <c r="H452" s="10" t="str">
        <f>VLOOKUP(G452,Projets!$A$2:$B$90,2,0)</f>
        <v>La première BOX livré dans votre espace de réalité virtuelle</v>
      </c>
      <c r="I452" s="5" t="s">
        <v>53</v>
      </c>
      <c r="J452" s="10" t="str">
        <f>VLOOKUP(G452,Projets!$A$2:$K$90,11,0)</f>
        <v>Jacques Rossard</v>
      </c>
      <c r="K452" s="13" t="str">
        <f>VLOOKUP(G452,Projets!$C$2:$E$90,3,0)</f>
        <v>Innovation ouverte</v>
      </c>
      <c r="L452" s="9">
        <f t="shared" si="41"/>
        <v>6</v>
      </c>
      <c r="M452" s="5" t="s">
        <v>2393</v>
      </c>
      <c r="N452" s="5"/>
      <c r="O452" s="5"/>
      <c r="P452" s="5"/>
      <c r="Q452" s="13">
        <f>VLOOKUP(G452,Projets!$A$2:$R$90,16,0)</f>
        <v>7</v>
      </c>
      <c r="R452" s="13">
        <f>VLOOKUP(G452,Projets!$A$2:$R$90,17,0)</f>
        <v>15</v>
      </c>
      <c r="S452" s="13">
        <f t="shared" si="40"/>
        <v>11</v>
      </c>
      <c r="T452" s="13">
        <v>11</v>
      </c>
      <c r="U452" s="5"/>
      <c r="V452" s="5"/>
      <c r="W452" s="5"/>
      <c r="X452" s="5"/>
      <c r="Y452" s="5"/>
      <c r="Z452" s="5"/>
    </row>
    <row r="453" spans="1:26" ht="15.75" hidden="1" customHeight="1" x14ac:dyDescent="0.25">
      <c r="A453" s="26">
        <v>108197</v>
      </c>
      <c r="B453" s="5" t="str">
        <f>VLOOKUP(A453,Feuil2!$A$1:$E$552,3,0)</f>
        <v xml:space="preserve">BOSVAL     </v>
      </c>
      <c r="C453" s="5" t="str">
        <f>VLOOKUP(A453,Feuil2!$A$1:$E$552,2,0)</f>
        <v xml:space="preserve">Alexis  </v>
      </c>
      <c r="D453" s="5" t="str">
        <f t="shared" si="39"/>
        <v xml:space="preserve">BOSVAL      Alexis  </v>
      </c>
      <c r="E453" s="5" t="str">
        <f>VLOOKUP(A453,Feuil2!$A$1:$E$552,4,0)</f>
        <v>alexis.bosval@edu.ece.fr</v>
      </c>
      <c r="F453" s="10" t="s">
        <v>2874</v>
      </c>
      <c r="G453" s="5" t="s">
        <v>2203</v>
      </c>
      <c r="H453" s="10" t="str">
        <f>VLOOKUP(G453,Projets!$A$2:$B$90,2,0)</f>
        <v>La première BOX livré dans votre espace de réalité virtuelle</v>
      </c>
      <c r="I453" s="10" t="s">
        <v>53</v>
      </c>
      <c r="J453" s="10" t="str">
        <f>VLOOKUP(G453,Projets!$A$2:$K$90,11,0)</f>
        <v>Jacques Rossard</v>
      </c>
      <c r="K453" s="13" t="str">
        <f>VLOOKUP(G453,Projets!$C$2:$E$90,3,0)</f>
        <v>Innovation ouverte</v>
      </c>
      <c r="L453" s="9">
        <f t="shared" si="41"/>
        <v>6</v>
      </c>
      <c r="M453" s="5" t="s">
        <v>2393</v>
      </c>
      <c r="N453" s="5"/>
      <c r="O453" s="5"/>
      <c r="P453" s="5"/>
      <c r="Q453" s="13">
        <f>VLOOKUP(G453,Projets!$A$2:$R$90,16,0)</f>
        <v>7</v>
      </c>
      <c r="R453" s="13">
        <f>VLOOKUP(G453,Projets!$A$2:$R$90,17,0)</f>
        <v>15</v>
      </c>
      <c r="S453" s="13">
        <f t="shared" si="40"/>
        <v>11</v>
      </c>
      <c r="T453" s="13">
        <v>11</v>
      </c>
      <c r="U453" s="5"/>
      <c r="V453" s="5"/>
      <c r="W453" s="5"/>
      <c r="X453" s="5"/>
      <c r="Y453" s="5"/>
      <c r="Z453" s="5"/>
    </row>
    <row r="454" spans="1:26" ht="15.75" hidden="1" customHeight="1" x14ac:dyDescent="0.25">
      <c r="A454" s="26">
        <v>108395</v>
      </c>
      <c r="B454" s="5" t="str">
        <f>VLOOKUP(A454,Feuil2!$A$1:$E$552,3,0)</f>
        <v xml:space="preserve">MAGRE     </v>
      </c>
      <c r="C454" s="5" t="str">
        <f>VLOOKUP(A454,Feuil2!$A$1:$E$552,2,0)</f>
        <v xml:space="preserve">Pierre  </v>
      </c>
      <c r="D454" s="5" t="str">
        <f t="shared" si="39"/>
        <v xml:space="preserve">MAGRE      Pierre  </v>
      </c>
      <c r="E454" s="5" t="str">
        <f>VLOOKUP(A454,Feuil2!$A$1:$E$552,4,0)</f>
        <v>pierre.magre@edu.ece.fr</v>
      </c>
      <c r="F454" s="10" t="s">
        <v>2875</v>
      </c>
      <c r="G454" s="5" t="s">
        <v>2204</v>
      </c>
      <c r="H454" s="10" t="str">
        <f>VLOOKUP(G454,Projets!$A$2:$B$90,2,0)</f>
        <v>-New Portfolio Venture Management- (NPVM)</v>
      </c>
      <c r="I454" s="5" t="s">
        <v>9</v>
      </c>
      <c r="J454" s="10" t="str">
        <f>VLOOKUP(G454,Projets!$A$2:$K$90,11,0)</f>
        <v>Yves RAKOTONDRATSIMBA</v>
      </c>
      <c r="K454" s="13" t="str">
        <f>VLOOKUP(G454,Projets!$C$2:$E$90,3,0)</f>
        <v>Innovation ouverte</v>
      </c>
      <c r="L454" s="9">
        <f t="shared" si="41"/>
        <v>5</v>
      </c>
      <c r="M454" s="5" t="s">
        <v>2393</v>
      </c>
      <c r="N454" s="5"/>
      <c r="O454" s="5"/>
      <c r="P454" s="5"/>
      <c r="Q454" s="13">
        <f>VLOOKUP(G454,Projets!$A$2:$R$90,16,0)</f>
        <v>13.5</v>
      </c>
      <c r="R454" s="13">
        <f>VLOOKUP(G454,Projets!$A$2:$R$90,17,0)</f>
        <v>12</v>
      </c>
      <c r="S454" s="13">
        <f t="shared" si="40"/>
        <v>12.75</v>
      </c>
      <c r="T454" s="13">
        <v>12.75</v>
      </c>
      <c r="U454" s="5"/>
      <c r="V454" s="5"/>
      <c r="W454" s="5"/>
      <c r="X454" s="5"/>
      <c r="Y454" s="5"/>
      <c r="Z454" s="5"/>
    </row>
    <row r="455" spans="1:26" ht="15.75" hidden="1" customHeight="1" x14ac:dyDescent="0.25">
      <c r="A455" s="26">
        <v>108476</v>
      </c>
      <c r="B455" s="5" t="str">
        <f>VLOOKUP(A455,Feuil2!$A$1:$E$552,3,0)</f>
        <v xml:space="preserve">MACE     </v>
      </c>
      <c r="C455" s="5" t="str">
        <f>VLOOKUP(A455,Feuil2!$A$1:$E$552,2,0)</f>
        <v xml:space="preserve">Nicolas  </v>
      </c>
      <c r="D455" s="5" t="str">
        <f t="shared" si="39"/>
        <v xml:space="preserve">MACE      Nicolas  </v>
      </c>
      <c r="E455" s="5" t="str">
        <f>VLOOKUP(A455,Feuil2!$A$1:$E$552,4,0)</f>
        <v>nicolas.mace@edu.ece.fr</v>
      </c>
      <c r="F455" s="10" t="s">
        <v>2875</v>
      </c>
      <c r="G455" s="5" t="s">
        <v>2204</v>
      </c>
      <c r="H455" s="10" t="str">
        <f>VLOOKUP(G455,Projets!$A$2:$B$90,2,0)</f>
        <v>-New Portfolio Venture Management- (NPVM)</v>
      </c>
      <c r="I455" s="5" t="s">
        <v>9</v>
      </c>
      <c r="J455" s="10" t="str">
        <f>VLOOKUP(G455,Projets!$A$2:$K$90,11,0)</f>
        <v>Yves RAKOTONDRATSIMBA</v>
      </c>
      <c r="K455" s="13" t="str">
        <f>VLOOKUP(G455,Projets!$C$2:$E$90,3,0)</f>
        <v>Innovation ouverte</v>
      </c>
      <c r="L455" s="9">
        <f t="shared" si="41"/>
        <v>5</v>
      </c>
      <c r="M455" s="5" t="s">
        <v>2393</v>
      </c>
      <c r="N455" s="5"/>
      <c r="O455" s="5"/>
      <c r="P455" s="5"/>
      <c r="Q455" s="13">
        <f>VLOOKUP(G455,Projets!$A$2:$R$90,16,0)</f>
        <v>13.5</v>
      </c>
      <c r="R455" s="13">
        <f>VLOOKUP(G455,Projets!$A$2:$R$90,17,0)</f>
        <v>12</v>
      </c>
      <c r="S455" s="13">
        <f t="shared" si="40"/>
        <v>12.75</v>
      </c>
      <c r="T455" s="13">
        <v>12.75</v>
      </c>
      <c r="U455" s="5"/>
      <c r="V455" s="5"/>
      <c r="W455" s="5"/>
      <c r="X455" s="5"/>
      <c r="Y455" s="5"/>
      <c r="Z455" s="5"/>
    </row>
    <row r="456" spans="1:26" ht="15.75" hidden="1" customHeight="1" x14ac:dyDescent="0.25">
      <c r="A456" s="26">
        <v>108403</v>
      </c>
      <c r="B456" s="5" t="str">
        <f>VLOOKUP(A456,Feuil2!$A$1:$E$552,3,0)</f>
        <v xml:space="preserve">PICAL     </v>
      </c>
      <c r="C456" s="5" t="str">
        <f>VLOOKUP(A456,Feuil2!$A$1:$E$552,2,0)</f>
        <v xml:space="preserve">Valentin  </v>
      </c>
      <c r="D456" s="5" t="str">
        <f t="shared" si="39"/>
        <v xml:space="preserve">PICAL      Valentin  </v>
      </c>
      <c r="E456" s="5" t="str">
        <f>VLOOKUP(A456,Feuil2!$A$1:$E$552,4,0)</f>
        <v>valentin.pical@edu.ece.fr</v>
      </c>
      <c r="F456" s="10" t="s">
        <v>2878</v>
      </c>
      <c r="G456" s="5" t="s">
        <v>2204</v>
      </c>
      <c r="H456" s="10" t="str">
        <f>VLOOKUP(G456,Projets!$A$2:$B$90,2,0)</f>
        <v>-New Portfolio Venture Management- (NPVM)</v>
      </c>
      <c r="I456" s="5" t="s">
        <v>9</v>
      </c>
      <c r="J456" s="10" t="str">
        <f>VLOOKUP(G456,Projets!$A$2:$K$90,11,0)</f>
        <v>Yves RAKOTONDRATSIMBA</v>
      </c>
      <c r="K456" s="13" t="str">
        <f>VLOOKUP(G456,Projets!$C$2:$E$90,3,0)</f>
        <v>Innovation ouverte</v>
      </c>
      <c r="L456" s="9">
        <f t="shared" si="41"/>
        <v>5</v>
      </c>
      <c r="M456" s="5" t="s">
        <v>2394</v>
      </c>
      <c r="N456" s="5"/>
      <c r="O456" s="5"/>
      <c r="P456" s="5"/>
      <c r="Q456" s="13">
        <f>VLOOKUP(G456,Projets!$A$2:$R$90,16,0)</f>
        <v>13.5</v>
      </c>
      <c r="R456" s="13">
        <f>VLOOKUP(G456,Projets!$A$2:$R$90,17,0)</f>
        <v>12</v>
      </c>
      <c r="S456" s="13">
        <f t="shared" si="40"/>
        <v>12.75</v>
      </c>
      <c r="T456" s="13">
        <v>12.75</v>
      </c>
      <c r="U456" s="5"/>
      <c r="V456" s="5"/>
      <c r="W456" s="5"/>
      <c r="X456" s="5"/>
      <c r="Y456" s="5"/>
      <c r="Z456" s="5"/>
    </row>
    <row r="457" spans="1:26" ht="15.75" hidden="1" customHeight="1" x14ac:dyDescent="0.25">
      <c r="A457" s="26">
        <v>108483</v>
      </c>
      <c r="B457" s="5" t="str">
        <f>VLOOKUP(A457,Feuil2!$A$1:$E$552,3,0)</f>
        <v xml:space="preserve">GAJENDRAN     </v>
      </c>
      <c r="C457" s="5" t="str">
        <f>VLOOKUP(A457,Feuil2!$A$1:$E$552,2,0)</f>
        <v xml:space="preserve">Mithuran  </v>
      </c>
      <c r="D457" s="5" t="str">
        <f t="shared" si="39"/>
        <v xml:space="preserve">GAJENDRAN      Mithuran  </v>
      </c>
      <c r="E457" s="5" t="str">
        <f>VLOOKUP(A457,Feuil2!$A$1:$E$552,4,0)</f>
        <v>mithuran.gajendran@edu.ece.fr</v>
      </c>
      <c r="F457" s="10" t="s">
        <v>2875</v>
      </c>
      <c r="G457" s="5" t="s">
        <v>2204</v>
      </c>
      <c r="H457" s="10" t="str">
        <f>VLOOKUP(G457,Projets!$A$2:$B$90,2,0)</f>
        <v>-New Portfolio Venture Management- (NPVM)</v>
      </c>
      <c r="I457" s="5" t="s">
        <v>9</v>
      </c>
      <c r="J457" s="10" t="str">
        <f>VLOOKUP(G457,Projets!$A$2:$K$90,11,0)</f>
        <v>Yves RAKOTONDRATSIMBA</v>
      </c>
      <c r="K457" s="13" t="str">
        <f>VLOOKUP(G457,Projets!$C$2:$E$90,3,0)</f>
        <v>Innovation ouverte</v>
      </c>
      <c r="L457" s="9">
        <f t="shared" si="41"/>
        <v>5</v>
      </c>
      <c r="M457" s="5" t="s">
        <v>2393</v>
      </c>
      <c r="N457" s="5"/>
      <c r="O457" s="5"/>
      <c r="P457" s="5"/>
      <c r="Q457" s="13">
        <f>VLOOKUP(G457,Projets!$A$2:$R$90,16,0)</f>
        <v>13.5</v>
      </c>
      <c r="R457" s="13">
        <f>VLOOKUP(G457,Projets!$A$2:$R$90,17,0)</f>
        <v>12</v>
      </c>
      <c r="S457" s="13">
        <f t="shared" si="40"/>
        <v>12.75</v>
      </c>
      <c r="T457" s="13">
        <v>12.75</v>
      </c>
      <c r="U457" s="5"/>
      <c r="V457" s="5"/>
      <c r="W457" s="5"/>
      <c r="X457" s="5"/>
      <c r="Y457" s="5"/>
      <c r="Z457" s="5"/>
    </row>
    <row r="458" spans="1:26" ht="15.75" hidden="1" customHeight="1" x14ac:dyDescent="0.25">
      <c r="A458" s="26">
        <v>108187</v>
      </c>
      <c r="B458" s="5" t="str">
        <f>VLOOKUP(A458,Feuil2!$A$1:$E$552,3,0)</f>
        <v xml:space="preserve">FERRANDIS     </v>
      </c>
      <c r="C458" s="5" t="str">
        <f>VLOOKUP(A458,Feuil2!$A$1:$E$552,2,0)</f>
        <v xml:space="preserve">Alizée  </v>
      </c>
      <c r="D458" s="5" t="str">
        <f t="shared" si="39"/>
        <v xml:space="preserve">FERRANDIS      Alizée  </v>
      </c>
      <c r="E458" s="5" t="str">
        <f>VLOOKUP(A458,Feuil2!$A$1:$E$552,4,0)</f>
        <v>alizee.ferrandis@edu.ece.fr</v>
      </c>
      <c r="F458" s="10" t="s">
        <v>2878</v>
      </c>
      <c r="G458" s="5" t="s">
        <v>2204</v>
      </c>
      <c r="H458" s="10" t="str">
        <f>VLOOKUP(G458,Projets!$A$2:$B$90,2,0)</f>
        <v>-New Portfolio Venture Management- (NPVM)</v>
      </c>
      <c r="I458" s="10" t="s">
        <v>9</v>
      </c>
      <c r="J458" s="10" t="str">
        <f>VLOOKUP(G458,Projets!$A$2:$K$90,11,0)</f>
        <v>Yves RAKOTONDRATSIMBA</v>
      </c>
      <c r="K458" s="13" t="str">
        <f>VLOOKUP(G458,Projets!$C$2:$E$90,3,0)</f>
        <v>Innovation ouverte</v>
      </c>
      <c r="L458" s="9">
        <f t="shared" si="41"/>
        <v>5</v>
      </c>
      <c r="M458" s="5" t="s">
        <v>2393</v>
      </c>
      <c r="N458" s="5"/>
      <c r="O458" s="5"/>
      <c r="P458" s="5"/>
      <c r="Q458" s="13">
        <f>VLOOKUP(G458,Projets!$A$2:$R$90,16,0)</f>
        <v>13.5</v>
      </c>
      <c r="R458" s="13">
        <f>VLOOKUP(G458,Projets!$A$2:$R$90,17,0)</f>
        <v>12</v>
      </c>
      <c r="S458" s="13">
        <f t="shared" si="40"/>
        <v>12.75</v>
      </c>
      <c r="T458" s="13">
        <v>12.75</v>
      </c>
      <c r="U458" s="5"/>
      <c r="V458" s="5"/>
      <c r="W458" s="5"/>
      <c r="X458" s="5"/>
      <c r="Y458" s="5"/>
      <c r="Z458" s="5"/>
    </row>
    <row r="459" spans="1:26" ht="15.75" hidden="1" customHeight="1" x14ac:dyDescent="0.25">
      <c r="A459" s="26">
        <v>106989</v>
      </c>
      <c r="B459" s="5" t="str">
        <f>VLOOKUP(A459,Feuil2!$A$1:$E$552,3,0)</f>
        <v xml:space="preserve">BRISSE     </v>
      </c>
      <c r="C459" s="5" t="str">
        <f>VLOOKUP(A459,Feuil2!$A$1:$E$552,2,0)</f>
        <v xml:space="preserve">Romain  </v>
      </c>
      <c r="D459" s="5" t="str">
        <f t="shared" si="39"/>
        <v xml:space="preserve">BRISSE      Romain  </v>
      </c>
      <c r="E459" s="5" t="str">
        <f>VLOOKUP(A459,Feuil2!$A$1:$E$552,4,0)</f>
        <v>romain.brisse@edu.ece.fr</v>
      </c>
      <c r="F459" s="10" t="s">
        <v>2878</v>
      </c>
      <c r="G459" s="5" t="s">
        <v>2205</v>
      </c>
      <c r="H459" s="10" t="str">
        <f>VLOOKUP(G459,Projets!$A$2:$B$90,2,0)</f>
        <v>Classe silencieuse</v>
      </c>
      <c r="I459" s="5" t="s">
        <v>53</v>
      </c>
      <c r="J459" s="10" t="str">
        <f>VLOOKUP(G459,Projets!$A$2:$K$90,11,0)</f>
        <v>Elisabeth RENDLER</v>
      </c>
      <c r="K459" s="13" t="str">
        <f>VLOOKUP(G459,Projets!$C$2:$E$90,3,0)</f>
        <v>Innovation Ouverte</v>
      </c>
      <c r="L459" s="9">
        <f t="shared" si="41"/>
        <v>5</v>
      </c>
      <c r="M459" s="5" t="s">
        <v>2394</v>
      </c>
      <c r="N459" s="5"/>
      <c r="O459" s="5"/>
      <c r="P459" s="5"/>
      <c r="Q459" s="13">
        <f>VLOOKUP(G459,Projets!$A$2:$R$90,16,0)</f>
        <v>17.5</v>
      </c>
      <c r="R459" s="13">
        <f>VLOOKUP(G459,Projets!$A$2:$R$90,17,0)</f>
        <v>17</v>
      </c>
      <c r="S459" s="13">
        <f t="shared" si="40"/>
        <v>17.25</v>
      </c>
      <c r="T459" s="13">
        <v>17.25</v>
      </c>
      <c r="U459" s="5"/>
      <c r="V459" s="5"/>
      <c r="W459" s="5"/>
      <c r="X459" s="5"/>
      <c r="Y459" s="5"/>
      <c r="Z459" s="5"/>
    </row>
    <row r="460" spans="1:26" ht="15.75" hidden="1" customHeight="1" x14ac:dyDescent="0.25">
      <c r="A460" s="26">
        <v>106410</v>
      </c>
      <c r="B460" s="5" t="str">
        <f>VLOOKUP(A460,Feuil2!$A$1:$E$552,3,0)</f>
        <v xml:space="preserve">DUCHESNE     </v>
      </c>
      <c r="C460" s="5" t="str">
        <f>VLOOKUP(A460,Feuil2!$A$1:$E$552,2,0)</f>
        <v xml:space="preserve">Anastasia  </v>
      </c>
      <c r="D460" s="5" t="str">
        <f t="shared" si="39"/>
        <v xml:space="preserve">DUCHESNE      Anastasia  </v>
      </c>
      <c r="E460" s="5" t="str">
        <f>VLOOKUP(A460,Feuil2!$A$1:$E$552,4,0)</f>
        <v>anastasia.duchesne@edu.ece.fr</v>
      </c>
      <c r="F460" s="10" t="s">
        <v>2878</v>
      </c>
      <c r="G460" s="5" t="s">
        <v>2205</v>
      </c>
      <c r="H460" s="10" t="str">
        <f>VLOOKUP(G460,Projets!$A$2:$B$90,2,0)</f>
        <v>Classe silencieuse</v>
      </c>
      <c r="I460" s="5" t="s">
        <v>53</v>
      </c>
      <c r="J460" s="10" t="str">
        <f>VLOOKUP(G460,Projets!$A$2:$K$90,11,0)</f>
        <v>Elisabeth RENDLER</v>
      </c>
      <c r="K460" s="13" t="str">
        <f>VLOOKUP(G460,Projets!$C$2:$E$90,3,0)</f>
        <v>Innovation Ouverte</v>
      </c>
      <c r="L460" s="9">
        <f t="shared" si="41"/>
        <v>5</v>
      </c>
      <c r="M460" s="5" t="s">
        <v>2394</v>
      </c>
      <c r="N460" s="5"/>
      <c r="O460" s="5"/>
      <c r="P460" s="5"/>
      <c r="Q460" s="13">
        <f>VLOOKUP(G460,Projets!$A$2:$R$90,16,0)</f>
        <v>17.5</v>
      </c>
      <c r="R460" s="13">
        <f>VLOOKUP(G460,Projets!$A$2:$R$90,17,0)</f>
        <v>17</v>
      </c>
      <c r="S460" s="13">
        <f t="shared" si="40"/>
        <v>17.25</v>
      </c>
      <c r="T460" s="13">
        <v>17.25</v>
      </c>
      <c r="U460" s="5"/>
      <c r="V460" s="5"/>
      <c r="W460" s="5"/>
      <c r="X460" s="5"/>
      <c r="Y460" s="5"/>
      <c r="Z460" s="5"/>
    </row>
    <row r="461" spans="1:26" ht="15.75" hidden="1" customHeight="1" x14ac:dyDescent="0.25">
      <c r="A461" s="26">
        <v>106973</v>
      </c>
      <c r="B461" s="5" t="str">
        <f>VLOOKUP(A461,Feuil2!$A$1:$E$552,3,0)</f>
        <v xml:space="preserve">MARTIN     </v>
      </c>
      <c r="C461" s="5" t="str">
        <f>VLOOKUP(A461,Feuil2!$A$1:$E$552,2,0)</f>
        <v xml:space="preserve">Alexis  </v>
      </c>
      <c r="D461" s="5" t="str">
        <f t="shared" si="39"/>
        <v xml:space="preserve">MARTIN      Alexis  </v>
      </c>
      <c r="E461" s="5" t="str">
        <f>VLOOKUP(A461,Feuil2!$A$1:$E$552,4,0)</f>
        <v>alexis.martin1@edu.ece.fr</v>
      </c>
      <c r="F461" s="10" t="s">
        <v>2877</v>
      </c>
      <c r="G461" s="5" t="s">
        <v>2205</v>
      </c>
      <c r="H461" s="10" t="str">
        <f>VLOOKUP(G461,Projets!$A$2:$B$90,2,0)</f>
        <v>Classe silencieuse</v>
      </c>
      <c r="I461" s="5" t="s">
        <v>53</v>
      </c>
      <c r="J461" s="10" t="str">
        <f>VLOOKUP(G461,Projets!$A$2:$K$90,11,0)</f>
        <v>Elisabeth RENDLER</v>
      </c>
      <c r="K461" s="13" t="str">
        <f>VLOOKUP(G461,Projets!$C$2:$E$90,3,0)</f>
        <v>Innovation Ouverte</v>
      </c>
      <c r="L461" s="9">
        <f t="shared" si="41"/>
        <v>5</v>
      </c>
      <c r="M461" s="5" t="s">
        <v>2394</v>
      </c>
      <c r="N461" s="5"/>
      <c r="O461" s="5"/>
      <c r="P461" s="5"/>
      <c r="Q461" s="13">
        <f>VLOOKUP(G461,Projets!$A$2:$R$90,16,0)</f>
        <v>17.5</v>
      </c>
      <c r="R461" s="13">
        <f>VLOOKUP(G461,Projets!$A$2:$R$90,17,0)</f>
        <v>17</v>
      </c>
      <c r="S461" s="13">
        <f t="shared" si="40"/>
        <v>17.25</v>
      </c>
      <c r="T461" s="13">
        <v>17.25</v>
      </c>
      <c r="U461" s="5"/>
      <c r="V461" s="5"/>
      <c r="W461" s="5"/>
      <c r="X461" s="5"/>
      <c r="Y461" s="5"/>
      <c r="Z461" s="5"/>
    </row>
    <row r="462" spans="1:26" ht="15.75" hidden="1" customHeight="1" x14ac:dyDescent="0.25">
      <c r="A462" s="26">
        <v>106709</v>
      </c>
      <c r="B462" s="5" t="str">
        <f>VLOOKUP(A462,Feuil2!$A$1:$E$552,3,0)</f>
        <v xml:space="preserve">PADIS     </v>
      </c>
      <c r="C462" s="5" t="str">
        <f>VLOOKUP(A462,Feuil2!$A$1:$E$552,2,0)</f>
        <v xml:space="preserve">Gabriel  </v>
      </c>
      <c r="D462" s="5" t="str">
        <f t="shared" si="39"/>
        <v xml:space="preserve">PADIS      Gabriel  </v>
      </c>
      <c r="E462" s="5" t="str">
        <f>VLOOKUP(A462,Feuil2!$A$1:$E$552,4,0)</f>
        <v>gabriel.padis@edu.ece.fr</v>
      </c>
      <c r="F462" s="10" t="s">
        <v>2878</v>
      </c>
      <c r="G462" s="5" t="s">
        <v>2205</v>
      </c>
      <c r="H462" s="10" t="str">
        <f>VLOOKUP(G462,Projets!$A$2:$B$90,2,0)</f>
        <v>Classe silencieuse</v>
      </c>
      <c r="I462" s="5" t="s">
        <v>53</v>
      </c>
      <c r="J462" s="10" t="str">
        <f>VLOOKUP(G462,Projets!$A$2:$K$90,11,0)</f>
        <v>Elisabeth RENDLER</v>
      </c>
      <c r="K462" s="13" t="str">
        <f>VLOOKUP(G462,Projets!$C$2:$E$90,3,0)</f>
        <v>Innovation Ouverte</v>
      </c>
      <c r="L462" s="9">
        <f t="shared" si="41"/>
        <v>5</v>
      </c>
      <c r="M462" s="5" t="s">
        <v>2394</v>
      </c>
      <c r="N462" s="5"/>
      <c r="O462" s="5"/>
      <c r="P462" s="5"/>
      <c r="Q462" s="13">
        <f>VLOOKUP(G462,Projets!$A$2:$R$90,16,0)</f>
        <v>17.5</v>
      </c>
      <c r="R462" s="13">
        <f>VLOOKUP(G462,Projets!$A$2:$R$90,17,0)</f>
        <v>17</v>
      </c>
      <c r="S462" s="13">
        <f t="shared" si="40"/>
        <v>17.25</v>
      </c>
      <c r="T462" s="13">
        <v>17.25</v>
      </c>
      <c r="U462" s="5"/>
      <c r="V462" s="5"/>
      <c r="W462" s="5"/>
      <c r="X462" s="5"/>
      <c r="Y462" s="5"/>
      <c r="Z462" s="5"/>
    </row>
    <row r="463" spans="1:26" ht="15.75" hidden="1" customHeight="1" x14ac:dyDescent="0.25">
      <c r="A463" s="26">
        <v>106372</v>
      </c>
      <c r="B463" s="5" t="str">
        <f>VLOOKUP(A463,Feuil2!$A$1:$E$552,3,0)</f>
        <v xml:space="preserve">TAO     </v>
      </c>
      <c r="C463" s="5" t="str">
        <f>VLOOKUP(A463,Feuil2!$A$1:$E$552,2,0)</f>
        <v xml:space="preserve">Tuong vi </v>
      </c>
      <c r="D463" s="5" t="str">
        <f t="shared" si="39"/>
        <v xml:space="preserve">TAO      Tuong vi </v>
      </c>
      <c r="E463" s="5" t="str">
        <f>VLOOKUP(A463,Feuil2!$A$1:$E$552,4,0)</f>
        <v>tuong-vi.tao@edu.ece.fr</v>
      </c>
      <c r="F463" s="10" t="s">
        <v>2877</v>
      </c>
      <c r="G463" s="5" t="s">
        <v>2205</v>
      </c>
      <c r="H463" s="10" t="str">
        <f>VLOOKUP(G463,Projets!$A$2:$B$90,2,0)</f>
        <v>Classe silencieuse</v>
      </c>
      <c r="I463" s="10" t="s">
        <v>53</v>
      </c>
      <c r="J463" s="10" t="str">
        <f>VLOOKUP(G463,Projets!$A$2:$K$90,11,0)</f>
        <v>Elisabeth RENDLER</v>
      </c>
      <c r="K463" s="13" t="str">
        <f>VLOOKUP(G463,Projets!$C$2:$E$90,3,0)</f>
        <v>Innovation Ouverte</v>
      </c>
      <c r="L463" s="9">
        <f t="shared" si="41"/>
        <v>5</v>
      </c>
      <c r="M463" s="5" t="s">
        <v>2393</v>
      </c>
      <c r="N463" s="5"/>
      <c r="O463" s="5"/>
      <c r="P463" s="5"/>
      <c r="Q463" s="13">
        <f>VLOOKUP(G463,Projets!$A$2:$R$90,16,0)</f>
        <v>17.5</v>
      </c>
      <c r="R463" s="13">
        <f>VLOOKUP(G463,Projets!$A$2:$R$90,17,0)</f>
        <v>17</v>
      </c>
      <c r="S463" s="13">
        <f t="shared" si="40"/>
        <v>17.25</v>
      </c>
      <c r="T463" s="13">
        <v>17.25</v>
      </c>
      <c r="U463" s="5"/>
      <c r="V463" s="5"/>
      <c r="W463" s="5"/>
      <c r="X463" s="5"/>
      <c r="Y463" s="5"/>
      <c r="Z463" s="5"/>
    </row>
    <row r="464" spans="1:26" ht="15.75" hidden="1" customHeight="1" x14ac:dyDescent="0.25">
      <c r="A464" s="26">
        <v>108506</v>
      </c>
      <c r="B464" s="5" t="str">
        <f>VLOOKUP(A464,Feuil2!$A$1:$E$552,3,0)</f>
        <v xml:space="preserve">NGUETTE     </v>
      </c>
      <c r="C464" s="5" t="str">
        <f>VLOOKUP(A464,Feuil2!$A$1:$E$552,2,0)</f>
        <v xml:space="preserve">Mamadou  </v>
      </c>
      <c r="D464" s="5" t="str">
        <f t="shared" si="39"/>
        <v xml:space="preserve">NGUETTE      Mamadou  </v>
      </c>
      <c r="E464" s="5" t="str">
        <f>VLOOKUP(A464,Feuil2!$A$1:$E$552,4,0)</f>
        <v>mamadou.nguette@edu.ece.fr</v>
      </c>
      <c r="F464" s="10" t="s">
        <v>2874</v>
      </c>
      <c r="G464" s="5" t="s">
        <v>2206</v>
      </c>
      <c r="H464" s="10" t="str">
        <f>VLOOKUP(G464,Projets!$A$2:$B$90,2,0)</f>
        <v>Drone FPV stéréoscopique</v>
      </c>
      <c r="I464" s="5" t="s">
        <v>16</v>
      </c>
      <c r="J464" s="10" t="str">
        <f>VLOOKUP(G464,Projets!$A$2:$K$90,11,0)</f>
        <v>Sebti Mouelhi</v>
      </c>
      <c r="K464" s="13" t="str">
        <f>VLOOKUP(G464,Projets!$C$2:$E$90,3,0)</f>
        <v>Innovation Ouverte</v>
      </c>
      <c r="L464" s="9">
        <f t="shared" si="41"/>
        <v>6</v>
      </c>
      <c r="M464" s="5" t="s">
        <v>2393</v>
      </c>
      <c r="N464" s="5"/>
      <c r="O464" s="5"/>
      <c r="P464" s="5"/>
      <c r="Q464" s="13">
        <f>VLOOKUP(G464,Projets!$A$2:$R$90,16,0)</f>
        <v>15.25</v>
      </c>
      <c r="R464" s="13">
        <f>VLOOKUP(G464,Projets!$A$2:$R$90,17,0)</f>
        <v>18</v>
      </c>
      <c r="S464" s="13">
        <f t="shared" si="40"/>
        <v>16.625</v>
      </c>
      <c r="T464" s="13">
        <v>16.625</v>
      </c>
      <c r="U464" s="5"/>
      <c r="V464" s="5"/>
      <c r="W464" s="5"/>
      <c r="X464" s="5"/>
      <c r="Y464" s="5"/>
      <c r="Z464" s="5"/>
    </row>
    <row r="465" spans="1:26" s="5" customFormat="1" ht="15.75" hidden="1" customHeight="1" x14ac:dyDescent="0.25">
      <c r="A465" s="26">
        <v>108444</v>
      </c>
      <c r="B465" s="5" t="str">
        <f>VLOOKUP(A465,Feuil2!$A$1:$E$552,3,0)</f>
        <v xml:space="preserve">MOUTACHY     </v>
      </c>
      <c r="C465" s="5" t="str">
        <f>VLOOKUP(A465,Feuil2!$A$1:$E$552,2,0)</f>
        <v xml:space="preserve">Yoann  </v>
      </c>
      <c r="D465" s="5" t="str">
        <f t="shared" si="39"/>
        <v xml:space="preserve">MOUTACHY      Yoann  </v>
      </c>
      <c r="E465" s="5" t="str">
        <f>VLOOKUP(A465,Feuil2!$A$1:$E$552,4,0)</f>
        <v>yoann.moutachy@edu.ece.fr</v>
      </c>
      <c r="F465" s="10" t="s">
        <v>2877</v>
      </c>
      <c r="G465" s="5" t="s">
        <v>2206</v>
      </c>
      <c r="H465" s="10" t="str">
        <f>VLOOKUP(G465,Projets!$A$2:$B$90,2,0)</f>
        <v>Drone FPV stéréoscopique</v>
      </c>
      <c r="I465" s="5" t="s">
        <v>16</v>
      </c>
      <c r="J465" s="10" t="str">
        <f>VLOOKUP(G465,Projets!$A$2:$K$90,11,0)</f>
        <v>Sebti Mouelhi</v>
      </c>
      <c r="K465" s="13" t="str">
        <f>VLOOKUP(G465,Projets!$C$2:$E$90,3,0)</f>
        <v>Innovation Ouverte</v>
      </c>
      <c r="L465" s="9">
        <f t="shared" si="41"/>
        <v>6</v>
      </c>
      <c r="M465" s="5" t="s">
        <v>2393</v>
      </c>
      <c r="Q465" s="13">
        <f>VLOOKUP(G465,Projets!$A$2:$R$90,16,0)</f>
        <v>15.25</v>
      </c>
      <c r="R465" s="13">
        <f>VLOOKUP(G465,Projets!$A$2:$R$90,17,0)</f>
        <v>18</v>
      </c>
      <c r="S465" s="13">
        <f t="shared" si="40"/>
        <v>16.625</v>
      </c>
      <c r="T465" s="13">
        <v>16.625</v>
      </c>
    </row>
    <row r="466" spans="1:26" ht="15.75" hidden="1" x14ac:dyDescent="0.25">
      <c r="A466" s="26">
        <v>108477</v>
      </c>
      <c r="B466" s="5" t="str">
        <f>VLOOKUP(A466,Feuil2!$A$1:$E$552,3,0)</f>
        <v xml:space="preserve">EL AASSRI    </v>
      </c>
      <c r="C466" s="5" t="str">
        <f>VLOOKUP(A466,Feuil2!$A$1:$E$552,2,0)</f>
        <v xml:space="preserve">Ayoub  </v>
      </c>
      <c r="D466" s="5" t="str">
        <f t="shared" si="39"/>
        <v xml:space="preserve">EL AASSRI     Ayoub  </v>
      </c>
      <c r="E466" s="5" t="str">
        <f>VLOOKUP(A466,Feuil2!$A$1:$E$552,4,0)</f>
        <v>ayoub.el-aassri@edu.ece.fr</v>
      </c>
      <c r="F466" s="10" t="s">
        <v>2877</v>
      </c>
      <c r="G466" s="5" t="s">
        <v>2206</v>
      </c>
      <c r="H466" s="10" t="str">
        <f>VLOOKUP(G466,Projets!$A$2:$B$90,2,0)</f>
        <v>Drone FPV stéréoscopique</v>
      </c>
      <c r="I466" s="5" t="s">
        <v>16</v>
      </c>
      <c r="J466" s="10" t="str">
        <f>VLOOKUP(G466,Projets!$A$2:$K$90,11,0)</f>
        <v>Sebti Mouelhi</v>
      </c>
      <c r="K466" s="13" t="str">
        <f>VLOOKUP(G466,Projets!$C$2:$E$90,3,0)</f>
        <v>Innovation Ouverte</v>
      </c>
      <c r="L466" s="9">
        <f t="shared" si="41"/>
        <v>6</v>
      </c>
      <c r="M466" s="5" t="s">
        <v>2393</v>
      </c>
      <c r="N466" s="5"/>
      <c r="O466" s="5"/>
      <c r="P466" s="5"/>
      <c r="Q466" s="13">
        <f>VLOOKUP(G466,Projets!$A$2:$R$90,16,0)</f>
        <v>15.25</v>
      </c>
      <c r="R466" s="13">
        <f>VLOOKUP(G466,Projets!$A$2:$R$90,17,0)</f>
        <v>18</v>
      </c>
      <c r="S466" s="13">
        <f t="shared" si="40"/>
        <v>16.625</v>
      </c>
      <c r="T466" s="13">
        <v>16.625</v>
      </c>
      <c r="U466" s="5"/>
      <c r="V466" s="5"/>
      <c r="W466" s="5"/>
      <c r="X466" s="5"/>
      <c r="Y466" s="5"/>
      <c r="Z466" s="5"/>
    </row>
    <row r="467" spans="1:26" ht="15.75" hidden="1" x14ac:dyDescent="0.25">
      <c r="A467" s="26">
        <v>108556</v>
      </c>
      <c r="B467" s="5" t="str">
        <f>VLOOKUP(A467,Feuil2!$A$1:$E$552,3,0)</f>
        <v xml:space="preserve">MAHAMMA     </v>
      </c>
      <c r="C467" s="5" t="str">
        <f>VLOOKUP(A467,Feuil2!$A$1:$E$552,2,0)</f>
        <v xml:space="preserve">Abdelhamid  </v>
      </c>
      <c r="D467" s="5" t="str">
        <f t="shared" si="39"/>
        <v xml:space="preserve">MAHAMMA      Abdelhamid  </v>
      </c>
      <c r="E467" s="5" t="str">
        <f>VLOOKUP(A467,Feuil2!$A$1:$E$552,4,0)</f>
        <v>abdelhamid.mahamma@edu.ece.fr</v>
      </c>
      <c r="F467" s="10" t="s">
        <v>2877</v>
      </c>
      <c r="G467" s="5" t="s">
        <v>2206</v>
      </c>
      <c r="H467" s="10" t="str">
        <f>VLOOKUP(G467,Projets!$A$2:$B$90,2,0)</f>
        <v>Drone FPV stéréoscopique</v>
      </c>
      <c r="I467" s="5" t="s">
        <v>16</v>
      </c>
      <c r="J467" s="10" t="str">
        <f>VLOOKUP(G467,Projets!$A$2:$K$90,11,0)</f>
        <v>Sebti Mouelhi</v>
      </c>
      <c r="K467" s="13" t="str">
        <f>VLOOKUP(G467,Projets!$C$2:$E$90,3,0)</f>
        <v>Innovation Ouverte</v>
      </c>
      <c r="L467" s="9">
        <f t="shared" si="41"/>
        <v>6</v>
      </c>
      <c r="M467" s="5" t="s">
        <v>2393</v>
      </c>
      <c r="N467" s="5"/>
      <c r="O467" s="5"/>
      <c r="P467" s="5"/>
      <c r="Q467" s="13">
        <f>VLOOKUP(G467,Projets!$A$2:$R$90,16,0)</f>
        <v>15.25</v>
      </c>
      <c r="R467" s="13">
        <f>VLOOKUP(G467,Projets!$A$2:$R$90,17,0)</f>
        <v>18</v>
      </c>
      <c r="S467" s="13">
        <f t="shared" si="40"/>
        <v>16.625</v>
      </c>
      <c r="T467" s="13">
        <v>16.625</v>
      </c>
      <c r="U467" s="5"/>
      <c r="V467" s="5"/>
      <c r="W467" s="5"/>
      <c r="X467" s="5"/>
      <c r="Y467" s="5"/>
      <c r="Z467" s="5"/>
    </row>
    <row r="468" spans="1:26" ht="15.75" hidden="1" x14ac:dyDescent="0.25">
      <c r="A468" s="26">
        <v>108553</v>
      </c>
      <c r="B468" s="5" t="str">
        <f>VLOOKUP(A468,Feuil2!$A$1:$E$552,3,0)</f>
        <v xml:space="preserve">TCHIKAYA     </v>
      </c>
      <c r="C468" s="5" t="str">
        <f>VLOOKUP(A468,Feuil2!$A$1:$E$552,2,0)</f>
        <v xml:space="preserve">Kany  </v>
      </c>
      <c r="D468" s="5" t="str">
        <f t="shared" si="39"/>
        <v xml:space="preserve">TCHIKAYA      Kany  </v>
      </c>
      <c r="E468" s="5" t="str">
        <f>VLOOKUP(A468,Feuil2!$A$1:$E$552,4,0)</f>
        <v>kany.tchikaya@edu.ece.fr</v>
      </c>
      <c r="F468" s="10" t="s">
        <v>2877</v>
      </c>
      <c r="G468" s="5" t="s">
        <v>2206</v>
      </c>
      <c r="H468" s="10" t="str">
        <f>VLOOKUP(G468,Projets!$A$2:$B$90,2,0)</f>
        <v>Drone FPV stéréoscopique</v>
      </c>
      <c r="I468" s="10" t="s">
        <v>16</v>
      </c>
      <c r="J468" s="10" t="str">
        <f>VLOOKUP(G468,Projets!$A$2:$K$90,11,0)</f>
        <v>Sebti Mouelhi</v>
      </c>
      <c r="K468" s="13" t="str">
        <f>VLOOKUP(G468,Projets!$C$2:$E$90,3,0)</f>
        <v>Innovation Ouverte</v>
      </c>
      <c r="L468" s="9">
        <f t="shared" si="41"/>
        <v>6</v>
      </c>
      <c r="M468" s="5" t="s">
        <v>2393</v>
      </c>
      <c r="N468" s="5"/>
      <c r="O468" s="5"/>
      <c r="P468" s="5"/>
      <c r="Q468" s="13">
        <f>VLOOKUP(G468,Projets!$A$2:$R$90,16,0)</f>
        <v>15.25</v>
      </c>
      <c r="R468" s="13">
        <f>VLOOKUP(G468,Projets!$A$2:$R$90,17,0)</f>
        <v>18</v>
      </c>
      <c r="S468" s="13">
        <f t="shared" si="40"/>
        <v>16.625</v>
      </c>
      <c r="T468" s="13">
        <v>16.625</v>
      </c>
      <c r="U468" s="5"/>
      <c r="V468" s="5"/>
      <c r="W468" s="5"/>
      <c r="X468" s="5"/>
      <c r="Y468" s="5"/>
      <c r="Z468" s="5"/>
    </row>
    <row r="469" spans="1:26" ht="15.75" hidden="1" x14ac:dyDescent="0.25">
      <c r="A469" s="26">
        <v>108090</v>
      </c>
      <c r="B469" s="5" t="str">
        <f>VLOOKUP(A469,Feuil2!$A$1:$E$552,3,0)</f>
        <v xml:space="preserve">BERNARD     </v>
      </c>
      <c r="C469" s="5" t="str">
        <f>VLOOKUP(A469,Feuil2!$A$1:$E$552,2,0)</f>
        <v xml:space="preserve">Julien  </v>
      </c>
      <c r="D469" s="5" t="str">
        <f t="shared" si="39"/>
        <v xml:space="preserve">BERNARD      Julien  </v>
      </c>
      <c r="E469" s="5" t="str">
        <f>VLOOKUP(A469,Feuil2!$A$1:$E$552,4,0)</f>
        <v>julien.bernard@edu.ece.fr</v>
      </c>
      <c r="F469" s="10" t="s">
        <v>2877</v>
      </c>
      <c r="G469" s="5" t="s">
        <v>2207</v>
      </c>
      <c r="H469" s="10" t="str">
        <f>VLOOKUP(G469,Projets!$A$2:$B$90,2,0)</f>
        <v>Analyse infrarouge de l'environnement d'un véhicule autonome</v>
      </c>
      <c r="I469" s="5" t="s">
        <v>15</v>
      </c>
      <c r="J469" s="10" t="str">
        <f>VLOOKUP(G469,Projets!$A$2:$K$90,11,0)</f>
        <v>Manolo Hina</v>
      </c>
      <c r="K469" s="13" t="str">
        <f>VLOOKUP(G469,Projets!$C$2:$E$90,3,0)</f>
        <v>Innovation Ouverte</v>
      </c>
      <c r="L469" s="9">
        <f t="shared" si="41"/>
        <v>5</v>
      </c>
      <c r="M469" s="5" t="s">
        <v>2393</v>
      </c>
      <c r="N469" s="5"/>
      <c r="O469" s="5"/>
      <c r="P469" s="5"/>
      <c r="Q469" s="13">
        <f>VLOOKUP(G469,Projets!$A$2:$R$90,16,0)</f>
        <v>16.5</v>
      </c>
      <c r="R469" s="13">
        <f>VLOOKUP(G469,Projets!$A$2:$R$90,17,0)</f>
        <v>16</v>
      </c>
      <c r="S469" s="13">
        <f t="shared" si="40"/>
        <v>16.25</v>
      </c>
      <c r="T469" s="13">
        <v>16.25</v>
      </c>
      <c r="U469" s="5"/>
      <c r="V469" s="5"/>
      <c r="W469" s="5"/>
      <c r="X469" s="5"/>
      <c r="Y469" s="5"/>
      <c r="Z469" s="5"/>
    </row>
    <row r="470" spans="1:26" s="14" customFormat="1" ht="15.75" hidden="1" x14ac:dyDescent="0.25">
      <c r="A470" s="26">
        <v>108456</v>
      </c>
      <c r="B470" s="5" t="str">
        <f>VLOOKUP(A470,Feuil2!$A$1:$E$552,3,0)</f>
        <v xml:space="preserve">PEGIS     </v>
      </c>
      <c r="C470" s="5" t="str">
        <f>VLOOKUP(A470,Feuil2!$A$1:$E$552,2,0)</f>
        <v xml:space="preserve">Jean  </v>
      </c>
      <c r="D470" s="5" t="str">
        <f t="shared" si="39"/>
        <v xml:space="preserve">PEGIS      Jean  </v>
      </c>
      <c r="E470" s="5" t="str">
        <f>VLOOKUP(A470,Feuil2!$A$1:$E$552,4,0)</f>
        <v>jean.pegis@edu.ece.fr</v>
      </c>
      <c r="F470" s="10" t="s">
        <v>2875</v>
      </c>
      <c r="G470" s="5" t="s">
        <v>2207</v>
      </c>
      <c r="H470" s="10" t="str">
        <f>VLOOKUP(G470,Projets!$A$2:$B$90,2,0)</f>
        <v>Analyse infrarouge de l'environnement d'un véhicule autonome</v>
      </c>
      <c r="I470" s="5" t="s">
        <v>15</v>
      </c>
      <c r="J470" s="10" t="str">
        <f>VLOOKUP(G470,Projets!$A$2:$K$90,11,0)</f>
        <v>Manolo Hina</v>
      </c>
      <c r="K470" s="13" t="str">
        <f>VLOOKUP(G470,Projets!$C$2:$E$90,3,0)</f>
        <v>Innovation Ouverte</v>
      </c>
      <c r="L470" s="9">
        <f t="shared" si="41"/>
        <v>5</v>
      </c>
      <c r="M470" s="5" t="s">
        <v>2393</v>
      </c>
      <c r="N470" s="5"/>
      <c r="O470" s="5"/>
      <c r="P470" s="5"/>
      <c r="Q470" s="13">
        <f>VLOOKUP(G470,Projets!$A$2:$R$90,16,0)</f>
        <v>16.5</v>
      </c>
      <c r="R470" s="13">
        <f>VLOOKUP(G470,Projets!$A$2:$R$90,17,0)</f>
        <v>16</v>
      </c>
      <c r="S470" s="13">
        <f t="shared" si="40"/>
        <v>16.25</v>
      </c>
      <c r="T470" s="13">
        <v>16.25</v>
      </c>
      <c r="U470" s="5"/>
      <c r="V470" s="5"/>
      <c r="W470" s="5"/>
      <c r="X470" s="5"/>
      <c r="Y470" s="5"/>
      <c r="Z470" s="5"/>
    </row>
    <row r="471" spans="1:26" s="14" customFormat="1" ht="15.75" hidden="1" x14ac:dyDescent="0.25">
      <c r="A471" s="26">
        <v>108429</v>
      </c>
      <c r="B471" s="5" t="str">
        <f>VLOOKUP(A471,Feuil2!$A$1:$E$552,3,0)</f>
        <v xml:space="preserve">LE     </v>
      </c>
      <c r="C471" s="5" t="str">
        <f>VLOOKUP(A471,Feuil2!$A$1:$E$552,2,0)</f>
        <v xml:space="preserve">Tien Hoang-Dôn </v>
      </c>
      <c r="D471" s="5" t="str">
        <f t="shared" si="39"/>
        <v xml:space="preserve">LE      Tien Hoang-Dôn </v>
      </c>
      <c r="E471" s="5" t="str">
        <f>VLOOKUP(A471,Feuil2!$A$1:$E$552,4,0)</f>
        <v>tien-hoang-don.le@edu.ece.fr</v>
      </c>
      <c r="F471" s="10" t="s">
        <v>2878</v>
      </c>
      <c r="G471" s="5" t="s">
        <v>2207</v>
      </c>
      <c r="H471" s="10" t="str">
        <f>VLOOKUP(G471,Projets!$A$2:$B$90,2,0)</f>
        <v>Analyse infrarouge de l'environnement d'un véhicule autonome</v>
      </c>
      <c r="I471" s="5" t="s">
        <v>15</v>
      </c>
      <c r="J471" s="10" t="str">
        <f>VLOOKUP(G471,Projets!$A$2:$K$90,11,0)</f>
        <v>Manolo Hina</v>
      </c>
      <c r="K471" s="13" t="str">
        <f>VLOOKUP(G471,Projets!$C$2:$E$90,3,0)</f>
        <v>Innovation Ouverte</v>
      </c>
      <c r="L471" s="9">
        <f t="shared" ref="L471:L488" si="42">COUNTIF($G$2:$G$488,G471)</f>
        <v>5</v>
      </c>
      <c r="M471" s="5" t="s">
        <v>2393</v>
      </c>
      <c r="N471" s="5"/>
      <c r="O471" s="5"/>
      <c r="P471" s="5"/>
      <c r="Q471" s="13">
        <f>VLOOKUP(G471,Projets!$A$2:$R$90,16,0)</f>
        <v>16.5</v>
      </c>
      <c r="R471" s="13">
        <f>VLOOKUP(G471,Projets!$A$2:$R$90,17,0)</f>
        <v>16</v>
      </c>
      <c r="S471" s="13">
        <f t="shared" si="40"/>
        <v>16.25</v>
      </c>
      <c r="T471" s="13">
        <v>16.25</v>
      </c>
      <c r="U471" s="5"/>
      <c r="V471" s="5"/>
      <c r="W471" s="5"/>
      <c r="X471" s="5"/>
      <c r="Y471" s="5"/>
      <c r="Z471" s="5"/>
    </row>
    <row r="472" spans="1:26" s="14" customFormat="1" ht="15.75" hidden="1" x14ac:dyDescent="0.25">
      <c r="A472" s="26">
        <v>108105</v>
      </c>
      <c r="B472" s="5" t="str">
        <f>VLOOKUP(A472,Feuil2!$A$1:$E$552,3,0)</f>
        <v xml:space="preserve">RAHME     </v>
      </c>
      <c r="C472" s="5" t="str">
        <f>VLOOKUP(A472,Feuil2!$A$1:$E$552,2,0)</f>
        <v xml:space="preserve">Roudy  </v>
      </c>
      <c r="D472" s="5" t="str">
        <f t="shared" si="39"/>
        <v xml:space="preserve">RAHME      Roudy  </v>
      </c>
      <c r="E472" s="5" t="str">
        <f>VLOOKUP(A472,Feuil2!$A$1:$E$552,4,0)</f>
        <v>roudy.rahme@edu.ece.fr</v>
      </c>
      <c r="F472" s="10" t="s">
        <v>2877</v>
      </c>
      <c r="G472" s="5" t="s">
        <v>2207</v>
      </c>
      <c r="H472" s="10" t="str">
        <f>VLOOKUP(G472,Projets!$A$2:$B$90,2,0)</f>
        <v>Analyse infrarouge de l'environnement d'un véhicule autonome</v>
      </c>
      <c r="I472" s="5" t="s">
        <v>15</v>
      </c>
      <c r="J472" s="10" t="str">
        <f>VLOOKUP(G472,Projets!$A$2:$K$90,11,0)</f>
        <v>Manolo Hina</v>
      </c>
      <c r="K472" s="13" t="str">
        <f>VLOOKUP(G472,Projets!$C$2:$E$90,3,0)</f>
        <v>Innovation Ouverte</v>
      </c>
      <c r="L472" s="9">
        <f t="shared" si="42"/>
        <v>5</v>
      </c>
      <c r="M472" s="5" t="s">
        <v>2393</v>
      </c>
      <c r="N472" s="5"/>
      <c r="O472" s="5"/>
      <c r="P472" s="5"/>
      <c r="Q472" s="13">
        <f>VLOOKUP(G472,Projets!$A$2:$R$90,16,0)</f>
        <v>16.5</v>
      </c>
      <c r="R472" s="13">
        <f>VLOOKUP(G472,Projets!$A$2:$R$90,17,0)</f>
        <v>16</v>
      </c>
      <c r="S472" s="13">
        <f t="shared" si="40"/>
        <v>16.25</v>
      </c>
      <c r="T472" s="13">
        <v>16.25</v>
      </c>
      <c r="U472" s="5"/>
      <c r="V472" s="5"/>
      <c r="W472" s="5"/>
      <c r="X472" s="5"/>
      <c r="Y472" s="5"/>
      <c r="Z472" s="5"/>
    </row>
    <row r="473" spans="1:26" ht="15.75" hidden="1" x14ac:dyDescent="0.25">
      <c r="A473" s="26">
        <v>108517</v>
      </c>
      <c r="B473" s="5" t="str">
        <f>VLOOKUP(A473,Feuil2!$A$1:$E$552,3,0)</f>
        <v xml:space="preserve">DUBOC     </v>
      </c>
      <c r="C473" s="5" t="str">
        <f>VLOOKUP(A473,Feuil2!$A$1:$E$552,2,0)</f>
        <v xml:space="preserve">Jeremy  </v>
      </c>
      <c r="D473" s="5" t="str">
        <f t="shared" si="39"/>
        <v xml:space="preserve">DUBOC      Jeremy  </v>
      </c>
      <c r="E473" s="5" t="str">
        <f>VLOOKUP(A473,Feuil2!$A$1:$E$552,4,0)</f>
        <v>jeremy.duboc@edu.ece.fr</v>
      </c>
      <c r="F473" s="10" t="s">
        <v>2876</v>
      </c>
      <c r="G473" s="5" t="s">
        <v>2207</v>
      </c>
      <c r="H473" s="10" t="str">
        <f>VLOOKUP(G473,Projets!$A$2:$B$90,2,0)</f>
        <v>Analyse infrarouge de l'environnement d'un véhicule autonome</v>
      </c>
      <c r="I473" s="10" t="s">
        <v>15</v>
      </c>
      <c r="J473" s="10" t="str">
        <f>VLOOKUP(G473,Projets!$A$2:$K$90,11,0)</f>
        <v>Manolo Hina</v>
      </c>
      <c r="K473" s="13" t="str">
        <f>VLOOKUP(G473,Projets!$C$2:$E$90,3,0)</f>
        <v>Innovation Ouverte</v>
      </c>
      <c r="L473" s="9">
        <f t="shared" si="42"/>
        <v>5</v>
      </c>
      <c r="M473" s="5" t="s">
        <v>2393</v>
      </c>
      <c r="N473" s="5"/>
      <c r="O473" s="5"/>
      <c r="P473" s="5"/>
      <c r="Q473" s="13">
        <f>VLOOKUP(G473,Projets!$A$2:$R$90,16,0)</f>
        <v>16.5</v>
      </c>
      <c r="R473" s="13">
        <f>VLOOKUP(G473,Projets!$A$2:$R$90,17,0)</f>
        <v>16</v>
      </c>
      <c r="S473" s="13">
        <f t="shared" si="40"/>
        <v>16.25</v>
      </c>
      <c r="T473" s="13">
        <v>16.25</v>
      </c>
      <c r="U473" s="5"/>
      <c r="V473" s="5"/>
      <c r="W473" s="5"/>
      <c r="X473" s="5"/>
      <c r="Y473" s="5"/>
      <c r="Z473" s="5"/>
    </row>
    <row r="474" spans="1:26" ht="15.75" hidden="1" x14ac:dyDescent="0.25">
      <c r="A474" s="26">
        <v>106336</v>
      </c>
      <c r="B474" s="5" t="str">
        <f>VLOOKUP(A474,Feuil2!$A$1:$E$552,3,0)</f>
        <v xml:space="preserve">ARMALET     </v>
      </c>
      <c r="C474" s="5" t="str">
        <f>VLOOKUP(A474,Feuil2!$A$1:$E$552,2,0)</f>
        <v xml:space="preserve">Raphaël-dimitri  </v>
      </c>
      <c r="D474" s="5" t="str">
        <f t="shared" si="39"/>
        <v xml:space="preserve">ARMALET      Raphaël-dimitri  </v>
      </c>
      <c r="E474" s="5" t="str">
        <f>VLOOKUP(A474,Feuil2!$A$1:$E$552,4,0)</f>
        <v>raphael-dimitri.armalet@edu.ece.fr</v>
      </c>
      <c r="F474" s="10" t="s">
        <v>2875</v>
      </c>
      <c r="G474" s="5" t="s">
        <v>2208</v>
      </c>
      <c r="H474" s="10" t="str">
        <f>VLOOKUP(G474,Projets!$A$2:$B$90,2,0)</f>
        <v>La carafe à vin connectée</v>
      </c>
      <c r="I474" s="5" t="s">
        <v>19</v>
      </c>
      <c r="J474" s="10" t="str">
        <f>VLOOKUP(G474,Projets!$A$2:$K$90,11,0)</f>
        <v>Kevin Frydman</v>
      </c>
      <c r="K474" s="13" t="str">
        <f>VLOOKUP(G474,Projets!$C$2:$E$90,3,0)</f>
        <v>Concours</v>
      </c>
      <c r="L474" s="9">
        <f t="shared" si="42"/>
        <v>5</v>
      </c>
      <c r="M474" s="5" t="s">
        <v>2393</v>
      </c>
      <c r="N474" s="5"/>
      <c r="O474" s="5"/>
      <c r="P474" s="5"/>
      <c r="Q474" s="13">
        <f>VLOOKUP(G474,Projets!$A$2:$R$90,16,0)</f>
        <v>14</v>
      </c>
      <c r="R474" s="13">
        <f>VLOOKUP(G474,Projets!$A$2:$R$90,17,0)</f>
        <v>13.5</v>
      </c>
      <c r="S474" s="13">
        <f t="shared" si="40"/>
        <v>13.75</v>
      </c>
      <c r="T474" s="13">
        <v>13.75</v>
      </c>
      <c r="U474" s="5"/>
      <c r="V474" s="5"/>
      <c r="W474" s="5"/>
      <c r="X474" s="5"/>
      <c r="Y474" s="5"/>
      <c r="Z474" s="5"/>
    </row>
    <row r="475" spans="1:26" ht="15.75" hidden="1" x14ac:dyDescent="0.25">
      <c r="A475" s="26">
        <v>106649</v>
      </c>
      <c r="B475" s="5" t="str">
        <f>VLOOKUP(A475,Feuil2!$A$1:$E$552,3,0)</f>
        <v xml:space="preserve">AYME WAUTHIER    </v>
      </c>
      <c r="C475" s="5" t="str">
        <f>VLOOKUP(A475,Feuil2!$A$1:$E$552,2,0)</f>
        <v xml:space="preserve">Gregoire  </v>
      </c>
      <c r="D475" s="5" t="str">
        <f t="shared" si="39"/>
        <v xml:space="preserve">AYME WAUTHIER     Gregoire  </v>
      </c>
      <c r="E475" s="5" t="str">
        <f>VLOOKUP(A475,Feuil2!$A$1:$E$552,4,0)</f>
        <v>gregoire.ayme---wauthier@edu.ece.fr</v>
      </c>
      <c r="F475" s="10" t="s">
        <v>2874</v>
      </c>
      <c r="G475" s="5" t="s">
        <v>2208</v>
      </c>
      <c r="H475" s="10" t="str">
        <f>VLOOKUP(G475,Projets!$A$2:$B$90,2,0)</f>
        <v>La carafe à vin connectée</v>
      </c>
      <c r="I475" s="5" t="s">
        <v>19</v>
      </c>
      <c r="J475" s="10" t="str">
        <f>VLOOKUP(G475,Projets!$A$2:$K$90,11,0)</f>
        <v>Kevin Frydman</v>
      </c>
      <c r="K475" s="13" t="str">
        <f>VLOOKUP(G475,Projets!$C$2:$E$90,3,0)</f>
        <v>Concours</v>
      </c>
      <c r="L475" s="9">
        <f t="shared" si="42"/>
        <v>5</v>
      </c>
      <c r="M475" s="5" t="s">
        <v>2393</v>
      </c>
      <c r="N475" s="5"/>
      <c r="O475" s="5"/>
      <c r="P475" s="5"/>
      <c r="Q475" s="13">
        <f>VLOOKUP(G475,Projets!$A$2:$R$90,16,0)</f>
        <v>14</v>
      </c>
      <c r="R475" s="13">
        <f>VLOOKUP(G475,Projets!$A$2:$R$90,17,0)</f>
        <v>13.5</v>
      </c>
      <c r="S475" s="13">
        <f t="shared" si="40"/>
        <v>13.75</v>
      </c>
      <c r="T475" s="13">
        <v>13.75</v>
      </c>
      <c r="U475" s="5"/>
      <c r="V475" s="5"/>
      <c r="W475" s="5"/>
      <c r="X475" s="5"/>
      <c r="Y475" s="5"/>
      <c r="Z475" s="5"/>
    </row>
    <row r="476" spans="1:26" ht="15.75" hidden="1" x14ac:dyDescent="0.25">
      <c r="A476" s="26">
        <v>106585</v>
      </c>
      <c r="B476" s="5" t="str">
        <f>VLOOKUP(A476,Feuil2!$A$1:$E$552,3,0)</f>
        <v xml:space="preserve">JANNIN     </v>
      </c>
      <c r="C476" s="5" t="str">
        <f>VLOOKUP(A476,Feuil2!$A$1:$E$552,2,0)</f>
        <v xml:space="preserve">Tanguy  </v>
      </c>
      <c r="D476" s="5" t="str">
        <f t="shared" si="39"/>
        <v xml:space="preserve">JANNIN      Tanguy  </v>
      </c>
      <c r="E476" s="5" t="str">
        <f>VLOOKUP(A476,Feuil2!$A$1:$E$552,4,0)</f>
        <v>tanguy.jannin@edu.ece.fr</v>
      </c>
      <c r="F476" s="10" t="s">
        <v>2874</v>
      </c>
      <c r="G476" s="5" t="s">
        <v>2208</v>
      </c>
      <c r="H476" s="10" t="str">
        <f>VLOOKUP(G476,Projets!$A$2:$B$90,2,0)</f>
        <v>La carafe à vin connectée</v>
      </c>
      <c r="I476" s="5" t="s">
        <v>19</v>
      </c>
      <c r="J476" s="10" t="str">
        <f>VLOOKUP(G476,Projets!$A$2:$K$90,11,0)</f>
        <v>Kevin Frydman</v>
      </c>
      <c r="K476" s="13" t="str">
        <f>VLOOKUP(G476,Projets!$C$2:$E$90,3,0)</f>
        <v>Concours</v>
      </c>
      <c r="L476" s="9">
        <f t="shared" si="42"/>
        <v>5</v>
      </c>
      <c r="M476" s="5" t="s">
        <v>2394</v>
      </c>
      <c r="N476" s="5"/>
      <c r="O476" s="5"/>
      <c r="P476" s="5"/>
      <c r="Q476" s="13">
        <f>VLOOKUP(G476,Projets!$A$2:$R$90,16,0)</f>
        <v>14</v>
      </c>
      <c r="R476" s="13">
        <f>VLOOKUP(G476,Projets!$A$2:$R$90,17,0)</f>
        <v>13.5</v>
      </c>
      <c r="S476" s="13">
        <f t="shared" si="40"/>
        <v>13.75</v>
      </c>
      <c r="T476" s="13">
        <v>13.75</v>
      </c>
      <c r="U476" s="5"/>
      <c r="V476" s="5"/>
      <c r="W476" s="5"/>
      <c r="X476" s="5"/>
      <c r="Y476" s="5"/>
      <c r="Z476" s="5"/>
    </row>
    <row r="477" spans="1:26" ht="15.75" hidden="1" x14ac:dyDescent="0.25">
      <c r="A477" s="26">
        <v>106477</v>
      </c>
      <c r="B477" s="5" t="str">
        <f>VLOOKUP(A477,Feuil2!$A$1:$E$552,3,0)</f>
        <v xml:space="preserve">LE NORMAND    </v>
      </c>
      <c r="C477" s="5" t="str">
        <f>VLOOKUP(A477,Feuil2!$A$1:$E$552,2,0)</f>
        <v xml:space="preserve">Amaury  </v>
      </c>
      <c r="D477" s="5" t="str">
        <f t="shared" si="39"/>
        <v xml:space="preserve">LE NORMAND     Amaury  </v>
      </c>
      <c r="E477" s="5" t="str">
        <f>VLOOKUP(A477,Feuil2!$A$1:$E$552,4,0)</f>
        <v>amaury.le-normand@edu.ece.fr</v>
      </c>
      <c r="F477" s="10" t="s">
        <v>2875</v>
      </c>
      <c r="G477" s="5" t="s">
        <v>2208</v>
      </c>
      <c r="H477" s="10" t="str">
        <f>VLOOKUP(G477,Projets!$A$2:$B$90,2,0)</f>
        <v>La carafe à vin connectée</v>
      </c>
      <c r="I477" s="5" t="s">
        <v>19</v>
      </c>
      <c r="J477" s="10" t="str">
        <f>VLOOKUP(G477,Projets!$A$2:$K$90,11,0)</f>
        <v>Kevin Frydman</v>
      </c>
      <c r="K477" s="13" t="str">
        <f>VLOOKUP(G477,Projets!$C$2:$E$90,3,0)</f>
        <v>Concours</v>
      </c>
      <c r="L477" s="9">
        <f t="shared" si="42"/>
        <v>5</v>
      </c>
      <c r="M477" s="5" t="s">
        <v>2393</v>
      </c>
      <c r="N477" s="5"/>
      <c r="O477" s="5"/>
      <c r="P477" s="5"/>
      <c r="Q477" s="13">
        <f>VLOOKUP(G477,Projets!$A$2:$R$90,16,0)</f>
        <v>14</v>
      </c>
      <c r="R477" s="13">
        <f>VLOOKUP(G477,Projets!$A$2:$R$90,17,0)</f>
        <v>13.5</v>
      </c>
      <c r="S477" s="13">
        <f t="shared" si="40"/>
        <v>13.75</v>
      </c>
      <c r="T477" s="13">
        <v>13.75</v>
      </c>
      <c r="U477" s="5"/>
      <c r="V477" s="5"/>
      <c r="W477" s="5"/>
      <c r="X477" s="5"/>
      <c r="Y477" s="5"/>
      <c r="Z477" s="5"/>
    </row>
    <row r="478" spans="1:26" ht="15.75" hidden="1" x14ac:dyDescent="0.25">
      <c r="A478" s="26">
        <v>106332</v>
      </c>
      <c r="B478" s="5" t="str">
        <f>VLOOKUP(A478,Feuil2!$A$1:$E$552,3,0)</f>
        <v xml:space="preserve">DE MONTS DE SAVASSE  </v>
      </c>
      <c r="C478" s="5" t="str">
        <f>VLOOKUP(A478,Feuil2!$A$1:$E$552,2,0)</f>
        <v xml:space="preserve">Albéric  </v>
      </c>
      <c r="D478" s="5" t="str">
        <f t="shared" si="39"/>
        <v xml:space="preserve">DE MONTS DE SAVASSE   Albéric  </v>
      </c>
      <c r="E478" s="5" t="str">
        <f>VLOOKUP(A478,Feuil2!$A$1:$E$552,4,0)</f>
        <v>alberic.de-monts-de-savasse@edu.ece.fr</v>
      </c>
      <c r="F478" s="10" t="s">
        <v>2877</v>
      </c>
      <c r="G478" s="5" t="s">
        <v>2208</v>
      </c>
      <c r="H478" s="10" t="str">
        <f>VLOOKUP(G478,Projets!$A$2:$B$90,2,0)</f>
        <v>La carafe à vin connectée</v>
      </c>
      <c r="I478" s="10" t="s">
        <v>19</v>
      </c>
      <c r="J478" s="10" t="str">
        <f>VLOOKUP(G478,Projets!$A$2:$K$90,11,0)</f>
        <v>Kevin Frydman</v>
      </c>
      <c r="K478" s="13" t="str">
        <f>VLOOKUP(G478,Projets!$C$2:$E$90,3,0)</f>
        <v>Concours</v>
      </c>
      <c r="L478" s="9">
        <f t="shared" si="42"/>
        <v>5</v>
      </c>
      <c r="M478" s="5" t="s">
        <v>2393</v>
      </c>
      <c r="N478" s="5"/>
      <c r="O478" s="5"/>
      <c r="P478" s="5"/>
      <c r="Q478" s="13">
        <f>VLOOKUP(G478,Projets!$A$2:$R$90,16,0)</f>
        <v>14</v>
      </c>
      <c r="R478" s="13">
        <f>VLOOKUP(G478,Projets!$A$2:$R$90,17,0)</f>
        <v>13.5</v>
      </c>
      <c r="S478" s="13">
        <f t="shared" si="40"/>
        <v>13.75</v>
      </c>
      <c r="T478" s="13">
        <v>13.75</v>
      </c>
      <c r="U478" s="5"/>
      <c r="V478" s="5"/>
      <c r="W478" s="5"/>
      <c r="X478" s="5"/>
      <c r="Y478" s="5"/>
      <c r="Z478" s="5"/>
    </row>
    <row r="479" spans="1:26" ht="15.75" hidden="1" x14ac:dyDescent="0.25">
      <c r="A479" s="26">
        <v>105825</v>
      </c>
      <c r="B479" s="5" t="str">
        <f>VLOOKUP(A479,Feuil2!$A$1:$E$552,3,0)</f>
        <v xml:space="preserve">GUILLOT     </v>
      </c>
      <c r="C479" s="5" t="str">
        <f>VLOOKUP(A479,Feuil2!$A$1:$E$552,2,0)</f>
        <v xml:space="preserve">Augustin  </v>
      </c>
      <c r="D479" s="5" t="str">
        <f t="shared" si="39"/>
        <v xml:space="preserve">GUILLOT      Augustin  </v>
      </c>
      <c r="E479" s="5" t="str">
        <f>VLOOKUP(A479,Feuil2!$A$1:$E$552,4,0)</f>
        <v>augustin.guillot@edu.ece.fr</v>
      </c>
      <c r="F479" s="10" t="s">
        <v>2878</v>
      </c>
      <c r="G479" s="5" t="s">
        <v>2209</v>
      </c>
      <c r="H479" s="10" t="str">
        <f>VLOOKUP(G479,Projets!$A$2:$B$90,2,0)</f>
        <v>Concevoir et développer la première Customer/Contact Data Platform basée sur l'IA et le Big Data (ou le BI)</v>
      </c>
      <c r="I479" s="5" t="s">
        <v>15</v>
      </c>
      <c r="J479" s="10" t="str">
        <f>VLOOKUP(G479,Projets!$A$2:$K$90,11,0)</f>
        <v>Jacques Rossard</v>
      </c>
      <c r="K479" s="13" t="str">
        <f>VLOOKUP(G479,Projets!$C$2:$E$90,3,0)</f>
        <v>Partenariat</v>
      </c>
      <c r="L479" s="9">
        <f t="shared" si="42"/>
        <v>6</v>
      </c>
      <c r="M479" s="5" t="s">
        <v>2393</v>
      </c>
      <c r="N479" s="5"/>
      <c r="O479" s="5"/>
      <c r="P479" s="5"/>
      <c r="Q479" s="13">
        <f>VLOOKUP(G479,Projets!$A$2:$R$90,16,0)</f>
        <v>14.5</v>
      </c>
      <c r="R479" s="13">
        <f>VLOOKUP(G479,Projets!$A$2:$R$90,17,0)</f>
        <v>14.5</v>
      </c>
      <c r="S479" s="13">
        <f t="shared" si="40"/>
        <v>14.5</v>
      </c>
      <c r="T479" s="13">
        <v>14.5</v>
      </c>
      <c r="U479" s="5"/>
      <c r="V479" s="5"/>
      <c r="W479" s="5"/>
      <c r="X479" s="5"/>
      <c r="Y479" s="5"/>
      <c r="Z479" s="5"/>
    </row>
    <row r="480" spans="1:26" ht="15.75" hidden="1" x14ac:dyDescent="0.25">
      <c r="A480" s="26">
        <v>108518</v>
      </c>
      <c r="B480" s="5" t="str">
        <f>VLOOKUP(A480,Feuil2!$A$1:$E$552,3,0)</f>
        <v xml:space="preserve">RINJARD     </v>
      </c>
      <c r="C480" s="5" t="str">
        <f>VLOOKUP(A480,Feuil2!$A$1:$E$552,2,0)</f>
        <v xml:space="preserve">Yann  </v>
      </c>
      <c r="D480" s="5" t="str">
        <f t="shared" si="39"/>
        <v xml:space="preserve">RINJARD      Yann  </v>
      </c>
      <c r="E480" s="5" t="str">
        <f>VLOOKUP(A480,Feuil2!$A$1:$E$552,4,0)</f>
        <v>yann.rinjard@edu.ece.fr</v>
      </c>
      <c r="F480" s="10" t="s">
        <v>2877</v>
      </c>
      <c r="G480" s="5" t="s">
        <v>2209</v>
      </c>
      <c r="H480" s="10" t="str">
        <f>VLOOKUP(G480,Projets!$A$2:$B$90,2,0)</f>
        <v>Concevoir et développer la première Customer/Contact Data Platform basée sur l'IA et le Big Data (ou le BI)</v>
      </c>
      <c r="I480" s="5" t="s">
        <v>15</v>
      </c>
      <c r="J480" s="10" t="str">
        <f>VLOOKUP(G480,Projets!$A$2:$K$90,11,0)</f>
        <v>Jacques Rossard</v>
      </c>
      <c r="K480" s="13" t="str">
        <f>VLOOKUP(G480,Projets!$C$2:$E$90,3,0)</f>
        <v>Partenariat</v>
      </c>
      <c r="L480" s="9">
        <f t="shared" si="42"/>
        <v>6</v>
      </c>
      <c r="M480" s="5" t="s">
        <v>2393</v>
      </c>
      <c r="N480" s="5"/>
      <c r="O480" s="5"/>
      <c r="P480" s="5"/>
      <c r="Q480" s="13">
        <f>VLOOKUP(G480,Projets!$A$2:$R$90,16,0)</f>
        <v>14.5</v>
      </c>
      <c r="R480" s="13">
        <f>VLOOKUP(G480,Projets!$A$2:$R$90,17,0)</f>
        <v>14.5</v>
      </c>
      <c r="S480" s="13">
        <f t="shared" si="40"/>
        <v>14.5</v>
      </c>
      <c r="T480" s="13">
        <v>14.5</v>
      </c>
      <c r="U480" s="5"/>
      <c r="V480" s="5"/>
      <c r="W480" s="5"/>
      <c r="X480" s="5"/>
      <c r="Y480" s="5"/>
      <c r="Z480" s="5"/>
    </row>
    <row r="481" spans="1:26" ht="15.75" hidden="1" x14ac:dyDescent="0.25">
      <c r="A481" s="26">
        <v>107103</v>
      </c>
      <c r="B481" s="5" t="str">
        <f>VLOOKUP(A481,Feuil2!$A$1:$E$552,3,0)</f>
        <v xml:space="preserve">TAN     </v>
      </c>
      <c r="C481" s="5" t="str">
        <f>VLOOKUP(A481,Feuil2!$A$1:$E$552,2,0)</f>
        <v xml:space="preserve">Albert  </v>
      </c>
      <c r="D481" s="5" t="str">
        <f t="shared" si="39"/>
        <v xml:space="preserve">TAN      Albert  </v>
      </c>
      <c r="E481" s="5" t="str">
        <f>VLOOKUP(A481,Feuil2!$A$1:$E$552,4,0)</f>
        <v>albert.tan@edu.ece.fr</v>
      </c>
      <c r="F481" s="10" t="s">
        <v>2878</v>
      </c>
      <c r="G481" s="5" t="s">
        <v>2209</v>
      </c>
      <c r="H481" s="10" t="str">
        <f>VLOOKUP(G481,Projets!$A$2:$B$90,2,0)</f>
        <v>Concevoir et développer la première Customer/Contact Data Platform basée sur l'IA et le Big Data (ou le BI)</v>
      </c>
      <c r="I481" s="5" t="s">
        <v>15</v>
      </c>
      <c r="J481" s="10" t="str">
        <f>VLOOKUP(G481,Projets!$A$2:$K$90,11,0)</f>
        <v>Jacques Rossard</v>
      </c>
      <c r="K481" s="13" t="str">
        <f>VLOOKUP(G481,Projets!$C$2:$E$90,3,0)</f>
        <v>Partenariat</v>
      </c>
      <c r="L481" s="9">
        <f t="shared" si="42"/>
        <v>6</v>
      </c>
      <c r="M481" s="5" t="s">
        <v>2394</v>
      </c>
      <c r="N481" s="5"/>
      <c r="O481" s="5"/>
      <c r="P481" s="5"/>
      <c r="Q481" s="13">
        <f>VLOOKUP(G481,Projets!$A$2:$R$90,16,0)</f>
        <v>14.5</v>
      </c>
      <c r="R481" s="13">
        <f>VLOOKUP(G481,Projets!$A$2:$R$90,17,0)</f>
        <v>14.5</v>
      </c>
      <c r="S481" s="13">
        <f t="shared" si="40"/>
        <v>14.5</v>
      </c>
      <c r="T481" s="13">
        <v>14.5</v>
      </c>
      <c r="U481" s="5"/>
      <c r="V481" s="5"/>
      <c r="W481" s="5"/>
      <c r="X481" s="5"/>
      <c r="Y481" s="5"/>
      <c r="Z481" s="5"/>
    </row>
    <row r="482" spans="1:26" ht="15.75" hidden="1" x14ac:dyDescent="0.25">
      <c r="A482" s="26">
        <v>106490</v>
      </c>
      <c r="B482" s="5" t="str">
        <f>VLOOKUP(A482,Feuil2!$A$1:$E$552,3,0)</f>
        <v xml:space="preserve">FONTAINE     </v>
      </c>
      <c r="C482" s="5" t="str">
        <f>VLOOKUP(A482,Feuil2!$A$1:$E$552,2,0)</f>
        <v xml:space="preserve">Remi  </v>
      </c>
      <c r="D482" s="5" t="str">
        <f t="shared" si="39"/>
        <v xml:space="preserve">FONTAINE      Remi  </v>
      </c>
      <c r="E482" s="5" t="str">
        <f>VLOOKUP(A482,Feuil2!$A$1:$E$552,4,0)</f>
        <v>remi.fontaine@edu.ece.fr</v>
      </c>
      <c r="F482" s="10" t="s">
        <v>2874</v>
      </c>
      <c r="G482" s="5" t="s">
        <v>2209</v>
      </c>
      <c r="H482" s="10" t="str">
        <f>VLOOKUP(G482,Projets!$A$2:$B$90,2,0)</f>
        <v>Concevoir et développer la première Customer/Contact Data Platform basée sur l'IA et le Big Data (ou le BI)</v>
      </c>
      <c r="I482" s="5" t="s">
        <v>15</v>
      </c>
      <c r="J482" s="10" t="str">
        <f>VLOOKUP(G482,Projets!$A$2:$K$90,11,0)</f>
        <v>Jacques Rossard</v>
      </c>
      <c r="K482" s="13" t="str">
        <f>VLOOKUP(G482,Projets!$C$2:$E$90,3,0)</f>
        <v>Partenariat</v>
      </c>
      <c r="L482" s="9">
        <f t="shared" si="42"/>
        <v>6</v>
      </c>
      <c r="M482" s="5" t="s">
        <v>2393</v>
      </c>
      <c r="N482" s="5"/>
      <c r="O482" s="5"/>
      <c r="P482" s="5"/>
      <c r="Q482" s="13">
        <f>VLOOKUP(G482,Projets!$A$2:$R$90,16,0)</f>
        <v>14.5</v>
      </c>
      <c r="R482" s="13">
        <f>VLOOKUP(G482,Projets!$A$2:$R$90,17,0)</f>
        <v>14.5</v>
      </c>
      <c r="S482" s="13">
        <f t="shared" si="40"/>
        <v>14.5</v>
      </c>
      <c r="T482" s="13">
        <v>14.5</v>
      </c>
      <c r="U482" s="5"/>
      <c r="V482" s="5"/>
      <c r="W482" s="5"/>
      <c r="X482" s="5"/>
      <c r="Y482" s="5"/>
      <c r="Z482" s="5"/>
    </row>
    <row r="483" spans="1:26" ht="15.75" hidden="1" x14ac:dyDescent="0.25">
      <c r="A483" s="26">
        <v>108383</v>
      </c>
      <c r="B483" s="5" t="str">
        <f>VLOOKUP(A483,Feuil2!$A$1:$E$552,3,0)</f>
        <v xml:space="preserve">VALRAN     </v>
      </c>
      <c r="C483" s="5" t="str">
        <f>VLOOKUP(A483,Feuil2!$A$1:$E$552,2,0)</f>
        <v xml:space="preserve">Adrien  </v>
      </c>
      <c r="D483" s="5" t="str">
        <f t="shared" si="39"/>
        <v xml:space="preserve">VALRAN      Adrien  </v>
      </c>
      <c r="E483" s="5" t="str">
        <f>VLOOKUP(A483,Feuil2!$A$1:$E$552,4,0)</f>
        <v>adrien.valran@edu.ece.fr</v>
      </c>
      <c r="F483" s="10" t="s">
        <v>2878</v>
      </c>
      <c r="G483" s="5" t="s">
        <v>2209</v>
      </c>
      <c r="H483" s="10" t="str">
        <f>VLOOKUP(G483,Projets!$A$2:$B$90,2,0)</f>
        <v>Concevoir et développer la première Customer/Contact Data Platform basée sur l'IA et le Big Data (ou le BI)</v>
      </c>
      <c r="I483" s="10" t="s">
        <v>15</v>
      </c>
      <c r="J483" s="10" t="str">
        <f>VLOOKUP(G483,Projets!$A$2:$K$90,11,0)</f>
        <v>Jacques Rossard</v>
      </c>
      <c r="K483" s="13" t="str">
        <f>VLOOKUP(G483,Projets!$C$2:$E$90,3,0)</f>
        <v>Partenariat</v>
      </c>
      <c r="L483" s="9">
        <f t="shared" si="42"/>
        <v>6</v>
      </c>
      <c r="M483" s="5" t="s">
        <v>2394</v>
      </c>
      <c r="N483" s="5"/>
      <c r="O483" s="5"/>
      <c r="P483" s="5"/>
      <c r="Q483" s="13">
        <f>VLOOKUP(G483,Projets!$A$2:$R$90,16,0)</f>
        <v>14.5</v>
      </c>
      <c r="R483" s="13">
        <f>VLOOKUP(G483,Projets!$A$2:$R$90,17,0)</f>
        <v>14.5</v>
      </c>
      <c r="S483" s="13">
        <f t="shared" si="40"/>
        <v>14.5</v>
      </c>
      <c r="T483" s="13">
        <v>14.5</v>
      </c>
      <c r="U483" s="5"/>
      <c r="V483" s="5"/>
      <c r="W483" s="5"/>
      <c r="X483" s="5"/>
      <c r="Y483" s="5"/>
      <c r="Z483" s="5"/>
    </row>
    <row r="484" spans="1:26" ht="15.75" hidden="1" x14ac:dyDescent="0.25">
      <c r="A484" s="26">
        <v>106645</v>
      </c>
      <c r="B484" s="5" t="str">
        <f>VLOOKUP(A484,Feuil2!$A$1:$E$552,3,0)</f>
        <v xml:space="preserve">BOONE     </v>
      </c>
      <c r="C484" s="5" t="str">
        <f>VLOOKUP(A484,Feuil2!$A$1:$E$552,2,0)</f>
        <v xml:space="preserve">Marin  </v>
      </c>
      <c r="D484" s="5" t="str">
        <f t="shared" si="39"/>
        <v xml:space="preserve">BOONE      Marin  </v>
      </c>
      <c r="E484" s="5" t="str">
        <f>VLOOKUP(A484,Feuil2!$A$1:$E$552,4,0)</f>
        <v>marin.boone@edu.ece.fr</v>
      </c>
      <c r="F484" s="10" t="s">
        <v>2877</v>
      </c>
      <c r="G484" s="5" t="s">
        <v>2210</v>
      </c>
      <c r="H484" s="10" t="str">
        <f>VLOOKUP(G484,Projets!$A$2:$B$90,2,0)</f>
        <v>MyHomePlace - Un guichet unique pour simplifier l'expérience du propriétaire de maison individuelle</v>
      </c>
      <c r="I484" s="5" t="s">
        <v>14</v>
      </c>
      <c r="J484" s="10" t="str">
        <f>VLOOKUP(G484,Projets!$A$2:$K$90,11,0)</f>
        <v>Nicolas Lopes</v>
      </c>
      <c r="K484" s="13" t="str">
        <f>VLOOKUP(G484,Projets!$C$2:$E$90,3,0)</f>
        <v>Partenariat</v>
      </c>
      <c r="L484" s="9">
        <f t="shared" si="42"/>
        <v>6</v>
      </c>
      <c r="M484" s="5" t="s">
        <v>2394</v>
      </c>
      <c r="N484" s="5"/>
      <c r="O484" s="5"/>
      <c r="P484" s="5"/>
      <c r="Q484" s="13">
        <f>VLOOKUP(G484,Projets!$A$2:$R$90,16,0)</f>
        <v>16</v>
      </c>
      <c r="R484" s="13">
        <f>VLOOKUP(G484,Projets!$A$2:$R$90,17,0)</f>
        <v>15</v>
      </c>
      <c r="S484" s="13">
        <f t="shared" si="40"/>
        <v>15.5</v>
      </c>
      <c r="T484" s="13">
        <v>15.5</v>
      </c>
      <c r="U484" s="5"/>
      <c r="V484" s="5"/>
      <c r="W484" s="5"/>
      <c r="X484" s="5"/>
      <c r="Y484" s="5"/>
      <c r="Z484" s="5"/>
    </row>
    <row r="485" spans="1:26" ht="15.75" hidden="1" x14ac:dyDescent="0.25">
      <c r="A485" s="26">
        <v>106606</v>
      </c>
      <c r="B485" s="5" t="str">
        <f>VLOOKUP(A485,Feuil2!$A$1:$E$552,3,0)</f>
        <v xml:space="preserve">BIENASSIS     </v>
      </c>
      <c r="C485" s="5" t="str">
        <f>VLOOKUP(A485,Feuil2!$A$1:$E$552,2,0)</f>
        <v xml:space="preserve">Maxime  </v>
      </c>
      <c r="D485" s="5" t="str">
        <f t="shared" si="39"/>
        <v xml:space="preserve">BIENASSIS      Maxime  </v>
      </c>
      <c r="E485" s="5" t="str">
        <f>VLOOKUP(A485,Feuil2!$A$1:$E$552,4,0)</f>
        <v>maxime.bienassis@edu.ece.fr</v>
      </c>
      <c r="F485" s="10" t="s">
        <v>2879</v>
      </c>
      <c r="G485" s="5" t="s">
        <v>2210</v>
      </c>
      <c r="H485" s="10" t="str">
        <f>VLOOKUP(G485,Projets!$A$2:$B$90,2,0)</f>
        <v>MyHomePlace - Un guichet unique pour simplifier l'expérience du propriétaire de maison individuelle</v>
      </c>
      <c r="I485" s="5" t="s">
        <v>14</v>
      </c>
      <c r="J485" s="10" t="str">
        <f>VLOOKUP(G485,Projets!$A$2:$K$90,11,0)</f>
        <v>Nicolas Lopes</v>
      </c>
      <c r="K485" s="13" t="str">
        <f>VLOOKUP(G485,Projets!$C$2:$E$90,3,0)</f>
        <v>Partenariat</v>
      </c>
      <c r="L485" s="9">
        <f t="shared" si="42"/>
        <v>6</v>
      </c>
      <c r="M485" s="5" t="s">
        <v>2393</v>
      </c>
      <c r="N485" s="5"/>
      <c r="O485" s="5"/>
      <c r="P485" s="5"/>
      <c r="Q485" s="13">
        <f>VLOOKUP(G485,Projets!$A$2:$R$90,16,0)</f>
        <v>16</v>
      </c>
      <c r="R485" s="13">
        <f>VLOOKUP(G485,Projets!$A$2:$R$90,17,0)</f>
        <v>15</v>
      </c>
      <c r="S485" s="13">
        <f t="shared" si="40"/>
        <v>15.5</v>
      </c>
      <c r="T485" s="13">
        <v>15.5</v>
      </c>
      <c r="U485" s="5"/>
      <c r="V485" s="5"/>
      <c r="W485" s="5"/>
      <c r="X485" s="5"/>
      <c r="Y485" s="5"/>
      <c r="Z485" s="5"/>
    </row>
    <row r="486" spans="1:26" ht="15.75" hidden="1" x14ac:dyDescent="0.25">
      <c r="A486" s="26">
        <v>106591</v>
      </c>
      <c r="B486" s="5" t="str">
        <f>VLOOKUP(A486,Feuil2!$A$1:$E$552,3,0)</f>
        <v xml:space="preserve">DUBESSET PIVETEAU    </v>
      </c>
      <c r="C486" s="5" t="str">
        <f>VLOOKUP(A486,Feuil2!$A$1:$E$552,2,0)</f>
        <v xml:space="preserve">Hugo  </v>
      </c>
      <c r="D486" s="5" t="str">
        <f t="shared" si="39"/>
        <v xml:space="preserve">DUBESSET PIVETEAU     Hugo  </v>
      </c>
      <c r="E486" s="5" t="str">
        <f>VLOOKUP(A486,Feuil2!$A$1:$E$552,4,0)</f>
        <v>hugo.dubesset-piveteau@edu.ece.fr</v>
      </c>
      <c r="F486" s="10" t="s">
        <v>2879</v>
      </c>
      <c r="G486" s="5" t="s">
        <v>2210</v>
      </c>
      <c r="H486" s="10" t="str">
        <f>VLOOKUP(G486,Projets!$A$2:$B$90,2,0)</f>
        <v>MyHomePlace - Un guichet unique pour simplifier l'expérience du propriétaire de maison individuelle</v>
      </c>
      <c r="I486" s="5" t="s">
        <v>14</v>
      </c>
      <c r="J486" s="10" t="str">
        <f>VLOOKUP(G486,Projets!$A$2:$K$90,11,0)</f>
        <v>Nicolas Lopes</v>
      </c>
      <c r="K486" s="13" t="str">
        <f>VLOOKUP(G486,Projets!$C$2:$E$90,3,0)</f>
        <v>Partenariat</v>
      </c>
      <c r="L486" s="9">
        <f t="shared" si="42"/>
        <v>6</v>
      </c>
      <c r="M486" s="5" t="s">
        <v>2393</v>
      </c>
      <c r="N486" s="5"/>
      <c r="O486" s="5"/>
      <c r="P486" s="5"/>
      <c r="Q486" s="13">
        <f>VLOOKUP(G486,Projets!$A$2:$R$90,16,0)</f>
        <v>16</v>
      </c>
      <c r="R486" s="13">
        <f>VLOOKUP(G486,Projets!$A$2:$R$90,17,0)</f>
        <v>15</v>
      </c>
      <c r="S486" s="13">
        <f t="shared" si="40"/>
        <v>15.5</v>
      </c>
      <c r="T486" s="13">
        <v>15.5</v>
      </c>
      <c r="U486" s="5"/>
      <c r="V486" s="5"/>
      <c r="W486" s="5"/>
      <c r="X486" s="5"/>
      <c r="Y486" s="5"/>
      <c r="Z486" s="5"/>
    </row>
    <row r="487" spans="1:26" ht="15.75" hidden="1" x14ac:dyDescent="0.25">
      <c r="A487" s="26">
        <v>106316</v>
      </c>
      <c r="B487" s="5" t="str">
        <f>VLOOKUP(A487,Feuil2!$A$1:$E$552,3,0)</f>
        <v xml:space="preserve">LHUILLIER     </v>
      </c>
      <c r="C487" s="5" t="str">
        <f>VLOOKUP(A487,Feuil2!$A$1:$E$552,2,0)</f>
        <v xml:space="preserve">Simon  </v>
      </c>
      <c r="D487" s="5" t="str">
        <f t="shared" si="39"/>
        <v xml:space="preserve">LHUILLIER      Simon  </v>
      </c>
      <c r="E487" s="5" t="str">
        <f>VLOOKUP(A487,Feuil2!$A$1:$E$552,4,0)</f>
        <v>simon.lhuillier@edu.ece.fr</v>
      </c>
      <c r="F487" s="10" t="s">
        <v>2879</v>
      </c>
      <c r="G487" s="5" t="s">
        <v>2210</v>
      </c>
      <c r="H487" s="10" t="str">
        <f>VLOOKUP(G487,Projets!$A$2:$B$90,2,0)</f>
        <v>MyHomePlace - Un guichet unique pour simplifier l'expérience du propriétaire de maison individuelle</v>
      </c>
      <c r="I487" s="5" t="s">
        <v>14</v>
      </c>
      <c r="J487" s="10" t="str">
        <f>VLOOKUP(G487,Projets!$A$2:$K$90,11,0)</f>
        <v>Nicolas Lopes</v>
      </c>
      <c r="K487" s="13" t="str">
        <f>VLOOKUP(G487,Projets!$C$2:$E$90,3,0)</f>
        <v>Partenariat</v>
      </c>
      <c r="L487" s="9">
        <f t="shared" si="42"/>
        <v>6</v>
      </c>
      <c r="M487" s="5" t="s">
        <v>2393</v>
      </c>
      <c r="N487" s="5"/>
      <c r="O487" s="5"/>
      <c r="P487" s="5"/>
      <c r="Q487" s="13">
        <f>VLOOKUP(G487,Projets!$A$2:$R$90,16,0)</f>
        <v>16</v>
      </c>
      <c r="R487" s="13">
        <f>VLOOKUP(G487,Projets!$A$2:$R$90,17,0)</f>
        <v>15</v>
      </c>
      <c r="S487" s="13">
        <f t="shared" si="40"/>
        <v>15.5</v>
      </c>
      <c r="T487" s="13">
        <v>15.5</v>
      </c>
      <c r="U487" s="5"/>
      <c r="V487" s="5"/>
      <c r="W487" s="5"/>
      <c r="X487" s="5"/>
      <c r="Y487" s="5"/>
      <c r="Z487" s="5"/>
    </row>
    <row r="488" spans="1:26" ht="15.75" hidden="1" x14ac:dyDescent="0.25">
      <c r="A488" s="26">
        <v>106571</v>
      </c>
      <c r="B488" s="5" t="str">
        <f>VLOOKUP(A488,Feuil2!$A$1:$E$552,3,0)</f>
        <v xml:space="preserve">RAIMBERT     </v>
      </c>
      <c r="C488" s="5" t="str">
        <f>VLOOKUP(A488,Feuil2!$A$1:$E$552,2,0)</f>
        <v xml:space="preserve">Anatole  </v>
      </c>
      <c r="D488" s="5" t="str">
        <f t="shared" si="39"/>
        <v xml:space="preserve">RAIMBERT      Anatole  </v>
      </c>
      <c r="E488" s="5" t="str">
        <f>VLOOKUP(A488,Feuil2!$A$1:$E$552,4,0)</f>
        <v>anatole.raimbert@edu.ece.fr</v>
      </c>
      <c r="F488" s="10" t="s">
        <v>2879</v>
      </c>
      <c r="G488" s="5" t="s">
        <v>2210</v>
      </c>
      <c r="H488" s="10" t="str">
        <f>VLOOKUP(G488,Projets!$A$2:$B$90,2,0)</f>
        <v>MyHomePlace - Un guichet unique pour simplifier l'expérience du propriétaire de maison individuelle</v>
      </c>
      <c r="I488" s="10" t="s">
        <v>14</v>
      </c>
      <c r="J488" s="10" t="str">
        <f>VLOOKUP(G488,Projets!$A$2:$K$90,11,0)</f>
        <v>Nicolas Lopes</v>
      </c>
      <c r="K488" s="13" t="str">
        <f>VLOOKUP(G488,Projets!$C$2:$E$90,3,0)</f>
        <v>Partenariat</v>
      </c>
      <c r="L488" s="9">
        <f t="shared" si="42"/>
        <v>6</v>
      </c>
      <c r="M488" s="5" t="s">
        <v>2393</v>
      </c>
      <c r="N488" s="5"/>
      <c r="O488" s="5"/>
      <c r="P488" s="5"/>
      <c r="Q488" s="13">
        <f>VLOOKUP(G488,Projets!$A$2:$R$90,16,0)</f>
        <v>16</v>
      </c>
      <c r="R488" s="13">
        <f>VLOOKUP(G488,Projets!$A$2:$R$90,17,0)</f>
        <v>15</v>
      </c>
      <c r="S488" s="13">
        <f t="shared" si="40"/>
        <v>15.5</v>
      </c>
      <c r="T488" s="13">
        <v>15.5</v>
      </c>
      <c r="U488" s="5"/>
      <c r="V488" s="5"/>
      <c r="W488" s="5"/>
      <c r="X488" s="5"/>
      <c r="Y488" s="5"/>
      <c r="Z488" s="5"/>
    </row>
    <row r="489" spans="1:26" s="14" customFormat="1" ht="15.75" hidden="1" x14ac:dyDescent="0.25">
      <c r="A489" s="26">
        <v>106322</v>
      </c>
      <c r="B489" s="5" t="str">
        <f>VLOOKUP(A489,Feuil2!$A$1:$E$552,3,0)</f>
        <v xml:space="preserve">SAMUEL     </v>
      </c>
      <c r="C489" s="5" t="str">
        <f>VLOOKUP(A489,Feuil2!$A$1:$E$552,2,0)</f>
        <v xml:space="preserve">Clara  </v>
      </c>
      <c r="D489" s="5" t="str">
        <f t="shared" si="39"/>
        <v xml:space="preserve">SAMUEL      Clara  </v>
      </c>
      <c r="E489" s="5" t="str">
        <f>VLOOKUP(A489,Feuil2!$A$1:$E$552,4,0)</f>
        <v>clara.samuel@edu.ece.fr</v>
      </c>
      <c r="F489" s="10" t="s">
        <v>2878</v>
      </c>
      <c r="G489" s="5" t="s">
        <v>2211</v>
      </c>
      <c r="H489" s="10" t="str">
        <f>VLOOKUP(G489,Projets!$A$2:$B$90,2,0)</f>
        <v>Citizen Services Platform</v>
      </c>
      <c r="I489" s="5"/>
      <c r="J489" s="10" t="str">
        <f>VLOOKUP(G489,Projets!$A$2:$K$90,11,0)</f>
        <v>Victoria Mandefield</v>
      </c>
      <c r="K489" s="13" t="str">
        <f>VLOOKUP(G489,Projets!$C$2:$E$90,3,0)</f>
        <v>Partenariat</v>
      </c>
      <c r="L489" s="9">
        <v>6</v>
      </c>
      <c r="M489" s="5" t="s">
        <v>2393</v>
      </c>
      <c r="N489" s="5"/>
      <c r="O489" s="5"/>
      <c r="P489" s="5"/>
      <c r="Q489" s="13">
        <f>VLOOKUP(G489,Projets!$A$2:$R$90,16,0)</f>
        <v>17.5</v>
      </c>
      <c r="R489" s="13">
        <f>VLOOKUP(G489,Projets!$A$2:$R$90,17,0)</f>
        <v>16.5</v>
      </c>
      <c r="S489" s="13">
        <f t="shared" si="40"/>
        <v>17</v>
      </c>
      <c r="T489" s="13">
        <v>17</v>
      </c>
      <c r="U489" s="5"/>
      <c r="V489" s="5"/>
      <c r="W489" s="5"/>
      <c r="X489" s="5"/>
      <c r="Y489" s="5"/>
      <c r="Z489" s="5"/>
    </row>
    <row r="490" spans="1:26" s="6" customFormat="1" ht="15.75" hidden="1" x14ac:dyDescent="0.25">
      <c r="A490" s="26">
        <v>106977</v>
      </c>
      <c r="B490" s="5" t="str">
        <f>VLOOKUP(A490,Feuil2!$A$1:$E$552,3,0)</f>
        <v xml:space="preserve">DENIS     </v>
      </c>
      <c r="C490" s="5" t="str">
        <f>VLOOKUP(A490,Feuil2!$A$1:$E$552,2,0)</f>
        <v xml:space="preserve">Louise  </v>
      </c>
      <c r="D490" s="5" t="str">
        <f t="shared" si="39"/>
        <v xml:space="preserve">DENIS      Louise  </v>
      </c>
      <c r="E490" s="5" t="str">
        <f>VLOOKUP(A490,Feuil2!$A$1:$E$552,4,0)</f>
        <v>louise.denis@edu.ece.fr</v>
      </c>
      <c r="F490" s="10" t="s">
        <v>2876</v>
      </c>
      <c r="G490" s="5" t="s">
        <v>2211</v>
      </c>
      <c r="H490" s="10" t="str">
        <f>VLOOKUP(G490,Projets!$A$2:$B$90,2,0)</f>
        <v>Citizen Services Platform</v>
      </c>
      <c r="I490" s="5"/>
      <c r="J490" s="10" t="str">
        <f>VLOOKUP(G490,Projets!$A$2:$K$90,11,0)</f>
        <v>Victoria Mandefield</v>
      </c>
      <c r="K490" s="13" t="str">
        <f>VLOOKUP(G490,Projets!$C$2:$E$90,3,0)</f>
        <v>Partenariat</v>
      </c>
      <c r="L490" s="9">
        <v>6</v>
      </c>
      <c r="M490" s="5" t="s">
        <v>2393</v>
      </c>
      <c r="N490" s="5"/>
      <c r="O490" s="5"/>
      <c r="P490" s="5"/>
      <c r="Q490" s="13">
        <f>VLOOKUP(G490,Projets!$A$2:$R$90,16,0)</f>
        <v>17.5</v>
      </c>
      <c r="R490" s="13">
        <f>VLOOKUP(G490,Projets!$A$2:$R$90,17,0)</f>
        <v>16.5</v>
      </c>
      <c r="S490" s="13">
        <f t="shared" si="40"/>
        <v>17</v>
      </c>
      <c r="T490" s="13">
        <v>17</v>
      </c>
      <c r="U490" s="5"/>
      <c r="V490" s="5"/>
      <c r="W490" s="5"/>
      <c r="X490" s="5"/>
      <c r="Y490" s="5"/>
      <c r="Z490" s="5"/>
    </row>
    <row r="491" spans="1:26" s="6" customFormat="1" ht="15.75" hidden="1" x14ac:dyDescent="0.25">
      <c r="A491" s="26">
        <v>106995</v>
      </c>
      <c r="B491" s="5" t="str">
        <f>VLOOKUP(A491,Feuil2!$A$1:$E$552,3,0)</f>
        <v xml:space="preserve">TEETSOV     </v>
      </c>
      <c r="C491" s="5" t="str">
        <f>VLOOKUP(A491,Feuil2!$A$1:$E$552,2,0)</f>
        <v xml:space="preserve">Aurianne  </v>
      </c>
      <c r="D491" s="5" t="str">
        <f t="shared" si="39"/>
        <v xml:space="preserve">TEETSOV      Aurianne  </v>
      </c>
      <c r="E491" s="5" t="str">
        <f>VLOOKUP(A491,Feuil2!$A$1:$E$552,4,0)</f>
        <v>aurianne.teetsov@edu.ece.fr</v>
      </c>
      <c r="F491" s="10" t="s">
        <v>2878</v>
      </c>
      <c r="G491" s="5" t="s">
        <v>2211</v>
      </c>
      <c r="H491" s="10" t="str">
        <f>VLOOKUP(G491,Projets!$A$2:$B$90,2,0)</f>
        <v>Citizen Services Platform</v>
      </c>
      <c r="I491" s="5"/>
      <c r="J491" s="10" t="str">
        <f>VLOOKUP(G491,Projets!$A$2:$K$90,11,0)</f>
        <v>Victoria Mandefield</v>
      </c>
      <c r="K491" s="13" t="str">
        <f>VLOOKUP(G491,Projets!$C$2:$E$90,3,0)</f>
        <v>Partenariat</v>
      </c>
      <c r="L491" s="9">
        <v>6</v>
      </c>
      <c r="M491" s="5" t="s">
        <v>2394</v>
      </c>
      <c r="N491" s="5"/>
      <c r="O491" s="5"/>
      <c r="P491" s="5"/>
      <c r="Q491" s="13">
        <f>VLOOKUP(G491,Projets!$A$2:$R$90,16,0)</f>
        <v>17.5</v>
      </c>
      <c r="R491" s="13">
        <f>VLOOKUP(G491,Projets!$A$2:$R$90,17,0)</f>
        <v>16.5</v>
      </c>
      <c r="S491" s="13">
        <f t="shared" si="40"/>
        <v>17</v>
      </c>
      <c r="T491" s="13">
        <v>17</v>
      </c>
      <c r="U491" s="5"/>
      <c r="V491" s="5"/>
      <c r="W491" s="5"/>
      <c r="X491" s="5"/>
      <c r="Y491" s="5"/>
      <c r="Z491" s="5"/>
    </row>
    <row r="492" spans="1:26" s="6" customFormat="1" ht="15.75" hidden="1" x14ac:dyDescent="0.25">
      <c r="A492" s="26">
        <v>106563</v>
      </c>
      <c r="B492" s="5" t="str">
        <f>VLOOKUP(A492,Feuil2!$A$1:$E$552,3,0)</f>
        <v xml:space="preserve">CAPELLARI     </v>
      </c>
      <c r="C492" s="5" t="str">
        <f>VLOOKUP(A492,Feuil2!$A$1:$E$552,2,0)</f>
        <v xml:space="preserve">Julien  </v>
      </c>
      <c r="D492" s="5" t="str">
        <f t="shared" si="39"/>
        <v xml:space="preserve">CAPELLARI      Julien  </v>
      </c>
      <c r="E492" s="5" t="str">
        <f>VLOOKUP(A492,Feuil2!$A$1:$E$552,4,0)</f>
        <v>julien.capellari@edu.ece.fr</v>
      </c>
      <c r="F492" s="10" t="s">
        <v>2879</v>
      </c>
      <c r="G492" s="5" t="s">
        <v>2211</v>
      </c>
      <c r="H492" s="10" t="str">
        <f>VLOOKUP(G492,Projets!$A$2:$B$90,2,0)</f>
        <v>Citizen Services Platform</v>
      </c>
      <c r="I492" s="5"/>
      <c r="J492" s="10" t="str">
        <f>VLOOKUP(G492,Projets!$A$2:$K$90,11,0)</f>
        <v>Victoria Mandefield</v>
      </c>
      <c r="K492" s="13" t="str">
        <f>VLOOKUP(G492,Projets!$C$2:$E$90,3,0)</f>
        <v>Partenariat</v>
      </c>
      <c r="L492" s="9">
        <v>6</v>
      </c>
      <c r="M492" s="5" t="s">
        <v>2393</v>
      </c>
      <c r="N492" s="5"/>
      <c r="O492" s="5"/>
      <c r="P492" s="5"/>
      <c r="Q492" s="13">
        <f>VLOOKUP(G492,Projets!$A$2:$R$90,16,0)</f>
        <v>17.5</v>
      </c>
      <c r="R492" s="13">
        <f>VLOOKUP(G492,Projets!$A$2:$R$90,17,0)</f>
        <v>16.5</v>
      </c>
      <c r="S492" s="13">
        <f t="shared" si="40"/>
        <v>17</v>
      </c>
      <c r="T492" s="13">
        <v>17</v>
      </c>
      <c r="U492" s="5"/>
      <c r="V492" s="5"/>
      <c r="W492" s="5"/>
      <c r="X492" s="5"/>
      <c r="Y492" s="5"/>
      <c r="Z492" s="5"/>
    </row>
    <row r="493" spans="1:26" s="6" customFormat="1" ht="15.75" hidden="1" x14ac:dyDescent="0.25">
      <c r="A493" s="26">
        <v>107288</v>
      </c>
      <c r="B493" s="5" t="str">
        <f>VLOOKUP(A493,Feuil2!$A$1:$E$552,3,0)</f>
        <v xml:space="preserve">GENTRIC     </v>
      </c>
      <c r="C493" s="5" t="str">
        <f>VLOOKUP(A493,Feuil2!$A$1:$E$552,2,0)</f>
        <v xml:space="preserve">Nolwenn  </v>
      </c>
      <c r="D493" s="5" t="str">
        <f t="shared" si="39"/>
        <v xml:space="preserve">GENTRIC      Nolwenn  </v>
      </c>
      <c r="E493" s="5" t="str">
        <f>VLOOKUP(A493,Feuil2!$A$1:$E$552,4,0)</f>
        <v>nolwenn.gentric@edu.ece.fr</v>
      </c>
      <c r="F493" s="10" t="s">
        <v>2874</v>
      </c>
      <c r="G493" s="5" t="s">
        <v>2211</v>
      </c>
      <c r="H493" s="10" t="str">
        <f>VLOOKUP(G493,Projets!$A$2:$B$90,2,0)</f>
        <v>Citizen Services Platform</v>
      </c>
      <c r="I493" s="10"/>
      <c r="J493" s="10" t="str">
        <f>VLOOKUP(G493,Projets!$A$2:$K$90,11,0)</f>
        <v>Victoria Mandefield</v>
      </c>
      <c r="K493" s="13" t="str">
        <f>VLOOKUP(G493,Projets!$C$2:$E$90,3,0)</f>
        <v>Partenariat</v>
      </c>
      <c r="L493" s="9">
        <v>6</v>
      </c>
      <c r="M493" s="5" t="s">
        <v>2394</v>
      </c>
      <c r="N493" s="5"/>
      <c r="O493" s="5"/>
      <c r="P493" s="5"/>
      <c r="Q493" s="13">
        <f>VLOOKUP(G493,Projets!$A$2:$R$90,16,0)</f>
        <v>17.5</v>
      </c>
      <c r="R493" s="13">
        <f>VLOOKUP(G493,Projets!$A$2:$R$90,17,0)</f>
        <v>16.5</v>
      </c>
      <c r="S493" s="13">
        <f t="shared" si="40"/>
        <v>17</v>
      </c>
      <c r="T493" s="13">
        <v>17</v>
      </c>
      <c r="U493" s="5"/>
      <c r="V493" s="5"/>
      <c r="W493" s="5"/>
      <c r="X493" s="5"/>
      <c r="Y493" s="5"/>
      <c r="Z493" s="5"/>
    </row>
    <row r="494" spans="1:26" s="6" customFormat="1" ht="15.75" hidden="1" x14ac:dyDescent="0.25">
      <c r="A494" s="26">
        <v>108127</v>
      </c>
      <c r="B494" s="5" t="str">
        <f>VLOOKUP(A494,Feuil2!$A$1:$E$552,3,0)</f>
        <v xml:space="preserve">D'HOUR     </v>
      </c>
      <c r="C494" s="5" t="str">
        <f>VLOOKUP(A494,Feuil2!$A$1:$E$552,2,0)</f>
        <v xml:space="preserve">Natacha  </v>
      </c>
      <c r="D494" s="5" t="str">
        <f t="shared" si="39"/>
        <v xml:space="preserve">D'HOUR      Natacha  </v>
      </c>
      <c r="E494" s="5" t="str">
        <f>VLOOKUP(A494,Feuil2!$A$1:$E$552,4,0)</f>
        <v>natacha.d-hour@edu.ece.fr</v>
      </c>
      <c r="F494" s="10" t="s">
        <v>2878</v>
      </c>
      <c r="G494" s="5" t="s">
        <v>2212</v>
      </c>
      <c r="H494" s="10" t="str">
        <f>VLOOKUP(G494,Projets!$A$2:$B$90,2,0)</f>
        <v>Digital / humain</v>
      </c>
      <c r="I494" s="5" t="s">
        <v>14</v>
      </c>
      <c r="J494" s="10" t="str">
        <f>VLOOKUP(G494,Projets!$A$2:$K$90,11,0)</f>
        <v>Elisabeth RENDLER</v>
      </c>
      <c r="K494" s="13" t="str">
        <f>VLOOKUP(G494,Projets!$C$2:$E$90,3,0)</f>
        <v>Partenariat</v>
      </c>
      <c r="L494" s="9">
        <v>7</v>
      </c>
      <c r="M494" s="5" t="s">
        <v>2393</v>
      </c>
      <c r="N494" s="5"/>
      <c r="O494" s="5"/>
      <c r="P494" s="5"/>
      <c r="Q494" s="13">
        <f>VLOOKUP(G494,Projets!$A$2:$R$90,16,0)</f>
        <v>16.5</v>
      </c>
      <c r="R494" s="13">
        <f>VLOOKUP(G494,Projets!$A$2:$R$90,17,0)</f>
        <v>16</v>
      </c>
      <c r="S494" s="13">
        <f t="shared" si="40"/>
        <v>16.25</v>
      </c>
      <c r="T494" s="13">
        <v>16.25</v>
      </c>
      <c r="U494" s="5"/>
      <c r="V494" s="5"/>
      <c r="W494" s="5"/>
      <c r="X494" s="5"/>
      <c r="Y494" s="5"/>
      <c r="Z494" s="5"/>
    </row>
    <row r="495" spans="1:26" s="14" customFormat="1" ht="15.75" hidden="1" x14ac:dyDescent="0.25">
      <c r="A495" s="26">
        <v>108527</v>
      </c>
      <c r="B495" s="5" t="str">
        <f>VLOOKUP(A495,Feuil2!$A$1:$E$552,3,0)</f>
        <v xml:space="preserve">MEFFRE     </v>
      </c>
      <c r="C495" s="5" t="str">
        <f>VLOOKUP(A495,Feuil2!$A$1:$E$552,2,0)</f>
        <v xml:space="preserve">Emma  </v>
      </c>
      <c r="D495" s="5" t="str">
        <f t="shared" si="39"/>
        <v xml:space="preserve">MEFFRE      Emma  </v>
      </c>
      <c r="E495" s="5" t="str">
        <f>VLOOKUP(A495,Feuil2!$A$1:$E$552,4,0)</f>
        <v>emma.meffre@edu.ece.fr</v>
      </c>
      <c r="F495" s="10" t="s">
        <v>2874</v>
      </c>
      <c r="G495" s="5" t="s">
        <v>2212</v>
      </c>
      <c r="H495" s="10" t="str">
        <f>VLOOKUP(G495,Projets!$A$2:$B$90,2,0)</f>
        <v>Digital / humain</v>
      </c>
      <c r="I495" s="5" t="s">
        <v>14</v>
      </c>
      <c r="J495" s="10" t="str">
        <f>VLOOKUP(G495,Projets!$A$2:$K$90,11,0)</f>
        <v>Elisabeth RENDLER</v>
      </c>
      <c r="K495" s="13" t="str">
        <f>VLOOKUP(G495,Projets!$C$2:$E$90,3,0)</f>
        <v>Partenariat</v>
      </c>
      <c r="L495" s="9">
        <v>7</v>
      </c>
      <c r="M495" s="5" t="s">
        <v>2393</v>
      </c>
      <c r="N495" s="5"/>
      <c r="O495" s="5"/>
      <c r="P495" s="5"/>
      <c r="Q495" s="13">
        <f>VLOOKUP(G495,Projets!$A$2:$R$90,16,0)</f>
        <v>16.5</v>
      </c>
      <c r="R495" s="13">
        <f>VLOOKUP(G495,Projets!$A$2:$R$90,17,0)</f>
        <v>16</v>
      </c>
      <c r="S495" s="13">
        <f t="shared" si="40"/>
        <v>16.25</v>
      </c>
      <c r="T495" s="13">
        <v>16.25</v>
      </c>
      <c r="U495" s="5"/>
      <c r="V495" s="5"/>
      <c r="W495" s="5"/>
      <c r="X495" s="5"/>
      <c r="Y495" s="5"/>
      <c r="Z495" s="5"/>
    </row>
    <row r="496" spans="1:26" s="6" customFormat="1" ht="15.75" hidden="1" x14ac:dyDescent="0.25">
      <c r="A496" s="26">
        <v>108537</v>
      </c>
      <c r="B496" s="5" t="str">
        <f>VLOOKUP(A496,Feuil2!$A$1:$E$552,3,0)</f>
        <v xml:space="preserve">BARRE     </v>
      </c>
      <c r="C496" s="5" t="str">
        <f>VLOOKUP(A496,Feuil2!$A$1:$E$552,2,0)</f>
        <v xml:space="preserve">Augustin  </v>
      </c>
      <c r="D496" s="5" t="str">
        <f t="shared" si="39"/>
        <v xml:space="preserve">BARRE      Augustin  </v>
      </c>
      <c r="E496" s="5" t="str">
        <f>VLOOKUP(A496,Feuil2!$A$1:$E$552,4,0)</f>
        <v>augustin.barre@edu.ece.fr</v>
      </c>
      <c r="F496" s="10" t="s">
        <v>2875</v>
      </c>
      <c r="G496" s="5" t="s">
        <v>2212</v>
      </c>
      <c r="H496" s="10" t="str">
        <f>VLOOKUP(G496,Projets!$A$2:$B$90,2,0)</f>
        <v>Digital / humain</v>
      </c>
      <c r="I496" s="5" t="s">
        <v>14</v>
      </c>
      <c r="J496" s="10" t="str">
        <f>VLOOKUP(G496,Projets!$A$2:$K$90,11,0)</f>
        <v>Elisabeth RENDLER</v>
      </c>
      <c r="K496" s="13" t="str">
        <f>VLOOKUP(G496,Projets!$C$2:$E$90,3,0)</f>
        <v>Partenariat</v>
      </c>
      <c r="L496" s="9">
        <v>7</v>
      </c>
      <c r="M496" s="5" t="s">
        <v>2393</v>
      </c>
      <c r="N496" s="5"/>
      <c r="O496" s="5"/>
      <c r="P496" s="5"/>
      <c r="Q496" s="13">
        <f>VLOOKUP(G496,Projets!$A$2:$R$90,16,0)</f>
        <v>16.5</v>
      </c>
      <c r="R496" s="13">
        <f>VLOOKUP(G496,Projets!$A$2:$R$90,17,0)</f>
        <v>16</v>
      </c>
      <c r="S496" s="13">
        <f t="shared" si="40"/>
        <v>16.25</v>
      </c>
      <c r="T496" s="13">
        <v>16.25</v>
      </c>
      <c r="U496" s="5"/>
      <c r="V496" s="5"/>
      <c r="W496" s="5"/>
      <c r="X496" s="5"/>
      <c r="Y496" s="5"/>
      <c r="Z496" s="5"/>
    </row>
    <row r="497" spans="1:26" s="6" customFormat="1" ht="15.75" hidden="1" x14ac:dyDescent="0.25">
      <c r="A497" s="26">
        <v>108536</v>
      </c>
      <c r="B497" s="5" t="str">
        <f>VLOOKUP(A497,Feuil2!$A$1:$E$552,3,0)</f>
        <v xml:space="preserve">KRIFA     </v>
      </c>
      <c r="C497" s="5" t="str">
        <f>VLOOKUP(A497,Feuil2!$A$1:$E$552,2,0)</f>
        <v xml:space="preserve">Kalil  </v>
      </c>
      <c r="D497" s="5" t="str">
        <f t="shared" si="39"/>
        <v xml:space="preserve">KRIFA      Kalil  </v>
      </c>
      <c r="E497" s="5" t="str">
        <f>VLOOKUP(A497,Feuil2!$A$1:$E$552,4,0)</f>
        <v>kalil.krifa@edu.ece.fr</v>
      </c>
      <c r="F497" s="10" t="s">
        <v>2874</v>
      </c>
      <c r="G497" s="5" t="s">
        <v>2212</v>
      </c>
      <c r="H497" s="10" t="str">
        <f>VLOOKUP(G497,Projets!$A$2:$B$90,2,0)</f>
        <v>Digital / humain</v>
      </c>
      <c r="I497" s="5" t="s">
        <v>14</v>
      </c>
      <c r="J497" s="10" t="str">
        <f>VLOOKUP(G497,Projets!$A$2:$K$90,11,0)</f>
        <v>Elisabeth RENDLER</v>
      </c>
      <c r="K497" s="13" t="str">
        <f>VLOOKUP(G497,Projets!$C$2:$E$90,3,0)</f>
        <v>Partenariat</v>
      </c>
      <c r="L497" s="9">
        <v>7</v>
      </c>
      <c r="M497" s="5" t="s">
        <v>2393</v>
      </c>
      <c r="N497" s="5"/>
      <c r="O497" s="5"/>
      <c r="P497" s="5"/>
      <c r="Q497" s="13">
        <f>VLOOKUP(G497,Projets!$A$2:$R$90,16,0)</f>
        <v>16.5</v>
      </c>
      <c r="R497" s="13">
        <f>VLOOKUP(G497,Projets!$A$2:$R$90,17,0)</f>
        <v>16</v>
      </c>
      <c r="S497" s="13">
        <f t="shared" si="40"/>
        <v>16.25</v>
      </c>
      <c r="T497" s="13">
        <v>16.25</v>
      </c>
      <c r="U497" s="5"/>
      <c r="V497" s="5"/>
      <c r="W497" s="5"/>
      <c r="X497" s="5"/>
      <c r="Y497" s="5"/>
      <c r="Z497" s="5"/>
    </row>
    <row r="498" spans="1:26" s="14" customFormat="1" ht="15.75" hidden="1" x14ac:dyDescent="0.25">
      <c r="A498" s="26">
        <v>108227</v>
      </c>
      <c r="B498" s="5" t="str">
        <f>VLOOKUP(A498,Feuil2!$A$1:$E$552,3,0)</f>
        <v xml:space="preserve">DROULERS     </v>
      </c>
      <c r="C498" s="5" t="str">
        <f>VLOOKUP(A498,Feuil2!$A$1:$E$552,2,0)</f>
        <v xml:space="preserve">Ugo  </v>
      </c>
      <c r="D498" s="5" t="str">
        <f t="shared" si="39"/>
        <v xml:space="preserve">DROULERS      Ugo  </v>
      </c>
      <c r="E498" s="5" t="str">
        <f>VLOOKUP(A498,Feuil2!$A$1:$E$552,4,0)</f>
        <v>ugo.droulers@edu.ece.fr</v>
      </c>
      <c r="F498" s="10" t="s">
        <v>2875</v>
      </c>
      <c r="G498" s="5" t="s">
        <v>2212</v>
      </c>
      <c r="H498" s="10" t="str">
        <f>VLOOKUP(G498,Projets!$A$2:$B$90,2,0)</f>
        <v>Digital / humain</v>
      </c>
      <c r="I498" s="10" t="s">
        <v>14</v>
      </c>
      <c r="J498" s="10" t="str">
        <f>VLOOKUP(G498,Projets!$A$2:$K$90,11,0)</f>
        <v>Elisabeth RENDLER</v>
      </c>
      <c r="K498" s="13" t="str">
        <f>VLOOKUP(G498,Projets!$C$2:$E$90,3,0)</f>
        <v>Partenariat</v>
      </c>
      <c r="L498" s="9">
        <v>7</v>
      </c>
      <c r="M498" s="5" t="s">
        <v>2393</v>
      </c>
      <c r="N498" s="5"/>
      <c r="O498" s="5"/>
      <c r="P498" s="5"/>
      <c r="Q498" s="13">
        <f>VLOOKUP(G498,Projets!$A$2:$R$90,16,0)</f>
        <v>16.5</v>
      </c>
      <c r="R498" s="13">
        <f>VLOOKUP(G498,Projets!$A$2:$R$90,17,0)</f>
        <v>16</v>
      </c>
      <c r="S498" s="13">
        <f t="shared" si="40"/>
        <v>16.25</v>
      </c>
      <c r="T498" s="13">
        <v>16.25</v>
      </c>
      <c r="U498" s="5"/>
      <c r="V498" s="5"/>
      <c r="W498" s="5"/>
      <c r="X498" s="5"/>
      <c r="Y498" s="5"/>
      <c r="Z498" s="5"/>
    </row>
    <row r="499" spans="1:26" s="14" customFormat="1" ht="15.75" hidden="1" x14ac:dyDescent="0.25">
      <c r="A499" s="26">
        <v>106587</v>
      </c>
      <c r="B499" s="5" t="str">
        <f>VLOOKUP(A499,Feuil2!$A$1:$E$552,3,0)</f>
        <v xml:space="preserve">FERREIRA DOS SANTOS   </v>
      </c>
      <c r="C499" s="5" t="str">
        <f>VLOOKUP(A499,Feuil2!$A$1:$E$552,2,0)</f>
        <v xml:space="preserve">Hugo  </v>
      </c>
      <c r="D499" s="5" t="str">
        <f t="shared" si="39"/>
        <v xml:space="preserve">FERREIRA DOS SANTOS    Hugo  </v>
      </c>
      <c r="E499" s="5" t="str">
        <f>VLOOKUP(A499,Feuil2!$A$1:$E$552,4,0)</f>
        <v>hugo.ferreira-dos-santos@edu.ece.fr</v>
      </c>
      <c r="F499" s="10" t="s">
        <v>2878</v>
      </c>
      <c r="G499" s="5" t="s">
        <v>2213</v>
      </c>
      <c r="H499" s="10" t="str">
        <f>VLOOKUP(G499,Projets!$A$2:$B$90,2,0)</f>
        <v>Eat Smart</v>
      </c>
      <c r="I499" s="5" t="s">
        <v>19</v>
      </c>
      <c r="J499" s="10" t="str">
        <f>VLOOKUP(G499,Projets!$A$2:$K$90,11,0)</f>
        <v>Serena Gallanti</v>
      </c>
      <c r="K499" s="13" t="str">
        <f>VLOOKUP(G499,Projets!$C$2:$E$90,3,0)</f>
        <v>Partenariat</v>
      </c>
      <c r="L499" s="9">
        <v>5</v>
      </c>
      <c r="M499" s="5" t="s">
        <v>2394</v>
      </c>
      <c r="N499" s="5"/>
      <c r="O499" s="5"/>
      <c r="P499" s="5"/>
      <c r="Q499" s="13">
        <f>VLOOKUP(G499,Projets!$A$2:$R$90,16,0)</f>
        <v>15.75</v>
      </c>
      <c r="R499" s="13">
        <f>VLOOKUP(G499,Projets!$A$2:$R$90,17,0)</f>
        <v>14</v>
      </c>
      <c r="S499" s="13">
        <f t="shared" si="40"/>
        <v>14.875</v>
      </c>
      <c r="T499" s="13">
        <v>14.875</v>
      </c>
      <c r="U499" s="5"/>
      <c r="V499" s="5"/>
      <c r="W499" s="5"/>
      <c r="X499" s="5"/>
      <c r="Y499" s="5"/>
      <c r="Z499" s="5"/>
    </row>
    <row r="500" spans="1:26" s="14" customFormat="1" ht="15.75" hidden="1" x14ac:dyDescent="0.25">
      <c r="A500" s="26">
        <v>106328</v>
      </c>
      <c r="B500" s="5" t="str">
        <f>VLOOKUP(A500,Feuil2!$A$1:$E$552,3,0)</f>
        <v xml:space="preserve">LE BRETON    </v>
      </c>
      <c r="C500" s="5" t="str">
        <f>VLOOKUP(A500,Feuil2!$A$1:$E$552,2,0)</f>
        <v xml:space="preserve">Aude  </v>
      </c>
      <c r="D500" s="5" t="str">
        <f t="shared" si="39"/>
        <v xml:space="preserve">LE BRETON     Aude  </v>
      </c>
      <c r="E500" s="5" t="str">
        <f>VLOOKUP(A500,Feuil2!$A$1:$E$552,4,0)</f>
        <v>aude.le-breton@edu.ece.fr</v>
      </c>
      <c r="F500" s="10" t="s">
        <v>2874</v>
      </c>
      <c r="G500" s="5" t="s">
        <v>2213</v>
      </c>
      <c r="H500" s="10" t="str">
        <f>VLOOKUP(G500,Projets!$A$2:$B$90,2,0)</f>
        <v>Eat Smart</v>
      </c>
      <c r="I500" s="5" t="s">
        <v>19</v>
      </c>
      <c r="J500" s="10" t="str">
        <f>VLOOKUP(G500,Projets!$A$2:$K$90,11,0)</f>
        <v>Serena Gallanti</v>
      </c>
      <c r="K500" s="13" t="str">
        <f>VLOOKUP(G500,Projets!$C$2:$E$90,3,0)</f>
        <v>Partenariat</v>
      </c>
      <c r="L500" s="9">
        <v>5</v>
      </c>
      <c r="M500" s="5" t="s">
        <v>2393</v>
      </c>
      <c r="N500" s="5"/>
      <c r="O500" s="5"/>
      <c r="P500" s="5"/>
      <c r="Q500" s="13">
        <f>VLOOKUP(G500,Projets!$A$2:$R$90,16,0)</f>
        <v>15.75</v>
      </c>
      <c r="R500" s="13">
        <f>VLOOKUP(G500,Projets!$A$2:$R$90,17,0)</f>
        <v>14</v>
      </c>
      <c r="S500" s="13">
        <f t="shared" si="40"/>
        <v>14.875</v>
      </c>
      <c r="T500" s="13">
        <v>14.875</v>
      </c>
      <c r="U500" s="5"/>
      <c r="V500" s="5"/>
      <c r="W500" s="5"/>
      <c r="X500" s="5"/>
      <c r="Y500" s="5"/>
      <c r="Z500" s="5"/>
    </row>
    <row r="501" spans="1:26" s="14" customFormat="1" ht="15.75" hidden="1" x14ac:dyDescent="0.25">
      <c r="A501" s="26">
        <v>106432</v>
      </c>
      <c r="B501" s="5" t="str">
        <f>VLOOKUP(A501,Feuil2!$A$1:$E$552,3,0)</f>
        <v xml:space="preserve">CLISSON     </v>
      </c>
      <c r="C501" s="5" t="str">
        <f>VLOOKUP(A501,Feuil2!$A$1:$E$552,2,0)</f>
        <v xml:space="preserve">Dorian  </v>
      </c>
      <c r="D501" s="5" t="str">
        <f t="shared" ref="D501:D511" si="43">CONCATENATE(B501," ",C501)</f>
        <v xml:space="preserve">CLISSON      Dorian  </v>
      </c>
      <c r="E501" s="5" t="str">
        <f>VLOOKUP(A501,Feuil2!$A$1:$E$552,4,0)</f>
        <v>dorian.clisson@edu.ece.fr</v>
      </c>
      <c r="F501" s="10" t="s">
        <v>2878</v>
      </c>
      <c r="G501" s="5" t="s">
        <v>2213</v>
      </c>
      <c r="H501" s="10" t="str">
        <f>VLOOKUP(G501,Projets!$A$2:$B$90,2,0)</f>
        <v>Eat Smart</v>
      </c>
      <c r="I501" s="5" t="s">
        <v>19</v>
      </c>
      <c r="J501" s="10" t="str">
        <f>VLOOKUP(G501,Projets!$A$2:$K$90,11,0)</f>
        <v>Serena Gallanti</v>
      </c>
      <c r="K501" s="13" t="str">
        <f>VLOOKUP(G501,Projets!$C$2:$E$90,3,0)</f>
        <v>Partenariat</v>
      </c>
      <c r="L501" s="9">
        <v>5</v>
      </c>
      <c r="M501" s="5" t="s">
        <v>2393</v>
      </c>
      <c r="N501" s="5"/>
      <c r="O501" s="5"/>
      <c r="P501" s="5"/>
      <c r="Q501" s="13">
        <f>VLOOKUP(G501,Projets!$A$2:$R$90,16,0)</f>
        <v>15.75</v>
      </c>
      <c r="R501" s="13">
        <f>VLOOKUP(G501,Projets!$A$2:$R$90,17,0)</f>
        <v>14</v>
      </c>
      <c r="S501" s="13">
        <f t="shared" ref="S501:S511" si="44">AVERAGE(Q501:R501)</f>
        <v>14.875</v>
      </c>
      <c r="T501" s="13">
        <v>14.875</v>
      </c>
      <c r="U501" s="5"/>
      <c r="V501" s="5"/>
      <c r="W501" s="5"/>
      <c r="X501" s="5"/>
      <c r="Y501" s="5"/>
      <c r="Z501" s="5"/>
    </row>
    <row r="502" spans="1:26" s="14" customFormat="1" ht="15.75" hidden="1" x14ac:dyDescent="0.25">
      <c r="A502" s="26">
        <v>106430</v>
      </c>
      <c r="B502" s="5" t="str">
        <f>VLOOKUP(A502,Feuil2!$A$1:$E$552,3,0)</f>
        <v xml:space="preserve">PRAT     </v>
      </c>
      <c r="C502" s="5" t="str">
        <f>VLOOKUP(A502,Feuil2!$A$1:$E$552,2,0)</f>
        <v xml:space="preserve">Benoit  </v>
      </c>
      <c r="D502" s="5" t="str">
        <f t="shared" si="43"/>
        <v xml:space="preserve">PRAT      Benoit  </v>
      </c>
      <c r="E502" s="5" t="str">
        <f>VLOOKUP(A502,Feuil2!$A$1:$E$552,4,0)</f>
        <v>benoit.prat@edu.ece.fr</v>
      </c>
      <c r="F502" s="10" t="s">
        <v>2878</v>
      </c>
      <c r="G502" s="5" t="s">
        <v>2213</v>
      </c>
      <c r="H502" s="10" t="str">
        <f>VLOOKUP(G502,Projets!$A$2:$B$90,2,0)</f>
        <v>Eat Smart</v>
      </c>
      <c r="I502" s="5" t="s">
        <v>19</v>
      </c>
      <c r="J502" s="10" t="str">
        <f>VLOOKUP(G502,Projets!$A$2:$K$90,11,0)</f>
        <v>Serena Gallanti</v>
      </c>
      <c r="K502" s="13" t="str">
        <f>VLOOKUP(G502,Projets!$C$2:$E$90,3,0)</f>
        <v>Partenariat</v>
      </c>
      <c r="L502" s="9">
        <v>5</v>
      </c>
      <c r="M502" s="5" t="s">
        <v>2394</v>
      </c>
      <c r="N502" s="5"/>
      <c r="O502" s="5"/>
      <c r="P502" s="5"/>
      <c r="Q502" s="13">
        <f>VLOOKUP(G502,Projets!$A$2:$R$90,16,0)</f>
        <v>15.75</v>
      </c>
      <c r="R502" s="13">
        <f>VLOOKUP(G502,Projets!$A$2:$R$90,17,0)</f>
        <v>14</v>
      </c>
      <c r="S502" s="13">
        <f t="shared" si="44"/>
        <v>14.875</v>
      </c>
      <c r="T502" s="13">
        <v>14.875</v>
      </c>
      <c r="U502" s="5"/>
      <c r="V502" s="5"/>
      <c r="W502" s="5"/>
      <c r="X502" s="5"/>
      <c r="Y502" s="5"/>
      <c r="Z502" s="5"/>
    </row>
    <row r="503" spans="1:26" s="14" customFormat="1" ht="15.75" hidden="1" x14ac:dyDescent="0.25">
      <c r="A503" s="26">
        <v>106536</v>
      </c>
      <c r="B503" s="5" t="str">
        <f>VLOOKUP(A503,Feuil2!$A$1:$E$552,3,0)</f>
        <v xml:space="preserve">PORTAL     </v>
      </c>
      <c r="C503" s="5" t="str">
        <f>VLOOKUP(A503,Feuil2!$A$1:$E$552,2,0)</f>
        <v xml:space="preserve">Romain-Hugo  </v>
      </c>
      <c r="D503" s="5" t="str">
        <f t="shared" si="43"/>
        <v xml:space="preserve">PORTAL      Romain-Hugo  </v>
      </c>
      <c r="E503" s="5" t="str">
        <f>VLOOKUP(A503,Feuil2!$A$1:$E$552,4,0)</f>
        <v>romain-hugo.portal@edu.ece.fr</v>
      </c>
      <c r="F503" s="10" t="s">
        <v>2874</v>
      </c>
      <c r="G503" s="5" t="s">
        <v>2213</v>
      </c>
      <c r="H503" s="10" t="str">
        <f>VLOOKUP(G503,Projets!$A$2:$B$90,2,0)</f>
        <v>Eat Smart</v>
      </c>
      <c r="I503" s="10" t="s">
        <v>19</v>
      </c>
      <c r="J503" s="10" t="str">
        <f>VLOOKUP(G503,Projets!$A$2:$K$90,11,0)</f>
        <v>Serena Gallanti</v>
      </c>
      <c r="K503" s="13" t="str">
        <f>VLOOKUP(G503,Projets!$C$2:$E$90,3,0)</f>
        <v>Partenariat</v>
      </c>
      <c r="L503" s="9">
        <v>5</v>
      </c>
      <c r="M503" s="5" t="s">
        <v>2393</v>
      </c>
      <c r="N503" s="5"/>
      <c r="O503" s="5"/>
      <c r="P503" s="5"/>
      <c r="Q503" s="13">
        <f>VLOOKUP(G503,Projets!$A$2:$R$90,16,0)</f>
        <v>15.75</v>
      </c>
      <c r="R503" s="13">
        <f>VLOOKUP(G503,Projets!$A$2:$R$90,17,0)</f>
        <v>14</v>
      </c>
      <c r="S503" s="13">
        <f t="shared" si="44"/>
        <v>14.875</v>
      </c>
      <c r="T503" s="13">
        <v>14.875</v>
      </c>
      <c r="U503" s="5"/>
      <c r="V503" s="5"/>
      <c r="W503" s="5"/>
      <c r="X503" s="5"/>
      <c r="Y503" s="5"/>
      <c r="Z503" s="5"/>
    </row>
    <row r="504" spans="1:26" s="14" customFormat="1" ht="15.75" hidden="1" x14ac:dyDescent="0.25">
      <c r="A504" s="31">
        <v>109037</v>
      </c>
      <c r="B504" s="6" t="s">
        <v>2319</v>
      </c>
      <c r="C504" s="6" t="s">
        <v>2320</v>
      </c>
      <c r="D504" s="7" t="str">
        <f t="shared" si="43"/>
        <v xml:space="preserve">Seitz-McIntyre Jasper </v>
      </c>
      <c r="E504" s="7" t="str">
        <f>VLOOKUP(A504,Feuil2!$A$1:$E$552,4,0)</f>
        <v>Jasper.seitz-mcintyre@rwth-aachen.de</v>
      </c>
      <c r="F504" s="10" t="s">
        <v>2874</v>
      </c>
      <c r="G504" s="6" t="s">
        <v>2213</v>
      </c>
      <c r="H504" s="7" t="str">
        <f>VLOOKUP(G504,Projets!$A$2:$B$90,2,0)</f>
        <v>Eat Smart</v>
      </c>
      <c r="I504" s="6" t="str">
        <f>VLOOKUP(G504,Projets!$C$2:$E$90,2,0)</f>
        <v>Nanotechnologies</v>
      </c>
      <c r="J504" s="13" t="str">
        <f>VLOOKUP(G504,Projets!$A$2:$K$90,11,0)</f>
        <v>Serena Gallanti</v>
      </c>
      <c r="K504" s="13" t="str">
        <f>VLOOKUP(G504,Projets!$C$2:$E$90,3,0)</f>
        <v>Partenariat</v>
      </c>
      <c r="L504" s="9">
        <f>COUNTIF($G$2:$G$533,G504)</f>
        <v>7</v>
      </c>
      <c r="M504" s="7" t="s">
        <v>2394</v>
      </c>
      <c r="N504" s="6"/>
      <c r="O504" s="7" t="s">
        <v>2391</v>
      </c>
      <c r="P504" s="6"/>
      <c r="Q504" s="13">
        <f>VLOOKUP(G504,Projets!$A$2:$R$90,16,0)</f>
        <v>15.75</v>
      </c>
      <c r="R504" s="13">
        <f>VLOOKUP(G504,Projets!$A$2:$R$90,17,0)</f>
        <v>14</v>
      </c>
      <c r="S504" s="13">
        <f t="shared" si="44"/>
        <v>14.875</v>
      </c>
      <c r="T504" s="13">
        <v>14.875</v>
      </c>
      <c r="U504" s="6"/>
      <c r="V504" s="6"/>
      <c r="W504" s="6"/>
      <c r="X504" s="6"/>
      <c r="Y504" s="6"/>
      <c r="Z504" s="6"/>
    </row>
    <row r="505" spans="1:26" s="6" customFormat="1" ht="15.75" hidden="1" x14ac:dyDescent="0.25">
      <c r="A505" s="31">
        <v>109047</v>
      </c>
      <c r="B505" s="6" t="s">
        <v>2359</v>
      </c>
      <c r="C505" s="6" t="s">
        <v>2360</v>
      </c>
      <c r="D505" s="7" t="str">
        <f t="shared" si="43"/>
        <v>Magdaleno Morales  Esmeralda</v>
      </c>
      <c r="E505" s="7" t="str">
        <f>VLOOKUP(A505,Feuil2!$A$1:$E$625,4,0)</f>
        <v>A01023086@itesm.mx</v>
      </c>
      <c r="F505" s="10" t="s">
        <v>2878</v>
      </c>
      <c r="G505" s="6" t="s">
        <v>2213</v>
      </c>
      <c r="H505" s="7" t="str">
        <f>VLOOKUP(G505,Projets!$A$2:$B$90,2,0)</f>
        <v>Eat Smart</v>
      </c>
      <c r="I505" s="6" t="str">
        <f>VLOOKUP(G505,Projets!$C$2:$E$90,2,0)</f>
        <v>Nanotechnologies</v>
      </c>
      <c r="J505" s="13" t="str">
        <f>VLOOKUP(G505,Projets!$A$2:$K$90,11,0)</f>
        <v>Serena Gallanti</v>
      </c>
      <c r="K505" s="13" t="str">
        <f>VLOOKUP(G505,Projets!$C$2:$E$90,3,0)</f>
        <v>Partenariat</v>
      </c>
      <c r="L505" s="9">
        <f>COUNTIF($G$2:$G$533,G505)</f>
        <v>7</v>
      </c>
      <c r="M505" s="7" t="s">
        <v>2394</v>
      </c>
      <c r="O505" s="7" t="s">
        <v>2390</v>
      </c>
      <c r="Q505" s="13">
        <f>VLOOKUP(G505,Projets!$A$2:$R$90,16,0)</f>
        <v>15.75</v>
      </c>
      <c r="R505" s="13">
        <f>VLOOKUP(G505,Projets!$A$2:$R$90,17,0)</f>
        <v>14</v>
      </c>
      <c r="S505" s="13">
        <f t="shared" si="44"/>
        <v>14.875</v>
      </c>
      <c r="T505" s="13">
        <v>14.875</v>
      </c>
    </row>
    <row r="506" spans="1:26" s="6" customFormat="1" ht="15.75" hidden="1" x14ac:dyDescent="0.25">
      <c r="A506" s="26">
        <v>107182</v>
      </c>
      <c r="B506" s="5" t="str">
        <f>VLOOKUP(A506,Feuil2!$A$1:$E$552,3,0)</f>
        <v xml:space="preserve">MILLET     </v>
      </c>
      <c r="C506" s="5" t="str">
        <f>VLOOKUP(A506,Feuil2!$A$1:$E$552,2,0)</f>
        <v xml:space="preserve">Mathilde  </v>
      </c>
      <c r="D506" s="5" t="str">
        <f t="shared" si="43"/>
        <v xml:space="preserve">MILLET      Mathilde  </v>
      </c>
      <c r="E506" s="5" t="str">
        <f>VLOOKUP(A506,Feuil2!$A$1:$E$552,4,0)</f>
        <v>mathilde.millet@edu.ece.fr</v>
      </c>
      <c r="F506" s="10" t="s">
        <v>2875</v>
      </c>
      <c r="G506" s="5" t="s">
        <v>2137</v>
      </c>
      <c r="H506" s="10" t="str">
        <f>VLOOKUP(G506,Projets!$A$2:$B$90,2,0)</f>
        <v>Application permettant la location des places de port</v>
      </c>
      <c r="I506" s="13" t="str">
        <f>VLOOKUP(G506,Projets!$A$2:$E$90,4,0)</f>
        <v>Digital Entertainment</v>
      </c>
      <c r="J506" s="13" t="str">
        <f>VLOOKUP(G506,Projets!$A$2:$K$90,11,0)</f>
        <v>Valentin Lecomte</v>
      </c>
      <c r="K506" s="13" t="str">
        <f>VLOOKUP(G506,Projets!$C$2:$E$90,3,0)</f>
        <v>Concours</v>
      </c>
      <c r="L506" s="9">
        <f>COUNTIF($G$2:$G$488,G506)</f>
        <v>4</v>
      </c>
      <c r="M506" s="5" t="s">
        <v>2393</v>
      </c>
      <c r="N506" s="5"/>
      <c r="O506" s="5"/>
      <c r="P506" s="5"/>
      <c r="Q506" s="13">
        <f>VLOOKUP(G506,Projets!$A$2:$R$90,16,0)</f>
        <v>15.5</v>
      </c>
      <c r="R506" s="13">
        <f>VLOOKUP(G506,Projets!$A$2:$R$90,17,0)</f>
        <v>15</v>
      </c>
      <c r="S506" s="13">
        <f t="shared" si="44"/>
        <v>15.25</v>
      </c>
      <c r="T506" s="13">
        <v>0</v>
      </c>
      <c r="U506" s="5"/>
      <c r="V506" s="5"/>
      <c r="W506" s="5"/>
      <c r="X506" s="5"/>
      <c r="Y506" s="5"/>
      <c r="Z506" s="5"/>
    </row>
    <row r="507" spans="1:26" s="6" customFormat="1" ht="15.75" hidden="1" x14ac:dyDescent="0.25">
      <c r="A507" s="26">
        <v>107731</v>
      </c>
      <c r="B507" s="5" t="str">
        <f>VLOOKUP(A507,Feuil2!$A$1:$E$552,3,0)</f>
        <v xml:space="preserve">RAFRAFI     </v>
      </c>
      <c r="C507" s="5" t="str">
        <f>VLOOKUP(A507,Feuil2!$A$1:$E$552,2,0)</f>
        <v xml:space="preserve">Karim  </v>
      </c>
      <c r="D507" s="5" t="str">
        <f t="shared" si="43"/>
        <v xml:space="preserve">RAFRAFI      Karim  </v>
      </c>
      <c r="E507" s="5" t="str">
        <f>VLOOKUP(A507,Feuil2!$A$1:$E$552,4,0)</f>
        <v>karim.rafrafi@edu.ece.fr</v>
      </c>
      <c r="F507" s="10" t="s">
        <v>2875</v>
      </c>
      <c r="G507" s="5" t="s">
        <v>2162</v>
      </c>
      <c r="H507" s="10" t="str">
        <f>VLOOKUP(G507,Projets!$A$2:$B$90,2,0)</f>
        <v>Projet Objets connectés associés à la PLV de luxe</v>
      </c>
      <c r="I507" s="13" t="str">
        <f>VLOOKUP(G507,Projets!$A$2:$E$90,4,0)</f>
        <v>Communicating Systems</v>
      </c>
      <c r="J507" s="13" t="str">
        <f>VLOOKUP(G507,Projets!$A$2:$K$90,11,0)</f>
        <v>Valentin Lecomte</v>
      </c>
      <c r="K507" s="13" t="str">
        <f>VLOOKUP(G507,Projets!$C$2:$E$90,3,0)</f>
        <v>Partenariat</v>
      </c>
      <c r="L507" s="9">
        <f>COUNTIF($G$2:$G$488,G507)</f>
        <v>4</v>
      </c>
      <c r="M507" s="5" t="s">
        <v>2393</v>
      </c>
      <c r="N507" s="5"/>
      <c r="O507" s="5"/>
      <c r="P507" s="5"/>
      <c r="Q507" s="13">
        <f>VLOOKUP(G507,Projets!$A$2:$R$90,16,0)</f>
        <v>16.5</v>
      </c>
      <c r="R507" s="13">
        <f>VLOOKUP(G507,Projets!$A$2:$R$90,17,0)</f>
        <v>16</v>
      </c>
      <c r="S507" s="13">
        <f t="shared" si="44"/>
        <v>16.25</v>
      </c>
      <c r="T507" s="13">
        <v>0</v>
      </c>
      <c r="U507" s="5"/>
      <c r="V507" s="5"/>
      <c r="W507" s="5"/>
      <c r="X507" s="5"/>
      <c r="Y507" s="5"/>
      <c r="Z507" s="5"/>
    </row>
    <row r="508" spans="1:26" s="14" customFormat="1" ht="15.75" hidden="1" x14ac:dyDescent="0.25">
      <c r="A508" s="26">
        <v>106966</v>
      </c>
      <c r="B508" s="5" t="str">
        <f>VLOOKUP(A508,Feuil2!$A$1:$E$552,3,0)</f>
        <v xml:space="preserve">ROGNON     </v>
      </c>
      <c r="C508" s="5" t="str">
        <f>VLOOKUP(A508,Feuil2!$A$1:$E$552,2,0)</f>
        <v xml:space="preserve">Gautier  </v>
      </c>
      <c r="D508" s="5" t="str">
        <f t="shared" si="43"/>
        <v xml:space="preserve">ROGNON      Gautier  </v>
      </c>
      <c r="E508" s="5" t="str">
        <f>VLOOKUP(A508,Feuil2!$A$1:$E$552,4,0)</f>
        <v>gautier.rognon@edu.ece.fr</v>
      </c>
      <c r="F508" s="10" t="s">
        <v>2878</v>
      </c>
      <c r="G508" s="5" t="s">
        <v>2214</v>
      </c>
      <c r="H508" s="10" t="str">
        <f>VLOOKUP(G508,Projets!$A$2:$B$90,2,0)</f>
        <v>Application de crédit/commandes entre restaurateur/fournisseur</v>
      </c>
      <c r="I508" s="5" t="s">
        <v>15</v>
      </c>
      <c r="J508" s="10" t="str">
        <f>VLOOKUP(G508,Projets!$A$2:$K$90,11,0)</f>
        <v>Valentin Lecomte</v>
      </c>
      <c r="K508" s="13" t="str">
        <f>VLOOKUP(G508,Projets!$C$2:$E$90,3,0)</f>
        <v>Partenariat</v>
      </c>
      <c r="L508" s="9">
        <v>5</v>
      </c>
      <c r="M508" s="5" t="s">
        <v>2394</v>
      </c>
      <c r="N508" s="5"/>
      <c r="O508" s="5"/>
      <c r="P508" s="5"/>
      <c r="Q508" s="13">
        <f>VLOOKUP(G508,Projets!$A$2:$R$90,16,0)</f>
        <v>17</v>
      </c>
      <c r="R508" s="13">
        <f>VLOOKUP(G508,Projets!$A$2:$R$90,17,0)</f>
        <v>15.5</v>
      </c>
      <c r="S508" s="13">
        <f t="shared" si="44"/>
        <v>16.25</v>
      </c>
      <c r="T508" s="13">
        <v>0</v>
      </c>
      <c r="U508" s="5"/>
      <c r="V508" s="5"/>
      <c r="W508" s="5"/>
      <c r="X508" s="5"/>
      <c r="Y508" s="5"/>
      <c r="Z508" s="5"/>
    </row>
    <row r="509" spans="1:26" s="14" customFormat="1" ht="15.75" hidden="1" x14ac:dyDescent="0.25">
      <c r="A509" s="26">
        <v>108201</v>
      </c>
      <c r="B509" s="5" t="str">
        <f>VLOOKUP(A509,Feuil2!$A$1:$E$552,3,0)</f>
        <v xml:space="preserve">TREBOSC     </v>
      </c>
      <c r="C509" s="5" t="str">
        <f>VLOOKUP(A509,Feuil2!$A$1:$E$552,2,0)</f>
        <v xml:space="preserve">Guillaume  </v>
      </c>
      <c r="D509" s="5" t="str">
        <f t="shared" si="43"/>
        <v xml:space="preserve">TREBOSC      Guillaume  </v>
      </c>
      <c r="E509" s="5" t="str">
        <f>VLOOKUP(A509,Feuil2!$A$1:$E$552,4,0)</f>
        <v>guillaume.trebosc@edu.ece.fr</v>
      </c>
      <c r="F509" s="10" t="s">
        <v>2875</v>
      </c>
      <c r="G509" s="5" t="s">
        <v>2162</v>
      </c>
      <c r="H509" s="10" t="str">
        <f>VLOOKUP(G509,Projets!$A$2:$B$90,2,0)</f>
        <v>Projet Objets connectés associés à la PLV de luxe</v>
      </c>
      <c r="I509" s="13" t="str">
        <f>VLOOKUP(G509,Projets!$A$2:$E$90,4,0)</f>
        <v>Communicating Systems</v>
      </c>
      <c r="J509" s="13" t="str">
        <f>VLOOKUP(G509,Projets!$A$2:$K$90,11,0)</f>
        <v>Valentin Lecomte</v>
      </c>
      <c r="K509" s="13" t="str">
        <f>VLOOKUP(G509,Projets!$C$2:$E$90,3,0)</f>
        <v>Partenariat</v>
      </c>
      <c r="L509" s="9">
        <f>COUNTIF($G$2:$G$488,G509)</f>
        <v>4</v>
      </c>
      <c r="M509" s="5" t="s">
        <v>2393</v>
      </c>
      <c r="N509" s="5"/>
      <c r="O509" s="5"/>
      <c r="P509" s="5"/>
      <c r="Q509" s="13">
        <f>VLOOKUP(G509,Projets!$A$2:$R$90,16,0)</f>
        <v>16.5</v>
      </c>
      <c r="R509" s="13">
        <f>VLOOKUP(G509,Projets!$A$2:$R$90,17,0)</f>
        <v>16</v>
      </c>
      <c r="S509" s="13">
        <f t="shared" si="44"/>
        <v>16.25</v>
      </c>
      <c r="T509" s="13">
        <v>0</v>
      </c>
      <c r="U509" s="5"/>
      <c r="V509" s="5"/>
      <c r="W509" s="5"/>
      <c r="X509" s="5"/>
      <c r="Y509" s="5"/>
      <c r="Z509" s="5"/>
    </row>
    <row r="510" spans="1:26" s="6" customFormat="1" ht="15.75" hidden="1" x14ac:dyDescent="0.25">
      <c r="A510" s="26">
        <v>106525</v>
      </c>
      <c r="B510" s="5" t="str">
        <f>VLOOKUP(A510,Feuil2!$A$1:$E$552,3,0)</f>
        <v xml:space="preserve">VERCLYTTE     </v>
      </c>
      <c r="C510" s="5" t="str">
        <f>VLOOKUP(A510,Feuil2!$A$1:$E$552,2,0)</f>
        <v xml:space="preserve">Henri  </v>
      </c>
      <c r="D510" s="5" t="str">
        <f t="shared" si="43"/>
        <v xml:space="preserve">VERCLYTTE      Henri  </v>
      </c>
      <c r="E510" s="5" t="str">
        <f>VLOOKUP(A510,Feuil2!$A$1:$E$552,4,0)</f>
        <v>henri.verclytte@edu.ece.fr</v>
      </c>
      <c r="F510" s="10" t="s">
        <v>2874</v>
      </c>
      <c r="G510" s="5" t="s">
        <v>2137</v>
      </c>
      <c r="H510" s="10" t="str">
        <f>VLOOKUP(G510,Projets!$A$2:$B$90,2,0)</f>
        <v>Application permettant la location des places de port</v>
      </c>
      <c r="I510" s="13" t="str">
        <f>VLOOKUP(G510,Projets!$A$2:$E$90,4,0)</f>
        <v>Digital Entertainment</v>
      </c>
      <c r="J510" s="13" t="str">
        <f>VLOOKUP(G510,Projets!$A$2:$K$90,11,0)</f>
        <v>Valentin Lecomte</v>
      </c>
      <c r="K510" s="13" t="str">
        <f>VLOOKUP(G510,Projets!$C$2:$E$90,3,0)</f>
        <v>Concours</v>
      </c>
      <c r="L510" s="9">
        <f>COUNTIF($G$2:$G$488,G510)</f>
        <v>4</v>
      </c>
      <c r="M510" s="5" t="s">
        <v>2394</v>
      </c>
      <c r="N510" s="5"/>
      <c r="O510" s="5"/>
      <c r="P510" s="5"/>
      <c r="Q510" s="13">
        <f>VLOOKUP(G510,Projets!$A$2:$R$90,16,0)</f>
        <v>15.5</v>
      </c>
      <c r="R510" s="13">
        <f>VLOOKUP(G510,Projets!$A$2:$R$90,17,0)</f>
        <v>15</v>
      </c>
      <c r="S510" s="13">
        <f t="shared" si="44"/>
        <v>15.25</v>
      </c>
      <c r="T510" s="13">
        <v>0</v>
      </c>
      <c r="U510" s="5"/>
      <c r="V510" s="5"/>
      <c r="W510" s="5"/>
      <c r="X510" s="5"/>
      <c r="Y510" s="5"/>
      <c r="Z510" s="5"/>
    </row>
    <row r="511" spans="1:26" s="13" customFormat="1" ht="15.75" hidden="1" x14ac:dyDescent="0.25">
      <c r="A511" s="41">
        <v>109053</v>
      </c>
      <c r="B511" s="13" t="s">
        <v>2398</v>
      </c>
      <c r="C511" s="13" t="s">
        <v>2397</v>
      </c>
      <c r="D511" s="7" t="str">
        <f t="shared" si="43"/>
        <v>Villalobos Castro Jose Arturo</v>
      </c>
      <c r="E511" s="13" t="s">
        <v>1609</v>
      </c>
      <c r="F511" s="10" t="s">
        <v>2878</v>
      </c>
      <c r="G511" s="13" t="s">
        <v>2214</v>
      </c>
      <c r="H511" s="10" t="str">
        <f>VLOOKUP(G511,Projets!$A$2:$B$90,2,0)</f>
        <v>Application de crédit/commandes entre restaurateur/fournisseur</v>
      </c>
      <c r="I511" s="13" t="str">
        <f>VLOOKUP(G511,Projets!$C$2:$E$90,2,0)</f>
        <v>Communicating Systems</v>
      </c>
      <c r="J511" s="13" t="str">
        <f>VLOOKUP(G511,Projets!$A$2:$K$90,11,0)</f>
        <v>Valentin Lecomte</v>
      </c>
      <c r="K511" s="13" t="str">
        <f>VLOOKUP(G511,Projets!$C$2:$E$90,3,0)</f>
        <v>Partenariat</v>
      </c>
      <c r="L511" s="30">
        <f>COUNTIF($G$2:$G$533,G511)</f>
        <v>7</v>
      </c>
      <c r="M511" s="13" t="s">
        <v>2394</v>
      </c>
      <c r="O511" s="13" t="s">
        <v>2390</v>
      </c>
      <c r="Q511" s="13">
        <f>VLOOKUP(G511,Projets!$A$2:$R$90,16,0)</f>
        <v>17</v>
      </c>
      <c r="R511" s="13">
        <f>VLOOKUP(G511,Projets!$A$2:$R$90,17,0)</f>
        <v>15.5</v>
      </c>
      <c r="S511" s="13">
        <f t="shared" si="44"/>
        <v>16.25</v>
      </c>
      <c r="T511" s="13">
        <v>0</v>
      </c>
    </row>
    <row r="512" spans="1:26" s="13" customFormat="1" ht="15.75" hidden="1" x14ac:dyDescent="0.25">
      <c r="A512" s="27">
        <v>106463</v>
      </c>
      <c r="B512" s="10" t="str">
        <f>VLOOKUP(A512,Feuil2!$A$1:$E$552,3,0)</f>
        <v xml:space="preserve">TAN     </v>
      </c>
      <c r="C512" s="10" t="str">
        <f>VLOOKUP(A512,Feuil2!$A$1:$E$552,2,0)</f>
        <v xml:space="preserve">Steven  </v>
      </c>
      <c r="D512" s="7" t="str">
        <f t="shared" ref="D512:D545" si="45">CONCATENATE(B512," ",C512)</f>
        <v xml:space="preserve">TAN      Steven  </v>
      </c>
      <c r="E512" s="10" t="str">
        <f>VLOOKUP(A512,Feuil2!$A$1:$E$552,4,0)</f>
        <v>steven.tan@edu.ece.fr</v>
      </c>
      <c r="F512" s="10" t="s">
        <v>2878</v>
      </c>
      <c r="G512" s="10" t="s">
        <v>2215</v>
      </c>
      <c r="H512" s="10" t="str">
        <f>VLOOKUP(G512,Projets!$A$2:$B$90,2,0)</f>
        <v>Intuitive and Augmented Surveys</v>
      </c>
      <c r="I512" s="10"/>
      <c r="J512" s="10" t="str">
        <f>VLOOKUP(G512,Projets!$A$2:$K$90,11,0)</f>
        <v>T Guillemot</v>
      </c>
      <c r="K512" s="13" t="str">
        <f>VLOOKUP(G512,Projets!$C$2:$E$90,3,0)</f>
        <v>Partenariat</v>
      </c>
      <c r="L512" s="30">
        <v>5</v>
      </c>
      <c r="M512" s="10" t="s">
        <v>2394</v>
      </c>
      <c r="N512" s="10"/>
      <c r="O512" s="10"/>
      <c r="P512" s="10"/>
      <c r="Q512" s="13">
        <f>VLOOKUP(G512,Projets!$A$2:$R$90,16,0)</f>
        <v>18</v>
      </c>
      <c r="R512" s="13">
        <f>VLOOKUP(G512,Projets!$A$2:$R$90,17,0)</f>
        <v>16.5</v>
      </c>
      <c r="S512" s="13">
        <f t="shared" ref="S512:S514" si="46">AVERAGE(Q512:R512)</f>
        <v>17.25</v>
      </c>
      <c r="T512" s="13">
        <v>17.25</v>
      </c>
      <c r="U512" s="10"/>
      <c r="V512" s="10"/>
      <c r="W512" s="10"/>
      <c r="X512" s="10"/>
      <c r="Y512" s="10"/>
      <c r="Z512" s="10"/>
    </row>
    <row r="513" spans="1:26" s="13" customFormat="1" ht="15.75" hidden="1" x14ac:dyDescent="0.25">
      <c r="A513" s="27">
        <v>106370</v>
      </c>
      <c r="B513" s="10" t="str">
        <f>VLOOKUP(A513,Feuil2!$A$1:$E$552,3,0)</f>
        <v xml:space="preserve">REN     </v>
      </c>
      <c r="C513" s="10" t="str">
        <f>VLOOKUP(A513,Feuil2!$A$1:$E$552,2,0)</f>
        <v xml:space="preserve">François  </v>
      </c>
      <c r="D513" s="7" t="str">
        <f t="shared" si="45"/>
        <v xml:space="preserve">REN      François  </v>
      </c>
      <c r="E513" s="10" t="str">
        <f>VLOOKUP(A513,Feuil2!$A$1:$E$552,4,0)</f>
        <v>francois.ren@edu.ece.fr</v>
      </c>
      <c r="F513" s="10" t="s">
        <v>2878</v>
      </c>
      <c r="G513" s="10" t="s">
        <v>2215</v>
      </c>
      <c r="H513" s="10" t="str">
        <f>VLOOKUP(G513,Projets!$A$2:$B$90,2,0)</f>
        <v>Intuitive and Augmented Surveys</v>
      </c>
      <c r="I513" s="10"/>
      <c r="J513" s="10" t="str">
        <f>VLOOKUP(G513,Projets!$A$2:$K$90,11,0)</f>
        <v>T Guillemot</v>
      </c>
      <c r="K513" s="13" t="str">
        <f>VLOOKUP(G513,Projets!$C$2:$E$90,3,0)</f>
        <v>Partenariat</v>
      </c>
      <c r="L513" s="30">
        <v>5</v>
      </c>
      <c r="M513" s="10" t="s">
        <v>2394</v>
      </c>
      <c r="N513" s="10"/>
      <c r="O513" s="10"/>
      <c r="P513" s="10"/>
      <c r="Q513" s="13">
        <f>VLOOKUP(G513,Projets!$A$2:$R$90,16,0)</f>
        <v>18</v>
      </c>
      <c r="R513" s="13">
        <f>VLOOKUP(G513,Projets!$A$2:$R$90,17,0)</f>
        <v>16.5</v>
      </c>
      <c r="S513" s="13">
        <f t="shared" si="46"/>
        <v>17.25</v>
      </c>
      <c r="T513" s="13">
        <v>17.25</v>
      </c>
      <c r="U513" s="10"/>
      <c r="V513" s="10"/>
      <c r="W513" s="10"/>
      <c r="X513" s="10"/>
      <c r="Y513" s="10"/>
      <c r="Z513" s="10"/>
    </row>
    <row r="514" spans="1:26" s="13" customFormat="1" ht="15.75" hidden="1" x14ac:dyDescent="0.25">
      <c r="A514" s="27">
        <v>106685</v>
      </c>
      <c r="B514" s="10" t="str">
        <f>VLOOKUP(A514,Feuil2!$A$1:$E$552,3,0)</f>
        <v xml:space="preserve">LAM     </v>
      </c>
      <c r="C514" s="10" t="str">
        <f>VLOOKUP(A514,Feuil2!$A$1:$E$552,2,0)</f>
        <v xml:space="preserve">Kevin  </v>
      </c>
      <c r="D514" s="7" t="str">
        <f t="shared" si="45"/>
        <v xml:space="preserve">LAM      Kevin  </v>
      </c>
      <c r="E514" s="10" t="str">
        <f>VLOOKUP(A514,Feuil2!$A$1:$E$552,4,0)</f>
        <v>kevin.lam@edu.ece.fr</v>
      </c>
      <c r="F514" s="10" t="s">
        <v>2877</v>
      </c>
      <c r="G514" s="10" t="s">
        <v>2215</v>
      </c>
      <c r="H514" s="10" t="str">
        <f>VLOOKUP(G514,Projets!$A$2:$B$90,2,0)</f>
        <v>Intuitive and Augmented Surveys</v>
      </c>
      <c r="I514" s="10"/>
      <c r="J514" s="10" t="str">
        <f>VLOOKUP(G514,Projets!$A$2:$K$90,11,0)</f>
        <v>T Guillemot</v>
      </c>
      <c r="K514" s="13" t="str">
        <f>VLOOKUP(G514,Projets!$C$2:$E$90,3,0)</f>
        <v>Partenariat</v>
      </c>
      <c r="L514" s="30">
        <v>5</v>
      </c>
      <c r="M514" s="10" t="s">
        <v>2393</v>
      </c>
      <c r="N514" s="10"/>
      <c r="O514" s="10"/>
      <c r="P514" s="10"/>
      <c r="Q514" s="13">
        <f>VLOOKUP(G514,Projets!$A$2:$R$90,16,0)</f>
        <v>18</v>
      </c>
      <c r="R514" s="13">
        <f>VLOOKUP(G514,Projets!$A$2:$R$90,17,0)</f>
        <v>16.5</v>
      </c>
      <c r="S514" s="13">
        <f t="shared" si="46"/>
        <v>17.25</v>
      </c>
      <c r="T514" s="13">
        <v>17.25</v>
      </c>
      <c r="U514" s="10"/>
      <c r="V514" s="10"/>
      <c r="W514" s="10"/>
      <c r="X514" s="10"/>
      <c r="Y514" s="10"/>
      <c r="Z514" s="10"/>
    </row>
    <row r="515" spans="1:26" s="13" customFormat="1" ht="15.75" hidden="1" x14ac:dyDescent="0.25">
      <c r="A515" s="27">
        <v>106682</v>
      </c>
      <c r="B515" s="10" t="str">
        <f>VLOOKUP(A515,Feuil2!$A$1:$E$552,3,0)</f>
        <v xml:space="preserve">CADDEO     </v>
      </c>
      <c r="C515" s="10" t="str">
        <f>VLOOKUP(A515,Feuil2!$A$1:$E$552,2,0)</f>
        <v xml:space="preserve">Sam  </v>
      </c>
      <c r="D515" s="7" t="str">
        <f t="shared" si="45"/>
        <v xml:space="preserve">CADDEO      Sam  </v>
      </c>
      <c r="E515" s="10" t="str">
        <f>VLOOKUP(A515,Feuil2!$A$1:$E$552,4,0)</f>
        <v>sam.caddeo@edu.ece.fr</v>
      </c>
      <c r="F515" s="10" t="s">
        <v>2879</v>
      </c>
      <c r="G515" s="10" t="s">
        <v>2215</v>
      </c>
      <c r="H515" s="10" t="str">
        <f>VLOOKUP(G515,Projets!$A$2:$B$90,2,0)</f>
        <v>Intuitive and Augmented Surveys</v>
      </c>
      <c r="I515" s="10"/>
      <c r="J515" s="10" t="str">
        <f>VLOOKUP(G515,Projets!$A$2:$K$90,11,0)</f>
        <v>T Guillemot</v>
      </c>
      <c r="K515" s="13" t="str">
        <f>VLOOKUP(G515,Projets!$C$2:$E$90,3,0)</f>
        <v>Partenariat</v>
      </c>
      <c r="L515" s="30">
        <v>5</v>
      </c>
      <c r="M515" s="10" t="s">
        <v>2393</v>
      </c>
      <c r="N515" s="10"/>
      <c r="O515" s="10"/>
      <c r="P515" s="10"/>
      <c r="Q515" s="13">
        <f>VLOOKUP(G515,Projets!$A$2:$R$90,16,0)</f>
        <v>18</v>
      </c>
      <c r="R515" s="13">
        <f>VLOOKUP(G515,Projets!$A$2:$R$90,17,0)</f>
        <v>16.5</v>
      </c>
      <c r="S515" s="13">
        <f t="shared" ref="S515:S534" si="47">AVERAGE(Q515:R515)</f>
        <v>17.25</v>
      </c>
      <c r="T515" s="13">
        <v>17.25</v>
      </c>
      <c r="U515" s="10"/>
      <c r="V515" s="10"/>
      <c r="W515" s="10"/>
      <c r="X515" s="10"/>
      <c r="Y515" s="10"/>
      <c r="Z515" s="10"/>
    </row>
    <row r="516" spans="1:26" s="13" customFormat="1" ht="15.75" hidden="1" x14ac:dyDescent="0.25">
      <c r="A516" s="27">
        <v>106471</v>
      </c>
      <c r="B516" s="10" t="str">
        <f>VLOOKUP(A516,Feuil2!$A$1:$E$552,3,0)</f>
        <v xml:space="preserve">LOEUR     </v>
      </c>
      <c r="C516" s="10" t="str">
        <f>VLOOKUP(A516,Feuil2!$A$1:$E$552,2,0)</f>
        <v xml:space="preserve">Richard  </v>
      </c>
      <c r="D516" s="7" t="str">
        <f t="shared" si="45"/>
        <v xml:space="preserve">LOEUR      Richard  </v>
      </c>
      <c r="E516" s="10" t="str">
        <f>VLOOKUP(A516,Feuil2!$A$1:$E$552,4,0)</f>
        <v>richard.loeur@edu.ece.fr</v>
      </c>
      <c r="F516" s="10" t="s">
        <v>2878</v>
      </c>
      <c r="G516" s="10" t="s">
        <v>2215</v>
      </c>
      <c r="H516" s="10" t="str">
        <f>VLOOKUP(G516,Projets!$A$2:$B$90,2,0)</f>
        <v>Intuitive and Augmented Surveys</v>
      </c>
      <c r="I516" s="10"/>
      <c r="J516" s="10" t="str">
        <f>VLOOKUP(G516,Projets!$A$2:$K$90,11,0)</f>
        <v>T Guillemot</v>
      </c>
      <c r="K516" s="13" t="str">
        <f>VLOOKUP(G516,Projets!$C$2:$E$90,3,0)</f>
        <v>Partenariat</v>
      </c>
      <c r="L516" s="30">
        <v>5</v>
      </c>
      <c r="M516" s="10" t="s">
        <v>2394</v>
      </c>
      <c r="N516" s="10"/>
      <c r="O516" s="10"/>
      <c r="P516" s="10"/>
      <c r="Q516" s="13">
        <f>VLOOKUP(G516,Projets!$A$2:$R$90,16,0)</f>
        <v>18</v>
      </c>
      <c r="R516" s="13">
        <f>VLOOKUP(G516,Projets!$A$2:$R$90,17,0)</f>
        <v>16.5</v>
      </c>
      <c r="S516" s="13">
        <f t="shared" si="47"/>
        <v>17.25</v>
      </c>
      <c r="T516" s="13">
        <v>17.25</v>
      </c>
      <c r="U516" s="10"/>
      <c r="V516" s="10"/>
      <c r="W516" s="10"/>
      <c r="X516" s="10"/>
      <c r="Y516" s="10"/>
      <c r="Z516" s="10"/>
    </row>
    <row r="517" spans="1:26" s="13" customFormat="1" ht="15.75" hidden="1" x14ac:dyDescent="0.25">
      <c r="A517" s="41">
        <v>109056</v>
      </c>
      <c r="B517" s="13" t="s">
        <v>2361</v>
      </c>
      <c r="C517" s="13" t="s">
        <v>2362</v>
      </c>
      <c r="D517" s="7" t="str">
        <f t="shared" si="45"/>
        <v>Choi Nuree</v>
      </c>
      <c r="E517" s="10" t="str">
        <f>VLOOKUP(A517,Feuil2!$A$1:$E$625,4,0)</f>
        <v>cnr0724@gmail.com</v>
      </c>
      <c r="F517" s="10" t="s">
        <v>2878</v>
      </c>
      <c r="G517" s="13" t="s">
        <v>2215</v>
      </c>
      <c r="H517" s="10" t="str">
        <f>VLOOKUP(G517,Projets!$A$2:$B$90,2,0)</f>
        <v>Intuitive and Augmented Surveys</v>
      </c>
      <c r="I517" s="13" t="str">
        <f>VLOOKUP(G517,Projets!$C$2:$E$90,2,0)</f>
        <v>Communicating Systems</v>
      </c>
      <c r="J517" s="13" t="str">
        <f>VLOOKUP(G517,Projets!$A$2:$K$90,11,0)</f>
        <v>T Guillemot</v>
      </c>
      <c r="K517" s="13" t="str">
        <f>VLOOKUP(G517,Projets!$C$2:$E$90,3,0)</f>
        <v>Partenariat</v>
      </c>
      <c r="L517" s="30">
        <f>COUNTIF($G$2:$G$533,G517)</f>
        <v>6</v>
      </c>
      <c r="M517" s="10" t="s">
        <v>2394</v>
      </c>
      <c r="O517" s="10" t="s">
        <v>2390</v>
      </c>
      <c r="Q517" s="13">
        <f>VLOOKUP(G517,Projets!$A$2:$R$90,16,0)</f>
        <v>18</v>
      </c>
      <c r="R517" s="13">
        <f>VLOOKUP(G517,Projets!$A$2:$R$90,17,0)</f>
        <v>16.5</v>
      </c>
      <c r="S517" s="13">
        <f t="shared" si="47"/>
        <v>17.25</v>
      </c>
      <c r="T517" s="13">
        <v>17.25</v>
      </c>
    </row>
    <row r="518" spans="1:26" s="14" customFormat="1" ht="15.75" hidden="1" x14ac:dyDescent="0.25">
      <c r="A518" s="26">
        <v>108376</v>
      </c>
      <c r="B518" s="5" t="str">
        <f>VLOOKUP(A518,Feuil2!$A$1:$E$552,3,0)</f>
        <v xml:space="preserve">SALLERIN     </v>
      </c>
      <c r="C518" s="5" t="str">
        <f>VLOOKUP(A518,Feuil2!$A$1:$E$552,2,0)</f>
        <v xml:space="preserve">Maxime  </v>
      </c>
      <c r="D518" s="5" t="str">
        <f t="shared" si="45"/>
        <v xml:space="preserve">SALLERIN      Maxime  </v>
      </c>
      <c r="E518" s="5" t="str">
        <f>VLOOKUP(A518,Feuil2!$A$1:$E$552,4,0)</f>
        <v>maxime.sallerin@edu.ece.fr</v>
      </c>
      <c r="F518" s="10" t="s">
        <v>2875</v>
      </c>
      <c r="G518" s="5" t="s">
        <v>2216</v>
      </c>
      <c r="H518" s="10" t="str">
        <f>VLOOKUP(G518,Projets!$A$2:$B$90,2,0)</f>
        <v>ReinSpécu Comportement du spéculateur augmenté de Reinforced Learning en Python</v>
      </c>
      <c r="I518" s="5" t="s">
        <v>9</v>
      </c>
      <c r="J518" s="10" t="str">
        <f>VLOOKUP(G518,Projets!$A$2:$K$90,11,0)</f>
        <v>Jae Yun JUN KIM</v>
      </c>
      <c r="K518" s="13" t="str">
        <f>VLOOKUP(G518,Projets!$C$2:$E$90,3,0)</f>
        <v>Partenariat Finance</v>
      </c>
      <c r="L518" s="9">
        <v>5</v>
      </c>
      <c r="M518" s="5" t="s">
        <v>2393</v>
      </c>
      <c r="N518" s="5"/>
      <c r="O518" s="5"/>
      <c r="P518" s="5"/>
      <c r="Q518" s="13">
        <f>VLOOKUP(G518,Projets!$A$2:$R$90,16,0)</f>
        <v>14.5</v>
      </c>
      <c r="R518" s="13">
        <f>VLOOKUP(G518,Projets!$A$2:$R$90,17,0)</f>
        <v>15</v>
      </c>
      <c r="S518" s="13">
        <f t="shared" si="47"/>
        <v>14.75</v>
      </c>
      <c r="T518" s="13">
        <v>14.75</v>
      </c>
      <c r="U518" s="5"/>
      <c r="V518" s="5"/>
      <c r="W518" s="5"/>
      <c r="X518" s="5"/>
      <c r="Y518" s="5"/>
      <c r="Z518" s="5"/>
    </row>
    <row r="519" spans="1:26" s="14" customFormat="1" ht="15.75" hidden="1" x14ac:dyDescent="0.25">
      <c r="A519" s="26">
        <v>108421</v>
      </c>
      <c r="B519" s="5" t="str">
        <f>VLOOKUP(A519,Feuil2!$A$1:$E$552,3,0)</f>
        <v xml:space="preserve">FORNACIARI     </v>
      </c>
      <c r="C519" s="5" t="str">
        <f>VLOOKUP(A519,Feuil2!$A$1:$E$552,2,0)</f>
        <v xml:space="preserve">Benjamin  </v>
      </c>
      <c r="D519" s="5" t="str">
        <f t="shared" si="45"/>
        <v xml:space="preserve">FORNACIARI      Benjamin  </v>
      </c>
      <c r="E519" s="5" t="str">
        <f>VLOOKUP(A519,Feuil2!$A$1:$E$552,4,0)</f>
        <v>benjamin.fornaciari@edu.ece.fr</v>
      </c>
      <c r="F519" s="10" t="s">
        <v>2875</v>
      </c>
      <c r="G519" s="5" t="s">
        <v>2216</v>
      </c>
      <c r="H519" s="10" t="str">
        <f>VLOOKUP(G519,Projets!$A$2:$B$90,2,0)</f>
        <v>ReinSpécu Comportement du spéculateur augmenté de Reinforced Learning en Python</v>
      </c>
      <c r="I519" s="5" t="s">
        <v>9</v>
      </c>
      <c r="J519" s="10" t="str">
        <f>VLOOKUP(G519,Projets!$A$2:$K$90,11,0)</f>
        <v>Jae Yun JUN KIM</v>
      </c>
      <c r="K519" s="13" t="str">
        <f>VLOOKUP(G519,Projets!$C$2:$E$90,3,0)</f>
        <v>Partenariat Finance</v>
      </c>
      <c r="L519" s="9">
        <v>5</v>
      </c>
      <c r="M519" s="5" t="s">
        <v>2393</v>
      </c>
      <c r="N519" s="5"/>
      <c r="O519" s="5"/>
      <c r="P519" s="5"/>
      <c r="Q519" s="13">
        <f>VLOOKUP(G519,Projets!$A$2:$R$90,16,0)</f>
        <v>14.5</v>
      </c>
      <c r="R519" s="13">
        <f>VLOOKUP(G519,Projets!$A$2:$R$90,17,0)</f>
        <v>15</v>
      </c>
      <c r="S519" s="13">
        <f t="shared" si="47"/>
        <v>14.75</v>
      </c>
      <c r="T519" s="13">
        <v>14.75</v>
      </c>
      <c r="U519" s="5"/>
      <c r="V519" s="5"/>
      <c r="W519" s="5"/>
      <c r="X519" s="5"/>
      <c r="Y519" s="5"/>
      <c r="Z519" s="5"/>
    </row>
    <row r="520" spans="1:26" s="6" customFormat="1" ht="15.75" hidden="1" x14ac:dyDescent="0.25">
      <c r="A520" s="26">
        <v>108544</v>
      </c>
      <c r="B520" s="5" t="str">
        <f>VLOOKUP(A520,Feuil2!$A$1:$E$552,3,0)</f>
        <v xml:space="preserve">PEREZ     </v>
      </c>
      <c r="C520" s="5" t="str">
        <f>VLOOKUP(A520,Feuil2!$A$1:$E$552,2,0)</f>
        <v>Marc Binh Luc</v>
      </c>
      <c r="D520" s="5" t="str">
        <f t="shared" si="45"/>
        <v>PEREZ      Marc Binh Luc</v>
      </c>
      <c r="E520" s="5" t="str">
        <f>VLOOKUP(A520,Feuil2!$A$1:$E$552,4,0)</f>
        <v>marc--binh-luc.perez@edu.ece.fr</v>
      </c>
      <c r="F520" s="10" t="s">
        <v>2875</v>
      </c>
      <c r="G520" s="5" t="s">
        <v>2216</v>
      </c>
      <c r="H520" s="10" t="str">
        <f>VLOOKUP(G520,Projets!$A$2:$B$90,2,0)</f>
        <v>ReinSpécu Comportement du spéculateur augmenté de Reinforced Learning en Python</v>
      </c>
      <c r="I520" s="5" t="s">
        <v>9</v>
      </c>
      <c r="J520" s="10" t="str">
        <f>VLOOKUP(G520,Projets!$A$2:$K$90,11,0)</f>
        <v>Jae Yun JUN KIM</v>
      </c>
      <c r="K520" s="13" t="str">
        <f>VLOOKUP(G520,Projets!$C$2:$E$90,3,0)</f>
        <v>Partenariat Finance</v>
      </c>
      <c r="L520" s="9">
        <v>5</v>
      </c>
      <c r="M520" s="5" t="s">
        <v>2393</v>
      </c>
      <c r="N520" s="5"/>
      <c r="O520" s="5"/>
      <c r="P520" s="5"/>
      <c r="Q520" s="13">
        <f>VLOOKUP(G520,Projets!$A$2:$R$90,16,0)</f>
        <v>14.5</v>
      </c>
      <c r="R520" s="13">
        <f>VLOOKUP(G520,Projets!$A$2:$R$90,17,0)</f>
        <v>15</v>
      </c>
      <c r="S520" s="13">
        <f t="shared" si="47"/>
        <v>14.75</v>
      </c>
      <c r="T520" s="13">
        <v>14.75</v>
      </c>
      <c r="U520" s="5"/>
      <c r="V520" s="5"/>
      <c r="W520" s="5"/>
      <c r="X520" s="5"/>
      <c r="Y520" s="5"/>
      <c r="Z520" s="5"/>
    </row>
    <row r="521" spans="1:26" s="6" customFormat="1" ht="15.75" hidden="1" x14ac:dyDescent="0.25">
      <c r="A521" s="26">
        <v>108412</v>
      </c>
      <c r="B521" s="5" t="str">
        <f>VLOOKUP(A521,Feuil2!$A$1:$E$552,3,0)</f>
        <v xml:space="preserve">ASSAF     </v>
      </c>
      <c r="C521" s="5" t="str">
        <f>VLOOKUP(A521,Feuil2!$A$1:$E$552,2,0)</f>
        <v xml:space="preserve">Davy  </v>
      </c>
      <c r="D521" s="5" t="str">
        <f t="shared" si="45"/>
        <v xml:space="preserve">ASSAF      Davy  </v>
      </c>
      <c r="E521" s="5" t="str">
        <f>VLOOKUP(A521,Feuil2!$A$1:$E$552,4,0)</f>
        <v>davy.assaf@edu.ece.fr</v>
      </c>
      <c r="F521" s="10" t="s">
        <v>2875</v>
      </c>
      <c r="G521" s="5" t="s">
        <v>2216</v>
      </c>
      <c r="H521" s="10" t="str">
        <f>VLOOKUP(G521,Projets!$A$2:$B$90,2,0)</f>
        <v>ReinSpécu Comportement du spéculateur augmenté de Reinforced Learning en Python</v>
      </c>
      <c r="I521" s="5" t="s">
        <v>9</v>
      </c>
      <c r="J521" s="10" t="str">
        <f>VLOOKUP(G521,Projets!$A$2:$K$90,11,0)</f>
        <v>Jae Yun JUN KIM</v>
      </c>
      <c r="K521" s="13" t="str">
        <f>VLOOKUP(G521,Projets!$C$2:$E$90,3,0)</f>
        <v>Partenariat Finance</v>
      </c>
      <c r="L521" s="9">
        <v>5</v>
      </c>
      <c r="M521" s="5" t="s">
        <v>2393</v>
      </c>
      <c r="N521" s="5"/>
      <c r="O521" s="5"/>
      <c r="P521" s="5"/>
      <c r="Q521" s="13">
        <f>VLOOKUP(G521,Projets!$A$2:$R$90,16,0)</f>
        <v>14.5</v>
      </c>
      <c r="R521" s="13">
        <f>VLOOKUP(G521,Projets!$A$2:$R$90,17,0)</f>
        <v>15</v>
      </c>
      <c r="S521" s="13">
        <f t="shared" si="47"/>
        <v>14.75</v>
      </c>
      <c r="T521" s="13">
        <v>14.75</v>
      </c>
      <c r="U521" s="5"/>
      <c r="V521" s="5"/>
      <c r="W521" s="5"/>
      <c r="X521" s="5"/>
      <c r="Y521" s="5"/>
      <c r="Z521" s="5"/>
    </row>
    <row r="522" spans="1:26" s="6" customFormat="1" ht="15.75" hidden="1" x14ac:dyDescent="0.25">
      <c r="A522" s="26">
        <v>108351</v>
      </c>
      <c r="B522" s="5" t="str">
        <f>VLOOKUP(A522,Feuil2!$A$1:$E$552,3,0)</f>
        <v xml:space="preserve">RODRIGUEZ     </v>
      </c>
      <c r="C522" s="5" t="str">
        <f>VLOOKUP(A522,Feuil2!$A$1:$E$552,2,0)</f>
        <v xml:space="preserve">Julien  </v>
      </c>
      <c r="D522" s="5" t="str">
        <f t="shared" si="45"/>
        <v xml:space="preserve">RODRIGUEZ      Julien  </v>
      </c>
      <c r="E522" s="5" t="str">
        <f>VLOOKUP(A522,Feuil2!$A$1:$E$552,4,0)</f>
        <v>julien.rodriguez@edu.ece.fr</v>
      </c>
      <c r="F522" s="10" t="s">
        <v>2876</v>
      </c>
      <c r="G522" s="5" t="s">
        <v>2216</v>
      </c>
      <c r="H522" s="10" t="str">
        <f>VLOOKUP(G522,Projets!$A$2:$B$90,2,0)</f>
        <v>ReinSpécu Comportement du spéculateur augmenté de Reinforced Learning en Python</v>
      </c>
      <c r="I522" s="10" t="s">
        <v>9</v>
      </c>
      <c r="J522" s="10" t="str">
        <f>VLOOKUP(G522,Projets!$A$2:$K$90,11,0)</f>
        <v>Jae Yun JUN KIM</v>
      </c>
      <c r="K522" s="13" t="str">
        <f>VLOOKUP(G522,Projets!$C$2:$E$90,3,0)</f>
        <v>Partenariat Finance</v>
      </c>
      <c r="L522" s="9">
        <v>5</v>
      </c>
      <c r="M522" s="5" t="s">
        <v>2393</v>
      </c>
      <c r="N522" s="5"/>
      <c r="O522" s="5"/>
      <c r="P522" s="5"/>
      <c r="Q522" s="13">
        <f>VLOOKUP(G522,Projets!$A$2:$R$90,16,0)</f>
        <v>14.5</v>
      </c>
      <c r="R522" s="13">
        <f>VLOOKUP(G522,Projets!$A$2:$R$90,17,0)</f>
        <v>15</v>
      </c>
      <c r="S522" s="13">
        <f t="shared" si="47"/>
        <v>14.75</v>
      </c>
      <c r="T522" s="13">
        <v>14.75</v>
      </c>
      <c r="U522" s="5"/>
      <c r="V522" s="5"/>
      <c r="W522" s="5"/>
      <c r="X522" s="5"/>
      <c r="Y522" s="5"/>
      <c r="Z522" s="5"/>
    </row>
    <row r="523" spans="1:26" s="14" customFormat="1" ht="15.75" hidden="1" x14ac:dyDescent="0.25">
      <c r="A523" s="26">
        <v>108420</v>
      </c>
      <c r="B523" s="5" t="str">
        <f>VLOOKUP(A523,Feuil2!$A$1:$E$552,3,0)</f>
        <v xml:space="preserve">JEGAT     </v>
      </c>
      <c r="C523" s="5" t="str">
        <f>VLOOKUP(A523,Feuil2!$A$1:$E$552,2,0)</f>
        <v xml:space="preserve">Vinuuzan  </v>
      </c>
      <c r="D523" s="5" t="str">
        <f t="shared" si="45"/>
        <v xml:space="preserve">JEGAT      Vinuuzan  </v>
      </c>
      <c r="E523" s="5" t="str">
        <f>VLOOKUP(A523,Feuil2!$A$1:$E$552,4,0)</f>
        <v>vinuuzan.jegat@edu.ece.fr</v>
      </c>
      <c r="F523" s="10" t="s">
        <v>2877</v>
      </c>
      <c r="G523" s="5" t="s">
        <v>2217</v>
      </c>
      <c r="H523" s="10" t="str">
        <f>VLOOKUP(G523,Projets!$A$2:$B$90,2,0)</f>
        <v>ECE3Sat - EPS: Electrical Power Supply</v>
      </c>
      <c r="I523" s="5" t="s">
        <v>16</v>
      </c>
      <c r="J523" s="10" t="str">
        <f>VLOOKUP(G523,Projets!$A$2:$K$90,11,0)</f>
        <v>Nicolas Lopes</v>
      </c>
      <c r="K523" s="13" t="str">
        <f>VLOOKUP(G523,Projets!$C$2:$E$90,3,0)</f>
        <v>Partenariat</v>
      </c>
      <c r="L523" s="9">
        <v>5</v>
      </c>
      <c r="M523" s="5" t="s">
        <v>2393</v>
      </c>
      <c r="N523" s="5"/>
      <c r="O523" s="5"/>
      <c r="P523" s="5"/>
      <c r="Q523" s="13">
        <f>VLOOKUP(G523,Projets!$A$2:$R$90,16,0)</f>
        <v>10</v>
      </c>
      <c r="R523" s="13">
        <f>VLOOKUP(G523,Projets!$A$2:$R$90,17,0)</f>
        <v>12</v>
      </c>
      <c r="S523" s="13">
        <f t="shared" si="47"/>
        <v>11</v>
      </c>
      <c r="T523" s="13">
        <v>11</v>
      </c>
      <c r="U523" s="5"/>
      <c r="V523" s="5"/>
      <c r="W523" s="5"/>
      <c r="X523" s="5"/>
      <c r="Y523" s="5"/>
      <c r="Z523" s="5"/>
    </row>
    <row r="524" spans="1:26" s="14" customFormat="1" ht="15.75" hidden="1" x14ac:dyDescent="0.25">
      <c r="A524" s="26">
        <v>108473</v>
      </c>
      <c r="B524" s="5" t="str">
        <f>VLOOKUP(A524,Feuil2!$A$1:$E$552,3,0)</f>
        <v xml:space="preserve">HABIBI     </v>
      </c>
      <c r="C524" s="5" t="str">
        <f>VLOOKUP(A524,Feuil2!$A$1:$E$552,2,0)</f>
        <v xml:space="preserve">Abdelrahmane  </v>
      </c>
      <c r="D524" s="5" t="str">
        <f t="shared" si="45"/>
        <v xml:space="preserve">HABIBI      Abdelrahmane  </v>
      </c>
      <c r="E524" s="5" t="str">
        <f>VLOOKUP(A524,Feuil2!$A$1:$E$552,4,0)</f>
        <v>abdelrahmane.habibi@edu.ece.fr</v>
      </c>
      <c r="F524" s="10" t="s">
        <v>2874</v>
      </c>
      <c r="G524" s="5" t="s">
        <v>2217</v>
      </c>
      <c r="H524" s="10" t="str">
        <f>VLOOKUP(G524,Projets!$A$2:$B$90,2,0)</f>
        <v>ECE3Sat - EPS: Electrical Power Supply</v>
      </c>
      <c r="I524" s="5" t="s">
        <v>16</v>
      </c>
      <c r="J524" s="10" t="str">
        <f>VLOOKUP(G524,Projets!$A$2:$K$90,11,0)</f>
        <v>Nicolas Lopes</v>
      </c>
      <c r="K524" s="13" t="str">
        <f>VLOOKUP(G524,Projets!$C$2:$E$90,3,0)</f>
        <v>Partenariat</v>
      </c>
      <c r="L524" s="9">
        <v>5</v>
      </c>
      <c r="M524" s="5" t="s">
        <v>2393</v>
      </c>
      <c r="N524" s="5"/>
      <c r="O524" s="5"/>
      <c r="P524" s="5"/>
      <c r="Q524" s="13">
        <f>VLOOKUP(G524,Projets!$A$2:$R$90,16,0)</f>
        <v>10</v>
      </c>
      <c r="R524" s="13">
        <f>VLOOKUP(G524,Projets!$A$2:$R$90,17,0)</f>
        <v>12</v>
      </c>
      <c r="S524" s="13">
        <f t="shared" si="47"/>
        <v>11</v>
      </c>
      <c r="T524" s="13">
        <v>11</v>
      </c>
      <c r="U524" s="5"/>
      <c r="V524" s="5"/>
      <c r="W524" s="5"/>
      <c r="X524" s="5"/>
      <c r="Y524" s="5"/>
      <c r="Z524" s="5"/>
    </row>
    <row r="525" spans="1:26" s="14" customFormat="1" ht="15.75" hidden="1" x14ac:dyDescent="0.25">
      <c r="A525" s="26">
        <v>108542</v>
      </c>
      <c r="B525" s="5" t="str">
        <f>VLOOKUP(A525,Feuil2!$A$1:$E$552,3,0)</f>
        <v xml:space="preserve">BAYE     </v>
      </c>
      <c r="C525" s="5" t="str">
        <f>VLOOKUP(A525,Feuil2!$A$1:$E$552,2,0)</f>
        <v xml:space="preserve">Antoine  </v>
      </c>
      <c r="D525" s="5" t="str">
        <f t="shared" si="45"/>
        <v xml:space="preserve">BAYE      Antoine  </v>
      </c>
      <c r="E525" s="5" t="str">
        <f>VLOOKUP(A525,Feuil2!$A$1:$E$552,4,0)</f>
        <v>antoine.baye@edu.ece.fr</v>
      </c>
      <c r="F525" s="10" t="s">
        <v>2874</v>
      </c>
      <c r="G525" s="5" t="s">
        <v>2217</v>
      </c>
      <c r="H525" s="10" t="str">
        <f>VLOOKUP(G525,Projets!$A$2:$B$90,2,0)</f>
        <v>ECE3Sat - EPS: Electrical Power Supply</v>
      </c>
      <c r="I525" s="5" t="s">
        <v>16</v>
      </c>
      <c r="J525" s="10" t="str">
        <f>VLOOKUP(G525,Projets!$A$2:$K$90,11,0)</f>
        <v>Nicolas Lopes</v>
      </c>
      <c r="K525" s="13" t="str">
        <f>VLOOKUP(G525,Projets!$C$2:$E$90,3,0)</f>
        <v>Partenariat</v>
      </c>
      <c r="L525" s="9">
        <v>5</v>
      </c>
      <c r="M525" s="5" t="s">
        <v>2393</v>
      </c>
      <c r="N525" s="5"/>
      <c r="O525" s="5"/>
      <c r="P525" s="5"/>
      <c r="Q525" s="13">
        <f>VLOOKUP(G525,Projets!$A$2:$R$90,16,0)</f>
        <v>10</v>
      </c>
      <c r="R525" s="13">
        <f>VLOOKUP(G525,Projets!$A$2:$R$90,17,0)</f>
        <v>12</v>
      </c>
      <c r="S525" s="13">
        <f t="shared" si="47"/>
        <v>11</v>
      </c>
      <c r="T525" s="13">
        <v>11</v>
      </c>
      <c r="U525" s="5"/>
      <c r="V525" s="5"/>
      <c r="W525" s="5"/>
      <c r="X525" s="5"/>
      <c r="Y525" s="5"/>
      <c r="Z525" s="5"/>
    </row>
    <row r="526" spans="1:26" s="6" customFormat="1" ht="15.75" hidden="1" x14ac:dyDescent="0.25">
      <c r="A526" s="26">
        <v>108548</v>
      </c>
      <c r="B526" s="5" t="str">
        <f>VLOOKUP(A526,Feuil2!$A$1:$E$552,3,0)</f>
        <v xml:space="preserve">SZCZECH     </v>
      </c>
      <c r="C526" s="5" t="str">
        <f>VLOOKUP(A526,Feuil2!$A$1:$E$552,2,0)</f>
        <v xml:space="preserve">Karol  </v>
      </c>
      <c r="D526" s="5" t="str">
        <f t="shared" si="45"/>
        <v xml:space="preserve">SZCZECH      Karol  </v>
      </c>
      <c r="E526" s="5" t="str">
        <f>VLOOKUP(A526,Feuil2!$A$1:$E$552,4,0)</f>
        <v>karol.szczech@edu.ece.fr</v>
      </c>
      <c r="F526" s="10" t="s">
        <v>2877</v>
      </c>
      <c r="G526" s="5" t="s">
        <v>2217</v>
      </c>
      <c r="H526" s="10" t="str">
        <f>VLOOKUP(G526,Projets!$A$2:$B$90,2,0)</f>
        <v>ECE3Sat - EPS: Electrical Power Supply</v>
      </c>
      <c r="I526" s="5" t="s">
        <v>16</v>
      </c>
      <c r="J526" s="10" t="str">
        <f>VLOOKUP(G526,Projets!$A$2:$K$90,11,0)</f>
        <v>Nicolas Lopes</v>
      </c>
      <c r="K526" s="13" t="str">
        <f>VLOOKUP(G526,Projets!$C$2:$E$90,3,0)</f>
        <v>Partenariat</v>
      </c>
      <c r="L526" s="9">
        <v>5</v>
      </c>
      <c r="M526" s="5" t="s">
        <v>2393</v>
      </c>
      <c r="N526" s="5"/>
      <c r="O526" s="5"/>
      <c r="P526" s="5"/>
      <c r="Q526" s="13">
        <f>VLOOKUP(G526,Projets!$A$2:$R$90,16,0)</f>
        <v>10</v>
      </c>
      <c r="R526" s="13">
        <f>VLOOKUP(G526,Projets!$A$2:$R$90,17,0)</f>
        <v>12</v>
      </c>
      <c r="S526" s="13">
        <f t="shared" si="47"/>
        <v>11</v>
      </c>
      <c r="T526" s="13">
        <v>11</v>
      </c>
      <c r="U526" s="5"/>
      <c r="V526" s="5"/>
      <c r="W526" s="5"/>
      <c r="X526" s="5"/>
      <c r="Y526" s="5"/>
      <c r="Z526" s="5"/>
    </row>
    <row r="527" spans="1:26" s="14" customFormat="1" ht="15.75" hidden="1" x14ac:dyDescent="0.25">
      <c r="A527" s="26">
        <v>108453</v>
      </c>
      <c r="B527" s="5" t="str">
        <f>VLOOKUP(A527,Feuil2!$A$1:$E$552,3,0)</f>
        <v xml:space="preserve">MARTINENGHI     </v>
      </c>
      <c r="C527" s="5" t="str">
        <f>VLOOKUP(A527,Feuil2!$A$1:$E$552,2,0)</f>
        <v xml:space="preserve">Jean-Jacques  </v>
      </c>
      <c r="D527" s="5" t="str">
        <f t="shared" si="45"/>
        <v xml:space="preserve">MARTINENGHI      Jean-Jacques  </v>
      </c>
      <c r="E527" s="5" t="str">
        <f>VLOOKUP(A527,Feuil2!$A$1:$E$552,4,0)</f>
        <v>jean-jacques.martinenghi@edu.ece.fr</v>
      </c>
      <c r="F527" s="10" t="s">
        <v>2875</v>
      </c>
      <c r="G527" s="5" t="s">
        <v>2218</v>
      </c>
      <c r="H527" s="10" t="str">
        <f>VLOOKUP(G527,Projets!$A$2:$B$90,2,0)</f>
        <v>PySFC ING4 Modele compatible Stock Flow Consistent</v>
      </c>
      <c r="I527" s="5" t="s">
        <v>9</v>
      </c>
      <c r="J527" s="10" t="str">
        <f>VLOOKUP(G527,Projets!$A$2:$K$90,11,0)</f>
        <v>Yves RAKOTONDRATSIMBA</v>
      </c>
      <c r="K527" s="13" t="str">
        <f>VLOOKUP(G527,Projets!$C$2:$E$90,3,0)</f>
        <v>Partenariat Finance</v>
      </c>
      <c r="L527" s="9">
        <v>4</v>
      </c>
      <c r="M527" s="5" t="s">
        <v>2393</v>
      </c>
      <c r="N527" s="5"/>
      <c r="O527" s="5"/>
      <c r="P527" s="5"/>
      <c r="Q527" s="13">
        <f>VLOOKUP(G527,Projets!$A$2:$R$90,16,0)</f>
        <v>13</v>
      </c>
      <c r="R527" s="13">
        <f>VLOOKUP(G527,Projets!$A$2:$R$90,17,0)</f>
        <v>15</v>
      </c>
      <c r="S527" s="13">
        <f t="shared" si="47"/>
        <v>14</v>
      </c>
      <c r="T527" s="13">
        <v>14</v>
      </c>
      <c r="U527" s="5"/>
      <c r="V527" s="5"/>
      <c r="W527" s="5"/>
      <c r="X527" s="5"/>
      <c r="Y527" s="5"/>
      <c r="Z527" s="5"/>
    </row>
    <row r="528" spans="1:26" s="14" customFormat="1" ht="15.75" hidden="1" x14ac:dyDescent="0.25">
      <c r="A528" s="26">
        <v>108501</v>
      </c>
      <c r="B528" s="5" t="str">
        <f>VLOOKUP(A528,Feuil2!$A$1:$E$552,3,0)</f>
        <v xml:space="preserve">POYATOS     </v>
      </c>
      <c r="C528" s="5" t="str">
        <f>VLOOKUP(A528,Feuil2!$A$1:$E$552,2,0)</f>
        <v xml:space="preserve">Thomas  </v>
      </c>
      <c r="D528" s="5" t="str">
        <f t="shared" si="45"/>
        <v xml:space="preserve">POYATOS      Thomas  </v>
      </c>
      <c r="E528" s="5" t="str">
        <f>VLOOKUP(A528,Feuil2!$A$1:$E$552,4,0)</f>
        <v>thomas.poyatos@edu.ece.fr</v>
      </c>
      <c r="F528" s="10" t="s">
        <v>2875</v>
      </c>
      <c r="G528" s="5" t="s">
        <v>2218</v>
      </c>
      <c r="H528" s="10" t="str">
        <f>VLOOKUP(G528,Projets!$A$2:$B$90,2,0)</f>
        <v>PySFC ING4 Modele compatible Stock Flow Consistent</v>
      </c>
      <c r="I528" s="5" t="s">
        <v>9</v>
      </c>
      <c r="J528" s="10" t="str">
        <f>VLOOKUP(G528,Projets!$A$2:$K$90,11,0)</f>
        <v>Yves RAKOTONDRATSIMBA</v>
      </c>
      <c r="K528" s="13" t="str">
        <f>VLOOKUP(G528,Projets!$C$2:$E$90,3,0)</f>
        <v>Partenariat Finance</v>
      </c>
      <c r="L528" s="9">
        <v>4</v>
      </c>
      <c r="M528" s="5" t="s">
        <v>2393</v>
      </c>
      <c r="N528" s="5"/>
      <c r="O528" s="5"/>
      <c r="P528" s="5"/>
      <c r="Q528" s="13">
        <f>VLOOKUP(G528,Projets!$A$2:$R$90,16,0)</f>
        <v>13</v>
      </c>
      <c r="R528" s="13">
        <f>VLOOKUP(G528,Projets!$A$2:$R$90,17,0)</f>
        <v>15</v>
      </c>
      <c r="S528" s="13">
        <f t="shared" si="47"/>
        <v>14</v>
      </c>
      <c r="T528" s="13">
        <v>14</v>
      </c>
      <c r="U528" s="5"/>
      <c r="V528" s="5"/>
      <c r="W528" s="5"/>
      <c r="X528" s="5"/>
      <c r="Y528" s="5"/>
      <c r="Z528" s="5"/>
    </row>
    <row r="529" spans="1:26" s="14" customFormat="1" ht="15.75" hidden="1" x14ac:dyDescent="0.25">
      <c r="A529" s="26">
        <v>108406</v>
      </c>
      <c r="B529" s="5" t="str">
        <f>VLOOKUP(A529,Feuil2!$A$1:$E$552,3,0)</f>
        <v xml:space="preserve">LEFEVRE     </v>
      </c>
      <c r="C529" s="5" t="str">
        <f>VLOOKUP(A529,Feuil2!$A$1:$E$552,2,0)</f>
        <v xml:space="preserve">Arthur  </v>
      </c>
      <c r="D529" s="5" t="str">
        <f t="shared" si="45"/>
        <v xml:space="preserve">LEFEVRE      Arthur  </v>
      </c>
      <c r="E529" s="5" t="str">
        <f>VLOOKUP(A529,Feuil2!$A$1:$E$552,4,0)</f>
        <v>arthur.lefevre@edu.ece.fr</v>
      </c>
      <c r="F529" s="10" t="s">
        <v>2875</v>
      </c>
      <c r="G529" s="5" t="s">
        <v>2218</v>
      </c>
      <c r="H529" s="10" t="str">
        <f>VLOOKUP(G529,Projets!$A$2:$B$90,2,0)</f>
        <v>PySFC ING4 Modele compatible Stock Flow Consistent</v>
      </c>
      <c r="I529" s="5" t="s">
        <v>9</v>
      </c>
      <c r="J529" s="10" t="str">
        <f>VLOOKUP(G529,Projets!$A$2:$K$90,11,0)</f>
        <v>Yves RAKOTONDRATSIMBA</v>
      </c>
      <c r="K529" s="13" t="str">
        <f>VLOOKUP(G529,Projets!$C$2:$E$90,3,0)</f>
        <v>Partenariat Finance</v>
      </c>
      <c r="L529" s="9">
        <v>4</v>
      </c>
      <c r="M529" s="5" t="s">
        <v>2393</v>
      </c>
      <c r="N529" s="5"/>
      <c r="O529" s="5"/>
      <c r="P529" s="5"/>
      <c r="Q529" s="13">
        <f>VLOOKUP(G529,Projets!$A$2:$R$90,16,0)</f>
        <v>13</v>
      </c>
      <c r="R529" s="13">
        <f>VLOOKUP(G529,Projets!$A$2:$R$90,17,0)</f>
        <v>15</v>
      </c>
      <c r="S529" s="13">
        <f t="shared" si="47"/>
        <v>14</v>
      </c>
      <c r="T529" s="13">
        <v>14</v>
      </c>
      <c r="U529" s="5"/>
      <c r="V529" s="5"/>
      <c r="W529" s="5"/>
      <c r="X529" s="5"/>
      <c r="Y529" s="5"/>
      <c r="Z529" s="5"/>
    </row>
    <row r="530" spans="1:26" s="14" customFormat="1" ht="15.75" hidden="1" x14ac:dyDescent="0.25">
      <c r="A530" s="26">
        <v>108540</v>
      </c>
      <c r="B530" s="5" t="str">
        <f>VLOOKUP(A530,Feuil2!$A$1:$E$552,3,0)</f>
        <v xml:space="preserve">MOIZARD     </v>
      </c>
      <c r="C530" s="5" t="str">
        <f>VLOOKUP(A530,Feuil2!$A$1:$E$552,2,0)</f>
        <v xml:space="preserve">Pierre  </v>
      </c>
      <c r="D530" s="5" t="str">
        <f t="shared" si="45"/>
        <v xml:space="preserve">MOIZARD      Pierre  </v>
      </c>
      <c r="E530" s="5" t="str">
        <f>VLOOKUP(A530,Feuil2!$A$1:$E$552,4,0)</f>
        <v>pierre.moizard@edu.ece.fr</v>
      </c>
      <c r="F530" s="10" t="s">
        <v>2875</v>
      </c>
      <c r="G530" s="5" t="s">
        <v>2218</v>
      </c>
      <c r="H530" s="10" t="str">
        <f>VLOOKUP(G530,Projets!$A$2:$B$90,2,0)</f>
        <v>PySFC ING4 Modele compatible Stock Flow Consistent</v>
      </c>
      <c r="I530" s="5" t="s">
        <v>9</v>
      </c>
      <c r="J530" s="10" t="str">
        <f>VLOOKUP(G530,Projets!$A$2:$K$90,11,0)</f>
        <v>Yves RAKOTONDRATSIMBA</v>
      </c>
      <c r="K530" s="13" t="str">
        <f>VLOOKUP(G530,Projets!$C$2:$E$90,3,0)</f>
        <v>Partenariat Finance</v>
      </c>
      <c r="L530" s="9">
        <v>4</v>
      </c>
      <c r="M530" s="5" t="s">
        <v>2393</v>
      </c>
      <c r="N530" s="5"/>
      <c r="O530" s="5"/>
      <c r="P530" s="5"/>
      <c r="Q530" s="13">
        <f>VLOOKUP(G530,Projets!$A$2:$R$90,16,0)</f>
        <v>13</v>
      </c>
      <c r="R530" s="13">
        <f>VLOOKUP(G530,Projets!$A$2:$R$90,17,0)</f>
        <v>15</v>
      </c>
      <c r="S530" s="13">
        <f t="shared" si="47"/>
        <v>14</v>
      </c>
      <c r="T530" s="13">
        <v>14</v>
      </c>
      <c r="U530" s="5"/>
      <c r="V530" s="5"/>
      <c r="W530" s="5"/>
      <c r="X530" s="5"/>
      <c r="Y530" s="5"/>
      <c r="Z530" s="5"/>
    </row>
    <row r="531" spans="1:26" s="14" customFormat="1" ht="15.75" hidden="1" x14ac:dyDescent="0.25">
      <c r="A531" s="26">
        <v>108526</v>
      </c>
      <c r="B531" s="5" t="str">
        <f>VLOOKUP(A531,Feuil2!$A$1:$E$552,3,0)</f>
        <v xml:space="preserve">SEILLIEBERT     </v>
      </c>
      <c r="C531" s="5" t="str">
        <f>VLOOKUP(A531,Feuil2!$A$1:$E$552,2,0)</f>
        <v xml:space="preserve">Charles  </v>
      </c>
      <c r="D531" s="5" t="str">
        <f t="shared" si="45"/>
        <v xml:space="preserve">SEILLIEBERT      Charles  </v>
      </c>
      <c r="E531" s="5" t="str">
        <f>VLOOKUP(A531,Feuil2!$A$1:$E$552,4,0)</f>
        <v>charles.seilliebert@edu.ece.fr</v>
      </c>
      <c r="F531" s="10" t="s">
        <v>2875</v>
      </c>
      <c r="G531" s="5" t="s">
        <v>2219</v>
      </c>
      <c r="H531" s="10" t="str">
        <f>VLOOKUP(G531,Projets!$A$2:$B$90,2,0)</f>
        <v>Cryptobankrate : calculation of interest rates from agent-based banking models for crypto currencies</v>
      </c>
      <c r="I531" s="5" t="s">
        <v>9</v>
      </c>
      <c r="J531" s="10" t="str">
        <f>VLOOKUP(G531,Projets!$A$2:$K$90,11,0)</f>
        <v>Yves RAKOTONDRATSIMBA</v>
      </c>
      <c r="K531" s="13" t="str">
        <f>VLOOKUP(G531,Projets!$C$2:$E$90,3,0)</f>
        <v>Partenariat Finance</v>
      </c>
      <c r="L531" s="9">
        <v>5</v>
      </c>
      <c r="M531" s="5" t="s">
        <v>2393</v>
      </c>
      <c r="N531" s="5"/>
      <c r="O531" s="5"/>
      <c r="P531" s="5"/>
      <c r="Q531" s="13">
        <f>VLOOKUP(G531,Projets!$A$2:$R$90,16,0)</f>
        <v>13</v>
      </c>
      <c r="R531" s="13">
        <f>VLOOKUP(G531,Projets!$A$2:$R$90,17,0)</f>
        <v>15.5</v>
      </c>
      <c r="S531" s="13">
        <f t="shared" si="47"/>
        <v>14.25</v>
      </c>
      <c r="T531" s="13">
        <v>14.25</v>
      </c>
      <c r="U531" s="5"/>
      <c r="V531" s="5"/>
      <c r="W531" s="5"/>
      <c r="X531" s="5"/>
      <c r="Y531" s="5"/>
      <c r="Z531" s="5"/>
    </row>
    <row r="532" spans="1:26" s="14" customFormat="1" ht="15.75" hidden="1" x14ac:dyDescent="0.25">
      <c r="A532" s="26">
        <v>108072</v>
      </c>
      <c r="B532" s="5" t="str">
        <f>VLOOKUP(A532,Feuil2!$A$1:$E$552,3,0)</f>
        <v xml:space="preserve">MANSOURI     </v>
      </c>
      <c r="C532" s="5" t="str">
        <f>VLOOKUP(A532,Feuil2!$A$1:$E$552,2,0)</f>
        <v xml:space="preserve">Réda  </v>
      </c>
      <c r="D532" s="5" t="str">
        <f t="shared" si="45"/>
        <v xml:space="preserve">MANSOURI      Réda  </v>
      </c>
      <c r="E532" s="5" t="str">
        <f>VLOOKUP(A532,Feuil2!$A$1:$E$552,4,0)</f>
        <v>reda.mansouri@edu.ece.fr</v>
      </c>
      <c r="F532" s="10" t="s">
        <v>2875</v>
      </c>
      <c r="G532" s="5" t="s">
        <v>2219</v>
      </c>
      <c r="H532" s="10" t="str">
        <f>VLOOKUP(G532,Projets!$A$2:$B$90,2,0)</f>
        <v>Cryptobankrate : calculation of interest rates from agent-based banking models for crypto currencies</v>
      </c>
      <c r="I532" s="5" t="s">
        <v>9</v>
      </c>
      <c r="J532" s="10" t="str">
        <f>VLOOKUP(G532,Projets!$A$2:$K$90,11,0)</f>
        <v>Yves RAKOTONDRATSIMBA</v>
      </c>
      <c r="K532" s="13" t="str">
        <f>VLOOKUP(G532,Projets!$C$2:$E$90,3,0)</f>
        <v>Partenariat Finance</v>
      </c>
      <c r="L532" s="9">
        <v>5</v>
      </c>
      <c r="M532" s="5" t="s">
        <v>2393</v>
      </c>
      <c r="N532" s="5"/>
      <c r="O532" s="5"/>
      <c r="P532" s="5"/>
      <c r="Q532" s="13">
        <f>VLOOKUP(G532,Projets!$A$2:$R$90,16,0)</f>
        <v>13</v>
      </c>
      <c r="R532" s="13">
        <f>VLOOKUP(G532,Projets!$A$2:$R$90,17,0)</f>
        <v>15.5</v>
      </c>
      <c r="S532" s="13">
        <f t="shared" si="47"/>
        <v>14.25</v>
      </c>
      <c r="T532" s="13">
        <v>14.25</v>
      </c>
      <c r="U532" s="5"/>
      <c r="V532" s="5"/>
      <c r="W532" s="5"/>
      <c r="X532" s="5"/>
      <c r="Y532" s="5"/>
      <c r="Z532" s="5"/>
    </row>
    <row r="533" spans="1:26" s="14" customFormat="1" ht="15.75" hidden="1" x14ac:dyDescent="0.25">
      <c r="A533" s="26">
        <v>105808</v>
      </c>
      <c r="B533" s="5" t="str">
        <f>VLOOKUP(A533,Feuil2!$A$1:$E$552,3,0)</f>
        <v xml:space="preserve">QUEVREUX     </v>
      </c>
      <c r="C533" s="5" t="str">
        <f>VLOOKUP(A533,Feuil2!$A$1:$E$552,2,0)</f>
        <v xml:space="preserve">Tom  </v>
      </c>
      <c r="D533" s="5" t="str">
        <f t="shared" si="45"/>
        <v xml:space="preserve">QUEVREUX      Tom  </v>
      </c>
      <c r="E533" s="5" t="str">
        <f>VLOOKUP(A533,Feuil2!$A$1:$E$552,4,0)</f>
        <v>tom.quevreux@edu.ece.fr</v>
      </c>
      <c r="F533" s="10" t="s">
        <v>2875</v>
      </c>
      <c r="G533" s="5" t="s">
        <v>2219</v>
      </c>
      <c r="H533" s="10" t="str">
        <f>VLOOKUP(G533,Projets!$A$2:$B$90,2,0)</f>
        <v>Cryptobankrate : calculation of interest rates from agent-based banking models for crypto currencies</v>
      </c>
      <c r="I533" s="5" t="s">
        <v>9</v>
      </c>
      <c r="J533" s="10" t="str">
        <f>VLOOKUP(G533,Projets!$A$2:$K$90,11,0)</f>
        <v>Yves RAKOTONDRATSIMBA</v>
      </c>
      <c r="K533" s="13" t="str">
        <f>VLOOKUP(G533,Projets!$C$2:$E$90,3,0)</f>
        <v>Partenariat Finance</v>
      </c>
      <c r="L533" s="9">
        <v>5</v>
      </c>
      <c r="M533" s="5" t="s">
        <v>2393</v>
      </c>
      <c r="N533" s="5"/>
      <c r="O533" s="5"/>
      <c r="P533" s="5"/>
      <c r="Q533" s="13">
        <f>VLOOKUP(G533,Projets!$A$2:$R$90,16,0)</f>
        <v>13</v>
      </c>
      <c r="R533" s="13">
        <f>VLOOKUP(G533,Projets!$A$2:$R$90,17,0)</f>
        <v>15.5</v>
      </c>
      <c r="S533" s="13">
        <f t="shared" si="47"/>
        <v>14.25</v>
      </c>
      <c r="T533" s="13">
        <v>14.25</v>
      </c>
      <c r="U533" s="5"/>
      <c r="V533" s="5"/>
      <c r="W533" s="5"/>
      <c r="X533" s="5"/>
      <c r="Y533" s="5"/>
      <c r="Z533" s="5"/>
    </row>
    <row r="534" spans="1:26" hidden="1" x14ac:dyDescent="0.25">
      <c r="A534" s="45">
        <v>109591</v>
      </c>
      <c r="B534" t="s">
        <v>2501</v>
      </c>
      <c r="C534" t="s">
        <v>2502</v>
      </c>
      <c r="D534" s="5" t="str">
        <f t="shared" si="45"/>
        <v>KHAMASSI Mejdi</v>
      </c>
      <c r="E534" t="s">
        <v>2503</v>
      </c>
      <c r="F534" s="10" t="s">
        <v>2879</v>
      </c>
      <c r="G534" t="s">
        <v>2178</v>
      </c>
      <c r="H534" s="10" t="str">
        <f>VLOOKUP(G534,Projets!$A$2:$B$90,2,0)</f>
        <v>Contrôle de la position de la colonne vertébrale</v>
      </c>
      <c r="I534" s="5" t="s">
        <v>9</v>
      </c>
      <c r="J534" s="10" t="str">
        <f>VLOOKUP(G534,Projets!$A$2:$K$90,11,0)</f>
        <v>Maxime Schneider</v>
      </c>
      <c r="K534" s="13" t="str">
        <f>VLOOKUP(G534,Projets!$C$2:$E$90,3,0)</f>
        <v>Concours</v>
      </c>
      <c r="L534" s="119">
        <v>6</v>
      </c>
      <c r="M534" s="5" t="s">
        <v>2393</v>
      </c>
      <c r="Q534" s="13">
        <f>VLOOKUP(G534,Projets!$A$2:$R$90,16,0)</f>
        <v>15.5</v>
      </c>
      <c r="R534" s="13">
        <f>VLOOKUP(G534,Projets!$A$2:$R$90,17,0)</f>
        <v>13.5</v>
      </c>
      <c r="S534" s="13">
        <f t="shared" si="47"/>
        <v>14.5</v>
      </c>
      <c r="T534" s="13">
        <v>14.5</v>
      </c>
    </row>
    <row r="535" spans="1:26" hidden="1" x14ac:dyDescent="0.25">
      <c r="A535" s="45"/>
      <c r="B535" s="6" t="s">
        <v>2901</v>
      </c>
      <c r="C535" s="6" t="s">
        <v>2902</v>
      </c>
      <c r="D535" s="5" t="str">
        <f t="shared" si="45"/>
        <v>Juhásová Denisa</v>
      </c>
      <c r="E535" s="7" t="s">
        <v>2929</v>
      </c>
      <c r="F535" s="7" t="s">
        <v>2876</v>
      </c>
      <c r="G535" s="7" t="s">
        <v>2131</v>
      </c>
      <c r="H535" s="10" t="str">
        <f>VLOOKUP(G535,Projets!$A$2:$B$95,2,0)</f>
        <v>Rééducation des enfants atteints de troubles de l'écriture</v>
      </c>
      <c r="I535" s="10" t="str">
        <f>VLOOKUP(G535,Projets!$A$2:$L$93,4,0)</f>
        <v>Innovative Systems for Health</v>
      </c>
      <c r="J535" s="10" t="str">
        <f>VLOOKUP(G535,Projets!$A$2:$K$95,11,0)</f>
        <v>Jacques Rossard</v>
      </c>
      <c r="K535" s="13" t="str">
        <f>VLOOKUP(G535,Projets!$C$2:$E$95,3,0)</f>
        <v>Brevet</v>
      </c>
      <c r="L535" s="119">
        <v>8</v>
      </c>
      <c r="M535" s="6" t="s">
        <v>2393</v>
      </c>
      <c r="O535" t="s">
        <v>2922</v>
      </c>
    </row>
    <row r="536" spans="1:26" hidden="1" x14ac:dyDescent="0.25">
      <c r="A536" s="45"/>
      <c r="B536" s="6" t="s">
        <v>2903</v>
      </c>
      <c r="C536" s="6" t="s">
        <v>2904</v>
      </c>
      <c r="D536" s="5" t="str">
        <f t="shared" si="45"/>
        <v>Heo Jeong Woo</v>
      </c>
      <c r="E536" s="6" t="s">
        <v>2923</v>
      </c>
      <c r="F536" s="7" t="s">
        <v>2874</v>
      </c>
      <c r="G536" s="6" t="s">
        <v>2941</v>
      </c>
      <c r="H536" s="10" t="str">
        <f>VLOOKUP(G536,Projets!$A$2:$B$95,2,0)</f>
        <v>Power using solar energy (e.g. backpacks with integrated solar cells</v>
      </c>
      <c r="I536" s="10" t="str">
        <f>VLOOKUP(G536,Projets!$A$2:$L$93,4,0)</f>
        <v>Systèmes Communicants</v>
      </c>
      <c r="J536" s="10" t="str">
        <f>VLOOKUP(G536,Projets!$A$2:$K$95,11,0)</f>
        <v>T Guillemot</v>
      </c>
      <c r="K536" s="13">
        <f>VLOOKUP(G536,Projets!$C$2:$E$95,3,0)</f>
        <v>0</v>
      </c>
      <c r="L536" s="119">
        <v>4</v>
      </c>
      <c r="M536" s="6" t="s">
        <v>2394</v>
      </c>
      <c r="O536" t="s">
        <v>2922</v>
      </c>
    </row>
    <row r="537" spans="1:26" s="14" customFormat="1" ht="15.75" hidden="1" customHeight="1" x14ac:dyDescent="0.25">
      <c r="A537" s="49"/>
      <c r="B537" s="6" t="s">
        <v>2905</v>
      </c>
      <c r="C537" s="7" t="s">
        <v>2906</v>
      </c>
      <c r="D537" s="5" t="str">
        <f t="shared" si="45"/>
        <v>Svebestad Rasmus</v>
      </c>
      <c r="E537" s="6" t="s">
        <v>2924</v>
      </c>
      <c r="F537" s="7" t="s">
        <v>2874</v>
      </c>
      <c r="G537" s="10" t="s">
        <v>2940</v>
      </c>
      <c r="H537" s="10" t="str">
        <f>VLOOKUP(G537,Projets!$A$2:$B$95,2,0)</f>
        <v>Power by walking (e.g. using shoes)</v>
      </c>
      <c r="I537" s="10" t="str">
        <f>VLOOKUP(G537,Projets!$A$2:$L$93,4,0)</f>
        <v>Systèmes Communicants</v>
      </c>
      <c r="J537" s="10" t="str">
        <f>VLOOKUP(G537,Projets!$A$2:$K$95,11,0)</f>
        <v>T Guillemot</v>
      </c>
      <c r="K537" s="13">
        <f>VLOOKUP(G537,Projets!$C$2:$E$95,3,0)</f>
        <v>0</v>
      </c>
      <c r="L537" s="119">
        <v>3</v>
      </c>
      <c r="M537" s="7" t="s">
        <v>2394</v>
      </c>
      <c r="O537" t="s">
        <v>2922</v>
      </c>
    </row>
    <row r="538" spans="1:26" s="14" customFormat="1" ht="15.75" hidden="1" customHeight="1" x14ac:dyDescent="0.25">
      <c r="A538" s="49"/>
      <c r="B538" s="6" t="s">
        <v>2907</v>
      </c>
      <c r="C538" s="7" t="s">
        <v>2908</v>
      </c>
      <c r="D538" s="5" t="str">
        <f t="shared" si="45"/>
        <v>DEVYANSHI TIWARI</v>
      </c>
      <c r="E538" s="6" t="s">
        <v>2931</v>
      </c>
      <c r="F538" s="7" t="s">
        <v>2878</v>
      </c>
      <c r="G538" s="10" t="s">
        <v>2935</v>
      </c>
      <c r="H538" s="10" t="str">
        <f>VLOOKUP(G538,Projets!$A$2:$B$95,2,0)</f>
        <v>Content based image filtering on cloud in Java</v>
      </c>
      <c r="I538" s="10" t="str">
        <f>VLOOKUP(G538,Projets!$A$2:$L$93,4,0)</f>
        <v>Big Data</v>
      </c>
      <c r="J538" s="10" t="str">
        <f>VLOOKUP(G538,Projets!$A$2:$K$95,11,0)</f>
        <v>Q Cabanes</v>
      </c>
      <c r="K538" s="13">
        <f>VLOOKUP(G538,Projets!$C$2:$E$95,3,0)</f>
        <v>0</v>
      </c>
      <c r="L538" s="119">
        <v>3</v>
      </c>
      <c r="M538" s="7" t="s">
        <v>2394</v>
      </c>
      <c r="O538" t="s">
        <v>2922</v>
      </c>
    </row>
    <row r="539" spans="1:26" s="14" customFormat="1" ht="15.75" hidden="1" customHeight="1" x14ac:dyDescent="0.25">
      <c r="A539" s="49"/>
      <c r="B539" s="6" t="s">
        <v>2909</v>
      </c>
      <c r="C539" s="7" t="s">
        <v>2910</v>
      </c>
      <c r="D539" s="5" t="str">
        <f t="shared" si="45"/>
        <v>SOURADEEP BANERJEE</v>
      </c>
      <c r="E539" s="6" t="s">
        <v>2932</v>
      </c>
      <c r="F539" s="7" t="s">
        <v>2878</v>
      </c>
      <c r="G539" s="10" t="s">
        <v>2935</v>
      </c>
      <c r="H539" s="10" t="str">
        <f>VLOOKUP(G539,Projets!$A$2:$B$95,2,0)</f>
        <v>Content based image filtering on cloud in Java</v>
      </c>
      <c r="I539" s="10" t="str">
        <f>VLOOKUP(G539,Projets!$A$2:$L$93,4,0)</f>
        <v>Big Data</v>
      </c>
      <c r="J539" s="10" t="str">
        <f>VLOOKUP(G539,Projets!$A$2:$K$95,11,0)</f>
        <v>Q Cabanes</v>
      </c>
      <c r="K539" s="13">
        <f>VLOOKUP(G539,Projets!$C$2:$E$95,3,0)</f>
        <v>0</v>
      </c>
      <c r="L539" s="119">
        <v>3</v>
      </c>
      <c r="M539" s="7" t="s">
        <v>2394</v>
      </c>
      <c r="O539" t="s">
        <v>2922</v>
      </c>
    </row>
    <row r="540" spans="1:26" s="14" customFormat="1" ht="15.75" hidden="1" customHeight="1" x14ac:dyDescent="0.25">
      <c r="A540" s="49"/>
      <c r="B540" s="6" t="s">
        <v>2911</v>
      </c>
      <c r="C540" s="7" t="s">
        <v>2912</v>
      </c>
      <c r="D540" s="5" t="str">
        <f t="shared" si="45"/>
        <v>SIDDHARTH SHARMA</v>
      </c>
      <c r="E540" s="6" t="s">
        <v>2933</v>
      </c>
      <c r="F540" s="7" t="s">
        <v>2878</v>
      </c>
      <c r="G540" s="10" t="s">
        <v>2935</v>
      </c>
      <c r="H540" s="10" t="str">
        <f>VLOOKUP(G540,Projets!$A$2:$B$95,2,0)</f>
        <v>Content based image filtering on cloud in Java</v>
      </c>
      <c r="I540" s="10" t="str">
        <f>VLOOKUP(G540,Projets!$A$2:$L$93,4,0)</f>
        <v>Big Data</v>
      </c>
      <c r="J540" s="10" t="str">
        <f>VLOOKUP(G540,Projets!$A$2:$K$95,11,0)</f>
        <v>Q Cabanes</v>
      </c>
      <c r="K540" s="13">
        <f>VLOOKUP(G540,Projets!$C$2:$E$95,3,0)</f>
        <v>0</v>
      </c>
      <c r="L540" s="119">
        <v>3</v>
      </c>
      <c r="M540" s="7" t="s">
        <v>2394</v>
      </c>
      <c r="O540" t="s">
        <v>2922</v>
      </c>
    </row>
    <row r="541" spans="1:26" s="14" customFormat="1" ht="15.75" hidden="1" customHeight="1" x14ac:dyDescent="0.25">
      <c r="A541" s="49"/>
      <c r="B541" s="6" t="s">
        <v>2913</v>
      </c>
      <c r="C541" s="7" t="s">
        <v>2345</v>
      </c>
      <c r="D541" s="5" t="str">
        <f t="shared" si="45"/>
        <v>Hernandez Rodea Arturo</v>
      </c>
      <c r="E541" s="7" t="s">
        <v>2925</v>
      </c>
      <c r="F541" s="7" t="s">
        <v>2874</v>
      </c>
      <c r="G541" s="10" t="s">
        <v>2940</v>
      </c>
      <c r="H541" s="10" t="str">
        <f>VLOOKUP(G541,Projets!$A$2:$B$95,2,0)</f>
        <v>Power by walking (e.g. using shoes)</v>
      </c>
      <c r="I541" s="10" t="str">
        <f>VLOOKUP(G541,Projets!$A$2:$L$93,4,0)</f>
        <v>Systèmes Communicants</v>
      </c>
      <c r="J541" s="10" t="str">
        <f>VLOOKUP(G541,Projets!$A$2:$K$95,11,0)</f>
        <v>T Guillemot</v>
      </c>
      <c r="K541" s="13">
        <f>VLOOKUP(G541,Projets!$C$2:$E$95,3,0)</f>
        <v>0</v>
      </c>
      <c r="L541" s="119">
        <v>3</v>
      </c>
      <c r="M541" s="7" t="s">
        <v>2394</v>
      </c>
      <c r="O541" t="s">
        <v>2922</v>
      </c>
    </row>
    <row r="542" spans="1:26" s="14" customFormat="1" ht="15.75" hidden="1" customHeight="1" x14ac:dyDescent="0.25">
      <c r="B542" s="6" t="s">
        <v>2914</v>
      </c>
      <c r="C542" s="7" t="s">
        <v>2915</v>
      </c>
      <c r="D542" s="5" t="str">
        <f t="shared" si="45"/>
        <v>Avalos Rodríguez Erika Ximena</v>
      </c>
      <c r="E542" s="7" t="s">
        <v>2926</v>
      </c>
      <c r="F542" s="7" t="s">
        <v>2874</v>
      </c>
      <c r="G542" s="10" t="s">
        <v>2940</v>
      </c>
      <c r="H542" s="10" t="str">
        <f>VLOOKUP(G542,Projets!$A$2:$B$95,2,0)</f>
        <v>Power by walking (e.g. using shoes)</v>
      </c>
      <c r="I542" s="10" t="str">
        <f>VLOOKUP(G542,Projets!$A$2:$L$93,4,0)</f>
        <v>Systèmes Communicants</v>
      </c>
      <c r="J542" s="10" t="str">
        <f>VLOOKUP(G542,Projets!$A$2:$K$95,11,0)</f>
        <v>T Guillemot</v>
      </c>
      <c r="K542" s="13">
        <f>VLOOKUP(G542,Projets!$C$2:$E$95,3,0)</f>
        <v>0</v>
      </c>
      <c r="L542" s="119">
        <v>3</v>
      </c>
      <c r="M542" s="7" t="s">
        <v>2394</v>
      </c>
      <c r="N542" s="23"/>
      <c r="O542" t="s">
        <v>2922</v>
      </c>
      <c r="P542" s="23"/>
      <c r="Q542" s="23"/>
      <c r="R542" s="23"/>
      <c r="S542" s="23"/>
      <c r="T542" s="23"/>
      <c r="U542" s="23"/>
      <c r="V542" s="23"/>
      <c r="W542" s="23"/>
      <c r="X542" s="23"/>
      <c r="Y542" s="23"/>
      <c r="Z542" s="23"/>
    </row>
    <row r="543" spans="1:26" hidden="1" x14ac:dyDescent="0.25">
      <c r="B543" s="6" t="s">
        <v>2916</v>
      </c>
      <c r="C543" s="6" t="s">
        <v>2917</v>
      </c>
      <c r="D543" s="5" t="str">
        <f t="shared" si="45"/>
        <v>Salazar López Eugenia</v>
      </c>
      <c r="E543" s="7" t="s">
        <v>2927</v>
      </c>
      <c r="F543" s="6" t="s">
        <v>2874</v>
      </c>
      <c r="G543" s="10" t="s">
        <v>2941</v>
      </c>
      <c r="H543" s="10" t="str">
        <f>VLOOKUP(G543,Projets!$A$2:$B$95,2,0)</f>
        <v>Power using solar energy (e.g. backpacks with integrated solar cells</v>
      </c>
      <c r="I543" s="10" t="str">
        <f>VLOOKUP(G543,Projets!$A$2:$L$93,4,0)</f>
        <v>Systèmes Communicants</v>
      </c>
      <c r="J543" s="10" t="str">
        <f>VLOOKUP(G543,Projets!$A$2:$K$95,11,0)</f>
        <v>T Guillemot</v>
      </c>
      <c r="K543" s="13">
        <f>VLOOKUP(G543,Projets!$C$2:$E$95,3,0)</f>
        <v>0</v>
      </c>
      <c r="L543" s="119">
        <v>4</v>
      </c>
      <c r="M543" s="6" t="s">
        <v>2394</v>
      </c>
      <c r="O543" t="s">
        <v>2922</v>
      </c>
    </row>
    <row r="544" spans="1:26" hidden="1" x14ac:dyDescent="0.25">
      <c r="B544" s="6" t="s">
        <v>2918</v>
      </c>
      <c r="C544" s="6" t="s">
        <v>2919</v>
      </c>
      <c r="D544" s="5" t="str">
        <f t="shared" si="45"/>
        <v>Chavez Magana Carolina Davene</v>
      </c>
      <c r="E544" s="7" t="s">
        <v>2928</v>
      </c>
      <c r="F544" s="6" t="s">
        <v>2874</v>
      </c>
      <c r="G544" s="13" t="s">
        <v>2941</v>
      </c>
      <c r="H544" s="10" t="str">
        <f>VLOOKUP(G544,Projets!$A$2:$B$95,2,0)</f>
        <v>Power using solar energy (e.g. backpacks with integrated solar cells</v>
      </c>
      <c r="I544" s="10" t="str">
        <f>VLOOKUP(G544,Projets!$A$2:$L$93,4,0)</f>
        <v>Systèmes Communicants</v>
      </c>
      <c r="J544" s="10" t="str">
        <f>VLOOKUP(G544,Projets!$A$2:$K$95,11,0)</f>
        <v>T Guillemot</v>
      </c>
      <c r="K544" s="13">
        <f>VLOOKUP(G544,Projets!$C$2:$E$95,3,0)</f>
        <v>0</v>
      </c>
      <c r="L544" s="119">
        <v>4</v>
      </c>
      <c r="M544" s="6" t="s">
        <v>2394</v>
      </c>
      <c r="O544" t="s">
        <v>2922</v>
      </c>
    </row>
    <row r="545" spans="1:15" hidden="1" x14ac:dyDescent="0.25">
      <c r="B545" s="6" t="s">
        <v>2920</v>
      </c>
      <c r="C545" s="6" t="s">
        <v>2921</v>
      </c>
      <c r="D545" s="5" t="str">
        <f t="shared" si="45"/>
        <v>Lara Juan Jose</v>
      </c>
      <c r="E545" s="7" t="s">
        <v>2930</v>
      </c>
      <c r="F545" s="6" t="s">
        <v>2877</v>
      </c>
      <c r="G545" s="6" t="s">
        <v>2941</v>
      </c>
      <c r="H545" s="10" t="str">
        <f>VLOOKUP(G545,Projets!$A$2:$B$95,2,0)</f>
        <v>Power using solar energy (e.g. backpacks with integrated solar cells</v>
      </c>
      <c r="I545" s="10" t="str">
        <f>VLOOKUP(G545,Projets!$A$2:$L$93,4,0)</f>
        <v>Systèmes Communicants</v>
      </c>
      <c r="J545" s="10" t="str">
        <f>VLOOKUP(G545,Projets!$A$2:$K$95,11,0)</f>
        <v>T Guillemot</v>
      </c>
      <c r="K545" s="13">
        <f>VLOOKUP(G545,Projets!$C$2:$E$95,3,0)</f>
        <v>0</v>
      </c>
      <c r="L545" s="119">
        <v>4</v>
      </c>
      <c r="M545" s="6" t="s">
        <v>2394</v>
      </c>
      <c r="O545" t="s">
        <v>2922</v>
      </c>
    </row>
    <row r="548" spans="1:15" x14ac:dyDescent="0.25">
      <c r="A548" s="5" t="s">
        <v>2393</v>
      </c>
      <c r="B548" s="23">
        <f>COUNTIF($M$2:$M$534,A548)</f>
        <v>349</v>
      </c>
    </row>
    <row r="549" spans="1:15" x14ac:dyDescent="0.25">
      <c r="A549" s="5" t="s">
        <v>2394</v>
      </c>
      <c r="B549" s="23">
        <f>COUNTIF($M$2:$M$534,A549)</f>
        <v>184</v>
      </c>
    </row>
  </sheetData>
  <autoFilter ref="A1:Z545">
    <filterColumn colId="6">
      <filters>
        <filter val="PPE1823"/>
      </filters>
    </filterColumn>
  </autoFilter>
  <sortState ref="A53:Z511">
    <sortCondition ref="B53:B511"/>
  </sortState>
  <customSheetViews>
    <customSheetView guid="{AD0A33BB-7E9F-4570-B450-B6070F788C53}" scale="130" filter="1" showAutoFilter="1" state="hidden">
      <pane xSplit="3" ySplit="1" topLeftCell="D2" activePane="bottomRight" state="frozen"/>
      <selection pane="bottomRight"/>
      <pageMargins left="0.7" right="0.7" top="0.75" bottom="0.75" header="0.3" footer="0.3"/>
      <pageSetup paperSize="9" orientation="portrait" r:id="rId1"/>
      <autoFilter ref="A1:Z545">
        <filterColumn colId="6">
          <filters>
            <filter val="PPE1823"/>
          </filters>
        </filterColumn>
      </autoFilter>
    </customSheetView>
    <customSheetView guid="{E8653B48-0EE0-47BF-9B59-BFE4FEC067AF}" scale="130" filter="1" showAutoFilter="1">
      <pane xSplit="3" ySplit="95" topLeftCell="G97" activePane="bottomRight" state="frozen"/>
      <selection pane="bottomRight" activeCell="E537" sqref="E537"/>
      <pageMargins left="0.7" right="0.7" top="0.75" bottom="0.75" header="0.3" footer="0.3"/>
      <pageSetup paperSize="9" orientation="portrait" r:id="rId2"/>
      <autoFilter ref="A1:Z545">
        <filterColumn colId="6">
          <filters>
            <filter val="PPE1814"/>
          </filters>
        </filterColumn>
      </autoFilter>
    </customSheetView>
    <customSheetView guid="{A1621F03-F2BE-4A46-8091-9B675F32807C}" showAutoFilter="1" hiddenColumns="1">
      <pane xSplit="3" ySplit="1" topLeftCell="D17" activePane="bottomRight" state="frozen"/>
      <selection pane="bottomRight" activeCell="F252" sqref="F252"/>
      <pageMargins left="0.7" right="0.7" top="0.75" bottom="0.75" header="0.3" footer="0.3"/>
      <pageSetup paperSize="9" orientation="portrait" r:id="rId3"/>
      <autoFilter ref="A1:X535"/>
    </customSheetView>
    <customSheetView guid="{98BE7DD3-C638-4A7A-971A-7163F7A93626}" filter="1" showAutoFilter="1">
      <pane ySplit="474" topLeftCell="A476" activePane="bottomLeft" state="frozen"/>
      <selection pane="bottomLeft" activeCell="H487" sqref="H487"/>
      <pageMargins left="0.7" right="0.7" top="0.75" bottom="0.75" header="0.3" footer="0.3"/>
      <pageSetup paperSize="9" orientation="portrait" r:id="rId4"/>
      <autoFilter ref="A1:P475">
        <filterColumn colId="2">
          <filters>
            <filter val="Mathilde"/>
          </filters>
        </filterColumn>
      </autoFilter>
    </customSheetView>
    <customSheetView guid="{376EDB96-FF41-42B2-8A10-0940F7A5C414}" showAutoFilter="1" hiddenColumns="1">
      <pane xSplit="3" ySplit="1" topLeftCell="L153" activePane="bottomRight" state="frozen"/>
      <selection pane="bottomRight" activeCell="S169" sqref="S169"/>
      <pageMargins left="0.7" right="0.7" top="0.75" bottom="0.75" header="0.3" footer="0.3"/>
      <pageSetup paperSize="9" orientation="portrait" r:id="rId5"/>
      <autoFilter ref="A1:R475"/>
    </customSheetView>
    <customSheetView guid="{6548D23D-B38A-4D39-97B8-057AA6D8A570}" filter="1" showAutoFilter="1">
      <selection activeCell="D470" sqref="D470"/>
      <pageMargins left="0.7" right="0.7" top="0.75" bottom="0.75" header="0.3" footer="0.3"/>
      <pageSetup paperSize="9" orientation="portrait" r:id="rId6"/>
      <autoFilter ref="A1:O470">
        <filterColumn colId="6">
          <filters blank="1"/>
        </filterColumn>
      </autoFilter>
    </customSheetView>
    <customSheetView guid="{0E497C03-65D5-4BDF-A6D3-057A81FBDA4D}" showAutoFilter="1">
      <pane xSplit="3" ySplit="1" topLeftCell="D431" activePane="bottomRight" state="frozen"/>
      <selection pane="bottomRight" activeCell="D445" sqref="D445"/>
      <pageMargins left="0.7" right="0.7" top="0.75" bottom="0.75" header="0.3" footer="0.3"/>
      <pageSetup paperSize="9" orientation="portrait" r:id="rId7"/>
      <autoFilter ref="A1:Q475"/>
    </customSheetView>
    <customSheetView guid="{0C9272A9-9646-4714-B406-0609E5970550}" showAutoFilter="1">
      <pane ySplit="1" topLeftCell="A135" activePane="bottomLeft" state="frozen"/>
      <selection pane="bottomLeft" activeCell="A318" sqref="A318"/>
      <pageMargins left="0.7" right="0.7" top="0.75" bottom="0.75" header="0.3" footer="0.3"/>
      <pageSetup paperSize="9" orientation="portrait" r:id="rId8"/>
      <autoFilter ref="A1:Y536"/>
    </customSheetView>
  </customSheetViews>
  <pageMargins left="0.7" right="0.7" top="0.75" bottom="0.75" header="0.3" footer="0.3"/>
  <pageSetup paperSize="9" orientation="portrait" r:id="rId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1"/>
  <sheetViews>
    <sheetView workbookViewId="0"/>
  </sheetViews>
  <sheetFormatPr baseColWidth="10" defaultRowHeight="15" x14ac:dyDescent="0.25"/>
  <sheetData>
    <row r="1" spans="1:5" x14ac:dyDescent="0.25">
      <c r="A1" s="5"/>
    </row>
    <row r="2" spans="1:5" x14ac:dyDescent="0.25">
      <c r="A2" s="5"/>
      <c r="D2" s="5" t="s">
        <v>2393</v>
      </c>
      <c r="E2">
        <f>COUNTIF($A$1:$A$251,D2)</f>
        <v>0</v>
      </c>
    </row>
    <row r="3" spans="1:5" x14ac:dyDescent="0.25">
      <c r="A3" s="5"/>
      <c r="D3" s="5" t="s">
        <v>2394</v>
      </c>
      <c r="E3">
        <f>COUNTIF($A$1:$A$251,D3)</f>
        <v>0</v>
      </c>
    </row>
    <row r="4" spans="1:5" x14ac:dyDescent="0.25">
      <c r="A4" s="5"/>
    </row>
    <row r="5" spans="1:5" x14ac:dyDescent="0.25">
      <c r="A5" s="5"/>
    </row>
    <row r="6" spans="1:5" x14ac:dyDescent="0.25">
      <c r="A6" s="5"/>
    </row>
    <row r="7" spans="1:5" x14ac:dyDescent="0.25">
      <c r="A7" s="5"/>
    </row>
    <row r="8" spans="1:5" x14ac:dyDescent="0.25">
      <c r="A8" s="5"/>
    </row>
    <row r="9" spans="1:5" x14ac:dyDescent="0.25">
      <c r="A9" s="5"/>
    </row>
    <row r="10" spans="1:5" x14ac:dyDescent="0.25">
      <c r="A10" s="5"/>
    </row>
    <row r="11" spans="1:5" x14ac:dyDescent="0.25">
      <c r="A11" s="5"/>
    </row>
    <row r="12" spans="1:5" x14ac:dyDescent="0.25">
      <c r="A12" s="5"/>
    </row>
    <row r="13" spans="1:5" x14ac:dyDescent="0.25">
      <c r="A13" s="5"/>
    </row>
    <row r="14" spans="1:5" x14ac:dyDescent="0.25">
      <c r="A14" s="5"/>
    </row>
    <row r="15" spans="1:5" x14ac:dyDescent="0.25">
      <c r="A15" s="5"/>
    </row>
    <row r="16" spans="1:5" x14ac:dyDescent="0.25">
      <c r="A16" s="5"/>
    </row>
    <row r="17" spans="1:1" x14ac:dyDescent="0.25">
      <c r="A17" s="5"/>
    </row>
    <row r="18" spans="1:1" x14ac:dyDescent="0.25">
      <c r="A18" s="5"/>
    </row>
    <row r="19" spans="1:1" x14ac:dyDescent="0.25">
      <c r="A19" s="5"/>
    </row>
    <row r="20" spans="1:1" x14ac:dyDescent="0.25">
      <c r="A20" s="5"/>
    </row>
    <row r="21" spans="1:1" x14ac:dyDescent="0.25">
      <c r="A21" s="5"/>
    </row>
    <row r="22" spans="1:1" x14ac:dyDescent="0.25">
      <c r="A22" s="5"/>
    </row>
    <row r="23" spans="1:1" x14ac:dyDescent="0.25">
      <c r="A23" s="5"/>
    </row>
    <row r="24" spans="1:1" x14ac:dyDescent="0.25">
      <c r="A24" s="5"/>
    </row>
    <row r="25" spans="1:1" x14ac:dyDescent="0.25">
      <c r="A25" s="5"/>
    </row>
    <row r="26" spans="1:1" x14ac:dyDescent="0.25">
      <c r="A26" s="5"/>
    </row>
    <row r="27" spans="1:1" x14ac:dyDescent="0.25">
      <c r="A27" s="5"/>
    </row>
    <row r="28" spans="1:1" x14ac:dyDescent="0.25">
      <c r="A28" s="5"/>
    </row>
    <row r="29" spans="1:1" x14ac:dyDescent="0.25">
      <c r="A29" s="5"/>
    </row>
    <row r="30" spans="1:1" x14ac:dyDescent="0.25">
      <c r="A30" s="5"/>
    </row>
    <row r="31" spans="1:1" x14ac:dyDescent="0.25">
      <c r="A31" s="5"/>
    </row>
    <row r="32" spans="1:1" x14ac:dyDescent="0.25">
      <c r="A32" s="5"/>
    </row>
    <row r="33" spans="1:1" x14ac:dyDescent="0.25">
      <c r="A33" s="5"/>
    </row>
    <row r="34" spans="1:1" x14ac:dyDescent="0.25">
      <c r="A34" s="5"/>
    </row>
    <row r="35" spans="1:1" x14ac:dyDescent="0.25">
      <c r="A35" s="5"/>
    </row>
    <row r="36" spans="1:1" x14ac:dyDescent="0.25">
      <c r="A36" s="5"/>
    </row>
    <row r="37" spans="1:1" x14ac:dyDescent="0.25">
      <c r="A37" s="5"/>
    </row>
    <row r="38" spans="1:1" x14ac:dyDescent="0.25">
      <c r="A38" s="5"/>
    </row>
    <row r="39" spans="1:1" x14ac:dyDescent="0.25">
      <c r="A39" s="5"/>
    </row>
    <row r="40" spans="1:1" x14ac:dyDescent="0.25">
      <c r="A40" s="5"/>
    </row>
    <row r="41" spans="1:1" x14ac:dyDescent="0.25">
      <c r="A41" s="5"/>
    </row>
    <row r="42" spans="1:1" x14ac:dyDescent="0.25">
      <c r="A42" s="5"/>
    </row>
    <row r="43" spans="1:1" x14ac:dyDescent="0.25">
      <c r="A43" s="5"/>
    </row>
    <row r="44" spans="1:1" x14ac:dyDescent="0.25">
      <c r="A44" s="5"/>
    </row>
    <row r="45" spans="1:1" x14ac:dyDescent="0.25">
      <c r="A45" s="5"/>
    </row>
    <row r="46" spans="1:1" x14ac:dyDescent="0.25">
      <c r="A46" s="5"/>
    </row>
    <row r="47" spans="1:1" x14ac:dyDescent="0.25">
      <c r="A47" s="5"/>
    </row>
    <row r="48" spans="1:1"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5"/>
    </row>
    <row r="55" spans="1:1" x14ac:dyDescent="0.25">
      <c r="A55" s="5"/>
    </row>
    <row r="56" spans="1:1" x14ac:dyDescent="0.25">
      <c r="A56" s="5"/>
    </row>
    <row r="57" spans="1:1" x14ac:dyDescent="0.25">
      <c r="A57" s="5"/>
    </row>
    <row r="58" spans="1:1" x14ac:dyDescent="0.25">
      <c r="A58" s="5"/>
    </row>
    <row r="59" spans="1:1" x14ac:dyDescent="0.25">
      <c r="A59" s="5"/>
    </row>
    <row r="60" spans="1:1" x14ac:dyDescent="0.25">
      <c r="A60" s="5"/>
    </row>
    <row r="61" spans="1:1" x14ac:dyDescent="0.25">
      <c r="A61" s="5"/>
    </row>
    <row r="62" spans="1:1" x14ac:dyDescent="0.25">
      <c r="A62" s="5"/>
    </row>
    <row r="63" spans="1:1" x14ac:dyDescent="0.25">
      <c r="A63" s="5"/>
    </row>
    <row r="64" spans="1:1" x14ac:dyDescent="0.25">
      <c r="A64" s="5"/>
    </row>
    <row r="65" spans="1:1" x14ac:dyDescent="0.25">
      <c r="A65" s="5"/>
    </row>
    <row r="66" spans="1:1" x14ac:dyDescent="0.25">
      <c r="A66" s="5"/>
    </row>
    <row r="67" spans="1:1" x14ac:dyDescent="0.25">
      <c r="A67" s="5"/>
    </row>
    <row r="68" spans="1:1" x14ac:dyDescent="0.25">
      <c r="A68" s="5"/>
    </row>
    <row r="69" spans="1:1" x14ac:dyDescent="0.25">
      <c r="A69" s="5"/>
    </row>
    <row r="70" spans="1:1" x14ac:dyDescent="0.25">
      <c r="A70" s="5"/>
    </row>
    <row r="71" spans="1:1" x14ac:dyDescent="0.25">
      <c r="A71" s="5"/>
    </row>
    <row r="72" spans="1:1" x14ac:dyDescent="0.25">
      <c r="A72" s="5"/>
    </row>
    <row r="73" spans="1:1" x14ac:dyDescent="0.25">
      <c r="A73" s="5"/>
    </row>
    <row r="74" spans="1:1" x14ac:dyDescent="0.25">
      <c r="A74" s="5"/>
    </row>
    <row r="75" spans="1:1" x14ac:dyDescent="0.25">
      <c r="A75" s="5"/>
    </row>
    <row r="76" spans="1:1" x14ac:dyDescent="0.25">
      <c r="A76" s="5"/>
    </row>
    <row r="77" spans="1:1" x14ac:dyDescent="0.25">
      <c r="A77" s="5"/>
    </row>
    <row r="78" spans="1:1" x14ac:dyDescent="0.25">
      <c r="A78" s="5"/>
    </row>
    <row r="79" spans="1:1" x14ac:dyDescent="0.25">
      <c r="A79" s="5"/>
    </row>
    <row r="80" spans="1:1" x14ac:dyDescent="0.25">
      <c r="A80" s="5"/>
    </row>
    <row r="81" spans="1:1" x14ac:dyDescent="0.25">
      <c r="A81" s="5"/>
    </row>
    <row r="82" spans="1:1" x14ac:dyDescent="0.25">
      <c r="A82" s="5"/>
    </row>
    <row r="83" spans="1:1" x14ac:dyDescent="0.25">
      <c r="A83" s="5"/>
    </row>
    <row r="84" spans="1:1" x14ac:dyDescent="0.25">
      <c r="A84" s="5"/>
    </row>
    <row r="85" spans="1:1" x14ac:dyDescent="0.25">
      <c r="A85" s="5"/>
    </row>
    <row r="86" spans="1:1" x14ac:dyDescent="0.25">
      <c r="A86" s="5"/>
    </row>
    <row r="87" spans="1:1" x14ac:dyDescent="0.25">
      <c r="A87" s="5"/>
    </row>
    <row r="88" spans="1:1" x14ac:dyDescent="0.25">
      <c r="A88" s="5"/>
    </row>
    <row r="89" spans="1:1" x14ac:dyDescent="0.25">
      <c r="A89" s="5"/>
    </row>
    <row r="90" spans="1:1" x14ac:dyDescent="0.25">
      <c r="A90" s="5"/>
    </row>
    <row r="91" spans="1:1" x14ac:dyDescent="0.25">
      <c r="A91" s="5"/>
    </row>
    <row r="92" spans="1:1" x14ac:dyDescent="0.25">
      <c r="A92" s="5"/>
    </row>
    <row r="93" spans="1:1" x14ac:dyDescent="0.25">
      <c r="A93" s="5"/>
    </row>
    <row r="94" spans="1:1" x14ac:dyDescent="0.25">
      <c r="A94" s="5"/>
    </row>
    <row r="95" spans="1:1" x14ac:dyDescent="0.25">
      <c r="A95" s="5"/>
    </row>
    <row r="96" spans="1:1" x14ac:dyDescent="0.25">
      <c r="A96" s="5"/>
    </row>
    <row r="97" spans="1:1" x14ac:dyDescent="0.25">
      <c r="A97" s="5"/>
    </row>
    <row r="98" spans="1:1" x14ac:dyDescent="0.25">
      <c r="A98" s="5"/>
    </row>
    <row r="99" spans="1:1" x14ac:dyDescent="0.25">
      <c r="A99" s="5"/>
    </row>
    <row r="100" spans="1:1" x14ac:dyDescent="0.25">
      <c r="A100" s="5"/>
    </row>
    <row r="101" spans="1:1" x14ac:dyDescent="0.25">
      <c r="A101" s="5"/>
    </row>
    <row r="102" spans="1:1" x14ac:dyDescent="0.25">
      <c r="A102" s="5"/>
    </row>
    <row r="103" spans="1:1" x14ac:dyDescent="0.25">
      <c r="A103" s="5"/>
    </row>
    <row r="104" spans="1:1" x14ac:dyDescent="0.25">
      <c r="A104" s="5"/>
    </row>
    <row r="105" spans="1:1" x14ac:dyDescent="0.25">
      <c r="A105" s="5"/>
    </row>
    <row r="106" spans="1:1" x14ac:dyDescent="0.25">
      <c r="A106" s="5"/>
    </row>
    <row r="107" spans="1:1" x14ac:dyDescent="0.25">
      <c r="A107" s="5"/>
    </row>
    <row r="108" spans="1:1" x14ac:dyDescent="0.25">
      <c r="A108" s="5"/>
    </row>
    <row r="109" spans="1:1" x14ac:dyDescent="0.25">
      <c r="A109" s="5"/>
    </row>
    <row r="110" spans="1:1" x14ac:dyDescent="0.25">
      <c r="A110" s="5"/>
    </row>
    <row r="111" spans="1:1" x14ac:dyDescent="0.25">
      <c r="A111" s="5"/>
    </row>
    <row r="112" spans="1:1" x14ac:dyDescent="0.25">
      <c r="A112" s="5"/>
    </row>
    <row r="113" spans="1:1" x14ac:dyDescent="0.25">
      <c r="A113" s="5"/>
    </row>
    <row r="114" spans="1:1" x14ac:dyDescent="0.25">
      <c r="A114" s="5"/>
    </row>
    <row r="115" spans="1:1" x14ac:dyDescent="0.25">
      <c r="A115" s="5"/>
    </row>
    <row r="116" spans="1:1" x14ac:dyDescent="0.25">
      <c r="A116" s="5"/>
    </row>
    <row r="117" spans="1:1" x14ac:dyDescent="0.25">
      <c r="A117" s="5"/>
    </row>
    <row r="118" spans="1:1" x14ac:dyDescent="0.25">
      <c r="A118" s="5"/>
    </row>
    <row r="119" spans="1:1" x14ac:dyDescent="0.25">
      <c r="A119" s="5"/>
    </row>
    <row r="120" spans="1:1" x14ac:dyDescent="0.25">
      <c r="A120" s="5"/>
    </row>
    <row r="121" spans="1:1" x14ac:dyDescent="0.25">
      <c r="A121" s="5"/>
    </row>
    <row r="122" spans="1:1" x14ac:dyDescent="0.25">
      <c r="A122" s="5"/>
    </row>
    <row r="123" spans="1:1" x14ac:dyDescent="0.25">
      <c r="A123" s="5"/>
    </row>
    <row r="124" spans="1:1" x14ac:dyDescent="0.25">
      <c r="A124" s="5"/>
    </row>
    <row r="125" spans="1:1" x14ac:dyDescent="0.25">
      <c r="A125" s="5"/>
    </row>
    <row r="126" spans="1:1" x14ac:dyDescent="0.25">
      <c r="A126" s="5"/>
    </row>
    <row r="127" spans="1:1" x14ac:dyDescent="0.25">
      <c r="A127" s="5"/>
    </row>
    <row r="128" spans="1:1" x14ac:dyDescent="0.25">
      <c r="A128" s="5"/>
    </row>
    <row r="129" spans="1:1" x14ac:dyDescent="0.25">
      <c r="A129" s="5"/>
    </row>
    <row r="130" spans="1:1" x14ac:dyDescent="0.25">
      <c r="A130" s="5"/>
    </row>
    <row r="131" spans="1:1" x14ac:dyDescent="0.25">
      <c r="A131" s="5"/>
    </row>
    <row r="132" spans="1:1" x14ac:dyDescent="0.25">
      <c r="A132" s="5"/>
    </row>
    <row r="133" spans="1:1" x14ac:dyDescent="0.25">
      <c r="A133" s="5"/>
    </row>
    <row r="134" spans="1:1" x14ac:dyDescent="0.25">
      <c r="A134" s="5"/>
    </row>
    <row r="135" spans="1:1" x14ac:dyDescent="0.25">
      <c r="A135" s="5"/>
    </row>
    <row r="136" spans="1:1" x14ac:dyDescent="0.25">
      <c r="A136" s="5"/>
    </row>
    <row r="137" spans="1:1" x14ac:dyDescent="0.25">
      <c r="A137" s="5"/>
    </row>
    <row r="138" spans="1:1" x14ac:dyDescent="0.25">
      <c r="A138" s="5"/>
    </row>
    <row r="139" spans="1:1" x14ac:dyDescent="0.25">
      <c r="A139" s="5"/>
    </row>
    <row r="140" spans="1:1" x14ac:dyDescent="0.25">
      <c r="A140" s="5"/>
    </row>
    <row r="141" spans="1:1" x14ac:dyDescent="0.25">
      <c r="A141" s="5"/>
    </row>
    <row r="142" spans="1:1" x14ac:dyDescent="0.25">
      <c r="A142" s="5"/>
    </row>
    <row r="143" spans="1:1" x14ac:dyDescent="0.25">
      <c r="A143" s="5"/>
    </row>
    <row r="144" spans="1:1" x14ac:dyDescent="0.25">
      <c r="A144" s="5"/>
    </row>
    <row r="145" spans="1:1" x14ac:dyDescent="0.25">
      <c r="A145" s="5"/>
    </row>
    <row r="146" spans="1:1" x14ac:dyDescent="0.25">
      <c r="A146" s="5"/>
    </row>
    <row r="147" spans="1:1" x14ac:dyDescent="0.25">
      <c r="A147" s="5"/>
    </row>
    <row r="148" spans="1:1" x14ac:dyDescent="0.25">
      <c r="A148" s="5"/>
    </row>
    <row r="149" spans="1:1" x14ac:dyDescent="0.25">
      <c r="A149" s="5"/>
    </row>
    <row r="150" spans="1:1" x14ac:dyDescent="0.25">
      <c r="A150" s="5"/>
    </row>
    <row r="151" spans="1:1" x14ac:dyDescent="0.25">
      <c r="A151" s="5"/>
    </row>
    <row r="152" spans="1:1" x14ac:dyDescent="0.25">
      <c r="A152" s="5"/>
    </row>
    <row r="153" spans="1:1" x14ac:dyDescent="0.25">
      <c r="A153" s="5"/>
    </row>
    <row r="154" spans="1:1" x14ac:dyDescent="0.25">
      <c r="A154" s="5"/>
    </row>
    <row r="155" spans="1:1" x14ac:dyDescent="0.25">
      <c r="A155" s="5"/>
    </row>
    <row r="156" spans="1:1" x14ac:dyDescent="0.25">
      <c r="A156" s="5"/>
    </row>
    <row r="157" spans="1:1" x14ac:dyDescent="0.25">
      <c r="A157" s="5"/>
    </row>
    <row r="158" spans="1:1" x14ac:dyDescent="0.25">
      <c r="A158" s="5"/>
    </row>
    <row r="159" spans="1:1" x14ac:dyDescent="0.25">
      <c r="A159" s="5"/>
    </row>
    <row r="160" spans="1:1" x14ac:dyDescent="0.25">
      <c r="A160" s="5"/>
    </row>
    <row r="161" spans="1:1" x14ac:dyDescent="0.25">
      <c r="A161" s="5"/>
    </row>
    <row r="162" spans="1:1" x14ac:dyDescent="0.25">
      <c r="A162" s="5"/>
    </row>
    <row r="163" spans="1:1" x14ac:dyDescent="0.25">
      <c r="A163" s="5"/>
    </row>
    <row r="164" spans="1:1" x14ac:dyDescent="0.25">
      <c r="A164" s="5"/>
    </row>
    <row r="165" spans="1:1" x14ac:dyDescent="0.25">
      <c r="A165" s="5"/>
    </row>
    <row r="166" spans="1:1" x14ac:dyDescent="0.25">
      <c r="A166" s="5"/>
    </row>
    <row r="167" spans="1:1" x14ac:dyDescent="0.25">
      <c r="A167" s="5"/>
    </row>
    <row r="168" spans="1:1" x14ac:dyDescent="0.25">
      <c r="A168" s="5"/>
    </row>
    <row r="169" spans="1:1" x14ac:dyDescent="0.25">
      <c r="A169" s="5"/>
    </row>
    <row r="170" spans="1:1" x14ac:dyDescent="0.25">
      <c r="A170" s="5"/>
    </row>
    <row r="171" spans="1:1" x14ac:dyDescent="0.25">
      <c r="A171" s="5"/>
    </row>
    <row r="172" spans="1:1" x14ac:dyDescent="0.25">
      <c r="A172" s="5"/>
    </row>
    <row r="173" spans="1:1" x14ac:dyDescent="0.25">
      <c r="A173" s="5"/>
    </row>
    <row r="174" spans="1:1" x14ac:dyDescent="0.25">
      <c r="A174" s="5"/>
    </row>
    <row r="175" spans="1:1" x14ac:dyDescent="0.25">
      <c r="A175" s="5"/>
    </row>
    <row r="176" spans="1:1" x14ac:dyDescent="0.25">
      <c r="A176" s="5"/>
    </row>
    <row r="177" spans="1:1" x14ac:dyDescent="0.25">
      <c r="A177" s="5"/>
    </row>
    <row r="178" spans="1:1" x14ac:dyDescent="0.25">
      <c r="A178" s="5"/>
    </row>
    <row r="179" spans="1:1" x14ac:dyDescent="0.25">
      <c r="A179" s="5"/>
    </row>
    <row r="180" spans="1:1" x14ac:dyDescent="0.25">
      <c r="A180" s="5"/>
    </row>
    <row r="181" spans="1:1" x14ac:dyDescent="0.25">
      <c r="A181" s="5"/>
    </row>
    <row r="182" spans="1:1" x14ac:dyDescent="0.25">
      <c r="A182" s="5"/>
    </row>
    <row r="183" spans="1:1" x14ac:dyDescent="0.25">
      <c r="A183" s="5"/>
    </row>
    <row r="184" spans="1:1" x14ac:dyDescent="0.25">
      <c r="A184" s="5"/>
    </row>
    <row r="185" spans="1:1" x14ac:dyDescent="0.25">
      <c r="A185" s="5"/>
    </row>
    <row r="186" spans="1:1" x14ac:dyDescent="0.25">
      <c r="A186" s="5"/>
    </row>
    <row r="187" spans="1:1" x14ac:dyDescent="0.25">
      <c r="A187" s="5"/>
    </row>
    <row r="188" spans="1:1" x14ac:dyDescent="0.25">
      <c r="A188" s="5"/>
    </row>
    <row r="189" spans="1:1" x14ac:dyDescent="0.25">
      <c r="A189" s="5"/>
    </row>
    <row r="190" spans="1:1" x14ac:dyDescent="0.25">
      <c r="A190" s="5"/>
    </row>
    <row r="191" spans="1:1" x14ac:dyDescent="0.25">
      <c r="A191" s="5"/>
    </row>
    <row r="192" spans="1:1" x14ac:dyDescent="0.25">
      <c r="A192" s="5"/>
    </row>
    <row r="193" spans="1:1" x14ac:dyDescent="0.25">
      <c r="A193" s="5"/>
    </row>
    <row r="194" spans="1:1" x14ac:dyDescent="0.25">
      <c r="A194" s="5"/>
    </row>
    <row r="195" spans="1:1" x14ac:dyDescent="0.25">
      <c r="A195" s="5"/>
    </row>
    <row r="196" spans="1:1" x14ac:dyDescent="0.25">
      <c r="A196" s="5"/>
    </row>
    <row r="197" spans="1:1" x14ac:dyDescent="0.25">
      <c r="A197" s="5"/>
    </row>
    <row r="198" spans="1:1" x14ac:dyDescent="0.25">
      <c r="A198" s="5"/>
    </row>
    <row r="199" spans="1:1" x14ac:dyDescent="0.25">
      <c r="A199" s="5"/>
    </row>
    <row r="200" spans="1:1" x14ac:dyDescent="0.25">
      <c r="A200" s="5"/>
    </row>
    <row r="201" spans="1:1" x14ac:dyDescent="0.25">
      <c r="A201" s="5"/>
    </row>
    <row r="202" spans="1:1" x14ac:dyDescent="0.25">
      <c r="A202" s="5"/>
    </row>
    <row r="203" spans="1:1" x14ac:dyDescent="0.25">
      <c r="A203" s="5"/>
    </row>
    <row r="204" spans="1:1" x14ac:dyDescent="0.25">
      <c r="A204" s="5"/>
    </row>
    <row r="205" spans="1:1" x14ac:dyDescent="0.25">
      <c r="A205" s="5"/>
    </row>
    <row r="206" spans="1:1" x14ac:dyDescent="0.25">
      <c r="A206" s="5"/>
    </row>
    <row r="207" spans="1:1" x14ac:dyDescent="0.25">
      <c r="A207" s="5"/>
    </row>
    <row r="208" spans="1:1" x14ac:dyDescent="0.25">
      <c r="A208" s="5"/>
    </row>
    <row r="209" spans="1:1" x14ac:dyDescent="0.25">
      <c r="A209" s="5"/>
    </row>
    <row r="210" spans="1:1" x14ac:dyDescent="0.25">
      <c r="A210" s="5"/>
    </row>
    <row r="211" spans="1:1" x14ac:dyDescent="0.25">
      <c r="A211" s="5"/>
    </row>
    <row r="212" spans="1:1" x14ac:dyDescent="0.25">
      <c r="A212" s="5"/>
    </row>
    <row r="213" spans="1:1" x14ac:dyDescent="0.25">
      <c r="A213" s="5"/>
    </row>
    <row r="214" spans="1:1" x14ac:dyDescent="0.25">
      <c r="A214" s="5"/>
    </row>
    <row r="215" spans="1:1" x14ac:dyDescent="0.25">
      <c r="A215" s="5"/>
    </row>
    <row r="216" spans="1:1" x14ac:dyDescent="0.25">
      <c r="A216" s="5"/>
    </row>
    <row r="217" spans="1:1" x14ac:dyDescent="0.25">
      <c r="A217" s="5"/>
    </row>
    <row r="218" spans="1:1" x14ac:dyDescent="0.25">
      <c r="A218" s="5"/>
    </row>
    <row r="219" spans="1:1" x14ac:dyDescent="0.25">
      <c r="A219" s="5"/>
    </row>
    <row r="220" spans="1:1" x14ac:dyDescent="0.25">
      <c r="A220" s="5"/>
    </row>
    <row r="221" spans="1:1" x14ac:dyDescent="0.25">
      <c r="A221" s="5"/>
    </row>
    <row r="222" spans="1:1" x14ac:dyDescent="0.25">
      <c r="A222" s="5"/>
    </row>
    <row r="223" spans="1:1" x14ac:dyDescent="0.25">
      <c r="A223" s="5"/>
    </row>
    <row r="224" spans="1:1" x14ac:dyDescent="0.25">
      <c r="A224" s="5"/>
    </row>
    <row r="225" spans="1:1" x14ac:dyDescent="0.25">
      <c r="A225" s="5"/>
    </row>
    <row r="226" spans="1:1" x14ac:dyDescent="0.25">
      <c r="A226" s="5"/>
    </row>
    <row r="227" spans="1:1" x14ac:dyDescent="0.25">
      <c r="A227" s="5"/>
    </row>
    <row r="228" spans="1:1" x14ac:dyDescent="0.25">
      <c r="A228" s="5"/>
    </row>
    <row r="229" spans="1:1" x14ac:dyDescent="0.25">
      <c r="A229" s="5"/>
    </row>
    <row r="230" spans="1:1" x14ac:dyDescent="0.25">
      <c r="A230" s="5"/>
    </row>
    <row r="231" spans="1:1" x14ac:dyDescent="0.25">
      <c r="A231" s="5"/>
    </row>
    <row r="232" spans="1:1" x14ac:dyDescent="0.25">
      <c r="A232" s="5"/>
    </row>
    <row r="233" spans="1:1" x14ac:dyDescent="0.25">
      <c r="A233" s="5"/>
    </row>
    <row r="234" spans="1:1" x14ac:dyDescent="0.25">
      <c r="A234" s="5"/>
    </row>
    <row r="235" spans="1:1" x14ac:dyDescent="0.25">
      <c r="A235" s="5"/>
    </row>
    <row r="236" spans="1:1" x14ac:dyDescent="0.25">
      <c r="A236" s="5"/>
    </row>
    <row r="237" spans="1:1" x14ac:dyDescent="0.25">
      <c r="A237" s="5"/>
    </row>
    <row r="238" spans="1:1" x14ac:dyDescent="0.25">
      <c r="A238" s="5"/>
    </row>
    <row r="239" spans="1:1" x14ac:dyDescent="0.25">
      <c r="A239" s="5"/>
    </row>
    <row r="240" spans="1:1" x14ac:dyDescent="0.25">
      <c r="A240" s="5"/>
    </row>
    <row r="241" spans="1:1" x14ac:dyDescent="0.25">
      <c r="A241" s="5"/>
    </row>
    <row r="242" spans="1:1" x14ac:dyDescent="0.25">
      <c r="A242" s="5"/>
    </row>
    <row r="243" spans="1:1" x14ac:dyDescent="0.25">
      <c r="A243" s="5"/>
    </row>
    <row r="244" spans="1:1" x14ac:dyDescent="0.25">
      <c r="A244" s="5"/>
    </row>
    <row r="245" spans="1:1" x14ac:dyDescent="0.25">
      <c r="A245" s="5"/>
    </row>
    <row r="246" spans="1:1" x14ac:dyDescent="0.25">
      <c r="A246" s="5"/>
    </row>
    <row r="247" spans="1:1" x14ac:dyDescent="0.25">
      <c r="A247" s="5"/>
    </row>
    <row r="248" spans="1:1" x14ac:dyDescent="0.25">
      <c r="A248" s="5"/>
    </row>
    <row r="249" spans="1:1" x14ac:dyDescent="0.25">
      <c r="A249" s="5"/>
    </row>
    <row r="250" spans="1:1" x14ac:dyDescent="0.25">
      <c r="A250" s="5"/>
    </row>
    <row r="251" spans="1:1" x14ac:dyDescent="0.25">
      <c r="A251" s="5"/>
    </row>
  </sheetData>
  <customSheetViews>
    <customSheetView guid="{AD0A33BB-7E9F-4570-B450-B6070F788C53}" state="hidden">
      <pageMargins left="0.7" right="0.7" top="0.75" bottom="0.75" header="0.3" footer="0.3"/>
    </customSheetView>
    <customSheetView guid="{E8653B48-0EE0-47BF-9B59-BFE4FEC067AF}">
      <selection activeCell="E4" sqref="E4"/>
      <pageMargins left="0.7" right="0.7" top="0.75" bottom="0.75" header="0.3" footer="0.3"/>
    </customSheetView>
    <customSheetView guid="{A1621F03-F2BE-4A46-8091-9B675F32807C}">
      <selection activeCell="E4" sqref="E4"/>
      <pageMargins left="0.7" right="0.7" top="0.75" bottom="0.75" header="0.3" footer="0.3"/>
    </customSheetView>
    <customSheetView guid="{0C9272A9-9646-4714-B406-0609E5970550}">
      <selection activeCell="E4" sqref="E4"/>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2"/>
  <sheetViews>
    <sheetView topLeftCell="A160" workbookViewId="0"/>
  </sheetViews>
  <sheetFormatPr baseColWidth="10" defaultRowHeight="15" x14ac:dyDescent="0.25"/>
  <sheetData>
    <row r="1" spans="1:5" x14ac:dyDescent="0.25">
      <c r="A1">
        <v>109057</v>
      </c>
      <c r="B1" t="s">
        <v>306</v>
      </c>
      <c r="C1" t="s">
        <v>561</v>
      </c>
      <c r="D1" t="s">
        <v>1093</v>
      </c>
    </row>
    <row r="2" spans="1:5" x14ac:dyDescent="0.25">
      <c r="A2">
        <v>108557</v>
      </c>
      <c r="B2" t="s">
        <v>307</v>
      </c>
      <c r="C2" t="s">
        <v>562</v>
      </c>
      <c r="D2" t="s">
        <v>1094</v>
      </c>
      <c r="E2" t="s">
        <v>1628</v>
      </c>
    </row>
    <row r="3" spans="1:5" x14ac:dyDescent="0.25">
      <c r="A3">
        <v>107010</v>
      </c>
      <c r="B3" t="s">
        <v>263</v>
      </c>
      <c r="C3" t="s">
        <v>563</v>
      </c>
      <c r="D3" t="s">
        <v>1095</v>
      </c>
      <c r="E3" t="s">
        <v>1629</v>
      </c>
    </row>
    <row r="4" spans="1:5" x14ac:dyDescent="0.25">
      <c r="A4">
        <v>108393</v>
      </c>
      <c r="B4" t="s">
        <v>308</v>
      </c>
      <c r="C4" t="s">
        <v>564</v>
      </c>
      <c r="D4" t="s">
        <v>1096</v>
      </c>
      <c r="E4" t="s">
        <v>1630</v>
      </c>
    </row>
    <row r="5" spans="1:5" x14ac:dyDescent="0.25">
      <c r="A5">
        <v>108551</v>
      </c>
      <c r="B5" t="s">
        <v>309</v>
      </c>
      <c r="C5" t="s">
        <v>565</v>
      </c>
      <c r="D5" t="s">
        <v>1097</v>
      </c>
      <c r="E5" t="s">
        <v>1631</v>
      </c>
    </row>
    <row r="6" spans="1:5" x14ac:dyDescent="0.25">
      <c r="A6">
        <v>108121</v>
      </c>
      <c r="B6" t="s">
        <v>310</v>
      </c>
      <c r="C6" t="s">
        <v>566</v>
      </c>
      <c r="D6" t="s">
        <v>1098</v>
      </c>
      <c r="E6" t="s">
        <v>1632</v>
      </c>
    </row>
    <row r="7" spans="1:5" x14ac:dyDescent="0.25">
      <c r="A7">
        <v>108533</v>
      </c>
      <c r="B7" t="s">
        <v>311</v>
      </c>
      <c r="C7" t="s">
        <v>567</v>
      </c>
      <c r="D7" t="s">
        <v>1099</v>
      </c>
      <c r="E7" t="s">
        <v>1633</v>
      </c>
    </row>
    <row r="8" spans="1:5" x14ac:dyDescent="0.25">
      <c r="A8">
        <v>109039</v>
      </c>
      <c r="B8" t="s">
        <v>312</v>
      </c>
      <c r="C8" t="s">
        <v>568</v>
      </c>
      <c r="D8" t="s">
        <v>1100</v>
      </c>
    </row>
    <row r="9" spans="1:5" x14ac:dyDescent="0.25">
      <c r="A9">
        <v>106729</v>
      </c>
      <c r="B9" t="s">
        <v>313</v>
      </c>
      <c r="C9" t="s">
        <v>569</v>
      </c>
      <c r="D9" t="s">
        <v>1101</v>
      </c>
      <c r="E9" t="s">
        <v>1634</v>
      </c>
    </row>
    <row r="10" spans="1:5" x14ac:dyDescent="0.25">
      <c r="A10">
        <v>109050</v>
      </c>
      <c r="B10" t="s">
        <v>314</v>
      </c>
      <c r="C10" t="s">
        <v>570</v>
      </c>
      <c r="D10" t="s">
        <v>1102</v>
      </c>
    </row>
    <row r="11" spans="1:5" x14ac:dyDescent="0.25">
      <c r="A11">
        <v>106464</v>
      </c>
      <c r="B11" t="s">
        <v>245</v>
      </c>
      <c r="C11" t="s">
        <v>571</v>
      </c>
      <c r="D11" t="s">
        <v>1103</v>
      </c>
      <c r="E11" t="s">
        <v>1635</v>
      </c>
    </row>
    <row r="12" spans="1:5" x14ac:dyDescent="0.25">
      <c r="A12">
        <v>106981</v>
      </c>
      <c r="B12" t="s">
        <v>315</v>
      </c>
      <c r="C12" t="s">
        <v>572</v>
      </c>
      <c r="D12" t="s">
        <v>1104</v>
      </c>
      <c r="E12" t="s">
        <v>1636</v>
      </c>
    </row>
    <row r="13" spans="1:5" x14ac:dyDescent="0.25">
      <c r="A13">
        <v>106334</v>
      </c>
      <c r="B13" t="s">
        <v>316</v>
      </c>
      <c r="C13" t="s">
        <v>573</v>
      </c>
      <c r="D13" t="s">
        <v>1105</v>
      </c>
      <c r="E13" t="s">
        <v>1637</v>
      </c>
    </row>
    <row r="14" spans="1:5" x14ac:dyDescent="0.25">
      <c r="A14">
        <v>106474</v>
      </c>
      <c r="B14" t="s">
        <v>264</v>
      </c>
      <c r="C14" t="s">
        <v>574</v>
      </c>
      <c r="D14" t="s">
        <v>1106</v>
      </c>
      <c r="E14" t="s">
        <v>1638</v>
      </c>
    </row>
    <row r="15" spans="1:5" x14ac:dyDescent="0.25">
      <c r="A15">
        <v>106362</v>
      </c>
      <c r="B15" t="s">
        <v>317</v>
      </c>
      <c r="C15" t="s">
        <v>575</v>
      </c>
      <c r="D15" t="s">
        <v>1107</v>
      </c>
      <c r="E15" t="s">
        <v>1639</v>
      </c>
    </row>
    <row r="16" spans="1:5" x14ac:dyDescent="0.25">
      <c r="A16">
        <v>107419</v>
      </c>
      <c r="B16" t="s">
        <v>239</v>
      </c>
      <c r="C16" t="s">
        <v>576</v>
      </c>
      <c r="D16" t="s">
        <v>1108</v>
      </c>
      <c r="E16" t="s">
        <v>1640</v>
      </c>
    </row>
    <row r="17" spans="1:5" x14ac:dyDescent="0.25">
      <c r="A17">
        <v>106359</v>
      </c>
      <c r="B17" t="s">
        <v>222</v>
      </c>
      <c r="C17" t="s">
        <v>577</v>
      </c>
      <c r="D17" t="s">
        <v>1109</v>
      </c>
      <c r="E17" t="s">
        <v>1641</v>
      </c>
    </row>
    <row r="18" spans="1:5" x14ac:dyDescent="0.25">
      <c r="A18">
        <v>106394</v>
      </c>
      <c r="B18" t="s">
        <v>318</v>
      </c>
      <c r="C18" t="s">
        <v>578</v>
      </c>
      <c r="D18" t="s">
        <v>1110</v>
      </c>
      <c r="E18" t="s">
        <v>1642</v>
      </c>
    </row>
    <row r="19" spans="1:5" x14ac:dyDescent="0.25">
      <c r="A19">
        <v>106336</v>
      </c>
      <c r="B19" t="s">
        <v>319</v>
      </c>
      <c r="C19" t="s">
        <v>579</v>
      </c>
      <c r="D19" t="s">
        <v>1111</v>
      </c>
      <c r="E19" t="s">
        <v>1643</v>
      </c>
    </row>
    <row r="20" spans="1:5" x14ac:dyDescent="0.25">
      <c r="A20">
        <v>106395</v>
      </c>
      <c r="B20" t="s">
        <v>293</v>
      </c>
      <c r="C20" t="s">
        <v>580</v>
      </c>
      <c r="D20" t="s">
        <v>1112</v>
      </c>
      <c r="E20" t="s">
        <v>1644</v>
      </c>
    </row>
    <row r="21" spans="1:5" x14ac:dyDescent="0.25">
      <c r="A21">
        <v>108125</v>
      </c>
      <c r="B21" t="s">
        <v>221</v>
      </c>
      <c r="C21" t="s">
        <v>581</v>
      </c>
      <c r="D21" t="s">
        <v>1113</v>
      </c>
      <c r="E21" t="s">
        <v>1645</v>
      </c>
    </row>
    <row r="22" spans="1:5" x14ac:dyDescent="0.25">
      <c r="A22">
        <v>108399</v>
      </c>
      <c r="B22" t="s">
        <v>200</v>
      </c>
      <c r="C22" t="s">
        <v>582</v>
      </c>
      <c r="D22" t="s">
        <v>1114</v>
      </c>
      <c r="E22" t="s">
        <v>1646</v>
      </c>
    </row>
    <row r="23" spans="1:5" x14ac:dyDescent="0.25">
      <c r="A23">
        <v>108412</v>
      </c>
      <c r="B23" t="s">
        <v>320</v>
      </c>
      <c r="C23" t="s">
        <v>583</v>
      </c>
      <c r="D23" t="s">
        <v>1115</v>
      </c>
      <c r="E23" t="s">
        <v>1647</v>
      </c>
    </row>
    <row r="24" spans="1:5" x14ac:dyDescent="0.25">
      <c r="A24">
        <v>107005</v>
      </c>
      <c r="B24" t="s">
        <v>321</v>
      </c>
      <c r="C24" t="s">
        <v>584</v>
      </c>
      <c r="D24" t="s">
        <v>1116</v>
      </c>
      <c r="E24" t="s">
        <v>1648</v>
      </c>
    </row>
    <row r="25" spans="1:5" x14ac:dyDescent="0.25">
      <c r="A25">
        <v>106324</v>
      </c>
      <c r="B25" t="s">
        <v>229</v>
      </c>
      <c r="C25" t="s">
        <v>585</v>
      </c>
      <c r="D25" t="s">
        <v>1117</v>
      </c>
      <c r="E25" t="s">
        <v>1649</v>
      </c>
    </row>
    <row r="26" spans="1:5" x14ac:dyDescent="0.25">
      <c r="A26">
        <v>106286</v>
      </c>
      <c r="B26" t="s">
        <v>322</v>
      </c>
      <c r="C26" t="s">
        <v>586</v>
      </c>
      <c r="D26" t="s">
        <v>1118</v>
      </c>
      <c r="E26" t="s">
        <v>1650</v>
      </c>
    </row>
    <row r="27" spans="1:5" x14ac:dyDescent="0.25">
      <c r="A27">
        <v>106649</v>
      </c>
      <c r="B27" t="s">
        <v>258</v>
      </c>
      <c r="C27" t="s">
        <v>587</v>
      </c>
      <c r="D27" t="s">
        <v>1119</v>
      </c>
      <c r="E27" t="s">
        <v>1651</v>
      </c>
    </row>
    <row r="28" spans="1:5" x14ac:dyDescent="0.25">
      <c r="A28">
        <v>108549</v>
      </c>
      <c r="B28" t="s">
        <v>323</v>
      </c>
      <c r="C28" t="s">
        <v>588</v>
      </c>
      <c r="D28" t="s">
        <v>1120</v>
      </c>
      <c r="E28" t="s">
        <v>1652</v>
      </c>
    </row>
    <row r="29" spans="1:5" x14ac:dyDescent="0.25">
      <c r="A29">
        <v>106676</v>
      </c>
      <c r="B29" t="s">
        <v>324</v>
      </c>
      <c r="C29" t="s">
        <v>589</v>
      </c>
      <c r="D29" t="s">
        <v>1121</v>
      </c>
      <c r="E29" t="s">
        <v>1653</v>
      </c>
    </row>
    <row r="30" spans="1:5" x14ac:dyDescent="0.25">
      <c r="A30">
        <v>107220</v>
      </c>
      <c r="B30" t="s">
        <v>325</v>
      </c>
      <c r="C30" t="s">
        <v>590</v>
      </c>
      <c r="D30" t="s">
        <v>1122</v>
      </c>
      <c r="E30" t="s">
        <v>1654</v>
      </c>
    </row>
    <row r="31" spans="1:5" x14ac:dyDescent="0.25">
      <c r="A31">
        <v>108373</v>
      </c>
      <c r="B31" t="s">
        <v>221</v>
      </c>
      <c r="C31" t="s">
        <v>591</v>
      </c>
      <c r="D31" t="s">
        <v>1123</v>
      </c>
      <c r="E31" t="s">
        <v>1655</v>
      </c>
    </row>
    <row r="32" spans="1:5" x14ac:dyDescent="0.25">
      <c r="A32">
        <v>106611</v>
      </c>
      <c r="B32" t="s">
        <v>326</v>
      </c>
      <c r="C32" t="s">
        <v>592</v>
      </c>
      <c r="D32" t="s">
        <v>1124</v>
      </c>
      <c r="E32" t="s">
        <v>1656</v>
      </c>
    </row>
    <row r="33" spans="1:5" x14ac:dyDescent="0.25">
      <c r="A33">
        <v>106301</v>
      </c>
      <c r="B33" t="s">
        <v>252</v>
      </c>
      <c r="C33" t="s">
        <v>593</v>
      </c>
      <c r="D33" t="s">
        <v>1125</v>
      </c>
      <c r="E33" t="s">
        <v>1657</v>
      </c>
    </row>
    <row r="34" spans="1:5" x14ac:dyDescent="0.25">
      <c r="A34">
        <v>108437</v>
      </c>
      <c r="B34" t="s">
        <v>256</v>
      </c>
      <c r="C34" t="s">
        <v>594</v>
      </c>
      <c r="D34" t="s">
        <v>1126</v>
      </c>
      <c r="E34" t="s">
        <v>1658</v>
      </c>
    </row>
    <row r="35" spans="1:5" x14ac:dyDescent="0.25">
      <c r="A35">
        <v>108537</v>
      </c>
      <c r="B35" t="s">
        <v>327</v>
      </c>
      <c r="C35" t="s">
        <v>595</v>
      </c>
      <c r="D35" t="s">
        <v>1127</v>
      </c>
      <c r="E35" t="s">
        <v>1659</v>
      </c>
    </row>
    <row r="36" spans="1:5" x14ac:dyDescent="0.25">
      <c r="A36">
        <v>106472</v>
      </c>
      <c r="B36" t="s">
        <v>328</v>
      </c>
      <c r="C36" t="s">
        <v>596</v>
      </c>
      <c r="D36" t="s">
        <v>1128</v>
      </c>
      <c r="E36" t="s">
        <v>1660</v>
      </c>
    </row>
    <row r="37" spans="1:5" x14ac:dyDescent="0.25">
      <c r="A37">
        <v>106617</v>
      </c>
      <c r="B37" t="s">
        <v>245</v>
      </c>
      <c r="C37" t="s">
        <v>597</v>
      </c>
      <c r="D37" t="s">
        <v>1129</v>
      </c>
      <c r="E37" t="s">
        <v>1661</v>
      </c>
    </row>
    <row r="38" spans="1:5" x14ac:dyDescent="0.25">
      <c r="A38">
        <v>108542</v>
      </c>
      <c r="B38" t="s">
        <v>245</v>
      </c>
      <c r="C38" t="s">
        <v>598</v>
      </c>
      <c r="D38" t="s">
        <v>1130</v>
      </c>
      <c r="E38" t="s">
        <v>1662</v>
      </c>
    </row>
    <row r="39" spans="1:5" x14ac:dyDescent="0.25">
      <c r="A39">
        <v>106698</v>
      </c>
      <c r="B39" t="s">
        <v>329</v>
      </c>
      <c r="C39" t="s">
        <v>599</v>
      </c>
      <c r="D39" t="s">
        <v>1131</v>
      </c>
      <c r="E39" t="s">
        <v>1663</v>
      </c>
    </row>
    <row r="40" spans="1:5" x14ac:dyDescent="0.25">
      <c r="A40">
        <v>106517</v>
      </c>
      <c r="B40" t="s">
        <v>330</v>
      </c>
      <c r="C40" t="s">
        <v>600</v>
      </c>
      <c r="D40" t="s">
        <v>1132</v>
      </c>
      <c r="E40" t="s">
        <v>1664</v>
      </c>
    </row>
    <row r="41" spans="1:5" x14ac:dyDescent="0.25">
      <c r="A41">
        <v>106476</v>
      </c>
      <c r="B41" t="s">
        <v>212</v>
      </c>
      <c r="C41" t="s">
        <v>601</v>
      </c>
      <c r="D41" t="s">
        <v>1133</v>
      </c>
      <c r="E41" t="s">
        <v>1665</v>
      </c>
    </row>
    <row r="42" spans="1:5" x14ac:dyDescent="0.25">
      <c r="A42">
        <v>105901</v>
      </c>
      <c r="B42" t="s">
        <v>284</v>
      </c>
      <c r="C42" t="s">
        <v>602</v>
      </c>
      <c r="D42" t="s">
        <v>1134</v>
      </c>
      <c r="E42" t="s">
        <v>1666</v>
      </c>
    </row>
    <row r="43" spans="1:5" x14ac:dyDescent="0.25">
      <c r="A43">
        <v>108426</v>
      </c>
      <c r="B43" t="s">
        <v>238</v>
      </c>
      <c r="C43" t="s">
        <v>603</v>
      </c>
      <c r="D43" t="s">
        <v>1135</v>
      </c>
      <c r="E43" t="s">
        <v>1667</v>
      </c>
    </row>
    <row r="44" spans="1:5" x14ac:dyDescent="0.25">
      <c r="A44">
        <v>106389</v>
      </c>
      <c r="B44" t="s">
        <v>331</v>
      </c>
      <c r="C44" t="s">
        <v>604</v>
      </c>
      <c r="D44" t="s">
        <v>1136</v>
      </c>
      <c r="E44" t="s">
        <v>1668</v>
      </c>
    </row>
    <row r="45" spans="1:5" x14ac:dyDescent="0.25">
      <c r="A45">
        <v>109097</v>
      </c>
      <c r="B45" t="s">
        <v>332</v>
      </c>
      <c r="C45" t="s">
        <v>605</v>
      </c>
      <c r="D45" t="s">
        <v>1137</v>
      </c>
      <c r="E45" t="s">
        <v>1669</v>
      </c>
    </row>
    <row r="46" spans="1:5" x14ac:dyDescent="0.25">
      <c r="A46">
        <v>105907</v>
      </c>
      <c r="B46" t="s">
        <v>266</v>
      </c>
      <c r="C46" t="s">
        <v>606</v>
      </c>
      <c r="D46" t="s">
        <v>1138</v>
      </c>
      <c r="E46" t="s">
        <v>548</v>
      </c>
    </row>
    <row r="47" spans="1:5" x14ac:dyDescent="0.25">
      <c r="A47">
        <v>106664</v>
      </c>
      <c r="B47" t="s">
        <v>333</v>
      </c>
      <c r="C47" t="s">
        <v>607</v>
      </c>
      <c r="D47" t="s">
        <v>1139</v>
      </c>
      <c r="E47" t="s">
        <v>1670</v>
      </c>
    </row>
    <row r="48" spans="1:5" x14ac:dyDescent="0.25">
      <c r="A48">
        <v>108401</v>
      </c>
      <c r="B48" t="s">
        <v>300</v>
      </c>
      <c r="C48" t="s">
        <v>608</v>
      </c>
      <c r="D48" t="s">
        <v>1140</v>
      </c>
      <c r="E48" t="s">
        <v>1671</v>
      </c>
    </row>
    <row r="49" spans="1:5" x14ac:dyDescent="0.25">
      <c r="A49">
        <v>106968</v>
      </c>
      <c r="B49" t="s">
        <v>334</v>
      </c>
      <c r="C49" t="s">
        <v>609</v>
      </c>
      <c r="D49" t="s">
        <v>1141</v>
      </c>
      <c r="E49" t="s">
        <v>1672</v>
      </c>
    </row>
    <row r="50" spans="1:5" x14ac:dyDescent="0.25">
      <c r="A50">
        <v>106361</v>
      </c>
      <c r="B50" t="s">
        <v>225</v>
      </c>
      <c r="C50" t="s">
        <v>610</v>
      </c>
      <c r="D50" t="s">
        <v>1142</v>
      </c>
      <c r="E50" t="s">
        <v>1673</v>
      </c>
    </row>
    <row r="51" spans="1:5" x14ac:dyDescent="0.25">
      <c r="A51">
        <v>106970</v>
      </c>
      <c r="B51" t="s">
        <v>335</v>
      </c>
      <c r="C51" t="s">
        <v>611</v>
      </c>
      <c r="D51" t="s">
        <v>1143</v>
      </c>
      <c r="E51" t="s">
        <v>1674</v>
      </c>
    </row>
    <row r="52" spans="1:5" x14ac:dyDescent="0.25">
      <c r="A52">
        <v>106612</v>
      </c>
      <c r="B52" t="s">
        <v>279</v>
      </c>
      <c r="C52" t="s">
        <v>612</v>
      </c>
      <c r="D52" t="s">
        <v>1144</v>
      </c>
      <c r="E52" t="s">
        <v>1675</v>
      </c>
    </row>
    <row r="53" spans="1:5" x14ac:dyDescent="0.25">
      <c r="A53">
        <v>106419</v>
      </c>
      <c r="B53" t="s">
        <v>250</v>
      </c>
      <c r="C53" t="s">
        <v>613</v>
      </c>
      <c r="D53" t="s">
        <v>1145</v>
      </c>
      <c r="E53" t="s">
        <v>1676</v>
      </c>
    </row>
    <row r="54" spans="1:5" x14ac:dyDescent="0.25">
      <c r="A54">
        <v>107697</v>
      </c>
      <c r="B54" t="s">
        <v>269</v>
      </c>
      <c r="C54" t="s">
        <v>614</v>
      </c>
      <c r="D54" t="s">
        <v>34</v>
      </c>
      <c r="E54" t="s">
        <v>1677</v>
      </c>
    </row>
    <row r="55" spans="1:5" x14ac:dyDescent="0.25">
      <c r="A55">
        <v>108090</v>
      </c>
      <c r="B55" t="s">
        <v>200</v>
      </c>
      <c r="C55" t="s">
        <v>614</v>
      </c>
      <c r="D55" t="s">
        <v>1146</v>
      </c>
      <c r="E55" t="s">
        <v>1678</v>
      </c>
    </row>
    <row r="56" spans="1:5" x14ac:dyDescent="0.25">
      <c r="A56">
        <v>106592</v>
      </c>
      <c r="B56" t="s">
        <v>336</v>
      </c>
      <c r="C56" t="s">
        <v>615</v>
      </c>
      <c r="D56" t="s">
        <v>1147</v>
      </c>
      <c r="E56" t="s">
        <v>1679</v>
      </c>
    </row>
    <row r="57" spans="1:5" x14ac:dyDescent="0.25">
      <c r="A57">
        <v>106417</v>
      </c>
      <c r="B57" t="s">
        <v>337</v>
      </c>
      <c r="C57" t="s">
        <v>616</v>
      </c>
      <c r="D57" t="s">
        <v>1148</v>
      </c>
      <c r="E57" t="s">
        <v>1680</v>
      </c>
    </row>
    <row r="58" spans="1:5" x14ac:dyDescent="0.25">
      <c r="A58">
        <v>107732</v>
      </c>
      <c r="B58" t="s">
        <v>338</v>
      </c>
      <c r="C58" t="s">
        <v>617</v>
      </c>
      <c r="D58" t="s">
        <v>1149</v>
      </c>
      <c r="E58" t="s">
        <v>1681</v>
      </c>
    </row>
    <row r="59" spans="1:5" x14ac:dyDescent="0.25">
      <c r="A59">
        <v>108250</v>
      </c>
      <c r="B59" t="s">
        <v>339</v>
      </c>
      <c r="C59" t="s">
        <v>618</v>
      </c>
      <c r="D59" t="s">
        <v>1150</v>
      </c>
      <c r="E59" t="s">
        <v>1682</v>
      </c>
    </row>
    <row r="60" spans="1:5" x14ac:dyDescent="0.25">
      <c r="A60">
        <v>108424</v>
      </c>
      <c r="B60" t="s">
        <v>340</v>
      </c>
      <c r="C60" t="s">
        <v>619</v>
      </c>
      <c r="D60" t="s">
        <v>1151</v>
      </c>
      <c r="E60" t="s">
        <v>1683</v>
      </c>
    </row>
    <row r="61" spans="1:5" x14ac:dyDescent="0.25">
      <c r="A61">
        <v>106606</v>
      </c>
      <c r="B61" t="s">
        <v>210</v>
      </c>
      <c r="C61" t="s">
        <v>620</v>
      </c>
      <c r="D61" t="s">
        <v>1152</v>
      </c>
      <c r="E61" t="s">
        <v>1684</v>
      </c>
    </row>
    <row r="62" spans="1:5" x14ac:dyDescent="0.25">
      <c r="A62">
        <v>108206</v>
      </c>
      <c r="B62" t="s">
        <v>199</v>
      </c>
      <c r="C62" t="s">
        <v>621</v>
      </c>
      <c r="D62" t="s">
        <v>1153</v>
      </c>
      <c r="E62" t="s">
        <v>1685</v>
      </c>
    </row>
    <row r="63" spans="1:5" x14ac:dyDescent="0.25">
      <c r="A63">
        <v>106299</v>
      </c>
      <c r="B63" t="s">
        <v>341</v>
      </c>
      <c r="C63" t="s">
        <v>622</v>
      </c>
      <c r="D63" t="s">
        <v>1154</v>
      </c>
      <c r="E63" t="s">
        <v>1686</v>
      </c>
    </row>
    <row r="64" spans="1:5" x14ac:dyDescent="0.25">
      <c r="A64">
        <v>106199</v>
      </c>
      <c r="B64" t="s">
        <v>247</v>
      </c>
      <c r="C64" t="s">
        <v>623</v>
      </c>
      <c r="D64" t="s">
        <v>1155</v>
      </c>
      <c r="E64" t="s">
        <v>549</v>
      </c>
    </row>
    <row r="65" spans="1:5" x14ac:dyDescent="0.25">
      <c r="A65">
        <v>106718</v>
      </c>
      <c r="B65" t="s">
        <v>199</v>
      </c>
      <c r="C65" t="s">
        <v>624</v>
      </c>
      <c r="D65" t="s">
        <v>1156</v>
      </c>
      <c r="E65" t="s">
        <v>1687</v>
      </c>
    </row>
    <row r="66" spans="1:5" x14ac:dyDescent="0.25">
      <c r="A66">
        <v>106425</v>
      </c>
      <c r="B66" t="s">
        <v>292</v>
      </c>
      <c r="C66" t="s">
        <v>625</v>
      </c>
      <c r="D66" t="s">
        <v>1157</v>
      </c>
      <c r="E66" t="s">
        <v>1688</v>
      </c>
    </row>
    <row r="67" spans="1:5" x14ac:dyDescent="0.25">
      <c r="A67">
        <v>106608</v>
      </c>
      <c r="B67" t="s">
        <v>282</v>
      </c>
      <c r="C67" t="s">
        <v>626</v>
      </c>
      <c r="D67" t="s">
        <v>1158</v>
      </c>
      <c r="E67" t="s">
        <v>1689</v>
      </c>
    </row>
    <row r="68" spans="1:5" x14ac:dyDescent="0.25">
      <c r="A68">
        <v>106513</v>
      </c>
      <c r="B68" t="s">
        <v>226</v>
      </c>
      <c r="C68" t="s">
        <v>627</v>
      </c>
      <c r="D68" t="s">
        <v>37</v>
      </c>
      <c r="E68" t="s">
        <v>1690</v>
      </c>
    </row>
    <row r="69" spans="1:5" x14ac:dyDescent="0.25">
      <c r="A69">
        <v>108390</v>
      </c>
      <c r="B69" t="s">
        <v>221</v>
      </c>
      <c r="C69" t="s">
        <v>628</v>
      </c>
      <c r="D69" t="s">
        <v>1159</v>
      </c>
      <c r="E69" t="s">
        <v>1691</v>
      </c>
    </row>
    <row r="70" spans="1:5" x14ac:dyDescent="0.25">
      <c r="A70">
        <v>106222</v>
      </c>
      <c r="B70" t="s">
        <v>203</v>
      </c>
      <c r="C70" t="s">
        <v>629</v>
      </c>
      <c r="D70" t="s">
        <v>1160</v>
      </c>
      <c r="E70" t="s">
        <v>1692</v>
      </c>
    </row>
    <row r="71" spans="1:5" x14ac:dyDescent="0.25">
      <c r="A71">
        <v>107001</v>
      </c>
      <c r="B71" t="s">
        <v>270</v>
      </c>
      <c r="C71" t="s">
        <v>630</v>
      </c>
      <c r="D71" t="s">
        <v>1161</v>
      </c>
      <c r="E71" t="s">
        <v>1693</v>
      </c>
    </row>
    <row r="72" spans="1:5" x14ac:dyDescent="0.25">
      <c r="A72">
        <v>106645</v>
      </c>
      <c r="B72" t="s">
        <v>342</v>
      </c>
      <c r="C72" t="s">
        <v>631</v>
      </c>
      <c r="D72" t="s">
        <v>1162</v>
      </c>
      <c r="E72" t="s">
        <v>1694</v>
      </c>
    </row>
    <row r="73" spans="1:5" x14ac:dyDescent="0.25">
      <c r="A73">
        <v>106373</v>
      </c>
      <c r="B73" t="s">
        <v>242</v>
      </c>
      <c r="C73" t="s">
        <v>632</v>
      </c>
      <c r="D73" t="s">
        <v>1163</v>
      </c>
      <c r="E73" t="s">
        <v>1695</v>
      </c>
    </row>
    <row r="74" spans="1:5" x14ac:dyDescent="0.25">
      <c r="A74">
        <v>108382</v>
      </c>
      <c r="B74" t="s">
        <v>256</v>
      </c>
      <c r="C74" t="s">
        <v>633</v>
      </c>
      <c r="D74" t="s">
        <v>1164</v>
      </c>
      <c r="E74" t="s">
        <v>1696</v>
      </c>
    </row>
    <row r="75" spans="1:5" x14ac:dyDescent="0.25">
      <c r="A75">
        <v>108197</v>
      </c>
      <c r="B75" t="s">
        <v>256</v>
      </c>
      <c r="C75" t="s">
        <v>634</v>
      </c>
      <c r="D75" t="s">
        <v>1165</v>
      </c>
      <c r="E75" t="s">
        <v>1697</v>
      </c>
    </row>
    <row r="76" spans="1:5" x14ac:dyDescent="0.25">
      <c r="A76">
        <v>106428</v>
      </c>
      <c r="B76" t="s">
        <v>225</v>
      </c>
      <c r="C76" t="s">
        <v>635</v>
      </c>
      <c r="D76" t="s">
        <v>1166</v>
      </c>
      <c r="E76" t="s">
        <v>1698</v>
      </c>
    </row>
    <row r="77" spans="1:5" x14ac:dyDescent="0.25">
      <c r="A77">
        <v>106340</v>
      </c>
      <c r="B77" t="s">
        <v>343</v>
      </c>
      <c r="C77" t="s">
        <v>636</v>
      </c>
      <c r="D77" t="s">
        <v>1167</v>
      </c>
      <c r="E77" t="s">
        <v>1699</v>
      </c>
    </row>
    <row r="78" spans="1:5" x14ac:dyDescent="0.25">
      <c r="A78">
        <v>106520</v>
      </c>
      <c r="B78" t="s">
        <v>300</v>
      </c>
      <c r="C78" t="s">
        <v>637</v>
      </c>
      <c r="D78" t="s">
        <v>1168</v>
      </c>
      <c r="E78" t="s">
        <v>1700</v>
      </c>
    </row>
    <row r="79" spans="1:5" x14ac:dyDescent="0.25">
      <c r="A79">
        <v>106178</v>
      </c>
      <c r="B79" t="s">
        <v>262</v>
      </c>
      <c r="C79" t="s">
        <v>638</v>
      </c>
      <c r="D79" t="s">
        <v>1169</v>
      </c>
      <c r="E79" t="s">
        <v>550</v>
      </c>
    </row>
    <row r="80" spans="1:5" x14ac:dyDescent="0.25">
      <c r="A80">
        <v>106727</v>
      </c>
      <c r="B80" t="s">
        <v>344</v>
      </c>
      <c r="C80" t="s">
        <v>639</v>
      </c>
      <c r="D80" t="s">
        <v>1170</v>
      </c>
      <c r="E80" t="s">
        <v>1701</v>
      </c>
    </row>
    <row r="81" spans="1:5" x14ac:dyDescent="0.25">
      <c r="A81">
        <v>106524</v>
      </c>
      <c r="B81" t="s">
        <v>245</v>
      </c>
      <c r="C81" t="s">
        <v>640</v>
      </c>
      <c r="D81" t="s">
        <v>1171</v>
      </c>
      <c r="E81" t="s">
        <v>1702</v>
      </c>
    </row>
    <row r="82" spans="1:5" x14ac:dyDescent="0.25">
      <c r="A82">
        <v>106440</v>
      </c>
      <c r="B82" t="s">
        <v>345</v>
      </c>
      <c r="C82" t="s">
        <v>641</v>
      </c>
      <c r="D82" t="s">
        <v>1172</v>
      </c>
      <c r="E82" t="s">
        <v>1703</v>
      </c>
    </row>
    <row r="83" spans="1:5" x14ac:dyDescent="0.25">
      <c r="A83">
        <v>106344</v>
      </c>
      <c r="B83" t="s">
        <v>346</v>
      </c>
      <c r="C83" t="s">
        <v>642</v>
      </c>
      <c r="D83" t="s">
        <v>1173</v>
      </c>
      <c r="E83" t="s">
        <v>1704</v>
      </c>
    </row>
    <row r="84" spans="1:5" x14ac:dyDescent="0.25">
      <c r="A84">
        <v>106969</v>
      </c>
      <c r="B84" t="s">
        <v>347</v>
      </c>
      <c r="C84" t="s">
        <v>643</v>
      </c>
      <c r="D84" t="s">
        <v>1174</v>
      </c>
      <c r="E84" t="s">
        <v>1705</v>
      </c>
    </row>
    <row r="85" spans="1:5" x14ac:dyDescent="0.25">
      <c r="A85">
        <v>108479</v>
      </c>
      <c r="B85" t="s">
        <v>348</v>
      </c>
      <c r="C85" t="s">
        <v>644</v>
      </c>
      <c r="D85" t="s">
        <v>1175</v>
      </c>
      <c r="E85" t="s">
        <v>1706</v>
      </c>
    </row>
    <row r="86" spans="1:5" x14ac:dyDescent="0.25">
      <c r="A86">
        <v>106963</v>
      </c>
      <c r="B86" t="s">
        <v>349</v>
      </c>
      <c r="C86" t="s">
        <v>645</v>
      </c>
      <c r="D86" t="s">
        <v>1176</v>
      </c>
      <c r="E86" t="s">
        <v>1707</v>
      </c>
    </row>
    <row r="87" spans="1:5" x14ac:dyDescent="0.25">
      <c r="A87">
        <v>108381</v>
      </c>
      <c r="B87" t="s">
        <v>350</v>
      </c>
      <c r="C87" t="s">
        <v>646</v>
      </c>
      <c r="D87" t="s">
        <v>1177</v>
      </c>
      <c r="E87" t="s">
        <v>1708</v>
      </c>
    </row>
    <row r="88" spans="1:5" x14ac:dyDescent="0.25">
      <c r="A88">
        <v>108134</v>
      </c>
      <c r="B88" t="s">
        <v>234</v>
      </c>
      <c r="C88" t="s">
        <v>647</v>
      </c>
      <c r="D88" t="s">
        <v>1178</v>
      </c>
      <c r="E88" t="s">
        <v>1709</v>
      </c>
    </row>
    <row r="89" spans="1:5" x14ac:dyDescent="0.25">
      <c r="A89">
        <v>106467</v>
      </c>
      <c r="B89" t="s">
        <v>276</v>
      </c>
      <c r="C89" t="s">
        <v>648</v>
      </c>
      <c r="D89" t="s">
        <v>1179</v>
      </c>
      <c r="E89" t="s">
        <v>1710</v>
      </c>
    </row>
    <row r="90" spans="1:5" x14ac:dyDescent="0.25">
      <c r="A90">
        <v>106989</v>
      </c>
      <c r="B90" t="s">
        <v>262</v>
      </c>
      <c r="C90" t="s">
        <v>649</v>
      </c>
      <c r="D90" t="s">
        <v>1180</v>
      </c>
      <c r="E90" t="s">
        <v>1711</v>
      </c>
    </row>
    <row r="91" spans="1:5" x14ac:dyDescent="0.25">
      <c r="A91">
        <v>106719</v>
      </c>
      <c r="B91" t="s">
        <v>300</v>
      </c>
      <c r="C91" t="s">
        <v>650</v>
      </c>
      <c r="D91" t="s">
        <v>1181</v>
      </c>
      <c r="E91" t="s">
        <v>1712</v>
      </c>
    </row>
    <row r="92" spans="1:5" x14ac:dyDescent="0.25">
      <c r="A92">
        <v>106684</v>
      </c>
      <c r="B92" t="s">
        <v>351</v>
      </c>
      <c r="C92" t="s">
        <v>651</v>
      </c>
      <c r="D92" t="s">
        <v>1182</v>
      </c>
      <c r="E92" t="s">
        <v>1713</v>
      </c>
    </row>
    <row r="93" spans="1:5" x14ac:dyDescent="0.25">
      <c r="A93">
        <v>106710</v>
      </c>
      <c r="B93" t="s">
        <v>342</v>
      </c>
      <c r="C93" t="s">
        <v>652</v>
      </c>
      <c r="D93" t="s">
        <v>1183</v>
      </c>
      <c r="E93" t="s">
        <v>1714</v>
      </c>
    </row>
    <row r="94" spans="1:5" x14ac:dyDescent="0.25">
      <c r="A94">
        <v>106317</v>
      </c>
      <c r="B94" t="s">
        <v>256</v>
      </c>
      <c r="C94" t="s">
        <v>653</v>
      </c>
      <c r="D94" t="s">
        <v>1184</v>
      </c>
      <c r="E94" t="s">
        <v>1715</v>
      </c>
    </row>
    <row r="95" spans="1:5" x14ac:dyDescent="0.25">
      <c r="A95">
        <v>106682</v>
      </c>
      <c r="B95" t="s">
        <v>352</v>
      </c>
      <c r="C95" t="s">
        <v>654</v>
      </c>
      <c r="D95" t="s">
        <v>1185</v>
      </c>
      <c r="E95" t="s">
        <v>1716</v>
      </c>
    </row>
    <row r="96" spans="1:5" x14ac:dyDescent="0.25">
      <c r="A96">
        <v>106281</v>
      </c>
      <c r="B96" t="s">
        <v>300</v>
      </c>
      <c r="C96" t="s">
        <v>655</v>
      </c>
      <c r="D96" t="s">
        <v>1186</v>
      </c>
      <c r="E96" t="s">
        <v>1717</v>
      </c>
    </row>
    <row r="97" spans="1:5" x14ac:dyDescent="0.25">
      <c r="A97">
        <v>108525</v>
      </c>
      <c r="B97" t="s">
        <v>256</v>
      </c>
      <c r="C97" t="s">
        <v>656</v>
      </c>
      <c r="D97" t="s">
        <v>1187</v>
      </c>
      <c r="E97" t="s">
        <v>1718</v>
      </c>
    </row>
    <row r="98" spans="1:5" x14ac:dyDescent="0.25">
      <c r="A98">
        <v>106427</v>
      </c>
      <c r="B98" t="s">
        <v>353</v>
      </c>
      <c r="C98" t="s">
        <v>657</v>
      </c>
      <c r="D98" t="s">
        <v>1188</v>
      </c>
      <c r="E98" t="s">
        <v>1719</v>
      </c>
    </row>
    <row r="99" spans="1:5" x14ac:dyDescent="0.25">
      <c r="A99">
        <v>108469</v>
      </c>
      <c r="B99" t="s">
        <v>199</v>
      </c>
      <c r="C99" t="s">
        <v>658</v>
      </c>
      <c r="D99" t="s">
        <v>1189</v>
      </c>
      <c r="E99" t="s">
        <v>1720</v>
      </c>
    </row>
    <row r="100" spans="1:5" x14ac:dyDescent="0.25">
      <c r="A100">
        <v>109051</v>
      </c>
      <c r="B100" t="s">
        <v>314</v>
      </c>
      <c r="C100" t="s">
        <v>659</v>
      </c>
      <c r="D100" t="s">
        <v>1190</v>
      </c>
    </row>
    <row r="101" spans="1:5" x14ac:dyDescent="0.25">
      <c r="A101">
        <v>106563</v>
      </c>
      <c r="B101" t="s">
        <v>200</v>
      </c>
      <c r="C101" t="s">
        <v>660</v>
      </c>
      <c r="D101" t="s">
        <v>1191</v>
      </c>
      <c r="E101" t="s">
        <v>1721</v>
      </c>
    </row>
    <row r="102" spans="1:5" x14ac:dyDescent="0.25">
      <c r="A102">
        <v>106614</v>
      </c>
      <c r="B102" t="s">
        <v>354</v>
      </c>
      <c r="C102" t="s">
        <v>661</v>
      </c>
      <c r="D102" t="s">
        <v>1192</v>
      </c>
      <c r="E102" t="s">
        <v>1722</v>
      </c>
    </row>
    <row r="103" spans="1:5" x14ac:dyDescent="0.25">
      <c r="A103">
        <v>108445</v>
      </c>
      <c r="B103" t="s">
        <v>254</v>
      </c>
      <c r="C103" t="s">
        <v>662</v>
      </c>
      <c r="D103" t="s">
        <v>1193</v>
      </c>
      <c r="E103" t="s">
        <v>1723</v>
      </c>
    </row>
    <row r="104" spans="1:5" x14ac:dyDescent="0.25">
      <c r="A104">
        <v>109048</v>
      </c>
      <c r="B104" t="s">
        <v>355</v>
      </c>
      <c r="C104" t="s">
        <v>663</v>
      </c>
      <c r="D104" t="s">
        <v>1194</v>
      </c>
    </row>
    <row r="105" spans="1:5" x14ac:dyDescent="0.25">
      <c r="A105">
        <v>107015</v>
      </c>
      <c r="B105" t="s">
        <v>286</v>
      </c>
      <c r="C105" t="s">
        <v>664</v>
      </c>
      <c r="D105" t="s">
        <v>1195</v>
      </c>
      <c r="E105" t="s">
        <v>1724</v>
      </c>
    </row>
    <row r="106" spans="1:5" x14ac:dyDescent="0.25">
      <c r="A106">
        <v>106345</v>
      </c>
      <c r="B106" t="s">
        <v>245</v>
      </c>
      <c r="C106" t="s">
        <v>665</v>
      </c>
      <c r="D106" t="s">
        <v>1196</v>
      </c>
      <c r="E106" t="s">
        <v>1725</v>
      </c>
    </row>
    <row r="107" spans="1:5" x14ac:dyDescent="0.25">
      <c r="A107">
        <v>106484</v>
      </c>
      <c r="B107" t="s">
        <v>222</v>
      </c>
      <c r="C107" t="s">
        <v>666</v>
      </c>
      <c r="D107" t="s">
        <v>1197</v>
      </c>
      <c r="E107" t="s">
        <v>1726</v>
      </c>
    </row>
    <row r="108" spans="1:5" x14ac:dyDescent="0.25">
      <c r="A108">
        <v>106601</v>
      </c>
      <c r="B108" t="s">
        <v>268</v>
      </c>
      <c r="C108" t="s">
        <v>667</v>
      </c>
      <c r="D108" t="s">
        <v>1198</v>
      </c>
      <c r="E108" t="s">
        <v>1727</v>
      </c>
    </row>
    <row r="109" spans="1:5" x14ac:dyDescent="0.25">
      <c r="A109">
        <v>108529</v>
      </c>
      <c r="B109" t="s">
        <v>247</v>
      </c>
      <c r="C109" t="s">
        <v>668</v>
      </c>
      <c r="D109" t="s">
        <v>1199</v>
      </c>
      <c r="E109" t="s">
        <v>1728</v>
      </c>
    </row>
    <row r="110" spans="1:5" x14ac:dyDescent="0.25">
      <c r="A110">
        <v>106688</v>
      </c>
      <c r="B110" t="s">
        <v>240</v>
      </c>
      <c r="C110" t="s">
        <v>669</v>
      </c>
      <c r="D110" t="s">
        <v>1200</v>
      </c>
      <c r="E110" t="s">
        <v>1729</v>
      </c>
    </row>
    <row r="111" spans="1:5" x14ac:dyDescent="0.25">
      <c r="A111">
        <v>106666</v>
      </c>
      <c r="B111" t="s">
        <v>356</v>
      </c>
      <c r="C111" t="s">
        <v>670</v>
      </c>
      <c r="D111" t="s">
        <v>1201</v>
      </c>
      <c r="E111" t="s">
        <v>1730</v>
      </c>
    </row>
    <row r="112" spans="1:5" x14ac:dyDescent="0.25">
      <c r="A112">
        <v>106542</v>
      </c>
      <c r="B112" t="s">
        <v>200</v>
      </c>
      <c r="C112" t="s">
        <v>671</v>
      </c>
      <c r="D112" t="s">
        <v>1202</v>
      </c>
      <c r="E112" t="s">
        <v>1731</v>
      </c>
    </row>
    <row r="113" spans="1:5" x14ac:dyDescent="0.25">
      <c r="A113">
        <v>105143</v>
      </c>
      <c r="B113" t="s">
        <v>292</v>
      </c>
      <c r="C113" t="s">
        <v>672</v>
      </c>
      <c r="D113" t="s">
        <v>29</v>
      </c>
      <c r="E113" t="s">
        <v>1732</v>
      </c>
    </row>
    <row r="114" spans="1:5" x14ac:dyDescent="0.25">
      <c r="A114">
        <v>108475</v>
      </c>
      <c r="B114" t="s">
        <v>267</v>
      </c>
      <c r="C114" t="s">
        <v>673</v>
      </c>
      <c r="D114" t="s">
        <v>1203</v>
      </c>
      <c r="E114" t="s">
        <v>1733</v>
      </c>
    </row>
    <row r="115" spans="1:5" x14ac:dyDescent="0.25">
      <c r="A115">
        <v>106658</v>
      </c>
      <c r="B115" t="s">
        <v>221</v>
      </c>
      <c r="C115" t="s">
        <v>674</v>
      </c>
      <c r="D115" t="s">
        <v>1204</v>
      </c>
      <c r="E115" t="s">
        <v>1734</v>
      </c>
    </row>
    <row r="116" spans="1:5" x14ac:dyDescent="0.25">
      <c r="A116">
        <v>107379</v>
      </c>
      <c r="B116" t="s">
        <v>357</v>
      </c>
      <c r="C116" t="s">
        <v>675</v>
      </c>
      <c r="D116" t="s">
        <v>1205</v>
      </c>
      <c r="E116" t="s">
        <v>1735</v>
      </c>
    </row>
    <row r="117" spans="1:5" x14ac:dyDescent="0.25">
      <c r="A117">
        <v>106706</v>
      </c>
      <c r="B117" t="s">
        <v>358</v>
      </c>
      <c r="C117" t="s">
        <v>676</v>
      </c>
      <c r="D117" t="s">
        <v>1206</v>
      </c>
      <c r="E117" t="s">
        <v>1736</v>
      </c>
    </row>
    <row r="118" spans="1:5" x14ac:dyDescent="0.25">
      <c r="A118">
        <v>106590</v>
      </c>
      <c r="B118" t="s">
        <v>359</v>
      </c>
      <c r="C118" t="s">
        <v>677</v>
      </c>
      <c r="D118" t="s">
        <v>1207</v>
      </c>
      <c r="E118" t="s">
        <v>1737</v>
      </c>
    </row>
    <row r="119" spans="1:5" x14ac:dyDescent="0.25">
      <c r="A119">
        <v>108480</v>
      </c>
      <c r="B119" t="s">
        <v>201</v>
      </c>
      <c r="C119" t="s">
        <v>678</v>
      </c>
      <c r="D119" t="s">
        <v>1208</v>
      </c>
      <c r="E119" t="s">
        <v>1738</v>
      </c>
    </row>
    <row r="120" spans="1:5" x14ac:dyDescent="0.25">
      <c r="A120">
        <v>106986</v>
      </c>
      <c r="B120" t="s">
        <v>252</v>
      </c>
      <c r="C120" t="s">
        <v>678</v>
      </c>
      <c r="D120" t="s">
        <v>1209</v>
      </c>
      <c r="E120" t="s">
        <v>1739</v>
      </c>
    </row>
    <row r="121" spans="1:5" x14ac:dyDescent="0.25">
      <c r="A121">
        <v>106967</v>
      </c>
      <c r="B121" t="s">
        <v>218</v>
      </c>
      <c r="C121" t="s">
        <v>679</v>
      </c>
      <c r="D121" t="s">
        <v>1210</v>
      </c>
      <c r="E121" t="s">
        <v>1740</v>
      </c>
    </row>
    <row r="122" spans="1:5" x14ac:dyDescent="0.25">
      <c r="A122">
        <v>108392</v>
      </c>
      <c r="B122" t="s">
        <v>299</v>
      </c>
      <c r="C122" t="s">
        <v>680</v>
      </c>
      <c r="D122" t="s">
        <v>1211</v>
      </c>
      <c r="E122" t="s">
        <v>1741</v>
      </c>
    </row>
    <row r="123" spans="1:5" x14ac:dyDescent="0.25">
      <c r="A123">
        <v>108439</v>
      </c>
      <c r="B123" t="s">
        <v>279</v>
      </c>
      <c r="C123" t="s">
        <v>681</v>
      </c>
      <c r="D123" t="s">
        <v>1212</v>
      </c>
      <c r="E123" t="s">
        <v>1742</v>
      </c>
    </row>
    <row r="124" spans="1:5" x14ac:dyDescent="0.25">
      <c r="A124">
        <v>106432</v>
      </c>
      <c r="B124" t="s">
        <v>360</v>
      </c>
      <c r="C124" t="s">
        <v>682</v>
      </c>
      <c r="D124" t="s">
        <v>1213</v>
      </c>
      <c r="E124" t="s">
        <v>1743</v>
      </c>
    </row>
    <row r="125" spans="1:5" x14ac:dyDescent="0.25">
      <c r="A125">
        <v>106354</v>
      </c>
      <c r="B125" t="s">
        <v>228</v>
      </c>
      <c r="C125" t="s">
        <v>683</v>
      </c>
      <c r="D125" t="s">
        <v>1214</v>
      </c>
      <c r="E125" t="s">
        <v>1744</v>
      </c>
    </row>
    <row r="126" spans="1:5" x14ac:dyDescent="0.25">
      <c r="A126">
        <v>108147</v>
      </c>
      <c r="B126" t="s">
        <v>361</v>
      </c>
      <c r="C126" t="s">
        <v>684</v>
      </c>
      <c r="D126" t="s">
        <v>1215</v>
      </c>
      <c r="E126" t="s">
        <v>1745</v>
      </c>
    </row>
    <row r="127" spans="1:5" x14ac:dyDescent="0.25">
      <c r="A127">
        <v>106703</v>
      </c>
      <c r="B127" t="s">
        <v>210</v>
      </c>
      <c r="C127" t="s">
        <v>685</v>
      </c>
      <c r="D127" t="s">
        <v>1216</v>
      </c>
      <c r="E127" t="s">
        <v>1746</v>
      </c>
    </row>
    <row r="128" spans="1:5" x14ac:dyDescent="0.25">
      <c r="A128">
        <v>106424</v>
      </c>
      <c r="B128" t="s">
        <v>226</v>
      </c>
      <c r="C128" t="s">
        <v>686</v>
      </c>
      <c r="D128" t="s">
        <v>1217</v>
      </c>
      <c r="E128" t="s">
        <v>1747</v>
      </c>
    </row>
    <row r="129" spans="1:5" x14ac:dyDescent="0.25">
      <c r="A129">
        <v>107003</v>
      </c>
      <c r="B129" t="s">
        <v>362</v>
      </c>
      <c r="C129" t="s">
        <v>687</v>
      </c>
      <c r="D129" t="s">
        <v>1218</v>
      </c>
      <c r="E129" t="s">
        <v>1748</v>
      </c>
    </row>
    <row r="130" spans="1:5" x14ac:dyDescent="0.25">
      <c r="A130">
        <v>106475</v>
      </c>
      <c r="B130" t="s">
        <v>363</v>
      </c>
      <c r="C130" t="s">
        <v>688</v>
      </c>
      <c r="D130" t="s">
        <v>1219</v>
      </c>
      <c r="E130" t="s">
        <v>1749</v>
      </c>
    </row>
    <row r="131" spans="1:5" x14ac:dyDescent="0.25">
      <c r="A131">
        <v>106945</v>
      </c>
      <c r="B131" t="s">
        <v>221</v>
      </c>
      <c r="C131" t="s">
        <v>689</v>
      </c>
      <c r="D131" t="s">
        <v>1220</v>
      </c>
      <c r="E131" t="s">
        <v>1750</v>
      </c>
    </row>
    <row r="132" spans="1:5" x14ac:dyDescent="0.25">
      <c r="A132">
        <v>107006</v>
      </c>
      <c r="B132" t="s">
        <v>364</v>
      </c>
      <c r="C132" t="s">
        <v>690</v>
      </c>
      <c r="D132" t="s">
        <v>1221</v>
      </c>
      <c r="E132" t="s">
        <v>1751</v>
      </c>
    </row>
    <row r="133" spans="1:5" x14ac:dyDescent="0.25">
      <c r="A133">
        <v>108464</v>
      </c>
      <c r="B133" t="s">
        <v>292</v>
      </c>
      <c r="C133" t="s">
        <v>691</v>
      </c>
      <c r="D133" t="s">
        <v>1222</v>
      </c>
      <c r="E133" t="s">
        <v>1752</v>
      </c>
    </row>
    <row r="134" spans="1:5" x14ac:dyDescent="0.25">
      <c r="A134">
        <v>106422</v>
      </c>
      <c r="B134" t="s">
        <v>278</v>
      </c>
      <c r="C134" t="s">
        <v>692</v>
      </c>
      <c r="D134" t="s">
        <v>1223</v>
      </c>
      <c r="E134" t="s">
        <v>1753</v>
      </c>
    </row>
    <row r="135" spans="1:5" x14ac:dyDescent="0.25">
      <c r="A135">
        <v>106489</v>
      </c>
      <c r="B135" t="s">
        <v>221</v>
      </c>
      <c r="C135" t="s">
        <v>693</v>
      </c>
      <c r="D135" t="s">
        <v>1224</v>
      </c>
      <c r="E135" t="s">
        <v>1754</v>
      </c>
    </row>
    <row r="136" spans="1:5" x14ac:dyDescent="0.25">
      <c r="A136">
        <v>108387</v>
      </c>
      <c r="B136" t="s">
        <v>245</v>
      </c>
      <c r="C136" t="s">
        <v>694</v>
      </c>
      <c r="D136" t="s">
        <v>1225</v>
      </c>
      <c r="E136" t="s">
        <v>1755</v>
      </c>
    </row>
    <row r="137" spans="1:5" x14ac:dyDescent="0.25">
      <c r="A137">
        <v>108586</v>
      </c>
      <c r="B137" t="s">
        <v>261</v>
      </c>
      <c r="C137" t="s">
        <v>695</v>
      </c>
      <c r="D137" t="s">
        <v>1226</v>
      </c>
      <c r="E137" t="s">
        <v>1756</v>
      </c>
    </row>
    <row r="138" spans="1:5" x14ac:dyDescent="0.25">
      <c r="A138">
        <v>106337</v>
      </c>
      <c r="B138" t="s">
        <v>242</v>
      </c>
      <c r="C138" t="s">
        <v>696</v>
      </c>
      <c r="D138" t="s">
        <v>1227</v>
      </c>
      <c r="E138" t="s">
        <v>1757</v>
      </c>
    </row>
    <row r="139" spans="1:5" x14ac:dyDescent="0.25">
      <c r="A139">
        <v>105859</v>
      </c>
      <c r="B139" t="s">
        <v>245</v>
      </c>
      <c r="C139" t="s">
        <v>697</v>
      </c>
      <c r="D139" t="s">
        <v>1228</v>
      </c>
      <c r="E139" t="s">
        <v>551</v>
      </c>
    </row>
    <row r="140" spans="1:5" x14ac:dyDescent="0.25">
      <c r="A140">
        <v>108127</v>
      </c>
      <c r="B140" t="s">
        <v>365</v>
      </c>
      <c r="C140" t="s">
        <v>698</v>
      </c>
      <c r="D140" t="s">
        <v>1229</v>
      </c>
      <c r="E140" t="s">
        <v>1758</v>
      </c>
    </row>
    <row r="141" spans="1:5" x14ac:dyDescent="0.25">
      <c r="A141">
        <v>109123</v>
      </c>
      <c r="B141" t="s">
        <v>228</v>
      </c>
      <c r="C141" t="s">
        <v>699</v>
      </c>
      <c r="D141" t="s">
        <v>1230</v>
      </c>
      <c r="E141" t="s">
        <v>1759</v>
      </c>
    </row>
    <row r="142" spans="1:5" x14ac:dyDescent="0.25">
      <c r="A142">
        <v>105063</v>
      </c>
      <c r="B142" t="s">
        <v>244</v>
      </c>
      <c r="C142" t="s">
        <v>700</v>
      </c>
      <c r="D142" t="s">
        <v>1231</v>
      </c>
      <c r="E142" t="s">
        <v>552</v>
      </c>
    </row>
    <row r="143" spans="1:5" x14ac:dyDescent="0.25">
      <c r="A143">
        <v>106643</v>
      </c>
      <c r="B143" t="s">
        <v>366</v>
      </c>
      <c r="C143" t="s">
        <v>701</v>
      </c>
      <c r="D143" t="s">
        <v>1232</v>
      </c>
      <c r="E143" t="s">
        <v>1760</v>
      </c>
    </row>
    <row r="144" spans="1:5" x14ac:dyDescent="0.25">
      <c r="A144">
        <v>106700</v>
      </c>
      <c r="B144" t="s">
        <v>236</v>
      </c>
      <c r="C144" t="s">
        <v>702</v>
      </c>
      <c r="D144" t="s">
        <v>1233</v>
      </c>
      <c r="E144" t="s">
        <v>1761</v>
      </c>
    </row>
    <row r="145" spans="1:5" x14ac:dyDescent="0.25">
      <c r="A145">
        <v>107100</v>
      </c>
      <c r="B145" t="s">
        <v>367</v>
      </c>
      <c r="C145" t="s">
        <v>703</v>
      </c>
      <c r="D145" t="s">
        <v>1234</v>
      </c>
      <c r="E145" t="s">
        <v>1762</v>
      </c>
    </row>
    <row r="146" spans="1:5" x14ac:dyDescent="0.25">
      <c r="A146">
        <v>106651</v>
      </c>
      <c r="B146" t="s">
        <v>368</v>
      </c>
      <c r="C146" t="s">
        <v>704</v>
      </c>
      <c r="D146" t="s">
        <v>1235</v>
      </c>
      <c r="E146" t="s">
        <v>1763</v>
      </c>
    </row>
    <row r="147" spans="1:5" x14ac:dyDescent="0.25">
      <c r="A147">
        <v>106403</v>
      </c>
      <c r="B147" t="s">
        <v>369</v>
      </c>
      <c r="C147" t="s">
        <v>705</v>
      </c>
      <c r="D147" t="s">
        <v>1236</v>
      </c>
      <c r="E147" t="s">
        <v>1764</v>
      </c>
    </row>
    <row r="148" spans="1:5" x14ac:dyDescent="0.25">
      <c r="A148">
        <v>105920</v>
      </c>
      <c r="B148" t="s">
        <v>370</v>
      </c>
      <c r="C148" t="s">
        <v>706</v>
      </c>
      <c r="D148" t="s">
        <v>1237</v>
      </c>
      <c r="E148" t="s">
        <v>1765</v>
      </c>
    </row>
    <row r="149" spans="1:5" x14ac:dyDescent="0.25">
      <c r="A149">
        <v>106332</v>
      </c>
      <c r="B149" t="s">
        <v>371</v>
      </c>
      <c r="C149" t="s">
        <v>707</v>
      </c>
      <c r="D149" t="s">
        <v>1238</v>
      </c>
      <c r="E149" t="s">
        <v>1766</v>
      </c>
    </row>
    <row r="150" spans="1:5" x14ac:dyDescent="0.25">
      <c r="A150">
        <v>106687</v>
      </c>
      <c r="B150" t="s">
        <v>372</v>
      </c>
      <c r="C150" t="s">
        <v>708</v>
      </c>
      <c r="D150" t="s">
        <v>1239</v>
      </c>
      <c r="E150" t="s">
        <v>1767</v>
      </c>
    </row>
    <row r="151" spans="1:5" x14ac:dyDescent="0.25">
      <c r="A151">
        <v>106987</v>
      </c>
      <c r="B151" t="s">
        <v>373</v>
      </c>
      <c r="C151" t="s">
        <v>709</v>
      </c>
      <c r="D151" t="s">
        <v>1240</v>
      </c>
      <c r="E151" t="s">
        <v>1768</v>
      </c>
    </row>
    <row r="152" spans="1:5" x14ac:dyDescent="0.25">
      <c r="A152">
        <v>106343</v>
      </c>
      <c r="B152" t="s">
        <v>374</v>
      </c>
      <c r="C152" t="s">
        <v>710</v>
      </c>
      <c r="D152" t="s">
        <v>1241</v>
      </c>
      <c r="E152" t="s">
        <v>1769</v>
      </c>
    </row>
    <row r="153" spans="1:5" x14ac:dyDescent="0.25">
      <c r="A153">
        <v>108438</v>
      </c>
      <c r="B153" t="s">
        <v>282</v>
      </c>
      <c r="C153" t="s">
        <v>711</v>
      </c>
      <c r="D153" t="s">
        <v>1242</v>
      </c>
      <c r="E153" t="s">
        <v>1770</v>
      </c>
    </row>
    <row r="154" spans="1:5" x14ac:dyDescent="0.25">
      <c r="A154">
        <v>108543</v>
      </c>
      <c r="B154" t="s">
        <v>245</v>
      </c>
      <c r="C154" t="s">
        <v>712</v>
      </c>
      <c r="D154" t="s">
        <v>1243</v>
      </c>
      <c r="E154" t="s">
        <v>1771</v>
      </c>
    </row>
    <row r="155" spans="1:5" x14ac:dyDescent="0.25">
      <c r="A155">
        <v>107184</v>
      </c>
      <c r="B155" t="s">
        <v>375</v>
      </c>
      <c r="C155" t="s">
        <v>712</v>
      </c>
      <c r="D155" t="s">
        <v>1244</v>
      </c>
      <c r="E155" t="s">
        <v>1772</v>
      </c>
    </row>
    <row r="156" spans="1:5" x14ac:dyDescent="0.25">
      <c r="A156">
        <v>106397</v>
      </c>
      <c r="B156" t="s">
        <v>300</v>
      </c>
      <c r="C156" t="s">
        <v>713</v>
      </c>
      <c r="D156" t="s">
        <v>1245</v>
      </c>
      <c r="E156" t="s">
        <v>1773</v>
      </c>
    </row>
    <row r="157" spans="1:5" x14ac:dyDescent="0.25">
      <c r="A157">
        <v>106977</v>
      </c>
      <c r="B157" t="s">
        <v>376</v>
      </c>
      <c r="C157" t="s">
        <v>713</v>
      </c>
      <c r="D157" t="s">
        <v>1246</v>
      </c>
      <c r="E157" t="s">
        <v>1774</v>
      </c>
    </row>
    <row r="158" spans="1:5" x14ac:dyDescent="0.25">
      <c r="A158">
        <v>106320</v>
      </c>
      <c r="B158" t="s">
        <v>279</v>
      </c>
      <c r="C158" t="s">
        <v>714</v>
      </c>
      <c r="D158" t="s">
        <v>1247</v>
      </c>
      <c r="E158" t="s">
        <v>1775</v>
      </c>
    </row>
    <row r="159" spans="1:5" x14ac:dyDescent="0.25">
      <c r="A159">
        <v>108521</v>
      </c>
      <c r="B159" t="s">
        <v>300</v>
      </c>
      <c r="C159" t="s">
        <v>715</v>
      </c>
      <c r="D159" t="s">
        <v>1248</v>
      </c>
      <c r="E159" t="s">
        <v>1776</v>
      </c>
    </row>
    <row r="160" spans="1:5" x14ac:dyDescent="0.25">
      <c r="A160">
        <v>106421</v>
      </c>
      <c r="B160" t="s">
        <v>259</v>
      </c>
      <c r="C160" t="s">
        <v>716</v>
      </c>
      <c r="D160" t="s">
        <v>1249</v>
      </c>
      <c r="E160" t="s">
        <v>1777</v>
      </c>
    </row>
    <row r="161" spans="1:5" x14ac:dyDescent="0.25">
      <c r="A161">
        <v>107002</v>
      </c>
      <c r="B161" t="s">
        <v>215</v>
      </c>
      <c r="C161" t="s">
        <v>717</v>
      </c>
      <c r="D161" t="s">
        <v>1250</v>
      </c>
      <c r="E161" t="s">
        <v>1778</v>
      </c>
    </row>
    <row r="162" spans="1:5" x14ac:dyDescent="0.25">
      <c r="A162">
        <v>108589</v>
      </c>
      <c r="B162" t="s">
        <v>294</v>
      </c>
      <c r="C162" t="s">
        <v>718</v>
      </c>
      <c r="D162" t="s">
        <v>1251</v>
      </c>
      <c r="E162" t="s">
        <v>1779</v>
      </c>
    </row>
    <row r="163" spans="1:5" x14ac:dyDescent="0.25">
      <c r="A163">
        <v>108443</v>
      </c>
      <c r="B163" t="s">
        <v>233</v>
      </c>
      <c r="C163" t="s">
        <v>719</v>
      </c>
      <c r="D163" t="s">
        <v>1252</v>
      </c>
      <c r="E163" t="s">
        <v>1780</v>
      </c>
    </row>
    <row r="164" spans="1:5" x14ac:dyDescent="0.25">
      <c r="A164">
        <v>108389</v>
      </c>
      <c r="B164" t="s">
        <v>377</v>
      </c>
      <c r="C164" t="s">
        <v>720</v>
      </c>
      <c r="D164" t="s">
        <v>1253</v>
      </c>
      <c r="E164" t="s">
        <v>1781</v>
      </c>
    </row>
    <row r="165" spans="1:5" x14ac:dyDescent="0.25">
      <c r="A165">
        <v>108227</v>
      </c>
      <c r="B165" t="s">
        <v>378</v>
      </c>
      <c r="C165" t="s">
        <v>721</v>
      </c>
      <c r="D165" t="s">
        <v>1254</v>
      </c>
      <c r="E165" t="s">
        <v>1782</v>
      </c>
    </row>
    <row r="166" spans="1:5" x14ac:dyDescent="0.25">
      <c r="A166">
        <v>106486</v>
      </c>
      <c r="B166" t="s">
        <v>379</v>
      </c>
      <c r="C166" t="s">
        <v>722</v>
      </c>
      <c r="D166" t="s">
        <v>1255</v>
      </c>
      <c r="E166" t="s">
        <v>1783</v>
      </c>
    </row>
    <row r="167" spans="1:5" x14ac:dyDescent="0.25">
      <c r="A167">
        <v>106591</v>
      </c>
      <c r="B167" t="s">
        <v>300</v>
      </c>
      <c r="C167" t="s">
        <v>723</v>
      </c>
      <c r="D167" t="s">
        <v>1256</v>
      </c>
      <c r="E167" t="s">
        <v>1784</v>
      </c>
    </row>
    <row r="168" spans="1:5" x14ac:dyDescent="0.25">
      <c r="A168">
        <v>108517</v>
      </c>
      <c r="B168" t="s">
        <v>249</v>
      </c>
      <c r="C168" t="s">
        <v>724</v>
      </c>
      <c r="D168" t="s">
        <v>1257</v>
      </c>
      <c r="E168" t="s">
        <v>1785</v>
      </c>
    </row>
    <row r="169" spans="1:5" x14ac:dyDescent="0.25">
      <c r="A169">
        <v>106410</v>
      </c>
      <c r="B169" t="s">
        <v>380</v>
      </c>
      <c r="C169" t="s">
        <v>725</v>
      </c>
      <c r="D169" t="s">
        <v>1258</v>
      </c>
      <c r="E169" t="s">
        <v>1786</v>
      </c>
    </row>
    <row r="170" spans="1:5" x14ac:dyDescent="0.25">
      <c r="A170">
        <v>106597</v>
      </c>
      <c r="B170" t="s">
        <v>381</v>
      </c>
      <c r="C170" t="s">
        <v>726</v>
      </c>
      <c r="D170" t="s">
        <v>1259</v>
      </c>
      <c r="E170" t="s">
        <v>1787</v>
      </c>
    </row>
    <row r="171" spans="1:5" x14ac:dyDescent="0.25">
      <c r="A171">
        <v>107215</v>
      </c>
      <c r="B171" t="s">
        <v>382</v>
      </c>
      <c r="C171" t="s">
        <v>727</v>
      </c>
      <c r="D171" t="s">
        <v>1260</v>
      </c>
      <c r="E171" t="s">
        <v>1788</v>
      </c>
    </row>
    <row r="172" spans="1:5" x14ac:dyDescent="0.25">
      <c r="A172">
        <v>106526</v>
      </c>
      <c r="B172" t="s">
        <v>383</v>
      </c>
      <c r="C172" t="s">
        <v>728</v>
      </c>
      <c r="D172" t="s">
        <v>1261</v>
      </c>
      <c r="E172" t="s">
        <v>1789</v>
      </c>
    </row>
    <row r="173" spans="1:5" x14ac:dyDescent="0.25">
      <c r="A173">
        <v>108498</v>
      </c>
      <c r="B173" t="s">
        <v>384</v>
      </c>
      <c r="C173" t="s">
        <v>729</v>
      </c>
      <c r="D173" t="s">
        <v>1262</v>
      </c>
      <c r="E173" t="s">
        <v>1790</v>
      </c>
    </row>
    <row r="174" spans="1:5" x14ac:dyDescent="0.25">
      <c r="A174">
        <v>107678</v>
      </c>
      <c r="B174" t="s">
        <v>272</v>
      </c>
      <c r="C174" t="s">
        <v>730</v>
      </c>
      <c r="D174" t="s">
        <v>40</v>
      </c>
      <c r="E174" t="s">
        <v>1791</v>
      </c>
    </row>
    <row r="175" spans="1:5" x14ac:dyDescent="0.25">
      <c r="A175">
        <v>106712</v>
      </c>
      <c r="B175" t="s">
        <v>293</v>
      </c>
      <c r="C175" t="s">
        <v>731</v>
      </c>
      <c r="D175" t="s">
        <v>1263</v>
      </c>
      <c r="E175" t="s">
        <v>1792</v>
      </c>
    </row>
    <row r="176" spans="1:5" x14ac:dyDescent="0.25">
      <c r="A176">
        <v>106982</v>
      </c>
      <c r="B176" t="s">
        <v>254</v>
      </c>
      <c r="C176" t="s">
        <v>732</v>
      </c>
      <c r="D176" t="s">
        <v>1264</v>
      </c>
      <c r="E176" t="s">
        <v>1793</v>
      </c>
    </row>
    <row r="177" spans="1:5" x14ac:dyDescent="0.25">
      <c r="A177">
        <v>106618</v>
      </c>
      <c r="B177" t="s">
        <v>385</v>
      </c>
      <c r="C177" t="s">
        <v>733</v>
      </c>
      <c r="D177" t="s">
        <v>1265</v>
      </c>
      <c r="E177" t="s">
        <v>1794</v>
      </c>
    </row>
    <row r="178" spans="1:5" x14ac:dyDescent="0.25">
      <c r="A178">
        <v>106722</v>
      </c>
      <c r="B178" t="s">
        <v>386</v>
      </c>
      <c r="C178" t="s">
        <v>734</v>
      </c>
      <c r="D178" t="s">
        <v>1266</v>
      </c>
      <c r="E178" t="s">
        <v>1795</v>
      </c>
    </row>
    <row r="179" spans="1:5" x14ac:dyDescent="0.25">
      <c r="A179">
        <v>108477</v>
      </c>
      <c r="B179" t="s">
        <v>387</v>
      </c>
      <c r="C179" t="s">
        <v>735</v>
      </c>
      <c r="D179" t="s">
        <v>1267</v>
      </c>
      <c r="E179" t="s">
        <v>1796</v>
      </c>
    </row>
    <row r="180" spans="1:5" x14ac:dyDescent="0.25">
      <c r="A180">
        <v>107719</v>
      </c>
      <c r="B180" t="s">
        <v>241</v>
      </c>
      <c r="C180" t="s">
        <v>736</v>
      </c>
      <c r="D180" t="s">
        <v>27</v>
      </c>
      <c r="E180" t="s">
        <v>1797</v>
      </c>
    </row>
    <row r="181" spans="1:5" x14ac:dyDescent="0.25">
      <c r="A181">
        <v>106329</v>
      </c>
      <c r="B181" t="s">
        <v>388</v>
      </c>
      <c r="C181" t="s">
        <v>737</v>
      </c>
      <c r="D181" t="s">
        <v>1268</v>
      </c>
      <c r="E181" t="s">
        <v>1798</v>
      </c>
    </row>
    <row r="182" spans="1:5" x14ac:dyDescent="0.25">
      <c r="A182">
        <v>108530</v>
      </c>
      <c r="B182" t="s">
        <v>389</v>
      </c>
      <c r="C182" t="s">
        <v>738</v>
      </c>
      <c r="D182" t="s">
        <v>1269</v>
      </c>
      <c r="E182" t="s">
        <v>1799</v>
      </c>
    </row>
    <row r="183" spans="1:5" x14ac:dyDescent="0.25">
      <c r="A183">
        <v>106615</v>
      </c>
      <c r="B183" t="s">
        <v>223</v>
      </c>
      <c r="C183" t="s">
        <v>739</v>
      </c>
      <c r="D183" t="s">
        <v>1270</v>
      </c>
      <c r="E183" t="s">
        <v>1800</v>
      </c>
    </row>
    <row r="184" spans="1:5" x14ac:dyDescent="0.25">
      <c r="A184">
        <v>108107</v>
      </c>
      <c r="B184" t="s">
        <v>260</v>
      </c>
      <c r="C184" t="s">
        <v>740</v>
      </c>
      <c r="D184" t="s">
        <v>1271</v>
      </c>
      <c r="E184" t="s">
        <v>1801</v>
      </c>
    </row>
    <row r="185" spans="1:5" x14ac:dyDescent="0.25">
      <c r="A185">
        <v>106200</v>
      </c>
      <c r="B185" t="s">
        <v>390</v>
      </c>
      <c r="C185" t="s">
        <v>741</v>
      </c>
      <c r="D185" t="s">
        <v>1272</v>
      </c>
      <c r="E185" t="s">
        <v>553</v>
      </c>
    </row>
    <row r="186" spans="1:5" x14ac:dyDescent="0.25">
      <c r="A186">
        <v>107755</v>
      </c>
      <c r="B186" t="s">
        <v>391</v>
      </c>
      <c r="C186" t="s">
        <v>742</v>
      </c>
      <c r="D186" t="s">
        <v>1273</v>
      </c>
      <c r="E186" t="s">
        <v>1802</v>
      </c>
    </row>
    <row r="187" spans="1:5" x14ac:dyDescent="0.25">
      <c r="A187">
        <v>106992</v>
      </c>
      <c r="B187" t="s">
        <v>199</v>
      </c>
      <c r="C187" t="s">
        <v>743</v>
      </c>
      <c r="D187" t="s">
        <v>1274</v>
      </c>
      <c r="E187" t="s">
        <v>1803</v>
      </c>
    </row>
    <row r="188" spans="1:5" x14ac:dyDescent="0.25">
      <c r="A188">
        <v>106271</v>
      </c>
      <c r="B188" t="s">
        <v>392</v>
      </c>
      <c r="C188" t="s">
        <v>744</v>
      </c>
      <c r="D188" t="s">
        <v>1275</v>
      </c>
      <c r="E188" t="s">
        <v>1804</v>
      </c>
    </row>
    <row r="189" spans="1:5" x14ac:dyDescent="0.25">
      <c r="A189" s="6">
        <v>109035</v>
      </c>
      <c r="B189" t="s">
        <v>393</v>
      </c>
      <c r="C189" t="s">
        <v>745</v>
      </c>
      <c r="D189" t="s">
        <v>1276</v>
      </c>
    </row>
    <row r="190" spans="1:5" x14ac:dyDescent="0.25">
      <c r="A190">
        <v>106285</v>
      </c>
      <c r="B190" t="s">
        <v>245</v>
      </c>
      <c r="C190" t="s">
        <v>746</v>
      </c>
      <c r="D190" t="s">
        <v>1277</v>
      </c>
      <c r="E190" t="s">
        <v>1805</v>
      </c>
    </row>
    <row r="191" spans="1:5" x14ac:dyDescent="0.25">
      <c r="A191">
        <v>107652</v>
      </c>
      <c r="B191" t="s">
        <v>394</v>
      </c>
      <c r="C191" t="s">
        <v>747</v>
      </c>
      <c r="D191" t="s">
        <v>35</v>
      </c>
      <c r="E191" t="s">
        <v>1806</v>
      </c>
    </row>
    <row r="192" spans="1:5" x14ac:dyDescent="0.25">
      <c r="A192">
        <v>108508</v>
      </c>
      <c r="B192" t="s">
        <v>201</v>
      </c>
      <c r="C192" t="s">
        <v>748</v>
      </c>
      <c r="D192" t="s">
        <v>1278</v>
      </c>
      <c r="E192" t="s">
        <v>1807</v>
      </c>
    </row>
    <row r="193" spans="1:5" x14ac:dyDescent="0.25">
      <c r="A193">
        <v>105897</v>
      </c>
      <c r="B193" t="s">
        <v>210</v>
      </c>
      <c r="C193" t="s">
        <v>749</v>
      </c>
      <c r="D193" t="s">
        <v>1279</v>
      </c>
      <c r="E193" t="s">
        <v>554</v>
      </c>
    </row>
    <row r="194" spans="1:5" x14ac:dyDescent="0.25">
      <c r="A194">
        <v>106535</v>
      </c>
      <c r="B194" t="s">
        <v>222</v>
      </c>
      <c r="C194" t="s">
        <v>750</v>
      </c>
      <c r="D194" t="s">
        <v>1280</v>
      </c>
      <c r="E194" t="s">
        <v>1808</v>
      </c>
    </row>
    <row r="195" spans="1:5" x14ac:dyDescent="0.25">
      <c r="A195">
        <v>106292</v>
      </c>
      <c r="B195" t="s">
        <v>204</v>
      </c>
      <c r="C195" t="s">
        <v>751</v>
      </c>
      <c r="D195" t="s">
        <v>1281</v>
      </c>
      <c r="E195" t="s">
        <v>1809</v>
      </c>
    </row>
    <row r="196" spans="1:5" x14ac:dyDescent="0.25">
      <c r="A196">
        <v>108452</v>
      </c>
      <c r="B196" t="s">
        <v>279</v>
      </c>
      <c r="C196" t="s">
        <v>752</v>
      </c>
      <c r="D196" t="s">
        <v>1282</v>
      </c>
      <c r="E196" t="s">
        <v>1810</v>
      </c>
    </row>
    <row r="197" spans="1:5" x14ac:dyDescent="0.25">
      <c r="A197">
        <v>108187</v>
      </c>
      <c r="B197" t="s">
        <v>395</v>
      </c>
      <c r="C197" t="s">
        <v>753</v>
      </c>
      <c r="D197" t="s">
        <v>1283</v>
      </c>
      <c r="E197" t="s">
        <v>1811</v>
      </c>
    </row>
    <row r="198" spans="1:5" x14ac:dyDescent="0.25">
      <c r="A198">
        <v>106587</v>
      </c>
      <c r="B198" t="s">
        <v>300</v>
      </c>
      <c r="C198" t="s">
        <v>754</v>
      </c>
      <c r="D198" t="s">
        <v>1284</v>
      </c>
      <c r="E198" t="s">
        <v>1812</v>
      </c>
    </row>
    <row r="199" spans="1:5" x14ac:dyDescent="0.25">
      <c r="A199">
        <v>105927</v>
      </c>
      <c r="B199" t="s">
        <v>225</v>
      </c>
      <c r="C199" t="s">
        <v>755</v>
      </c>
      <c r="D199" t="s">
        <v>1285</v>
      </c>
      <c r="E199" t="s">
        <v>1813</v>
      </c>
    </row>
    <row r="200" spans="1:5" x14ac:dyDescent="0.25">
      <c r="A200">
        <v>108481</v>
      </c>
      <c r="B200" t="s">
        <v>396</v>
      </c>
      <c r="C200" t="s">
        <v>756</v>
      </c>
      <c r="D200" t="s">
        <v>1286</v>
      </c>
      <c r="E200" t="s">
        <v>1814</v>
      </c>
    </row>
    <row r="201" spans="1:5" x14ac:dyDescent="0.25">
      <c r="A201">
        <v>108538</v>
      </c>
      <c r="B201" t="s">
        <v>272</v>
      </c>
      <c r="C201" t="s">
        <v>757</v>
      </c>
      <c r="D201" t="s">
        <v>1287</v>
      </c>
      <c r="E201" t="s">
        <v>1815</v>
      </c>
    </row>
    <row r="202" spans="1:5" x14ac:dyDescent="0.25">
      <c r="A202">
        <v>106976</v>
      </c>
      <c r="B202" t="s">
        <v>397</v>
      </c>
      <c r="C202" t="s">
        <v>758</v>
      </c>
      <c r="D202" t="s">
        <v>1288</v>
      </c>
      <c r="E202" t="s">
        <v>1816</v>
      </c>
    </row>
    <row r="203" spans="1:5" x14ac:dyDescent="0.25">
      <c r="A203">
        <v>106991</v>
      </c>
      <c r="B203" t="s">
        <v>206</v>
      </c>
      <c r="C203" t="s">
        <v>759</v>
      </c>
      <c r="D203" t="s">
        <v>1289</v>
      </c>
      <c r="E203" t="s">
        <v>1817</v>
      </c>
    </row>
    <row r="204" spans="1:5" x14ac:dyDescent="0.25">
      <c r="A204">
        <v>109111</v>
      </c>
      <c r="B204" t="s">
        <v>398</v>
      </c>
      <c r="C204" t="s">
        <v>760</v>
      </c>
      <c r="D204" t="s">
        <v>1290</v>
      </c>
      <c r="E204" t="s">
        <v>1818</v>
      </c>
    </row>
    <row r="205" spans="1:5" x14ac:dyDescent="0.25">
      <c r="A205">
        <v>108467</v>
      </c>
      <c r="B205" t="s">
        <v>399</v>
      </c>
      <c r="C205" t="s">
        <v>761</v>
      </c>
      <c r="D205" t="s">
        <v>1291</v>
      </c>
      <c r="E205" t="s">
        <v>1819</v>
      </c>
    </row>
    <row r="206" spans="1:5" x14ac:dyDescent="0.25">
      <c r="A206">
        <v>106604</v>
      </c>
      <c r="B206" t="s">
        <v>400</v>
      </c>
      <c r="C206" t="s">
        <v>762</v>
      </c>
      <c r="D206" t="s">
        <v>1292</v>
      </c>
      <c r="E206" t="s">
        <v>1820</v>
      </c>
    </row>
    <row r="207" spans="1:5" x14ac:dyDescent="0.25">
      <c r="A207">
        <v>106531</v>
      </c>
      <c r="B207" t="s">
        <v>210</v>
      </c>
      <c r="C207" t="s">
        <v>763</v>
      </c>
      <c r="D207" t="s">
        <v>197</v>
      </c>
      <c r="E207" t="s">
        <v>1821</v>
      </c>
    </row>
    <row r="208" spans="1:5" x14ac:dyDescent="0.25">
      <c r="A208">
        <v>106490</v>
      </c>
      <c r="B208" t="s">
        <v>401</v>
      </c>
      <c r="C208" t="s">
        <v>763</v>
      </c>
      <c r="D208" t="s">
        <v>1293</v>
      </c>
      <c r="E208" t="s">
        <v>1822</v>
      </c>
    </row>
    <row r="209" spans="1:5" x14ac:dyDescent="0.25">
      <c r="A209">
        <v>106717</v>
      </c>
      <c r="B209" t="s">
        <v>342</v>
      </c>
      <c r="C209" t="s">
        <v>764</v>
      </c>
      <c r="D209" t="s">
        <v>1294</v>
      </c>
      <c r="E209" t="s">
        <v>1823</v>
      </c>
    </row>
    <row r="210" spans="1:5" x14ac:dyDescent="0.25">
      <c r="A210">
        <v>105759</v>
      </c>
      <c r="B210" t="s">
        <v>351</v>
      </c>
      <c r="C210" t="s">
        <v>765</v>
      </c>
      <c r="D210" t="s">
        <v>1295</v>
      </c>
      <c r="E210" t="s">
        <v>555</v>
      </c>
    </row>
    <row r="211" spans="1:5" x14ac:dyDescent="0.25">
      <c r="A211">
        <v>105781</v>
      </c>
      <c r="B211" t="s">
        <v>288</v>
      </c>
      <c r="C211" t="s">
        <v>766</v>
      </c>
      <c r="D211" t="s">
        <v>43</v>
      </c>
      <c r="E211" t="s">
        <v>42</v>
      </c>
    </row>
    <row r="212" spans="1:5" x14ac:dyDescent="0.25">
      <c r="A212">
        <v>108421</v>
      </c>
      <c r="B212" t="s">
        <v>240</v>
      </c>
      <c r="C212" t="s">
        <v>767</v>
      </c>
      <c r="D212" t="s">
        <v>1296</v>
      </c>
      <c r="E212" t="s">
        <v>1824</v>
      </c>
    </row>
    <row r="213" spans="1:5" x14ac:dyDescent="0.25">
      <c r="A213">
        <v>106971</v>
      </c>
      <c r="B213" t="s">
        <v>227</v>
      </c>
      <c r="C213" t="s">
        <v>768</v>
      </c>
      <c r="D213" t="s">
        <v>1297</v>
      </c>
      <c r="E213" t="s">
        <v>1825</v>
      </c>
    </row>
    <row r="214" spans="1:5" x14ac:dyDescent="0.25">
      <c r="A214">
        <v>108053</v>
      </c>
      <c r="B214" t="s">
        <v>402</v>
      </c>
      <c r="C214" t="s">
        <v>769</v>
      </c>
      <c r="D214" t="s">
        <v>1298</v>
      </c>
      <c r="E214" t="s">
        <v>1826</v>
      </c>
    </row>
    <row r="215" spans="1:5" x14ac:dyDescent="0.25">
      <c r="A215">
        <v>108277</v>
      </c>
      <c r="B215" t="s">
        <v>403</v>
      </c>
      <c r="C215" t="s">
        <v>770</v>
      </c>
      <c r="D215" t="s">
        <v>1299</v>
      </c>
      <c r="E215" t="s">
        <v>1827</v>
      </c>
    </row>
    <row r="216" spans="1:5" x14ac:dyDescent="0.25">
      <c r="A216">
        <v>108510</v>
      </c>
      <c r="B216" t="s">
        <v>243</v>
      </c>
      <c r="C216" t="s">
        <v>771</v>
      </c>
      <c r="D216" t="s">
        <v>1300</v>
      </c>
      <c r="E216" t="s">
        <v>1828</v>
      </c>
    </row>
    <row r="217" spans="1:5" x14ac:dyDescent="0.25">
      <c r="A217">
        <v>106368</v>
      </c>
      <c r="B217" t="s">
        <v>404</v>
      </c>
      <c r="C217" t="s">
        <v>772</v>
      </c>
      <c r="D217" t="s">
        <v>1301</v>
      </c>
      <c r="E217" t="s">
        <v>1829</v>
      </c>
    </row>
    <row r="218" spans="1:5" x14ac:dyDescent="0.25">
      <c r="A218">
        <v>106364</v>
      </c>
      <c r="B218" t="s">
        <v>405</v>
      </c>
      <c r="C218" t="s">
        <v>773</v>
      </c>
      <c r="D218" t="s">
        <v>1302</v>
      </c>
      <c r="E218" t="s">
        <v>1830</v>
      </c>
    </row>
    <row r="219" spans="1:5" x14ac:dyDescent="0.25">
      <c r="A219">
        <v>106491</v>
      </c>
      <c r="B219" t="s">
        <v>406</v>
      </c>
      <c r="C219" t="s">
        <v>774</v>
      </c>
      <c r="D219" t="s">
        <v>1303</v>
      </c>
      <c r="E219" t="s">
        <v>1831</v>
      </c>
    </row>
    <row r="220" spans="1:5" x14ac:dyDescent="0.25">
      <c r="A220">
        <v>106599</v>
      </c>
      <c r="B220" t="s">
        <v>300</v>
      </c>
      <c r="C220" t="s">
        <v>775</v>
      </c>
      <c r="D220" t="s">
        <v>1304</v>
      </c>
      <c r="E220" t="s">
        <v>1832</v>
      </c>
    </row>
    <row r="221" spans="1:5" x14ac:dyDescent="0.25">
      <c r="A221">
        <v>108431</v>
      </c>
      <c r="B221" t="s">
        <v>237</v>
      </c>
      <c r="C221" t="s">
        <v>776</v>
      </c>
      <c r="D221" t="s">
        <v>1305</v>
      </c>
      <c r="E221" t="s">
        <v>1833</v>
      </c>
    </row>
    <row r="222" spans="1:5" x14ac:dyDescent="0.25">
      <c r="A222">
        <v>105705</v>
      </c>
      <c r="B222" t="s">
        <v>407</v>
      </c>
      <c r="C222" t="s">
        <v>777</v>
      </c>
      <c r="D222" t="s">
        <v>1306</v>
      </c>
      <c r="E222" t="s">
        <v>556</v>
      </c>
    </row>
    <row r="223" spans="1:5" x14ac:dyDescent="0.25">
      <c r="A223">
        <v>108594</v>
      </c>
      <c r="B223" t="s">
        <v>298</v>
      </c>
      <c r="C223" t="s">
        <v>778</v>
      </c>
      <c r="D223" t="s">
        <v>1307</v>
      </c>
      <c r="E223" t="s">
        <v>50</v>
      </c>
    </row>
    <row r="224" spans="1:5" x14ac:dyDescent="0.25">
      <c r="A224">
        <v>108511</v>
      </c>
      <c r="B224" t="s">
        <v>241</v>
      </c>
      <c r="C224" t="s">
        <v>779</v>
      </c>
      <c r="D224" t="s">
        <v>1308</v>
      </c>
      <c r="E224" t="s">
        <v>1834</v>
      </c>
    </row>
    <row r="225" spans="1:5" x14ac:dyDescent="0.25">
      <c r="A225">
        <v>106609</v>
      </c>
      <c r="B225" t="s">
        <v>287</v>
      </c>
      <c r="C225" t="s">
        <v>780</v>
      </c>
      <c r="D225" t="s">
        <v>1309</v>
      </c>
      <c r="E225" t="s">
        <v>1835</v>
      </c>
    </row>
    <row r="226" spans="1:5" x14ac:dyDescent="0.25">
      <c r="A226">
        <v>108483</v>
      </c>
      <c r="B226" t="s">
        <v>408</v>
      </c>
      <c r="C226" t="s">
        <v>781</v>
      </c>
      <c r="D226" t="s">
        <v>1310</v>
      </c>
      <c r="E226" t="s">
        <v>1836</v>
      </c>
    </row>
    <row r="227" spans="1:5" x14ac:dyDescent="0.25">
      <c r="A227">
        <v>106468</v>
      </c>
      <c r="B227" t="s">
        <v>409</v>
      </c>
      <c r="C227" t="s">
        <v>782</v>
      </c>
      <c r="D227" t="s">
        <v>1311</v>
      </c>
      <c r="E227" t="s">
        <v>1837</v>
      </c>
    </row>
    <row r="228" spans="1:5" x14ac:dyDescent="0.25">
      <c r="A228">
        <v>106539</v>
      </c>
      <c r="B228" t="s">
        <v>279</v>
      </c>
      <c r="C228" t="s">
        <v>783</v>
      </c>
      <c r="D228" t="s">
        <v>1312</v>
      </c>
      <c r="E228" t="s">
        <v>1838</v>
      </c>
    </row>
    <row r="229" spans="1:5" x14ac:dyDescent="0.25">
      <c r="A229">
        <v>107153</v>
      </c>
      <c r="B229" t="s">
        <v>219</v>
      </c>
      <c r="C229" t="s">
        <v>784</v>
      </c>
      <c r="D229" t="s">
        <v>1313</v>
      </c>
      <c r="E229" t="s">
        <v>1839</v>
      </c>
    </row>
    <row r="230" spans="1:5" x14ac:dyDescent="0.25">
      <c r="A230">
        <v>106602</v>
      </c>
      <c r="B230" t="s">
        <v>297</v>
      </c>
      <c r="C230" t="s">
        <v>785</v>
      </c>
      <c r="D230" t="s">
        <v>1314</v>
      </c>
      <c r="E230" t="s">
        <v>1840</v>
      </c>
    </row>
    <row r="231" spans="1:5" x14ac:dyDescent="0.25">
      <c r="A231">
        <v>109054</v>
      </c>
      <c r="B231" t="s">
        <v>410</v>
      </c>
      <c r="C231" t="s">
        <v>786</v>
      </c>
      <c r="D231" t="s">
        <v>1315</v>
      </c>
    </row>
    <row r="232" spans="1:5" x14ac:dyDescent="0.25">
      <c r="A232">
        <v>106674</v>
      </c>
      <c r="B232" t="s">
        <v>411</v>
      </c>
      <c r="C232" t="s">
        <v>787</v>
      </c>
      <c r="D232" t="s">
        <v>1316</v>
      </c>
      <c r="E232" t="s">
        <v>1841</v>
      </c>
    </row>
    <row r="233" spans="1:5" x14ac:dyDescent="0.25">
      <c r="A233">
        <v>108513</v>
      </c>
      <c r="B233" t="s">
        <v>350</v>
      </c>
      <c r="C233" t="s">
        <v>788</v>
      </c>
      <c r="D233" t="s">
        <v>1317</v>
      </c>
      <c r="E233" t="s">
        <v>1842</v>
      </c>
    </row>
    <row r="234" spans="1:5" x14ac:dyDescent="0.25">
      <c r="A234">
        <v>106211</v>
      </c>
      <c r="B234" t="s">
        <v>250</v>
      </c>
      <c r="C234" t="s">
        <v>789</v>
      </c>
      <c r="D234" t="s">
        <v>1318</v>
      </c>
      <c r="E234" t="s">
        <v>1843</v>
      </c>
    </row>
    <row r="235" spans="1:5" x14ac:dyDescent="0.25">
      <c r="A235">
        <v>107288</v>
      </c>
      <c r="B235" t="s">
        <v>412</v>
      </c>
      <c r="C235" t="s">
        <v>790</v>
      </c>
      <c r="D235" t="s">
        <v>1319</v>
      </c>
      <c r="E235" t="s">
        <v>1844</v>
      </c>
    </row>
    <row r="236" spans="1:5" x14ac:dyDescent="0.25">
      <c r="A236">
        <v>108451</v>
      </c>
      <c r="B236" t="s">
        <v>221</v>
      </c>
      <c r="C236" t="s">
        <v>791</v>
      </c>
      <c r="D236" t="s">
        <v>1320</v>
      </c>
      <c r="E236" t="s">
        <v>1845</v>
      </c>
    </row>
    <row r="237" spans="1:5" x14ac:dyDescent="0.25">
      <c r="A237">
        <v>106720</v>
      </c>
      <c r="B237" t="s">
        <v>254</v>
      </c>
      <c r="C237" t="s">
        <v>792</v>
      </c>
      <c r="D237" t="s">
        <v>1321</v>
      </c>
      <c r="E237" t="s">
        <v>1846</v>
      </c>
    </row>
    <row r="238" spans="1:5" x14ac:dyDescent="0.25">
      <c r="A238">
        <v>105676</v>
      </c>
      <c r="B238" t="s">
        <v>305</v>
      </c>
      <c r="C238" t="s">
        <v>793</v>
      </c>
      <c r="D238" t="s">
        <v>1322</v>
      </c>
      <c r="E238" t="s">
        <v>1847</v>
      </c>
    </row>
    <row r="239" spans="1:5" x14ac:dyDescent="0.25">
      <c r="A239">
        <v>106974</v>
      </c>
      <c r="B239" t="s">
        <v>228</v>
      </c>
      <c r="C239" t="s">
        <v>794</v>
      </c>
      <c r="D239" t="s">
        <v>1323</v>
      </c>
      <c r="E239" t="s">
        <v>1848</v>
      </c>
    </row>
    <row r="240" spans="1:5" x14ac:dyDescent="0.25">
      <c r="A240">
        <v>106492</v>
      </c>
      <c r="B240" t="s">
        <v>413</v>
      </c>
      <c r="C240" t="s">
        <v>795</v>
      </c>
      <c r="D240" t="s">
        <v>1324</v>
      </c>
      <c r="E240" t="s">
        <v>1849</v>
      </c>
    </row>
    <row r="241" spans="1:5" x14ac:dyDescent="0.25">
      <c r="A241">
        <v>107602</v>
      </c>
      <c r="B241" t="s">
        <v>216</v>
      </c>
      <c r="C241" t="s">
        <v>796</v>
      </c>
      <c r="D241" t="s">
        <v>1325</v>
      </c>
      <c r="E241" t="s">
        <v>1850</v>
      </c>
    </row>
    <row r="242" spans="1:5" x14ac:dyDescent="0.25">
      <c r="A242">
        <v>109038</v>
      </c>
      <c r="B242" t="s">
        <v>414</v>
      </c>
      <c r="C242" t="s">
        <v>797</v>
      </c>
      <c r="D242" t="s">
        <v>1326</v>
      </c>
    </row>
    <row r="243" spans="1:5" x14ac:dyDescent="0.25">
      <c r="A243">
        <v>107007</v>
      </c>
      <c r="B243" t="s">
        <v>275</v>
      </c>
      <c r="C243" t="s">
        <v>798</v>
      </c>
      <c r="D243" t="s">
        <v>1327</v>
      </c>
      <c r="E243" t="s">
        <v>1851</v>
      </c>
    </row>
    <row r="244" spans="1:5" x14ac:dyDescent="0.25">
      <c r="A244">
        <v>109036</v>
      </c>
      <c r="B244" t="s">
        <v>415</v>
      </c>
      <c r="C244" t="s">
        <v>799</v>
      </c>
      <c r="D244" t="s">
        <v>1328</v>
      </c>
    </row>
    <row r="245" spans="1:5" x14ac:dyDescent="0.25">
      <c r="A245">
        <v>106461</v>
      </c>
      <c r="B245" t="s">
        <v>209</v>
      </c>
      <c r="C245" t="s">
        <v>800</v>
      </c>
      <c r="D245" t="s">
        <v>1329</v>
      </c>
      <c r="E245" t="s">
        <v>1852</v>
      </c>
    </row>
    <row r="246" spans="1:5" x14ac:dyDescent="0.25">
      <c r="A246">
        <v>106978</v>
      </c>
      <c r="B246" t="s">
        <v>416</v>
      </c>
      <c r="C246" t="s">
        <v>801</v>
      </c>
      <c r="D246" t="s">
        <v>1330</v>
      </c>
      <c r="E246" t="s">
        <v>1853</v>
      </c>
    </row>
    <row r="247" spans="1:5" x14ac:dyDescent="0.25">
      <c r="A247">
        <v>106315</v>
      </c>
      <c r="B247" t="s">
        <v>304</v>
      </c>
      <c r="C247" t="s">
        <v>802</v>
      </c>
      <c r="D247" t="s">
        <v>1331</v>
      </c>
      <c r="E247" t="s">
        <v>1854</v>
      </c>
    </row>
    <row r="248" spans="1:5" x14ac:dyDescent="0.25">
      <c r="A248">
        <v>106569</v>
      </c>
      <c r="B248" t="s">
        <v>417</v>
      </c>
      <c r="C248" t="s">
        <v>803</v>
      </c>
      <c r="D248" t="s">
        <v>33</v>
      </c>
      <c r="E248" t="s">
        <v>1855</v>
      </c>
    </row>
    <row r="249" spans="1:5" x14ac:dyDescent="0.25">
      <c r="A249">
        <v>108409</v>
      </c>
      <c r="B249" t="s">
        <v>245</v>
      </c>
      <c r="C249" t="s">
        <v>804</v>
      </c>
      <c r="D249" t="s">
        <v>1332</v>
      </c>
      <c r="E249" t="s">
        <v>1856</v>
      </c>
    </row>
    <row r="250" spans="1:5" x14ac:dyDescent="0.25">
      <c r="A250">
        <v>106466</v>
      </c>
      <c r="B250" t="s">
        <v>254</v>
      </c>
      <c r="C250" t="s">
        <v>805</v>
      </c>
      <c r="D250" t="s">
        <v>1333</v>
      </c>
      <c r="E250" t="s">
        <v>1857</v>
      </c>
    </row>
    <row r="251" spans="1:5" x14ac:dyDescent="0.25">
      <c r="A251">
        <v>108378</v>
      </c>
      <c r="B251" t="s">
        <v>217</v>
      </c>
      <c r="C251" t="s">
        <v>806</v>
      </c>
      <c r="D251" t="s">
        <v>1334</v>
      </c>
      <c r="E251" t="s">
        <v>1858</v>
      </c>
    </row>
    <row r="252" spans="1:5" x14ac:dyDescent="0.25">
      <c r="A252">
        <v>107163</v>
      </c>
      <c r="B252" t="s">
        <v>246</v>
      </c>
      <c r="C252" t="s">
        <v>807</v>
      </c>
      <c r="D252" t="s">
        <v>32</v>
      </c>
      <c r="E252" t="s">
        <v>1859</v>
      </c>
    </row>
    <row r="253" spans="1:5" x14ac:dyDescent="0.25">
      <c r="A253">
        <v>107710</v>
      </c>
      <c r="B253" t="s">
        <v>418</v>
      </c>
      <c r="C253" t="s">
        <v>807</v>
      </c>
      <c r="D253" t="s">
        <v>41</v>
      </c>
      <c r="E253" t="s">
        <v>1860</v>
      </c>
    </row>
    <row r="254" spans="1:5" x14ac:dyDescent="0.25">
      <c r="A254">
        <v>106650</v>
      </c>
      <c r="B254" t="s">
        <v>213</v>
      </c>
      <c r="C254" t="s">
        <v>807</v>
      </c>
      <c r="D254" t="s">
        <v>1335</v>
      </c>
      <c r="E254" t="s">
        <v>1861</v>
      </c>
    </row>
    <row r="255" spans="1:5" x14ac:dyDescent="0.25">
      <c r="A255">
        <v>106273</v>
      </c>
      <c r="B255" t="s">
        <v>327</v>
      </c>
      <c r="C255" t="s">
        <v>808</v>
      </c>
      <c r="D255" t="s">
        <v>1336</v>
      </c>
      <c r="E255" t="s">
        <v>1862</v>
      </c>
    </row>
    <row r="256" spans="1:5" x14ac:dyDescent="0.25">
      <c r="A256">
        <v>108550</v>
      </c>
      <c r="B256" t="s">
        <v>419</v>
      </c>
      <c r="C256" t="s">
        <v>809</v>
      </c>
      <c r="D256" t="s">
        <v>1337</v>
      </c>
      <c r="E256" t="s">
        <v>1863</v>
      </c>
    </row>
    <row r="257" spans="1:5" x14ac:dyDescent="0.25">
      <c r="A257">
        <v>106715</v>
      </c>
      <c r="B257" t="s">
        <v>284</v>
      </c>
      <c r="C257" t="s">
        <v>809</v>
      </c>
      <c r="D257" t="s">
        <v>1338</v>
      </c>
      <c r="E257" t="s">
        <v>1864</v>
      </c>
    </row>
    <row r="258" spans="1:5" x14ac:dyDescent="0.25">
      <c r="A258">
        <v>106644</v>
      </c>
      <c r="B258" t="s">
        <v>420</v>
      </c>
      <c r="C258" t="s">
        <v>810</v>
      </c>
      <c r="D258" t="s">
        <v>1339</v>
      </c>
      <c r="E258" t="s">
        <v>1865</v>
      </c>
    </row>
    <row r="259" spans="1:5" x14ac:dyDescent="0.25">
      <c r="A259">
        <v>106412</v>
      </c>
      <c r="B259" t="s">
        <v>351</v>
      </c>
      <c r="C259" t="s">
        <v>811</v>
      </c>
      <c r="D259" t="s">
        <v>1340</v>
      </c>
      <c r="E259" t="s">
        <v>1866</v>
      </c>
    </row>
    <row r="260" spans="1:5" x14ac:dyDescent="0.25">
      <c r="A260">
        <v>105825</v>
      </c>
      <c r="B260" t="s">
        <v>327</v>
      </c>
      <c r="C260" t="s">
        <v>812</v>
      </c>
      <c r="D260" t="s">
        <v>1341</v>
      </c>
      <c r="E260" t="s">
        <v>1867</v>
      </c>
    </row>
    <row r="261" spans="1:5" x14ac:dyDescent="0.25">
      <c r="A261">
        <v>106272</v>
      </c>
      <c r="B261" t="s">
        <v>252</v>
      </c>
      <c r="C261" t="s">
        <v>812</v>
      </c>
      <c r="D261" t="s">
        <v>1342</v>
      </c>
      <c r="E261" t="s">
        <v>1868</v>
      </c>
    </row>
    <row r="262" spans="1:5" x14ac:dyDescent="0.25">
      <c r="A262">
        <v>106352</v>
      </c>
      <c r="B262" t="s">
        <v>421</v>
      </c>
      <c r="C262" t="s">
        <v>813</v>
      </c>
      <c r="D262" t="s">
        <v>1343</v>
      </c>
      <c r="E262" t="s">
        <v>1869</v>
      </c>
    </row>
    <row r="263" spans="1:5" x14ac:dyDescent="0.25">
      <c r="A263">
        <v>109061</v>
      </c>
      <c r="B263" t="s">
        <v>422</v>
      </c>
      <c r="C263" t="s">
        <v>814</v>
      </c>
      <c r="D263" t="s">
        <v>1344</v>
      </c>
    </row>
    <row r="264" spans="1:5" x14ac:dyDescent="0.25">
      <c r="A264">
        <v>108473</v>
      </c>
      <c r="B264" t="s">
        <v>423</v>
      </c>
      <c r="C264" t="s">
        <v>815</v>
      </c>
      <c r="D264" t="s">
        <v>1345</v>
      </c>
      <c r="E264" t="s">
        <v>1870</v>
      </c>
    </row>
    <row r="265" spans="1:5" x14ac:dyDescent="0.25">
      <c r="A265">
        <v>106533</v>
      </c>
      <c r="B265" t="s">
        <v>424</v>
      </c>
      <c r="C265" t="s">
        <v>816</v>
      </c>
      <c r="D265" t="s">
        <v>1346</v>
      </c>
      <c r="E265" t="s">
        <v>1871</v>
      </c>
    </row>
    <row r="266" spans="1:5" x14ac:dyDescent="0.25">
      <c r="A266">
        <v>109157</v>
      </c>
      <c r="B266" t="s">
        <v>425</v>
      </c>
      <c r="C266" t="s">
        <v>817</v>
      </c>
      <c r="D266" t="s">
        <v>1347</v>
      </c>
      <c r="E266" t="s">
        <v>1872</v>
      </c>
    </row>
    <row r="267" spans="1:5" x14ac:dyDescent="0.25">
      <c r="A267">
        <v>108442</v>
      </c>
      <c r="B267" t="s">
        <v>426</v>
      </c>
      <c r="C267" t="s">
        <v>818</v>
      </c>
      <c r="D267" t="s">
        <v>1348</v>
      </c>
      <c r="E267" t="s">
        <v>1873</v>
      </c>
    </row>
    <row r="268" spans="1:5" x14ac:dyDescent="0.25">
      <c r="A268">
        <v>106414</v>
      </c>
      <c r="B268" t="s">
        <v>287</v>
      </c>
      <c r="C268" t="s">
        <v>819</v>
      </c>
      <c r="D268" t="s">
        <v>1349</v>
      </c>
      <c r="E268" t="s">
        <v>1874</v>
      </c>
    </row>
    <row r="269" spans="1:5" x14ac:dyDescent="0.25">
      <c r="A269">
        <v>108466</v>
      </c>
      <c r="B269" t="s">
        <v>427</v>
      </c>
      <c r="C269" t="s">
        <v>820</v>
      </c>
      <c r="D269" t="s">
        <v>1350</v>
      </c>
      <c r="E269" t="s">
        <v>1875</v>
      </c>
    </row>
    <row r="270" spans="1:5" x14ac:dyDescent="0.25">
      <c r="A270">
        <v>105718</v>
      </c>
      <c r="B270" t="s">
        <v>360</v>
      </c>
      <c r="C270" t="s">
        <v>821</v>
      </c>
      <c r="D270" t="s">
        <v>18</v>
      </c>
      <c r="E270" t="s">
        <v>31</v>
      </c>
    </row>
    <row r="271" spans="1:5" x14ac:dyDescent="0.25">
      <c r="A271">
        <v>106293</v>
      </c>
      <c r="B271" t="s">
        <v>428</v>
      </c>
      <c r="C271" t="s">
        <v>821</v>
      </c>
      <c r="D271" t="s">
        <v>1351</v>
      </c>
      <c r="E271" t="s">
        <v>1876</v>
      </c>
    </row>
    <row r="272" spans="1:5" x14ac:dyDescent="0.25">
      <c r="A272">
        <v>108425</v>
      </c>
      <c r="B272" t="s">
        <v>429</v>
      </c>
      <c r="C272" t="s">
        <v>822</v>
      </c>
      <c r="D272" t="s">
        <v>1352</v>
      </c>
      <c r="E272" t="s">
        <v>1877</v>
      </c>
    </row>
    <row r="273" spans="1:5" x14ac:dyDescent="0.25">
      <c r="A273">
        <v>109060</v>
      </c>
      <c r="B273" t="s">
        <v>430</v>
      </c>
      <c r="C273" t="s">
        <v>823</v>
      </c>
      <c r="D273" t="s">
        <v>1353</v>
      </c>
    </row>
    <row r="274" spans="1:5" x14ac:dyDescent="0.25">
      <c r="A274">
        <v>108541</v>
      </c>
      <c r="B274" t="s">
        <v>431</v>
      </c>
      <c r="C274" t="s">
        <v>824</v>
      </c>
      <c r="D274" t="s">
        <v>1354</v>
      </c>
      <c r="E274" t="s">
        <v>1878</v>
      </c>
    </row>
    <row r="275" spans="1:5" x14ac:dyDescent="0.25">
      <c r="A275">
        <v>106485</v>
      </c>
      <c r="B275" t="s">
        <v>239</v>
      </c>
      <c r="C275" t="s">
        <v>825</v>
      </c>
      <c r="D275" t="s">
        <v>1355</v>
      </c>
      <c r="E275" t="s">
        <v>1879</v>
      </c>
    </row>
    <row r="276" spans="1:5" x14ac:dyDescent="0.25">
      <c r="A276">
        <v>108212</v>
      </c>
      <c r="B276" t="s">
        <v>432</v>
      </c>
      <c r="C276" t="s">
        <v>826</v>
      </c>
      <c r="D276" t="s">
        <v>1356</v>
      </c>
      <c r="E276" t="s">
        <v>1880</v>
      </c>
    </row>
    <row r="277" spans="1:5" x14ac:dyDescent="0.25">
      <c r="A277">
        <v>107593</v>
      </c>
      <c r="B277" t="s">
        <v>273</v>
      </c>
      <c r="C277" t="s">
        <v>827</v>
      </c>
      <c r="D277" t="s">
        <v>1357</v>
      </c>
      <c r="E277" t="s">
        <v>1881</v>
      </c>
    </row>
    <row r="278" spans="1:5" x14ac:dyDescent="0.25">
      <c r="A278">
        <v>108116</v>
      </c>
      <c r="B278" t="s">
        <v>222</v>
      </c>
      <c r="C278" t="s">
        <v>828</v>
      </c>
      <c r="D278" t="s">
        <v>1358</v>
      </c>
      <c r="E278" t="s">
        <v>1882</v>
      </c>
    </row>
    <row r="279" spans="1:5" x14ac:dyDescent="0.25">
      <c r="A279">
        <v>106661</v>
      </c>
      <c r="B279" t="s">
        <v>244</v>
      </c>
      <c r="C279" t="s">
        <v>829</v>
      </c>
      <c r="D279" t="s">
        <v>1359</v>
      </c>
      <c r="E279" t="s">
        <v>1883</v>
      </c>
    </row>
    <row r="280" spans="1:5" x14ac:dyDescent="0.25">
      <c r="A280">
        <v>106350</v>
      </c>
      <c r="B280" t="s">
        <v>351</v>
      </c>
      <c r="C280" t="s">
        <v>830</v>
      </c>
      <c r="D280" t="s">
        <v>1360</v>
      </c>
      <c r="E280" t="s">
        <v>1884</v>
      </c>
    </row>
    <row r="281" spans="1:5" x14ac:dyDescent="0.25">
      <c r="A281">
        <v>108484</v>
      </c>
      <c r="B281" t="s">
        <v>251</v>
      </c>
      <c r="C281" t="s">
        <v>831</v>
      </c>
      <c r="D281" t="s">
        <v>1361</v>
      </c>
      <c r="E281" t="s">
        <v>1885</v>
      </c>
    </row>
    <row r="282" spans="1:5" x14ac:dyDescent="0.25">
      <c r="A282">
        <v>108546</v>
      </c>
      <c r="B282" t="s">
        <v>280</v>
      </c>
      <c r="C282" t="s">
        <v>832</v>
      </c>
      <c r="D282" t="s">
        <v>1362</v>
      </c>
      <c r="E282" t="s">
        <v>1886</v>
      </c>
    </row>
    <row r="283" spans="1:5" x14ac:dyDescent="0.25">
      <c r="A283">
        <v>108117</v>
      </c>
      <c r="B283" t="s">
        <v>433</v>
      </c>
      <c r="C283" t="s">
        <v>833</v>
      </c>
      <c r="D283" t="s">
        <v>1363</v>
      </c>
      <c r="E283" t="s">
        <v>1887</v>
      </c>
    </row>
    <row r="284" spans="1:5" x14ac:dyDescent="0.25">
      <c r="A284">
        <v>106415</v>
      </c>
      <c r="B284" t="s">
        <v>434</v>
      </c>
      <c r="C284" t="s">
        <v>834</v>
      </c>
      <c r="D284" t="s">
        <v>1364</v>
      </c>
      <c r="E284" t="s">
        <v>1888</v>
      </c>
    </row>
    <row r="285" spans="1:5" x14ac:dyDescent="0.25">
      <c r="A285">
        <v>106585</v>
      </c>
      <c r="B285" t="s">
        <v>208</v>
      </c>
      <c r="C285" t="s">
        <v>835</v>
      </c>
      <c r="D285" t="s">
        <v>1365</v>
      </c>
      <c r="E285" t="s">
        <v>1889</v>
      </c>
    </row>
    <row r="286" spans="1:5" x14ac:dyDescent="0.25">
      <c r="A286">
        <v>108420</v>
      </c>
      <c r="B286" t="s">
        <v>435</v>
      </c>
      <c r="C286" t="s">
        <v>836</v>
      </c>
      <c r="D286" t="s">
        <v>1366</v>
      </c>
      <c r="E286" t="s">
        <v>1890</v>
      </c>
    </row>
    <row r="287" spans="1:5" x14ac:dyDescent="0.25">
      <c r="A287">
        <v>109031</v>
      </c>
      <c r="B287" t="s">
        <v>215</v>
      </c>
      <c r="C287" t="s">
        <v>837</v>
      </c>
      <c r="D287" t="s">
        <v>1367</v>
      </c>
    </row>
    <row r="288" spans="1:5" x14ac:dyDescent="0.25">
      <c r="A288">
        <v>106298</v>
      </c>
      <c r="B288" t="s">
        <v>226</v>
      </c>
      <c r="C288" t="s">
        <v>838</v>
      </c>
      <c r="D288" t="s">
        <v>1368</v>
      </c>
      <c r="E288" t="s">
        <v>1891</v>
      </c>
    </row>
    <row r="289" spans="1:5" x14ac:dyDescent="0.25">
      <c r="A289">
        <v>107679</v>
      </c>
      <c r="B289" t="s">
        <v>289</v>
      </c>
      <c r="C289" t="s">
        <v>839</v>
      </c>
      <c r="D289" t="s">
        <v>30</v>
      </c>
      <c r="E289" t="s">
        <v>1892</v>
      </c>
    </row>
    <row r="290" spans="1:5" x14ac:dyDescent="0.25">
      <c r="A290">
        <v>106434</v>
      </c>
      <c r="B290" t="s">
        <v>300</v>
      </c>
      <c r="C290" t="s">
        <v>840</v>
      </c>
      <c r="D290" t="s">
        <v>1369</v>
      </c>
      <c r="E290" t="s">
        <v>1893</v>
      </c>
    </row>
    <row r="291" spans="1:5" x14ac:dyDescent="0.25">
      <c r="A291">
        <v>106327</v>
      </c>
      <c r="B291" t="s">
        <v>436</v>
      </c>
      <c r="C291" t="s">
        <v>841</v>
      </c>
      <c r="D291" t="s">
        <v>1370</v>
      </c>
      <c r="E291" t="s">
        <v>1894</v>
      </c>
    </row>
    <row r="292" spans="1:5" x14ac:dyDescent="0.25">
      <c r="A292">
        <v>108482</v>
      </c>
      <c r="B292" t="s">
        <v>235</v>
      </c>
      <c r="C292" t="s">
        <v>842</v>
      </c>
      <c r="D292" t="s">
        <v>1371</v>
      </c>
      <c r="E292" t="s">
        <v>1895</v>
      </c>
    </row>
    <row r="293" spans="1:5" x14ac:dyDescent="0.25">
      <c r="A293">
        <v>106829</v>
      </c>
      <c r="B293" t="s">
        <v>437</v>
      </c>
      <c r="C293" t="s">
        <v>843</v>
      </c>
      <c r="D293" t="s">
        <v>1372</v>
      </c>
      <c r="E293" t="s">
        <v>1896</v>
      </c>
    </row>
    <row r="294" spans="1:5" x14ac:dyDescent="0.25">
      <c r="A294">
        <v>106355</v>
      </c>
      <c r="B294" t="s">
        <v>253</v>
      </c>
      <c r="C294" t="s">
        <v>844</v>
      </c>
      <c r="D294" t="s">
        <v>1373</v>
      </c>
      <c r="E294" t="s">
        <v>1897</v>
      </c>
    </row>
    <row r="295" spans="1:5" x14ac:dyDescent="0.25">
      <c r="A295">
        <v>106416</v>
      </c>
      <c r="B295" t="s">
        <v>438</v>
      </c>
      <c r="C295" t="s">
        <v>845</v>
      </c>
      <c r="D295" t="s">
        <v>1374</v>
      </c>
      <c r="E295" t="s">
        <v>1898</v>
      </c>
    </row>
    <row r="296" spans="1:5" x14ac:dyDescent="0.25">
      <c r="A296">
        <v>105812</v>
      </c>
      <c r="B296" t="s">
        <v>439</v>
      </c>
      <c r="C296" t="s">
        <v>846</v>
      </c>
      <c r="D296" t="s">
        <v>1375</v>
      </c>
      <c r="E296" t="s">
        <v>1899</v>
      </c>
    </row>
    <row r="297" spans="1:5" x14ac:dyDescent="0.25">
      <c r="A297">
        <v>108377</v>
      </c>
      <c r="B297" t="s">
        <v>440</v>
      </c>
      <c r="C297" t="s">
        <v>847</v>
      </c>
      <c r="D297" t="s">
        <v>1376</v>
      </c>
      <c r="E297" t="s">
        <v>1900</v>
      </c>
    </row>
    <row r="298" spans="1:5" x14ac:dyDescent="0.25">
      <c r="A298">
        <v>108536</v>
      </c>
      <c r="B298" t="s">
        <v>441</v>
      </c>
      <c r="C298" t="s">
        <v>848</v>
      </c>
      <c r="D298" t="s">
        <v>1377</v>
      </c>
      <c r="E298" t="s">
        <v>1901</v>
      </c>
    </row>
    <row r="299" spans="1:5" x14ac:dyDescent="0.25">
      <c r="A299">
        <v>109042</v>
      </c>
      <c r="B299" t="s">
        <v>442</v>
      </c>
      <c r="C299" t="s">
        <v>849</v>
      </c>
      <c r="D299" t="s">
        <v>1378</v>
      </c>
    </row>
    <row r="300" spans="1:5" x14ac:dyDescent="0.25">
      <c r="A300">
        <v>107388</v>
      </c>
      <c r="B300" t="s">
        <v>370</v>
      </c>
      <c r="C300" t="s">
        <v>850</v>
      </c>
      <c r="D300" t="s">
        <v>1379</v>
      </c>
      <c r="E300" t="s">
        <v>1902</v>
      </c>
    </row>
    <row r="301" spans="1:5" x14ac:dyDescent="0.25">
      <c r="A301">
        <v>106928</v>
      </c>
      <c r="B301" t="s">
        <v>443</v>
      </c>
      <c r="C301" t="s">
        <v>851</v>
      </c>
      <c r="D301" t="s">
        <v>1380</v>
      </c>
      <c r="E301" t="s">
        <v>1903</v>
      </c>
    </row>
    <row r="302" spans="1:5" x14ac:dyDescent="0.25">
      <c r="A302">
        <v>106716</v>
      </c>
      <c r="B302" t="s">
        <v>444</v>
      </c>
      <c r="C302" t="s">
        <v>852</v>
      </c>
      <c r="D302" t="s">
        <v>1381</v>
      </c>
      <c r="E302" t="s">
        <v>1904</v>
      </c>
    </row>
    <row r="303" spans="1:5" x14ac:dyDescent="0.25">
      <c r="A303">
        <v>106384</v>
      </c>
      <c r="B303" t="s">
        <v>245</v>
      </c>
      <c r="C303" t="s">
        <v>853</v>
      </c>
      <c r="D303" t="s">
        <v>1382</v>
      </c>
      <c r="E303" t="s">
        <v>1905</v>
      </c>
    </row>
    <row r="304" spans="1:5" x14ac:dyDescent="0.25">
      <c r="A304">
        <v>109034</v>
      </c>
      <c r="B304" t="s">
        <v>445</v>
      </c>
      <c r="C304" t="s">
        <v>854</v>
      </c>
      <c r="D304" t="s">
        <v>1383</v>
      </c>
    </row>
    <row r="305" spans="1:5" x14ac:dyDescent="0.25">
      <c r="A305">
        <v>106642</v>
      </c>
      <c r="B305" t="s">
        <v>446</v>
      </c>
      <c r="C305" t="s">
        <v>855</v>
      </c>
      <c r="D305" t="s">
        <v>1384</v>
      </c>
      <c r="E305" t="s">
        <v>1906</v>
      </c>
    </row>
    <row r="306" spans="1:5" x14ac:dyDescent="0.25">
      <c r="A306">
        <v>107627</v>
      </c>
      <c r="B306" t="s">
        <v>447</v>
      </c>
      <c r="C306" t="s">
        <v>856</v>
      </c>
      <c r="D306" t="s">
        <v>1385</v>
      </c>
      <c r="E306" t="s">
        <v>1907</v>
      </c>
    </row>
    <row r="307" spans="1:5" x14ac:dyDescent="0.25">
      <c r="A307">
        <v>106685</v>
      </c>
      <c r="B307" t="s">
        <v>448</v>
      </c>
      <c r="C307" t="s">
        <v>857</v>
      </c>
      <c r="D307" t="s">
        <v>1386</v>
      </c>
      <c r="E307" t="s">
        <v>1908</v>
      </c>
    </row>
    <row r="308" spans="1:5" x14ac:dyDescent="0.25">
      <c r="A308">
        <v>106290</v>
      </c>
      <c r="B308" t="s">
        <v>245</v>
      </c>
      <c r="C308" t="s">
        <v>858</v>
      </c>
      <c r="D308" t="s">
        <v>1387</v>
      </c>
      <c r="E308" t="s">
        <v>1909</v>
      </c>
    </row>
    <row r="309" spans="1:5" x14ac:dyDescent="0.25">
      <c r="A309">
        <v>106656</v>
      </c>
      <c r="B309" t="s">
        <v>449</v>
      </c>
      <c r="C309" t="s">
        <v>859</v>
      </c>
      <c r="D309" t="s">
        <v>1388</v>
      </c>
      <c r="E309" t="s">
        <v>1910</v>
      </c>
    </row>
    <row r="310" spans="1:5" x14ac:dyDescent="0.25">
      <c r="A310">
        <v>106296</v>
      </c>
      <c r="B310" t="s">
        <v>235</v>
      </c>
      <c r="C310" t="s">
        <v>860</v>
      </c>
      <c r="D310" t="s">
        <v>1389</v>
      </c>
      <c r="E310" t="s">
        <v>1911</v>
      </c>
    </row>
    <row r="311" spans="1:5" x14ac:dyDescent="0.25">
      <c r="A311">
        <v>106500</v>
      </c>
      <c r="B311" t="s">
        <v>244</v>
      </c>
      <c r="C311" t="s">
        <v>861</v>
      </c>
      <c r="D311" t="s">
        <v>1390</v>
      </c>
      <c r="E311" t="s">
        <v>1912</v>
      </c>
    </row>
    <row r="312" spans="1:5" x14ac:dyDescent="0.25">
      <c r="A312">
        <v>105754</v>
      </c>
      <c r="B312" t="s">
        <v>450</v>
      </c>
      <c r="C312" t="s">
        <v>861</v>
      </c>
      <c r="D312" t="s">
        <v>38</v>
      </c>
      <c r="E312" t="s">
        <v>1913</v>
      </c>
    </row>
    <row r="313" spans="1:5" x14ac:dyDescent="0.25">
      <c r="A313">
        <v>106678</v>
      </c>
      <c r="B313" t="s">
        <v>451</v>
      </c>
      <c r="C313" t="s">
        <v>862</v>
      </c>
      <c r="D313" t="s">
        <v>1391</v>
      </c>
      <c r="E313" t="s">
        <v>1914</v>
      </c>
    </row>
    <row r="314" spans="1:5" x14ac:dyDescent="0.25">
      <c r="A314">
        <v>108455</v>
      </c>
      <c r="B314" t="s">
        <v>452</v>
      </c>
      <c r="C314" t="s">
        <v>863</v>
      </c>
      <c r="D314" t="s">
        <v>1392</v>
      </c>
      <c r="E314" t="s">
        <v>1915</v>
      </c>
    </row>
    <row r="315" spans="1:5" x14ac:dyDescent="0.25">
      <c r="A315">
        <v>108429</v>
      </c>
      <c r="B315" t="s">
        <v>453</v>
      </c>
      <c r="C315" t="s">
        <v>863</v>
      </c>
      <c r="D315" t="s">
        <v>1393</v>
      </c>
      <c r="E315" t="s">
        <v>1916</v>
      </c>
    </row>
    <row r="316" spans="1:5" x14ac:dyDescent="0.25">
      <c r="A316">
        <v>106328</v>
      </c>
      <c r="B316" t="s">
        <v>454</v>
      </c>
      <c r="C316" t="s">
        <v>864</v>
      </c>
      <c r="D316" t="s">
        <v>1394</v>
      </c>
      <c r="E316" t="s">
        <v>1917</v>
      </c>
    </row>
    <row r="317" spans="1:5" x14ac:dyDescent="0.25">
      <c r="A317">
        <v>106371</v>
      </c>
      <c r="B317" t="s">
        <v>455</v>
      </c>
      <c r="C317" t="s">
        <v>865</v>
      </c>
      <c r="D317" t="s">
        <v>1395</v>
      </c>
      <c r="E317" t="s">
        <v>1918</v>
      </c>
    </row>
    <row r="318" spans="1:5" x14ac:dyDescent="0.25">
      <c r="A318">
        <v>106923</v>
      </c>
      <c r="B318" t="s">
        <v>285</v>
      </c>
      <c r="C318" t="s">
        <v>866</v>
      </c>
      <c r="D318" t="s">
        <v>1396</v>
      </c>
      <c r="E318" t="s">
        <v>1919</v>
      </c>
    </row>
    <row r="319" spans="1:5" x14ac:dyDescent="0.25">
      <c r="A319">
        <v>106964</v>
      </c>
      <c r="B319" t="s">
        <v>420</v>
      </c>
      <c r="C319" t="s">
        <v>867</v>
      </c>
      <c r="D319" t="s">
        <v>1397</v>
      </c>
      <c r="E319" t="s">
        <v>1920</v>
      </c>
    </row>
    <row r="320" spans="1:5" x14ac:dyDescent="0.25">
      <c r="A320">
        <v>106477</v>
      </c>
      <c r="B320" t="s">
        <v>456</v>
      </c>
      <c r="C320" t="s">
        <v>868</v>
      </c>
      <c r="D320" t="s">
        <v>1398</v>
      </c>
      <c r="E320" t="s">
        <v>1921</v>
      </c>
    </row>
    <row r="321" spans="1:5" x14ac:dyDescent="0.25">
      <c r="A321">
        <v>106655</v>
      </c>
      <c r="B321" t="s">
        <v>271</v>
      </c>
      <c r="C321" t="s">
        <v>869</v>
      </c>
      <c r="D321" t="s">
        <v>1399</v>
      </c>
      <c r="E321" t="s">
        <v>1922</v>
      </c>
    </row>
    <row r="322" spans="1:5" x14ac:dyDescent="0.25">
      <c r="A322">
        <v>109059</v>
      </c>
      <c r="B322" t="s">
        <v>457</v>
      </c>
      <c r="C322" t="s">
        <v>870</v>
      </c>
      <c r="D322" t="s">
        <v>1400</v>
      </c>
    </row>
    <row r="323" spans="1:5" x14ac:dyDescent="0.25">
      <c r="A323">
        <v>106420</v>
      </c>
      <c r="B323" t="s">
        <v>231</v>
      </c>
      <c r="C323" t="s">
        <v>871</v>
      </c>
      <c r="D323" t="s">
        <v>1401</v>
      </c>
      <c r="E323" t="s">
        <v>1923</v>
      </c>
    </row>
    <row r="324" spans="1:5" x14ac:dyDescent="0.25">
      <c r="A324">
        <v>108406</v>
      </c>
      <c r="B324" t="s">
        <v>235</v>
      </c>
      <c r="C324" t="s">
        <v>872</v>
      </c>
      <c r="D324" t="s">
        <v>1402</v>
      </c>
      <c r="E324" t="s">
        <v>1924</v>
      </c>
    </row>
    <row r="325" spans="1:5" x14ac:dyDescent="0.25">
      <c r="A325">
        <v>108514</v>
      </c>
      <c r="B325" t="s">
        <v>458</v>
      </c>
      <c r="C325" t="s">
        <v>872</v>
      </c>
      <c r="D325" t="s">
        <v>1403</v>
      </c>
      <c r="E325" t="s">
        <v>1925</v>
      </c>
    </row>
    <row r="326" spans="1:5" x14ac:dyDescent="0.25">
      <c r="A326">
        <v>106689</v>
      </c>
      <c r="B326" t="s">
        <v>249</v>
      </c>
      <c r="C326" t="s">
        <v>873</v>
      </c>
      <c r="D326" t="s">
        <v>1404</v>
      </c>
      <c r="E326" t="s">
        <v>1926</v>
      </c>
    </row>
    <row r="327" spans="1:5" x14ac:dyDescent="0.25">
      <c r="A327">
        <v>106504</v>
      </c>
      <c r="B327" t="s">
        <v>252</v>
      </c>
      <c r="C327" t="s">
        <v>874</v>
      </c>
      <c r="D327" t="s">
        <v>1405</v>
      </c>
      <c r="E327" t="s">
        <v>1927</v>
      </c>
    </row>
    <row r="328" spans="1:5" x14ac:dyDescent="0.25">
      <c r="A328">
        <v>106356</v>
      </c>
      <c r="B328" t="s">
        <v>282</v>
      </c>
      <c r="C328" t="s">
        <v>875</v>
      </c>
      <c r="D328" t="s">
        <v>1406</v>
      </c>
      <c r="E328" t="s">
        <v>1928</v>
      </c>
    </row>
    <row r="329" spans="1:5" x14ac:dyDescent="0.25">
      <c r="A329">
        <v>106287</v>
      </c>
      <c r="B329" t="s">
        <v>222</v>
      </c>
      <c r="C329" t="s">
        <v>876</v>
      </c>
      <c r="D329" t="s">
        <v>1407</v>
      </c>
      <c r="E329" t="s">
        <v>1929</v>
      </c>
    </row>
    <row r="330" spans="1:5" x14ac:dyDescent="0.25">
      <c r="A330">
        <v>108547</v>
      </c>
      <c r="B330" t="s">
        <v>459</v>
      </c>
      <c r="C330" t="s">
        <v>877</v>
      </c>
      <c r="D330" t="s">
        <v>1408</v>
      </c>
      <c r="E330" t="s">
        <v>1930</v>
      </c>
    </row>
    <row r="331" spans="1:5" x14ac:dyDescent="0.25">
      <c r="A331">
        <v>106671</v>
      </c>
      <c r="B331" t="s">
        <v>273</v>
      </c>
      <c r="C331" t="s">
        <v>878</v>
      </c>
      <c r="D331" t="s">
        <v>1409</v>
      </c>
      <c r="E331" t="s">
        <v>1931</v>
      </c>
    </row>
    <row r="332" spans="1:5" x14ac:dyDescent="0.25">
      <c r="A332">
        <v>106529</v>
      </c>
      <c r="B332" t="s">
        <v>219</v>
      </c>
      <c r="C332" t="s">
        <v>879</v>
      </c>
      <c r="D332" t="s">
        <v>1410</v>
      </c>
      <c r="E332" t="s">
        <v>1932</v>
      </c>
    </row>
    <row r="333" spans="1:5" x14ac:dyDescent="0.25">
      <c r="A333">
        <v>106663</v>
      </c>
      <c r="B333" t="s">
        <v>283</v>
      </c>
      <c r="C333" t="s">
        <v>880</v>
      </c>
      <c r="D333" t="s">
        <v>1411</v>
      </c>
      <c r="E333" t="s">
        <v>1933</v>
      </c>
    </row>
    <row r="334" spans="1:5" x14ac:dyDescent="0.25">
      <c r="A334">
        <v>106202</v>
      </c>
      <c r="B334" t="s">
        <v>252</v>
      </c>
      <c r="C334" t="s">
        <v>881</v>
      </c>
      <c r="D334" t="s">
        <v>1412</v>
      </c>
      <c r="E334" t="s">
        <v>557</v>
      </c>
    </row>
    <row r="335" spans="1:5" x14ac:dyDescent="0.25">
      <c r="A335">
        <v>108410</v>
      </c>
      <c r="B335" t="s">
        <v>460</v>
      </c>
      <c r="C335" t="s">
        <v>882</v>
      </c>
      <c r="D335" t="s">
        <v>1413</v>
      </c>
      <c r="E335" t="s">
        <v>1934</v>
      </c>
    </row>
    <row r="336" spans="1:5" x14ac:dyDescent="0.25">
      <c r="A336">
        <v>106548</v>
      </c>
      <c r="B336" t="s">
        <v>461</v>
      </c>
      <c r="C336" t="s">
        <v>883</v>
      </c>
      <c r="D336" t="s">
        <v>1414</v>
      </c>
      <c r="E336" t="s">
        <v>1935</v>
      </c>
    </row>
    <row r="337" spans="1:5" x14ac:dyDescent="0.25">
      <c r="A337">
        <v>108415</v>
      </c>
      <c r="B337" t="s">
        <v>227</v>
      </c>
      <c r="C337" t="s">
        <v>884</v>
      </c>
      <c r="D337" t="s">
        <v>1415</v>
      </c>
      <c r="E337" t="s">
        <v>1936</v>
      </c>
    </row>
    <row r="338" spans="1:5" x14ac:dyDescent="0.25">
      <c r="A338">
        <v>107452</v>
      </c>
      <c r="B338" t="s">
        <v>462</v>
      </c>
      <c r="C338" t="s">
        <v>885</v>
      </c>
      <c r="D338" t="s">
        <v>1416</v>
      </c>
      <c r="E338" t="s">
        <v>1937</v>
      </c>
    </row>
    <row r="339" spans="1:5" x14ac:dyDescent="0.25">
      <c r="A339">
        <v>106316</v>
      </c>
      <c r="B339" t="s">
        <v>207</v>
      </c>
      <c r="C339" t="s">
        <v>886</v>
      </c>
      <c r="D339" t="s">
        <v>1417</v>
      </c>
      <c r="E339" t="s">
        <v>1938</v>
      </c>
    </row>
    <row r="340" spans="1:5" x14ac:dyDescent="0.25">
      <c r="A340">
        <v>109058</v>
      </c>
      <c r="B340" t="s">
        <v>463</v>
      </c>
      <c r="C340" t="s">
        <v>887</v>
      </c>
      <c r="D340" t="s">
        <v>1418</v>
      </c>
    </row>
    <row r="341" spans="1:5" x14ac:dyDescent="0.25">
      <c r="A341">
        <v>108419</v>
      </c>
      <c r="B341" t="s">
        <v>250</v>
      </c>
      <c r="C341" t="s">
        <v>888</v>
      </c>
      <c r="D341" t="s">
        <v>1419</v>
      </c>
      <c r="E341" t="s">
        <v>1939</v>
      </c>
    </row>
    <row r="342" spans="1:5" x14ac:dyDescent="0.25">
      <c r="A342">
        <v>106471</v>
      </c>
      <c r="B342" t="s">
        <v>464</v>
      </c>
      <c r="C342" t="s">
        <v>889</v>
      </c>
      <c r="D342" t="s">
        <v>1420</v>
      </c>
      <c r="E342" t="s">
        <v>1940</v>
      </c>
    </row>
    <row r="343" spans="1:5" x14ac:dyDescent="0.25">
      <c r="A343">
        <v>106391</v>
      </c>
      <c r="B343" t="s">
        <v>465</v>
      </c>
      <c r="C343" t="s">
        <v>890</v>
      </c>
      <c r="D343" t="s">
        <v>1421</v>
      </c>
      <c r="E343" t="s">
        <v>1941</v>
      </c>
    </row>
    <row r="344" spans="1:5" x14ac:dyDescent="0.25">
      <c r="A344">
        <v>106429</v>
      </c>
      <c r="B344" t="s">
        <v>284</v>
      </c>
      <c r="C344" t="s">
        <v>891</v>
      </c>
      <c r="D344" t="s">
        <v>1422</v>
      </c>
      <c r="E344" t="s">
        <v>1942</v>
      </c>
    </row>
    <row r="345" spans="1:5" x14ac:dyDescent="0.25">
      <c r="A345">
        <v>108545</v>
      </c>
      <c r="B345" t="s">
        <v>441</v>
      </c>
      <c r="C345" t="s">
        <v>892</v>
      </c>
      <c r="D345" t="s">
        <v>1423</v>
      </c>
      <c r="E345" t="s">
        <v>1943</v>
      </c>
    </row>
    <row r="346" spans="1:5" x14ac:dyDescent="0.25">
      <c r="A346">
        <v>107561</v>
      </c>
      <c r="B346" t="s">
        <v>354</v>
      </c>
      <c r="C346" t="s">
        <v>893</v>
      </c>
      <c r="D346" t="s">
        <v>1424</v>
      </c>
      <c r="E346" t="s">
        <v>1944</v>
      </c>
    </row>
    <row r="347" spans="1:5" x14ac:dyDescent="0.25">
      <c r="A347">
        <v>109049</v>
      </c>
      <c r="B347" t="s">
        <v>466</v>
      </c>
      <c r="C347" t="s">
        <v>894</v>
      </c>
      <c r="D347" t="s">
        <v>1425</v>
      </c>
    </row>
    <row r="348" spans="1:5" x14ac:dyDescent="0.25">
      <c r="A348">
        <v>108148</v>
      </c>
      <c r="B348" t="s">
        <v>250</v>
      </c>
      <c r="C348" t="s">
        <v>895</v>
      </c>
      <c r="D348" t="s">
        <v>1426</v>
      </c>
      <c r="E348" t="s">
        <v>1945</v>
      </c>
    </row>
    <row r="349" spans="1:5" x14ac:dyDescent="0.25">
      <c r="A349">
        <v>109032</v>
      </c>
      <c r="B349" t="s">
        <v>467</v>
      </c>
      <c r="C349" t="s">
        <v>896</v>
      </c>
      <c r="D349" t="s">
        <v>1427</v>
      </c>
    </row>
    <row r="350" spans="1:5" x14ac:dyDescent="0.25">
      <c r="A350">
        <v>106277</v>
      </c>
      <c r="B350" t="s">
        <v>468</v>
      </c>
      <c r="C350" t="s">
        <v>897</v>
      </c>
      <c r="D350" t="s">
        <v>1428</v>
      </c>
      <c r="E350" t="s">
        <v>1946</v>
      </c>
    </row>
    <row r="351" spans="1:5" x14ac:dyDescent="0.25">
      <c r="A351">
        <v>106695</v>
      </c>
      <c r="B351" t="s">
        <v>469</v>
      </c>
      <c r="C351" t="s">
        <v>898</v>
      </c>
      <c r="D351" t="s">
        <v>1429</v>
      </c>
      <c r="E351" t="s">
        <v>1947</v>
      </c>
    </row>
    <row r="352" spans="1:5" x14ac:dyDescent="0.25">
      <c r="A352">
        <v>108476</v>
      </c>
      <c r="B352" t="s">
        <v>252</v>
      </c>
      <c r="C352" t="s">
        <v>899</v>
      </c>
      <c r="D352" t="s">
        <v>1430</v>
      </c>
      <c r="E352" t="s">
        <v>1948</v>
      </c>
    </row>
    <row r="353" spans="1:5" x14ac:dyDescent="0.25">
      <c r="A353">
        <v>109047</v>
      </c>
      <c r="B353" t="s">
        <v>470</v>
      </c>
      <c r="C353" t="s">
        <v>900</v>
      </c>
      <c r="D353" t="s">
        <v>1431</v>
      </c>
    </row>
    <row r="354" spans="1:5" x14ac:dyDescent="0.25">
      <c r="A354">
        <v>108430</v>
      </c>
      <c r="B354" t="s">
        <v>293</v>
      </c>
      <c r="C354" t="s">
        <v>901</v>
      </c>
      <c r="D354" t="s">
        <v>1432</v>
      </c>
      <c r="E354" t="s">
        <v>1949</v>
      </c>
    </row>
    <row r="355" spans="1:5" x14ac:dyDescent="0.25">
      <c r="A355">
        <v>106275</v>
      </c>
      <c r="B355" t="s">
        <v>213</v>
      </c>
      <c r="C355" t="s">
        <v>902</v>
      </c>
      <c r="D355" t="s">
        <v>1433</v>
      </c>
      <c r="E355" t="s">
        <v>1950</v>
      </c>
    </row>
    <row r="356" spans="1:5" x14ac:dyDescent="0.25">
      <c r="A356">
        <v>108405</v>
      </c>
      <c r="B356" t="s">
        <v>471</v>
      </c>
      <c r="C356" t="s">
        <v>903</v>
      </c>
      <c r="D356" t="s">
        <v>1434</v>
      </c>
      <c r="E356" t="s">
        <v>1951</v>
      </c>
    </row>
    <row r="357" spans="1:5" x14ac:dyDescent="0.25">
      <c r="A357">
        <v>108395</v>
      </c>
      <c r="B357" t="s">
        <v>250</v>
      </c>
      <c r="C357" t="s">
        <v>904</v>
      </c>
      <c r="D357" t="s">
        <v>1435</v>
      </c>
      <c r="E357" t="s">
        <v>1952</v>
      </c>
    </row>
    <row r="358" spans="1:5" x14ac:dyDescent="0.25">
      <c r="A358">
        <v>108556</v>
      </c>
      <c r="B358" t="s">
        <v>472</v>
      </c>
      <c r="C358" t="s">
        <v>905</v>
      </c>
      <c r="D358" t="s">
        <v>1436</v>
      </c>
      <c r="E358" t="s">
        <v>1953</v>
      </c>
    </row>
    <row r="359" spans="1:5" x14ac:dyDescent="0.25">
      <c r="A359">
        <v>107298</v>
      </c>
      <c r="B359" t="s">
        <v>473</v>
      </c>
      <c r="C359" t="s">
        <v>906</v>
      </c>
      <c r="D359" t="s">
        <v>1437</v>
      </c>
      <c r="E359" t="s">
        <v>1954</v>
      </c>
    </row>
    <row r="360" spans="1:5" x14ac:dyDescent="0.25">
      <c r="A360">
        <v>108411</v>
      </c>
      <c r="B360" t="s">
        <v>244</v>
      </c>
      <c r="C360" t="s">
        <v>907</v>
      </c>
      <c r="D360" t="s">
        <v>1438</v>
      </c>
      <c r="E360" t="s">
        <v>1955</v>
      </c>
    </row>
    <row r="361" spans="1:5" x14ac:dyDescent="0.25">
      <c r="A361">
        <v>106975</v>
      </c>
      <c r="B361" t="s">
        <v>300</v>
      </c>
      <c r="C361" t="s">
        <v>908</v>
      </c>
      <c r="D361" t="s">
        <v>1439</v>
      </c>
      <c r="E361" t="s">
        <v>1956</v>
      </c>
    </row>
    <row r="362" spans="1:5" x14ac:dyDescent="0.25">
      <c r="A362">
        <v>108072</v>
      </c>
      <c r="B362" t="s">
        <v>474</v>
      </c>
      <c r="C362" t="s">
        <v>909</v>
      </c>
      <c r="D362" t="s">
        <v>1440</v>
      </c>
      <c r="E362" t="s">
        <v>1957</v>
      </c>
    </row>
    <row r="363" spans="1:5" x14ac:dyDescent="0.25">
      <c r="A363">
        <v>106697</v>
      </c>
      <c r="B363" t="s">
        <v>262</v>
      </c>
      <c r="C363" t="s">
        <v>910</v>
      </c>
      <c r="D363" t="s">
        <v>1441</v>
      </c>
      <c r="E363" t="s">
        <v>1958</v>
      </c>
    </row>
    <row r="364" spans="1:5" x14ac:dyDescent="0.25">
      <c r="A364">
        <v>106730</v>
      </c>
      <c r="B364" t="s">
        <v>226</v>
      </c>
      <c r="C364" t="s">
        <v>911</v>
      </c>
      <c r="D364" t="s">
        <v>1442</v>
      </c>
      <c r="E364" t="s">
        <v>1959</v>
      </c>
    </row>
    <row r="365" spans="1:5" x14ac:dyDescent="0.25">
      <c r="A365">
        <v>106586</v>
      </c>
      <c r="B365" t="s">
        <v>201</v>
      </c>
      <c r="C365" t="s">
        <v>912</v>
      </c>
      <c r="D365" t="s">
        <v>1443</v>
      </c>
      <c r="E365" t="s">
        <v>1960</v>
      </c>
    </row>
    <row r="366" spans="1:5" x14ac:dyDescent="0.25">
      <c r="A366">
        <v>106304</v>
      </c>
      <c r="B366" t="s">
        <v>279</v>
      </c>
      <c r="C366" t="s">
        <v>913</v>
      </c>
      <c r="D366" t="s">
        <v>1444</v>
      </c>
      <c r="E366" t="s">
        <v>1961</v>
      </c>
    </row>
    <row r="367" spans="1:5" x14ac:dyDescent="0.25">
      <c r="A367">
        <v>106973</v>
      </c>
      <c r="B367" t="s">
        <v>256</v>
      </c>
      <c r="C367" t="s">
        <v>914</v>
      </c>
      <c r="D367" t="s">
        <v>1445</v>
      </c>
      <c r="E367" t="s">
        <v>1962</v>
      </c>
    </row>
    <row r="368" spans="1:5" x14ac:dyDescent="0.25">
      <c r="A368">
        <v>106496</v>
      </c>
      <c r="B368" t="s">
        <v>240</v>
      </c>
      <c r="C368" t="s">
        <v>914</v>
      </c>
      <c r="D368" t="s">
        <v>1446</v>
      </c>
      <c r="E368" t="s">
        <v>1963</v>
      </c>
    </row>
    <row r="369" spans="1:5" x14ac:dyDescent="0.25">
      <c r="A369">
        <v>105144</v>
      </c>
      <c r="B369" t="s">
        <v>465</v>
      </c>
      <c r="C369" t="s">
        <v>914</v>
      </c>
      <c r="D369" t="s">
        <v>1447</v>
      </c>
      <c r="E369" t="s">
        <v>1964</v>
      </c>
    </row>
    <row r="370" spans="1:5" x14ac:dyDescent="0.25">
      <c r="A370">
        <v>108432</v>
      </c>
      <c r="B370" t="s">
        <v>257</v>
      </c>
      <c r="C370" t="s">
        <v>914</v>
      </c>
      <c r="D370" t="s">
        <v>1448</v>
      </c>
      <c r="E370" t="s">
        <v>1965</v>
      </c>
    </row>
    <row r="371" spans="1:5" x14ac:dyDescent="0.25">
      <c r="A371">
        <v>108453</v>
      </c>
      <c r="B371" t="s">
        <v>475</v>
      </c>
      <c r="C371" t="s">
        <v>915</v>
      </c>
      <c r="D371" t="s">
        <v>1449</v>
      </c>
      <c r="E371" t="s">
        <v>1966</v>
      </c>
    </row>
    <row r="372" spans="1:5" x14ac:dyDescent="0.25">
      <c r="A372">
        <v>109044</v>
      </c>
      <c r="B372" t="s">
        <v>476</v>
      </c>
      <c r="C372" t="s">
        <v>916</v>
      </c>
      <c r="D372" t="s">
        <v>1450</v>
      </c>
    </row>
    <row r="373" spans="1:5" x14ac:dyDescent="0.25">
      <c r="A373">
        <v>108396</v>
      </c>
      <c r="B373" t="s">
        <v>477</v>
      </c>
      <c r="C373" t="s">
        <v>917</v>
      </c>
      <c r="D373" t="s">
        <v>1451</v>
      </c>
      <c r="E373" t="s">
        <v>1967</v>
      </c>
    </row>
    <row r="374" spans="1:5" x14ac:dyDescent="0.25">
      <c r="A374">
        <v>108398</v>
      </c>
      <c r="B374" t="s">
        <v>199</v>
      </c>
      <c r="C374" t="s">
        <v>918</v>
      </c>
      <c r="D374" t="s">
        <v>1452</v>
      </c>
      <c r="E374" t="s">
        <v>1968</v>
      </c>
    </row>
    <row r="375" spans="1:5" x14ac:dyDescent="0.25">
      <c r="A375">
        <v>108588</v>
      </c>
      <c r="B375" t="s">
        <v>478</v>
      </c>
      <c r="C375" t="s">
        <v>919</v>
      </c>
      <c r="D375" t="s">
        <v>1453</v>
      </c>
      <c r="E375" t="s">
        <v>1969</v>
      </c>
    </row>
    <row r="376" spans="1:5" x14ac:dyDescent="0.25">
      <c r="A376">
        <v>107008</v>
      </c>
      <c r="B376" t="s">
        <v>277</v>
      </c>
      <c r="C376" t="s">
        <v>920</v>
      </c>
      <c r="D376" t="s">
        <v>1454</v>
      </c>
      <c r="E376" t="s">
        <v>1970</v>
      </c>
    </row>
    <row r="377" spans="1:5" x14ac:dyDescent="0.25">
      <c r="A377">
        <v>108163</v>
      </c>
      <c r="B377" t="s">
        <v>302</v>
      </c>
      <c r="C377" t="s">
        <v>921</v>
      </c>
      <c r="D377" t="s">
        <v>1455</v>
      </c>
      <c r="E377" t="s">
        <v>1971</v>
      </c>
    </row>
    <row r="378" spans="1:5" x14ac:dyDescent="0.25">
      <c r="A378">
        <v>108527</v>
      </c>
      <c r="B378" t="s">
        <v>215</v>
      </c>
      <c r="C378" t="s">
        <v>922</v>
      </c>
      <c r="D378" t="s">
        <v>1456</v>
      </c>
      <c r="E378" t="s">
        <v>1972</v>
      </c>
    </row>
    <row r="379" spans="1:5" x14ac:dyDescent="0.25">
      <c r="A379">
        <v>107744</v>
      </c>
      <c r="B379" t="s">
        <v>205</v>
      </c>
      <c r="C379" t="s">
        <v>923</v>
      </c>
      <c r="D379" t="s">
        <v>39</v>
      </c>
      <c r="E379" t="s">
        <v>1973</v>
      </c>
    </row>
    <row r="380" spans="1:5" x14ac:dyDescent="0.25">
      <c r="A380">
        <v>106985</v>
      </c>
      <c r="B380" t="s">
        <v>291</v>
      </c>
      <c r="C380" t="s">
        <v>924</v>
      </c>
      <c r="D380" t="s">
        <v>1457</v>
      </c>
      <c r="E380" t="s">
        <v>1974</v>
      </c>
    </row>
    <row r="381" spans="1:5" x14ac:dyDescent="0.25">
      <c r="A381">
        <v>108488</v>
      </c>
      <c r="B381" t="s">
        <v>479</v>
      </c>
      <c r="C381" t="s">
        <v>925</v>
      </c>
      <c r="D381" t="s">
        <v>1458</v>
      </c>
      <c r="E381" t="s">
        <v>1975</v>
      </c>
    </row>
    <row r="382" spans="1:5" x14ac:dyDescent="0.25">
      <c r="A382">
        <v>106357</v>
      </c>
      <c r="B382" t="s">
        <v>338</v>
      </c>
      <c r="C382" t="s">
        <v>926</v>
      </c>
      <c r="D382" t="s">
        <v>1459</v>
      </c>
      <c r="E382" t="s">
        <v>1976</v>
      </c>
    </row>
    <row r="383" spans="1:5" x14ac:dyDescent="0.25">
      <c r="A383">
        <v>106483</v>
      </c>
      <c r="B383" t="s">
        <v>210</v>
      </c>
      <c r="C383" t="s">
        <v>927</v>
      </c>
      <c r="D383" t="s">
        <v>1460</v>
      </c>
      <c r="E383" t="s">
        <v>1977</v>
      </c>
    </row>
    <row r="384" spans="1:5" x14ac:dyDescent="0.25">
      <c r="A384">
        <v>106653</v>
      </c>
      <c r="B384" t="s">
        <v>286</v>
      </c>
      <c r="C384" t="s">
        <v>928</v>
      </c>
      <c r="D384" t="s">
        <v>1461</v>
      </c>
      <c r="E384" t="s">
        <v>1978</v>
      </c>
    </row>
    <row r="385" spans="1:5" x14ac:dyDescent="0.25">
      <c r="A385">
        <v>107182</v>
      </c>
      <c r="B385" t="s">
        <v>239</v>
      </c>
      <c r="C385" t="s">
        <v>929</v>
      </c>
      <c r="D385" t="s">
        <v>1462</v>
      </c>
      <c r="E385" t="s">
        <v>1979</v>
      </c>
    </row>
    <row r="386" spans="1:5" x14ac:dyDescent="0.25">
      <c r="A386">
        <v>105711</v>
      </c>
      <c r="B386" t="s">
        <v>242</v>
      </c>
      <c r="C386" t="s">
        <v>930</v>
      </c>
      <c r="D386" t="s">
        <v>1463</v>
      </c>
      <c r="E386" t="s">
        <v>558</v>
      </c>
    </row>
    <row r="387" spans="1:5" x14ac:dyDescent="0.25">
      <c r="A387">
        <v>105694</v>
      </c>
      <c r="B387" t="s">
        <v>211</v>
      </c>
      <c r="C387" t="s">
        <v>931</v>
      </c>
      <c r="D387" t="s">
        <v>1464</v>
      </c>
      <c r="E387" t="s">
        <v>559</v>
      </c>
    </row>
    <row r="388" spans="1:5" x14ac:dyDescent="0.25">
      <c r="A388">
        <v>108428</v>
      </c>
      <c r="B388" t="s">
        <v>242</v>
      </c>
      <c r="C388" t="s">
        <v>932</v>
      </c>
      <c r="D388" t="s">
        <v>1465</v>
      </c>
      <c r="E388" t="s">
        <v>1980</v>
      </c>
    </row>
    <row r="389" spans="1:5" x14ac:dyDescent="0.25">
      <c r="A389">
        <v>108374</v>
      </c>
      <c r="B389" t="s">
        <v>480</v>
      </c>
      <c r="C389" t="s">
        <v>933</v>
      </c>
      <c r="D389" t="s">
        <v>1466</v>
      </c>
      <c r="E389" t="s">
        <v>1981</v>
      </c>
    </row>
    <row r="390" spans="1:5" x14ac:dyDescent="0.25">
      <c r="A390">
        <v>108441</v>
      </c>
      <c r="B390" t="s">
        <v>199</v>
      </c>
      <c r="C390" t="s">
        <v>934</v>
      </c>
      <c r="D390" t="s">
        <v>1467</v>
      </c>
      <c r="E390" t="s">
        <v>1982</v>
      </c>
    </row>
    <row r="391" spans="1:5" x14ac:dyDescent="0.25">
      <c r="A391">
        <v>108540</v>
      </c>
      <c r="B391" t="s">
        <v>250</v>
      </c>
      <c r="C391" t="s">
        <v>935</v>
      </c>
      <c r="D391" t="s">
        <v>1468</v>
      </c>
      <c r="E391" t="s">
        <v>1983</v>
      </c>
    </row>
    <row r="392" spans="1:5" x14ac:dyDescent="0.25">
      <c r="A392">
        <v>106390</v>
      </c>
      <c r="B392" t="s">
        <v>225</v>
      </c>
      <c r="C392" t="s">
        <v>936</v>
      </c>
      <c r="D392" t="s">
        <v>1469</v>
      </c>
      <c r="E392" t="s">
        <v>1984</v>
      </c>
    </row>
    <row r="393" spans="1:5" x14ac:dyDescent="0.25">
      <c r="A393">
        <v>109043</v>
      </c>
      <c r="B393" t="s">
        <v>305</v>
      </c>
      <c r="C393" t="s">
        <v>937</v>
      </c>
      <c r="D393" t="s">
        <v>1470</v>
      </c>
    </row>
    <row r="394" spans="1:5" x14ac:dyDescent="0.25">
      <c r="A394">
        <v>108523</v>
      </c>
      <c r="B394" t="s">
        <v>481</v>
      </c>
      <c r="C394" t="s">
        <v>938</v>
      </c>
      <c r="D394" t="s">
        <v>1471</v>
      </c>
      <c r="E394" t="s">
        <v>1985</v>
      </c>
    </row>
    <row r="395" spans="1:5" x14ac:dyDescent="0.25">
      <c r="A395">
        <v>106408</v>
      </c>
      <c r="B395" t="s">
        <v>401</v>
      </c>
      <c r="C395" t="s">
        <v>939</v>
      </c>
      <c r="D395" t="s">
        <v>1472</v>
      </c>
      <c r="E395" t="s">
        <v>1986</v>
      </c>
    </row>
    <row r="396" spans="1:5" x14ac:dyDescent="0.25">
      <c r="A396">
        <v>108440</v>
      </c>
      <c r="B396" t="s">
        <v>482</v>
      </c>
      <c r="C396" t="s">
        <v>940</v>
      </c>
      <c r="D396" t="s">
        <v>1473</v>
      </c>
      <c r="E396" t="s">
        <v>1987</v>
      </c>
    </row>
    <row r="397" spans="1:5" x14ac:dyDescent="0.25">
      <c r="A397">
        <v>105843</v>
      </c>
      <c r="B397" t="s">
        <v>250</v>
      </c>
      <c r="C397" t="s">
        <v>941</v>
      </c>
      <c r="D397" t="s">
        <v>1474</v>
      </c>
      <c r="E397" t="s">
        <v>1988</v>
      </c>
    </row>
    <row r="398" spans="1:5" x14ac:dyDescent="0.25">
      <c r="A398">
        <v>108519</v>
      </c>
      <c r="B398" t="s">
        <v>448</v>
      </c>
      <c r="C398" t="s">
        <v>942</v>
      </c>
      <c r="D398" t="s">
        <v>1475</v>
      </c>
      <c r="E398" t="s">
        <v>1989</v>
      </c>
    </row>
    <row r="399" spans="1:5" x14ac:dyDescent="0.25">
      <c r="A399">
        <v>106280</v>
      </c>
      <c r="B399" t="s">
        <v>483</v>
      </c>
      <c r="C399" t="s">
        <v>943</v>
      </c>
      <c r="D399" t="s">
        <v>1476</v>
      </c>
      <c r="E399" t="s">
        <v>1990</v>
      </c>
    </row>
    <row r="400" spans="1:5" x14ac:dyDescent="0.25">
      <c r="A400">
        <v>108444</v>
      </c>
      <c r="B400" t="s">
        <v>290</v>
      </c>
      <c r="C400" t="s">
        <v>944</v>
      </c>
      <c r="D400" t="s">
        <v>1477</v>
      </c>
      <c r="E400" t="s">
        <v>1991</v>
      </c>
    </row>
    <row r="401" spans="1:5" x14ac:dyDescent="0.25">
      <c r="A401">
        <v>106323</v>
      </c>
      <c r="B401" t="s">
        <v>348</v>
      </c>
      <c r="C401" t="s">
        <v>945</v>
      </c>
      <c r="D401" t="s">
        <v>1478</v>
      </c>
      <c r="E401" t="s">
        <v>1992</v>
      </c>
    </row>
    <row r="402" spans="1:5" x14ac:dyDescent="0.25">
      <c r="A402">
        <v>106652</v>
      </c>
      <c r="B402" t="s">
        <v>216</v>
      </c>
      <c r="C402" t="s">
        <v>946</v>
      </c>
      <c r="D402" t="s">
        <v>1479</v>
      </c>
      <c r="E402" t="s">
        <v>1993</v>
      </c>
    </row>
    <row r="403" spans="1:5" x14ac:dyDescent="0.25">
      <c r="A403">
        <v>106478</v>
      </c>
      <c r="B403" t="s">
        <v>484</v>
      </c>
      <c r="C403" t="s">
        <v>947</v>
      </c>
      <c r="D403" t="s">
        <v>1480</v>
      </c>
      <c r="E403" t="s">
        <v>1994</v>
      </c>
    </row>
    <row r="404" spans="1:5" x14ac:dyDescent="0.25">
      <c r="A404">
        <v>106980</v>
      </c>
      <c r="B404" t="s">
        <v>201</v>
      </c>
      <c r="C404" t="s">
        <v>948</v>
      </c>
      <c r="D404" t="s">
        <v>1481</v>
      </c>
      <c r="E404" t="s">
        <v>1995</v>
      </c>
    </row>
    <row r="405" spans="1:5" x14ac:dyDescent="0.25">
      <c r="A405">
        <v>108478</v>
      </c>
      <c r="B405" t="s">
        <v>396</v>
      </c>
      <c r="C405" t="s">
        <v>949</v>
      </c>
      <c r="D405" t="s">
        <v>1482</v>
      </c>
      <c r="E405" t="s">
        <v>1996</v>
      </c>
    </row>
    <row r="406" spans="1:5" x14ac:dyDescent="0.25">
      <c r="A406">
        <v>106470</v>
      </c>
      <c r="B406" t="s">
        <v>485</v>
      </c>
      <c r="C406" t="s">
        <v>950</v>
      </c>
      <c r="D406" t="s">
        <v>1483</v>
      </c>
      <c r="E406" t="s">
        <v>1997</v>
      </c>
    </row>
    <row r="407" spans="1:5" x14ac:dyDescent="0.25">
      <c r="A407">
        <v>108506</v>
      </c>
      <c r="B407" t="s">
        <v>486</v>
      </c>
      <c r="C407" t="s">
        <v>951</v>
      </c>
      <c r="D407" t="s">
        <v>1484</v>
      </c>
      <c r="E407" t="s">
        <v>1998</v>
      </c>
    </row>
    <row r="408" spans="1:5" x14ac:dyDescent="0.25">
      <c r="A408">
        <v>106433</v>
      </c>
      <c r="B408" t="s">
        <v>487</v>
      </c>
      <c r="C408" t="s">
        <v>952</v>
      </c>
      <c r="D408" t="s">
        <v>1485</v>
      </c>
      <c r="E408" t="s">
        <v>1999</v>
      </c>
    </row>
    <row r="409" spans="1:5" x14ac:dyDescent="0.25">
      <c r="A409">
        <v>108539</v>
      </c>
      <c r="B409" t="s">
        <v>274</v>
      </c>
      <c r="C409" t="s">
        <v>952</v>
      </c>
      <c r="D409" t="s">
        <v>1486</v>
      </c>
      <c r="E409" t="s">
        <v>2000</v>
      </c>
    </row>
    <row r="410" spans="1:5" x14ac:dyDescent="0.25">
      <c r="A410">
        <v>107714</v>
      </c>
      <c r="B410" t="s">
        <v>488</v>
      </c>
      <c r="C410" t="s">
        <v>953</v>
      </c>
      <c r="D410" t="s">
        <v>28</v>
      </c>
      <c r="E410" t="s">
        <v>2001</v>
      </c>
    </row>
    <row r="411" spans="1:5" x14ac:dyDescent="0.25">
      <c r="A411">
        <v>106351</v>
      </c>
      <c r="B411" t="s">
        <v>489</v>
      </c>
      <c r="C411" t="s">
        <v>954</v>
      </c>
      <c r="D411" t="s">
        <v>1487</v>
      </c>
      <c r="E411" t="s">
        <v>2002</v>
      </c>
    </row>
    <row r="412" spans="1:5" x14ac:dyDescent="0.25">
      <c r="A412">
        <v>108552</v>
      </c>
      <c r="B412" t="s">
        <v>295</v>
      </c>
      <c r="C412" t="s">
        <v>955</v>
      </c>
      <c r="D412" t="s">
        <v>1488</v>
      </c>
      <c r="E412" t="s">
        <v>2003</v>
      </c>
    </row>
    <row r="413" spans="1:5" x14ac:dyDescent="0.25">
      <c r="A413">
        <v>106538</v>
      </c>
      <c r="B413" t="s">
        <v>490</v>
      </c>
      <c r="C413" t="s">
        <v>956</v>
      </c>
      <c r="D413" t="s">
        <v>1489</v>
      </c>
      <c r="E413" t="s">
        <v>2004</v>
      </c>
    </row>
    <row r="414" spans="1:5" x14ac:dyDescent="0.25">
      <c r="A414">
        <v>109056</v>
      </c>
      <c r="B414" t="s">
        <v>491</v>
      </c>
      <c r="C414" t="s">
        <v>957</v>
      </c>
      <c r="D414" t="s">
        <v>1490</v>
      </c>
    </row>
    <row r="415" spans="1:5" x14ac:dyDescent="0.25">
      <c r="A415">
        <v>106342</v>
      </c>
      <c r="B415" t="s">
        <v>287</v>
      </c>
      <c r="C415" t="s">
        <v>958</v>
      </c>
      <c r="D415" t="s">
        <v>1491</v>
      </c>
      <c r="E415" t="s">
        <v>2005</v>
      </c>
    </row>
    <row r="416" spans="1:5" x14ac:dyDescent="0.25">
      <c r="A416">
        <v>106331</v>
      </c>
      <c r="B416" t="s">
        <v>492</v>
      </c>
      <c r="C416" t="s">
        <v>959</v>
      </c>
      <c r="D416" t="s">
        <v>1492</v>
      </c>
      <c r="E416" t="s">
        <v>2006</v>
      </c>
    </row>
    <row r="417" spans="1:5" x14ac:dyDescent="0.25">
      <c r="A417">
        <v>108587</v>
      </c>
      <c r="B417" t="s">
        <v>198</v>
      </c>
      <c r="C417" t="s">
        <v>960</v>
      </c>
      <c r="D417" t="s">
        <v>1493</v>
      </c>
      <c r="E417" t="s">
        <v>2007</v>
      </c>
    </row>
    <row r="418" spans="1:5" x14ac:dyDescent="0.25">
      <c r="A418">
        <v>108433</v>
      </c>
      <c r="B418" t="s">
        <v>281</v>
      </c>
      <c r="C418" t="s">
        <v>961</v>
      </c>
      <c r="D418" t="s">
        <v>1494</v>
      </c>
      <c r="E418" t="s">
        <v>2008</v>
      </c>
    </row>
    <row r="419" spans="1:5" x14ac:dyDescent="0.25">
      <c r="A419">
        <v>108423</v>
      </c>
      <c r="B419" t="s">
        <v>493</v>
      </c>
      <c r="C419" t="s">
        <v>962</v>
      </c>
      <c r="D419" t="s">
        <v>1495</v>
      </c>
      <c r="E419" t="s">
        <v>2009</v>
      </c>
    </row>
    <row r="420" spans="1:5" x14ac:dyDescent="0.25">
      <c r="A420">
        <v>107454</v>
      </c>
      <c r="B420" t="s">
        <v>279</v>
      </c>
      <c r="C420" t="s">
        <v>963</v>
      </c>
      <c r="D420" t="s">
        <v>1496</v>
      </c>
      <c r="E420" t="s">
        <v>2010</v>
      </c>
    </row>
    <row r="421" spans="1:5" x14ac:dyDescent="0.25">
      <c r="A421">
        <v>106709</v>
      </c>
      <c r="B421" t="s">
        <v>217</v>
      </c>
      <c r="C421" t="s">
        <v>964</v>
      </c>
      <c r="D421" t="s">
        <v>1497</v>
      </c>
      <c r="E421" t="s">
        <v>2011</v>
      </c>
    </row>
    <row r="422" spans="1:5" x14ac:dyDescent="0.25">
      <c r="A422">
        <v>108397</v>
      </c>
      <c r="B422" t="s">
        <v>250</v>
      </c>
      <c r="C422" t="s">
        <v>965</v>
      </c>
      <c r="D422" t="s">
        <v>1498</v>
      </c>
      <c r="E422" t="s">
        <v>2012</v>
      </c>
    </row>
    <row r="423" spans="1:5" x14ac:dyDescent="0.25">
      <c r="A423">
        <v>107219</v>
      </c>
      <c r="B423" t="s">
        <v>494</v>
      </c>
      <c r="C423" t="s">
        <v>966</v>
      </c>
      <c r="D423" t="s">
        <v>1499</v>
      </c>
      <c r="E423" t="s">
        <v>2013</v>
      </c>
    </row>
    <row r="424" spans="1:5" x14ac:dyDescent="0.25">
      <c r="A424">
        <v>106294</v>
      </c>
      <c r="B424" t="s">
        <v>255</v>
      </c>
      <c r="C424" t="s">
        <v>967</v>
      </c>
      <c r="D424" t="s">
        <v>1500</v>
      </c>
      <c r="E424" t="s">
        <v>2014</v>
      </c>
    </row>
    <row r="425" spans="1:5" x14ac:dyDescent="0.25">
      <c r="A425">
        <v>108435</v>
      </c>
      <c r="B425" t="s">
        <v>225</v>
      </c>
      <c r="C425" t="s">
        <v>968</v>
      </c>
      <c r="D425" t="s">
        <v>1501</v>
      </c>
      <c r="E425" t="s">
        <v>2015</v>
      </c>
    </row>
    <row r="426" spans="1:5" x14ac:dyDescent="0.25">
      <c r="A426">
        <v>108149</v>
      </c>
      <c r="B426" t="s">
        <v>235</v>
      </c>
      <c r="C426" t="s">
        <v>969</v>
      </c>
      <c r="D426" t="s">
        <v>1502</v>
      </c>
      <c r="E426" t="s">
        <v>2016</v>
      </c>
    </row>
    <row r="427" spans="1:5" x14ac:dyDescent="0.25">
      <c r="A427">
        <v>108593</v>
      </c>
      <c r="B427" t="s">
        <v>495</v>
      </c>
      <c r="C427" t="s">
        <v>970</v>
      </c>
      <c r="D427" t="s">
        <v>1503</v>
      </c>
      <c r="E427" t="s">
        <v>2017</v>
      </c>
    </row>
    <row r="428" spans="1:5" x14ac:dyDescent="0.25">
      <c r="A428">
        <v>106996</v>
      </c>
      <c r="B428" t="s">
        <v>253</v>
      </c>
      <c r="C428" t="s">
        <v>971</v>
      </c>
      <c r="D428" t="s">
        <v>1504</v>
      </c>
      <c r="E428" t="s">
        <v>2018</v>
      </c>
    </row>
    <row r="429" spans="1:5" x14ac:dyDescent="0.25">
      <c r="A429">
        <v>106731</v>
      </c>
      <c r="B429" t="s">
        <v>287</v>
      </c>
      <c r="C429" t="s">
        <v>972</v>
      </c>
      <c r="D429" t="s">
        <v>1505</v>
      </c>
      <c r="E429" t="s">
        <v>2019</v>
      </c>
    </row>
    <row r="430" spans="1:5" x14ac:dyDescent="0.25">
      <c r="A430">
        <v>108474</v>
      </c>
      <c r="B430" t="s">
        <v>293</v>
      </c>
      <c r="C430" t="s">
        <v>973</v>
      </c>
      <c r="D430" t="s">
        <v>1506</v>
      </c>
      <c r="E430" t="s">
        <v>2020</v>
      </c>
    </row>
    <row r="431" spans="1:5" x14ac:dyDescent="0.25">
      <c r="A431">
        <v>108456</v>
      </c>
      <c r="B431" t="s">
        <v>212</v>
      </c>
      <c r="C431" t="s">
        <v>974</v>
      </c>
      <c r="D431" t="s">
        <v>1507</v>
      </c>
      <c r="E431" t="s">
        <v>2021</v>
      </c>
    </row>
    <row r="432" spans="1:5" x14ac:dyDescent="0.25">
      <c r="A432">
        <v>108098</v>
      </c>
      <c r="B432" t="s">
        <v>260</v>
      </c>
      <c r="C432" t="s">
        <v>975</v>
      </c>
      <c r="D432" t="s">
        <v>1508</v>
      </c>
      <c r="E432" t="s">
        <v>2022</v>
      </c>
    </row>
    <row r="433" spans="1:5" x14ac:dyDescent="0.25">
      <c r="A433">
        <v>108544</v>
      </c>
      <c r="B433" t="s">
        <v>496</v>
      </c>
      <c r="C433" t="s">
        <v>975</v>
      </c>
      <c r="D433" t="s">
        <v>1509</v>
      </c>
      <c r="E433" t="s">
        <v>2023</v>
      </c>
    </row>
    <row r="434" spans="1:5" x14ac:dyDescent="0.25">
      <c r="A434">
        <v>106701</v>
      </c>
      <c r="B434" t="s">
        <v>497</v>
      </c>
      <c r="C434" t="s">
        <v>976</v>
      </c>
      <c r="D434" t="s">
        <v>1510</v>
      </c>
      <c r="E434" t="s">
        <v>2024</v>
      </c>
    </row>
    <row r="435" spans="1:5" x14ac:dyDescent="0.25">
      <c r="A435">
        <v>108403</v>
      </c>
      <c r="B435" t="s">
        <v>228</v>
      </c>
      <c r="C435" t="s">
        <v>977</v>
      </c>
      <c r="D435" t="s">
        <v>1511</v>
      </c>
      <c r="E435" t="s">
        <v>2025</v>
      </c>
    </row>
    <row r="436" spans="1:5" x14ac:dyDescent="0.25">
      <c r="A436">
        <v>106534</v>
      </c>
      <c r="B436" t="s">
        <v>245</v>
      </c>
      <c r="C436" t="s">
        <v>978</v>
      </c>
      <c r="D436" t="s">
        <v>1512</v>
      </c>
      <c r="E436" t="s">
        <v>2026</v>
      </c>
    </row>
    <row r="437" spans="1:5" x14ac:dyDescent="0.25">
      <c r="A437">
        <v>109045</v>
      </c>
      <c r="B437" t="s">
        <v>498</v>
      </c>
      <c r="C437" t="s">
        <v>979</v>
      </c>
      <c r="D437" t="s">
        <v>1513</v>
      </c>
    </row>
    <row r="438" spans="1:5" x14ac:dyDescent="0.25">
      <c r="A438">
        <v>108132</v>
      </c>
      <c r="B438" t="s">
        <v>499</v>
      </c>
      <c r="C438" t="s">
        <v>980</v>
      </c>
      <c r="D438" t="s">
        <v>1514</v>
      </c>
      <c r="E438" t="s">
        <v>2027</v>
      </c>
    </row>
    <row r="439" spans="1:5" x14ac:dyDescent="0.25">
      <c r="A439">
        <v>106418</v>
      </c>
      <c r="B439" t="s">
        <v>200</v>
      </c>
      <c r="C439" t="s">
        <v>981</v>
      </c>
      <c r="D439" t="s">
        <v>1515</v>
      </c>
      <c r="E439" t="s">
        <v>2028</v>
      </c>
    </row>
    <row r="440" spans="1:5" x14ac:dyDescent="0.25">
      <c r="A440">
        <v>106694</v>
      </c>
      <c r="B440" t="s">
        <v>500</v>
      </c>
      <c r="C440" t="s">
        <v>982</v>
      </c>
      <c r="D440" t="s">
        <v>1516</v>
      </c>
      <c r="E440" t="s">
        <v>2029</v>
      </c>
    </row>
    <row r="441" spans="1:5" x14ac:dyDescent="0.25">
      <c r="A441">
        <v>106699</v>
      </c>
      <c r="B441" t="s">
        <v>233</v>
      </c>
      <c r="C441" t="s">
        <v>983</v>
      </c>
      <c r="D441" t="s">
        <v>1517</v>
      </c>
      <c r="E441" t="s">
        <v>2030</v>
      </c>
    </row>
    <row r="442" spans="1:5" x14ac:dyDescent="0.25">
      <c r="A442">
        <v>108516</v>
      </c>
      <c r="B442" t="s">
        <v>220</v>
      </c>
      <c r="C442" t="s">
        <v>984</v>
      </c>
      <c r="D442" t="s">
        <v>1518</v>
      </c>
      <c r="E442" t="s">
        <v>2031</v>
      </c>
    </row>
    <row r="443" spans="1:5" x14ac:dyDescent="0.25">
      <c r="A443">
        <v>106536</v>
      </c>
      <c r="B443" t="s">
        <v>501</v>
      </c>
      <c r="C443" t="s">
        <v>985</v>
      </c>
      <c r="D443" t="s">
        <v>1519</v>
      </c>
      <c r="E443" t="s">
        <v>2032</v>
      </c>
    </row>
    <row r="444" spans="1:5" x14ac:dyDescent="0.25">
      <c r="A444">
        <v>109033</v>
      </c>
      <c r="B444" t="s">
        <v>502</v>
      </c>
      <c r="C444" t="s">
        <v>986</v>
      </c>
      <c r="D444" t="s">
        <v>1520</v>
      </c>
    </row>
    <row r="445" spans="1:5" x14ac:dyDescent="0.25">
      <c r="A445">
        <v>108501</v>
      </c>
      <c r="B445" t="s">
        <v>221</v>
      </c>
      <c r="C445" t="s">
        <v>987</v>
      </c>
      <c r="D445" t="s">
        <v>1521</v>
      </c>
      <c r="E445" t="s">
        <v>2033</v>
      </c>
    </row>
    <row r="446" spans="1:5" x14ac:dyDescent="0.25">
      <c r="A446">
        <v>108436</v>
      </c>
      <c r="B446" t="s">
        <v>252</v>
      </c>
      <c r="C446" t="s">
        <v>988</v>
      </c>
      <c r="D446" t="s">
        <v>1522</v>
      </c>
      <c r="E446" t="s">
        <v>2034</v>
      </c>
    </row>
    <row r="447" spans="1:5" x14ac:dyDescent="0.25">
      <c r="A447">
        <v>106318</v>
      </c>
      <c r="B447" t="s">
        <v>235</v>
      </c>
      <c r="C447" t="s">
        <v>989</v>
      </c>
      <c r="D447" t="s">
        <v>1523</v>
      </c>
      <c r="E447" t="s">
        <v>2035</v>
      </c>
    </row>
    <row r="448" spans="1:5" x14ac:dyDescent="0.25">
      <c r="A448">
        <v>106430</v>
      </c>
      <c r="B448" t="s">
        <v>248</v>
      </c>
      <c r="C448" t="s">
        <v>989</v>
      </c>
      <c r="D448" t="s">
        <v>1524</v>
      </c>
      <c r="E448" t="s">
        <v>2036</v>
      </c>
    </row>
    <row r="449" spans="1:5" x14ac:dyDescent="0.25">
      <c r="A449">
        <v>106300</v>
      </c>
      <c r="B449" t="s">
        <v>207</v>
      </c>
      <c r="C449" t="s">
        <v>990</v>
      </c>
      <c r="D449" t="s">
        <v>1525</v>
      </c>
      <c r="E449" t="s">
        <v>2037</v>
      </c>
    </row>
    <row r="450" spans="1:5" x14ac:dyDescent="0.25">
      <c r="A450">
        <v>106499</v>
      </c>
      <c r="B450" t="s">
        <v>252</v>
      </c>
      <c r="C450" t="s">
        <v>991</v>
      </c>
      <c r="D450" t="s">
        <v>1526</v>
      </c>
      <c r="E450" t="s">
        <v>2038</v>
      </c>
    </row>
    <row r="451" spans="1:5" x14ac:dyDescent="0.25">
      <c r="A451">
        <v>107214</v>
      </c>
      <c r="B451" t="s">
        <v>242</v>
      </c>
      <c r="C451" t="s">
        <v>992</v>
      </c>
      <c r="D451" t="s">
        <v>1527</v>
      </c>
      <c r="E451" t="s">
        <v>2039</v>
      </c>
    </row>
    <row r="452" spans="1:5" x14ac:dyDescent="0.25">
      <c r="A452">
        <v>105808</v>
      </c>
      <c r="B452" t="s">
        <v>351</v>
      </c>
      <c r="C452" t="s">
        <v>993</v>
      </c>
      <c r="D452" t="s">
        <v>1528</v>
      </c>
      <c r="E452" t="s">
        <v>560</v>
      </c>
    </row>
    <row r="453" spans="1:5" x14ac:dyDescent="0.25">
      <c r="A453">
        <v>108414</v>
      </c>
      <c r="B453" t="s">
        <v>232</v>
      </c>
      <c r="C453" t="s">
        <v>994</v>
      </c>
      <c r="D453" t="s">
        <v>1529</v>
      </c>
      <c r="E453" t="s">
        <v>2040</v>
      </c>
    </row>
    <row r="454" spans="1:5" x14ac:dyDescent="0.25">
      <c r="A454">
        <v>107731</v>
      </c>
      <c r="B454" t="s">
        <v>411</v>
      </c>
      <c r="C454" t="s">
        <v>995</v>
      </c>
      <c r="D454" t="s">
        <v>1530</v>
      </c>
      <c r="E454" t="s">
        <v>2041</v>
      </c>
    </row>
    <row r="455" spans="1:5" x14ac:dyDescent="0.25">
      <c r="A455">
        <v>106479</v>
      </c>
      <c r="B455" t="s">
        <v>224</v>
      </c>
      <c r="C455" t="s">
        <v>996</v>
      </c>
      <c r="D455" t="s">
        <v>1531</v>
      </c>
      <c r="E455" t="s">
        <v>2042</v>
      </c>
    </row>
    <row r="456" spans="1:5" x14ac:dyDescent="0.25">
      <c r="A456">
        <v>108105</v>
      </c>
      <c r="B456" t="s">
        <v>503</v>
      </c>
      <c r="C456" t="s">
        <v>997</v>
      </c>
      <c r="D456" t="s">
        <v>1532</v>
      </c>
      <c r="E456" t="s">
        <v>2043</v>
      </c>
    </row>
    <row r="457" spans="1:5" x14ac:dyDescent="0.25">
      <c r="A457">
        <v>106571</v>
      </c>
      <c r="B457" t="s">
        <v>504</v>
      </c>
      <c r="C457" t="s">
        <v>998</v>
      </c>
      <c r="D457" t="s">
        <v>1533</v>
      </c>
      <c r="E457" t="s">
        <v>2044</v>
      </c>
    </row>
    <row r="458" spans="1:5" x14ac:dyDescent="0.25">
      <c r="A458">
        <v>108394</v>
      </c>
      <c r="B458" t="s">
        <v>505</v>
      </c>
      <c r="C458" t="s">
        <v>999</v>
      </c>
      <c r="D458" t="s">
        <v>1534</v>
      </c>
      <c r="E458" t="s">
        <v>2045</v>
      </c>
    </row>
    <row r="459" spans="1:5" x14ac:dyDescent="0.25">
      <c r="A459">
        <v>107594</v>
      </c>
      <c r="B459" t="s">
        <v>506</v>
      </c>
      <c r="C459" t="s">
        <v>1000</v>
      </c>
      <c r="D459" t="s">
        <v>1535</v>
      </c>
      <c r="E459" t="s">
        <v>2046</v>
      </c>
    </row>
    <row r="460" spans="1:5" x14ac:dyDescent="0.25">
      <c r="A460">
        <v>108509</v>
      </c>
      <c r="B460" t="s">
        <v>507</v>
      </c>
      <c r="C460" t="s">
        <v>1001</v>
      </c>
      <c r="D460" t="s">
        <v>1536</v>
      </c>
      <c r="E460" t="s">
        <v>2047</v>
      </c>
    </row>
    <row r="461" spans="1:5" x14ac:dyDescent="0.25">
      <c r="A461">
        <v>106679</v>
      </c>
      <c r="B461" t="s">
        <v>508</v>
      </c>
      <c r="C461" t="s">
        <v>1002</v>
      </c>
      <c r="D461" t="s">
        <v>1537</v>
      </c>
      <c r="E461" t="s">
        <v>2048</v>
      </c>
    </row>
    <row r="462" spans="1:5" x14ac:dyDescent="0.25">
      <c r="A462">
        <v>106411</v>
      </c>
      <c r="B462" t="s">
        <v>237</v>
      </c>
      <c r="C462" t="s">
        <v>1003</v>
      </c>
      <c r="D462" t="s">
        <v>1538</v>
      </c>
      <c r="E462" t="s">
        <v>2049</v>
      </c>
    </row>
    <row r="463" spans="1:5" x14ac:dyDescent="0.25">
      <c r="A463">
        <v>106370</v>
      </c>
      <c r="B463" t="s">
        <v>296</v>
      </c>
      <c r="C463" t="s">
        <v>1004</v>
      </c>
      <c r="D463" t="s">
        <v>1539</v>
      </c>
      <c r="E463" t="s">
        <v>2050</v>
      </c>
    </row>
    <row r="464" spans="1:5" x14ac:dyDescent="0.25">
      <c r="A464">
        <v>107018</v>
      </c>
      <c r="B464" t="s">
        <v>509</v>
      </c>
      <c r="C464" t="s">
        <v>1005</v>
      </c>
      <c r="D464" t="s">
        <v>1540</v>
      </c>
      <c r="E464" t="s">
        <v>2051</v>
      </c>
    </row>
    <row r="465" spans="1:5" x14ac:dyDescent="0.25">
      <c r="A465">
        <v>106647</v>
      </c>
      <c r="B465" t="s">
        <v>510</v>
      </c>
      <c r="C465" t="s">
        <v>1006</v>
      </c>
      <c r="D465" t="s">
        <v>1541</v>
      </c>
      <c r="E465" t="s">
        <v>2052</v>
      </c>
    </row>
    <row r="466" spans="1:5" x14ac:dyDescent="0.25">
      <c r="A466">
        <v>106321</v>
      </c>
      <c r="B466" t="s">
        <v>479</v>
      </c>
      <c r="C466" t="s">
        <v>1007</v>
      </c>
      <c r="D466" t="s">
        <v>1542</v>
      </c>
      <c r="E466" t="s">
        <v>2053</v>
      </c>
    </row>
    <row r="467" spans="1:5" x14ac:dyDescent="0.25">
      <c r="A467">
        <v>108518</v>
      </c>
      <c r="B467" t="s">
        <v>230</v>
      </c>
      <c r="C467" t="s">
        <v>1008</v>
      </c>
      <c r="D467" t="s">
        <v>1543</v>
      </c>
      <c r="E467" t="s">
        <v>2054</v>
      </c>
    </row>
    <row r="468" spans="1:5" x14ac:dyDescent="0.25">
      <c r="A468">
        <v>106598</v>
      </c>
      <c r="B468" t="s">
        <v>200</v>
      </c>
      <c r="C468" t="s">
        <v>1009</v>
      </c>
      <c r="D468" t="s">
        <v>1544</v>
      </c>
      <c r="E468" t="s">
        <v>2055</v>
      </c>
    </row>
    <row r="469" spans="1:5" x14ac:dyDescent="0.25">
      <c r="A469">
        <v>106374</v>
      </c>
      <c r="B469" t="s">
        <v>236</v>
      </c>
      <c r="C469" t="s">
        <v>1010</v>
      </c>
      <c r="D469" t="s">
        <v>1545</v>
      </c>
      <c r="E469" t="s">
        <v>2056</v>
      </c>
    </row>
    <row r="470" spans="1:5" x14ac:dyDescent="0.25">
      <c r="A470">
        <v>108351</v>
      </c>
      <c r="B470" t="s">
        <v>200</v>
      </c>
      <c r="C470" t="s">
        <v>1011</v>
      </c>
      <c r="D470" t="s">
        <v>1546</v>
      </c>
      <c r="E470" t="s">
        <v>2057</v>
      </c>
    </row>
    <row r="471" spans="1:5" x14ac:dyDescent="0.25">
      <c r="A471">
        <v>106713</v>
      </c>
      <c r="B471" t="s">
        <v>511</v>
      </c>
      <c r="C471" t="s">
        <v>1012</v>
      </c>
      <c r="D471" t="s">
        <v>1547</v>
      </c>
      <c r="E471" t="s">
        <v>2058</v>
      </c>
    </row>
    <row r="472" spans="1:5" x14ac:dyDescent="0.25">
      <c r="A472">
        <v>106966</v>
      </c>
      <c r="B472" t="s">
        <v>286</v>
      </c>
      <c r="C472" t="s">
        <v>1013</v>
      </c>
      <c r="D472" t="s">
        <v>1548</v>
      </c>
      <c r="E472" t="s">
        <v>2059</v>
      </c>
    </row>
    <row r="473" spans="1:5" x14ac:dyDescent="0.25">
      <c r="A473">
        <v>105892</v>
      </c>
      <c r="B473" t="s">
        <v>512</v>
      </c>
      <c r="C473" t="s">
        <v>1014</v>
      </c>
      <c r="D473" t="s">
        <v>1549</v>
      </c>
      <c r="E473" t="s">
        <v>2060</v>
      </c>
    </row>
    <row r="474" spans="1:5" x14ac:dyDescent="0.25">
      <c r="A474">
        <v>106386</v>
      </c>
      <c r="B474" t="s">
        <v>303</v>
      </c>
      <c r="C474" t="s">
        <v>1015</v>
      </c>
      <c r="D474" t="s">
        <v>1550</v>
      </c>
      <c r="E474" t="s">
        <v>2061</v>
      </c>
    </row>
    <row r="475" spans="1:5" x14ac:dyDescent="0.25">
      <c r="A475">
        <v>106537</v>
      </c>
      <c r="B475" t="s">
        <v>199</v>
      </c>
      <c r="C475" t="s">
        <v>1016</v>
      </c>
      <c r="D475" t="s">
        <v>1551</v>
      </c>
      <c r="E475" t="s">
        <v>2062</v>
      </c>
    </row>
    <row r="476" spans="1:5" x14ac:dyDescent="0.25">
      <c r="A476">
        <v>106444</v>
      </c>
      <c r="B476" t="s">
        <v>214</v>
      </c>
      <c r="C476" t="s">
        <v>1017</v>
      </c>
      <c r="D476" t="s">
        <v>1552</v>
      </c>
      <c r="E476" t="s">
        <v>2063</v>
      </c>
    </row>
    <row r="477" spans="1:5" x14ac:dyDescent="0.25">
      <c r="A477">
        <v>108376</v>
      </c>
      <c r="B477" t="s">
        <v>210</v>
      </c>
      <c r="C477" t="s">
        <v>1018</v>
      </c>
      <c r="D477" t="s">
        <v>1553</v>
      </c>
      <c r="E477" t="s">
        <v>2064</v>
      </c>
    </row>
    <row r="478" spans="1:5" x14ac:dyDescent="0.25">
      <c r="A478">
        <v>106998</v>
      </c>
      <c r="B478" t="s">
        <v>263</v>
      </c>
      <c r="C478" t="s">
        <v>1019</v>
      </c>
      <c r="D478" t="s">
        <v>1554</v>
      </c>
      <c r="E478" t="s">
        <v>2065</v>
      </c>
    </row>
    <row r="479" spans="1:5" x14ac:dyDescent="0.25">
      <c r="A479">
        <v>106322</v>
      </c>
      <c r="B479" t="s">
        <v>243</v>
      </c>
      <c r="C479" t="s">
        <v>1020</v>
      </c>
      <c r="D479" t="s">
        <v>1555</v>
      </c>
      <c r="E479" t="s">
        <v>2066</v>
      </c>
    </row>
    <row r="480" spans="1:5" x14ac:dyDescent="0.25">
      <c r="A480">
        <v>106276</v>
      </c>
      <c r="B480" t="s">
        <v>201</v>
      </c>
      <c r="C480" t="s">
        <v>1021</v>
      </c>
      <c r="D480" t="s">
        <v>1556</v>
      </c>
      <c r="E480" t="s">
        <v>2067</v>
      </c>
    </row>
    <row r="481" spans="1:5" x14ac:dyDescent="0.25">
      <c r="A481">
        <v>108485</v>
      </c>
      <c r="B481" t="s">
        <v>243</v>
      </c>
      <c r="C481" t="s">
        <v>1022</v>
      </c>
      <c r="D481" t="s">
        <v>1557</v>
      </c>
      <c r="E481" t="s">
        <v>2068</v>
      </c>
    </row>
    <row r="482" spans="1:5" x14ac:dyDescent="0.25">
      <c r="A482">
        <v>106289</v>
      </c>
      <c r="B482" t="s">
        <v>205</v>
      </c>
      <c r="C482" t="s">
        <v>1023</v>
      </c>
      <c r="D482" t="s">
        <v>1558</v>
      </c>
      <c r="E482" t="s">
        <v>2069</v>
      </c>
    </row>
    <row r="483" spans="1:5" x14ac:dyDescent="0.25">
      <c r="A483">
        <v>108526</v>
      </c>
      <c r="B483" t="s">
        <v>216</v>
      </c>
      <c r="C483" t="s">
        <v>1024</v>
      </c>
      <c r="D483" t="s">
        <v>1559</v>
      </c>
      <c r="E483" t="s">
        <v>2070</v>
      </c>
    </row>
    <row r="484" spans="1:5" x14ac:dyDescent="0.25">
      <c r="A484">
        <v>109037</v>
      </c>
      <c r="B484" t="s">
        <v>513</v>
      </c>
      <c r="C484" t="s">
        <v>1025</v>
      </c>
      <c r="D484" t="s">
        <v>1560</v>
      </c>
    </row>
    <row r="485" spans="1:5" x14ac:dyDescent="0.25">
      <c r="A485">
        <v>106278</v>
      </c>
      <c r="B485" t="s">
        <v>210</v>
      </c>
      <c r="C485" t="s">
        <v>1026</v>
      </c>
      <c r="D485" t="s">
        <v>1561</v>
      </c>
      <c r="E485" t="s">
        <v>2071</v>
      </c>
    </row>
    <row r="486" spans="1:5" x14ac:dyDescent="0.25">
      <c r="A486">
        <v>107012</v>
      </c>
      <c r="B486" t="s">
        <v>514</v>
      </c>
      <c r="C486" t="s">
        <v>1027</v>
      </c>
      <c r="D486" t="s">
        <v>1562</v>
      </c>
      <c r="E486" t="s">
        <v>2072</v>
      </c>
    </row>
    <row r="487" spans="1:5" x14ac:dyDescent="0.25">
      <c r="A487">
        <v>106388</v>
      </c>
      <c r="B487" t="s">
        <v>515</v>
      </c>
      <c r="C487" t="s">
        <v>1028</v>
      </c>
      <c r="D487" t="s">
        <v>1563</v>
      </c>
      <c r="E487" t="s">
        <v>2073</v>
      </c>
    </row>
    <row r="488" spans="1:5" x14ac:dyDescent="0.25">
      <c r="A488">
        <v>106400</v>
      </c>
      <c r="B488" t="s">
        <v>516</v>
      </c>
      <c r="C488" t="s">
        <v>1029</v>
      </c>
      <c r="D488" t="s">
        <v>1564</v>
      </c>
      <c r="E488" t="s">
        <v>2074</v>
      </c>
    </row>
    <row r="489" spans="1:5" x14ac:dyDescent="0.25">
      <c r="A489">
        <v>109063</v>
      </c>
      <c r="B489" t="s">
        <v>517</v>
      </c>
      <c r="C489" t="s">
        <v>1030</v>
      </c>
      <c r="D489" t="s">
        <v>1565</v>
      </c>
    </row>
    <row r="490" spans="1:5" x14ac:dyDescent="0.25">
      <c r="A490">
        <v>108400</v>
      </c>
      <c r="B490" t="s">
        <v>518</v>
      </c>
      <c r="C490" t="s">
        <v>1031</v>
      </c>
      <c r="D490" t="s">
        <v>1566</v>
      </c>
      <c r="E490" t="s">
        <v>2075</v>
      </c>
    </row>
    <row r="491" spans="1:5" x14ac:dyDescent="0.25">
      <c r="A491">
        <v>108591</v>
      </c>
      <c r="B491" t="s">
        <v>519</v>
      </c>
      <c r="C491" t="s">
        <v>1032</v>
      </c>
      <c r="D491" t="s">
        <v>1567</v>
      </c>
      <c r="E491" t="s">
        <v>2076</v>
      </c>
    </row>
    <row r="492" spans="1:5" x14ac:dyDescent="0.25">
      <c r="A492">
        <v>107519</v>
      </c>
      <c r="B492" t="s">
        <v>327</v>
      </c>
      <c r="C492" t="s">
        <v>1033</v>
      </c>
      <c r="D492" t="s">
        <v>1568</v>
      </c>
      <c r="E492" t="s">
        <v>2077</v>
      </c>
    </row>
    <row r="493" spans="1:5" x14ac:dyDescent="0.25">
      <c r="A493">
        <v>105938</v>
      </c>
      <c r="B493" t="s">
        <v>295</v>
      </c>
      <c r="C493" t="s">
        <v>1034</v>
      </c>
      <c r="D493" t="s">
        <v>36</v>
      </c>
      <c r="E493" t="s">
        <v>2078</v>
      </c>
    </row>
    <row r="494" spans="1:5" x14ac:dyDescent="0.25">
      <c r="A494">
        <v>108379</v>
      </c>
      <c r="B494" t="s">
        <v>520</v>
      </c>
      <c r="C494" t="s">
        <v>1035</v>
      </c>
      <c r="D494" t="s">
        <v>1569</v>
      </c>
      <c r="E494" t="s">
        <v>2079</v>
      </c>
    </row>
    <row r="495" spans="1:5" x14ac:dyDescent="0.25">
      <c r="A495">
        <v>106732</v>
      </c>
      <c r="B495" t="s">
        <v>284</v>
      </c>
      <c r="C495" t="s">
        <v>1036</v>
      </c>
      <c r="D495" t="s">
        <v>1570</v>
      </c>
      <c r="E495" t="s">
        <v>2080</v>
      </c>
    </row>
    <row r="496" spans="1:5" x14ac:dyDescent="0.25">
      <c r="A496">
        <v>106369</v>
      </c>
      <c r="B496" t="s">
        <v>521</v>
      </c>
      <c r="C496" t="s">
        <v>1037</v>
      </c>
      <c r="D496" t="s">
        <v>1571</v>
      </c>
      <c r="E496" t="s">
        <v>2081</v>
      </c>
    </row>
    <row r="497" spans="1:5" x14ac:dyDescent="0.25">
      <c r="A497">
        <v>109041</v>
      </c>
      <c r="B497" t="s">
        <v>228</v>
      </c>
      <c r="C497" t="s">
        <v>1038</v>
      </c>
      <c r="D497" t="s">
        <v>1572</v>
      </c>
    </row>
    <row r="498" spans="1:5" x14ac:dyDescent="0.25">
      <c r="A498">
        <v>108372</v>
      </c>
      <c r="B498" t="s">
        <v>522</v>
      </c>
      <c r="C498" t="s">
        <v>1039</v>
      </c>
      <c r="D498" t="s">
        <v>1573</v>
      </c>
      <c r="E498" t="s">
        <v>2082</v>
      </c>
    </row>
    <row r="499" spans="1:5" x14ac:dyDescent="0.25">
      <c r="A499">
        <v>108548</v>
      </c>
      <c r="B499" t="s">
        <v>523</v>
      </c>
      <c r="C499" t="s">
        <v>1040</v>
      </c>
      <c r="D499" t="s">
        <v>1574</v>
      </c>
      <c r="E499" t="s">
        <v>2083</v>
      </c>
    </row>
    <row r="500" spans="1:5" x14ac:dyDescent="0.25">
      <c r="A500">
        <v>108217</v>
      </c>
      <c r="B500" t="s">
        <v>265</v>
      </c>
      <c r="C500" t="s">
        <v>1041</v>
      </c>
      <c r="D500" t="s">
        <v>1575</v>
      </c>
      <c r="E500" t="s">
        <v>2084</v>
      </c>
    </row>
    <row r="501" spans="1:5" x14ac:dyDescent="0.25">
      <c r="A501">
        <v>107103</v>
      </c>
      <c r="B501" t="s">
        <v>524</v>
      </c>
      <c r="C501" t="s">
        <v>1042</v>
      </c>
      <c r="D501" t="s">
        <v>1576</v>
      </c>
      <c r="E501" t="s">
        <v>2085</v>
      </c>
    </row>
    <row r="502" spans="1:5" x14ac:dyDescent="0.25">
      <c r="A502">
        <v>106463</v>
      </c>
      <c r="B502" t="s">
        <v>418</v>
      </c>
      <c r="C502" t="s">
        <v>1042</v>
      </c>
      <c r="D502" t="s">
        <v>1577</v>
      </c>
      <c r="E502" t="s">
        <v>2086</v>
      </c>
    </row>
    <row r="503" spans="1:5" x14ac:dyDescent="0.25">
      <c r="A503">
        <v>106372</v>
      </c>
      <c r="B503" t="s">
        <v>525</v>
      </c>
      <c r="C503" t="s">
        <v>1043</v>
      </c>
      <c r="D503" t="s">
        <v>1578</v>
      </c>
      <c r="E503" t="s">
        <v>2087</v>
      </c>
    </row>
    <row r="504" spans="1:5" x14ac:dyDescent="0.25">
      <c r="A504">
        <v>106335</v>
      </c>
      <c r="B504" t="s">
        <v>244</v>
      </c>
      <c r="C504" t="s">
        <v>1044</v>
      </c>
      <c r="D504" t="s">
        <v>1579</v>
      </c>
      <c r="E504" t="s">
        <v>2088</v>
      </c>
    </row>
    <row r="505" spans="1:5" x14ac:dyDescent="0.25">
      <c r="A505">
        <v>108553</v>
      </c>
      <c r="B505" t="s">
        <v>526</v>
      </c>
      <c r="C505" t="s">
        <v>1045</v>
      </c>
      <c r="D505" t="s">
        <v>1580</v>
      </c>
      <c r="E505" t="s">
        <v>2089</v>
      </c>
    </row>
    <row r="506" spans="1:5" x14ac:dyDescent="0.25">
      <c r="A506">
        <v>106995</v>
      </c>
      <c r="B506" t="s">
        <v>527</v>
      </c>
      <c r="C506" t="s">
        <v>1046</v>
      </c>
      <c r="D506" t="s">
        <v>1581</v>
      </c>
      <c r="E506" t="s">
        <v>2090</v>
      </c>
    </row>
    <row r="507" spans="1:5" x14ac:dyDescent="0.25">
      <c r="A507">
        <v>106570</v>
      </c>
      <c r="B507" t="s">
        <v>468</v>
      </c>
      <c r="C507" t="s">
        <v>1047</v>
      </c>
      <c r="D507" t="s">
        <v>1582</v>
      </c>
      <c r="E507" t="s">
        <v>2091</v>
      </c>
    </row>
    <row r="508" spans="1:5" x14ac:dyDescent="0.25">
      <c r="A508">
        <v>106363</v>
      </c>
      <c r="B508" t="s">
        <v>528</v>
      </c>
      <c r="C508" t="s">
        <v>1048</v>
      </c>
      <c r="D508" t="s">
        <v>1583</v>
      </c>
      <c r="E508" t="s">
        <v>2092</v>
      </c>
    </row>
    <row r="509" spans="1:5" x14ac:dyDescent="0.25">
      <c r="A509">
        <v>106690</v>
      </c>
      <c r="B509" t="s">
        <v>245</v>
      </c>
      <c r="C509" t="s">
        <v>1049</v>
      </c>
      <c r="D509" t="s">
        <v>1584</v>
      </c>
      <c r="E509" t="s">
        <v>2093</v>
      </c>
    </row>
    <row r="510" spans="1:5" x14ac:dyDescent="0.25">
      <c r="A510">
        <v>106541</v>
      </c>
      <c r="B510" t="s">
        <v>499</v>
      </c>
      <c r="C510" t="s">
        <v>1050</v>
      </c>
      <c r="D510" t="s">
        <v>1585</v>
      </c>
      <c r="E510" t="s">
        <v>2094</v>
      </c>
    </row>
    <row r="511" spans="1:5" x14ac:dyDescent="0.25">
      <c r="A511">
        <v>108343</v>
      </c>
      <c r="B511" t="s">
        <v>238</v>
      </c>
      <c r="C511" t="s">
        <v>1051</v>
      </c>
      <c r="D511" t="s">
        <v>1586</v>
      </c>
      <c r="E511" t="s">
        <v>2095</v>
      </c>
    </row>
    <row r="512" spans="1:5" x14ac:dyDescent="0.25">
      <c r="A512">
        <v>107133</v>
      </c>
      <c r="B512" t="s">
        <v>265</v>
      </c>
      <c r="C512" t="s">
        <v>1052</v>
      </c>
      <c r="D512" t="s">
        <v>1587</v>
      </c>
      <c r="E512" t="s">
        <v>2096</v>
      </c>
    </row>
    <row r="513" spans="1:5" x14ac:dyDescent="0.25">
      <c r="A513">
        <v>107332</v>
      </c>
      <c r="B513" t="s">
        <v>529</v>
      </c>
      <c r="C513" t="s">
        <v>1053</v>
      </c>
      <c r="D513" t="s">
        <v>1588</v>
      </c>
      <c r="E513" t="s">
        <v>2097</v>
      </c>
    </row>
    <row r="514" spans="1:5" x14ac:dyDescent="0.25">
      <c r="A514">
        <v>108598</v>
      </c>
      <c r="B514" t="s">
        <v>279</v>
      </c>
      <c r="C514" t="s">
        <v>1054</v>
      </c>
      <c r="D514" t="s">
        <v>1589</v>
      </c>
      <c r="E514" t="s">
        <v>51</v>
      </c>
    </row>
    <row r="515" spans="1:5" x14ac:dyDescent="0.25">
      <c r="A515">
        <v>106339</v>
      </c>
      <c r="B515" t="s">
        <v>210</v>
      </c>
      <c r="C515" t="s">
        <v>1055</v>
      </c>
      <c r="D515" t="s">
        <v>1590</v>
      </c>
      <c r="E515" t="s">
        <v>2098</v>
      </c>
    </row>
    <row r="516" spans="1:5" x14ac:dyDescent="0.25">
      <c r="A516">
        <v>109040</v>
      </c>
      <c r="B516" t="s">
        <v>305</v>
      </c>
      <c r="C516" t="s">
        <v>1056</v>
      </c>
      <c r="D516" t="s">
        <v>1591</v>
      </c>
    </row>
    <row r="517" spans="1:5" x14ac:dyDescent="0.25">
      <c r="A517">
        <v>106502</v>
      </c>
      <c r="B517" t="s">
        <v>530</v>
      </c>
      <c r="C517" t="s">
        <v>1057</v>
      </c>
      <c r="D517" t="s">
        <v>1592</v>
      </c>
      <c r="E517" t="s">
        <v>2099</v>
      </c>
    </row>
    <row r="518" spans="1:5" x14ac:dyDescent="0.25">
      <c r="A518">
        <v>108201</v>
      </c>
      <c r="B518" t="s">
        <v>199</v>
      </c>
      <c r="C518" t="s">
        <v>1058</v>
      </c>
      <c r="D518" t="s">
        <v>1593</v>
      </c>
      <c r="E518" t="s">
        <v>2100</v>
      </c>
    </row>
    <row r="519" spans="1:5" x14ac:dyDescent="0.25">
      <c r="A519">
        <v>108434</v>
      </c>
      <c r="B519" t="s">
        <v>531</v>
      </c>
      <c r="C519" t="s">
        <v>1059</v>
      </c>
      <c r="D519" t="s">
        <v>1594</v>
      </c>
      <c r="E519" t="s">
        <v>2101</v>
      </c>
    </row>
    <row r="520" spans="1:5" x14ac:dyDescent="0.25">
      <c r="A520">
        <v>106544</v>
      </c>
      <c r="B520" t="s">
        <v>243</v>
      </c>
      <c r="C520" t="s">
        <v>1060</v>
      </c>
      <c r="D520" t="s">
        <v>1595</v>
      </c>
      <c r="E520" t="s">
        <v>2102</v>
      </c>
    </row>
    <row r="521" spans="1:5" x14ac:dyDescent="0.25">
      <c r="A521">
        <v>108512</v>
      </c>
      <c r="B521" t="s">
        <v>532</v>
      </c>
      <c r="C521" t="s">
        <v>1061</v>
      </c>
      <c r="D521" t="s">
        <v>1596</v>
      </c>
      <c r="E521" t="s">
        <v>2103</v>
      </c>
    </row>
    <row r="522" spans="1:5" x14ac:dyDescent="0.25">
      <c r="A522">
        <v>109046</v>
      </c>
      <c r="B522" t="s">
        <v>533</v>
      </c>
      <c r="C522" t="s">
        <v>1062</v>
      </c>
      <c r="D522" t="s">
        <v>1597</v>
      </c>
    </row>
    <row r="523" spans="1:5" x14ac:dyDescent="0.25">
      <c r="A523">
        <v>108402</v>
      </c>
      <c r="B523" t="s">
        <v>534</v>
      </c>
      <c r="C523" t="s">
        <v>1063</v>
      </c>
      <c r="D523" t="s">
        <v>1598</v>
      </c>
      <c r="E523" t="s">
        <v>2104</v>
      </c>
    </row>
    <row r="524" spans="1:5" x14ac:dyDescent="0.25">
      <c r="A524">
        <v>108384</v>
      </c>
      <c r="B524" t="s">
        <v>202</v>
      </c>
      <c r="C524" t="s">
        <v>1064</v>
      </c>
      <c r="D524" t="s">
        <v>1599</v>
      </c>
      <c r="E524" t="s">
        <v>2105</v>
      </c>
    </row>
    <row r="525" spans="1:5" x14ac:dyDescent="0.25">
      <c r="A525">
        <v>106326</v>
      </c>
      <c r="B525" t="s">
        <v>252</v>
      </c>
      <c r="C525" t="s">
        <v>1065</v>
      </c>
      <c r="D525" t="s">
        <v>1600</v>
      </c>
      <c r="E525" t="s">
        <v>2106</v>
      </c>
    </row>
    <row r="526" spans="1:5" x14ac:dyDescent="0.25">
      <c r="A526">
        <v>106582</v>
      </c>
      <c r="B526" t="s">
        <v>244</v>
      </c>
      <c r="C526" t="s">
        <v>1066</v>
      </c>
      <c r="D526" t="s">
        <v>1601</v>
      </c>
      <c r="E526" t="s">
        <v>2107</v>
      </c>
    </row>
    <row r="527" spans="1:5" x14ac:dyDescent="0.25">
      <c r="A527">
        <v>108383</v>
      </c>
      <c r="B527" t="s">
        <v>242</v>
      </c>
      <c r="C527" t="s">
        <v>1067</v>
      </c>
      <c r="D527" t="s">
        <v>1602</v>
      </c>
      <c r="E527" t="s">
        <v>2108</v>
      </c>
    </row>
    <row r="528" spans="1:5" x14ac:dyDescent="0.25">
      <c r="A528">
        <v>109052</v>
      </c>
      <c r="B528" t="s">
        <v>478</v>
      </c>
      <c r="C528" t="s">
        <v>1068</v>
      </c>
      <c r="D528" t="s">
        <v>1603</v>
      </c>
    </row>
    <row r="529" spans="1:5" x14ac:dyDescent="0.25">
      <c r="A529">
        <v>106525</v>
      </c>
      <c r="B529" t="s">
        <v>404</v>
      </c>
      <c r="C529" t="s">
        <v>1069</v>
      </c>
      <c r="D529" t="s">
        <v>1604</v>
      </c>
      <c r="E529" t="s">
        <v>2109</v>
      </c>
    </row>
    <row r="530" spans="1:5" x14ac:dyDescent="0.25">
      <c r="A530">
        <v>108380</v>
      </c>
      <c r="B530" t="s">
        <v>535</v>
      </c>
      <c r="C530" t="s">
        <v>1070</v>
      </c>
      <c r="D530" t="s">
        <v>1605</v>
      </c>
      <c r="E530" t="s">
        <v>2110</v>
      </c>
    </row>
    <row r="531" spans="1:5" x14ac:dyDescent="0.25">
      <c r="A531">
        <v>108408</v>
      </c>
      <c r="B531" t="s">
        <v>536</v>
      </c>
      <c r="C531" t="s">
        <v>1071</v>
      </c>
      <c r="D531" t="s">
        <v>1606</v>
      </c>
      <c r="E531" t="s">
        <v>2111</v>
      </c>
    </row>
    <row r="532" spans="1:5" x14ac:dyDescent="0.25">
      <c r="A532">
        <v>106436</v>
      </c>
      <c r="B532" t="s">
        <v>537</v>
      </c>
      <c r="C532" t="s">
        <v>1072</v>
      </c>
      <c r="D532" t="s">
        <v>1607</v>
      </c>
      <c r="E532" t="s">
        <v>2112</v>
      </c>
    </row>
    <row r="533" spans="1:5" x14ac:dyDescent="0.25">
      <c r="A533">
        <v>106596</v>
      </c>
      <c r="B533" t="s">
        <v>300</v>
      </c>
      <c r="C533" t="s">
        <v>1073</v>
      </c>
      <c r="D533" t="s">
        <v>1608</v>
      </c>
      <c r="E533" t="s">
        <v>2113</v>
      </c>
    </row>
    <row r="534" spans="1:5" x14ac:dyDescent="0.25">
      <c r="A534">
        <v>109053</v>
      </c>
      <c r="B534" t="s">
        <v>538</v>
      </c>
      <c r="C534" t="s">
        <v>1074</v>
      </c>
      <c r="D534" t="s">
        <v>1609</v>
      </c>
    </row>
    <row r="535" spans="1:5" x14ac:dyDescent="0.25">
      <c r="A535">
        <v>106660</v>
      </c>
      <c r="B535" t="s">
        <v>200</v>
      </c>
      <c r="C535" t="s">
        <v>1075</v>
      </c>
      <c r="D535" t="s">
        <v>1610</v>
      </c>
      <c r="E535" t="s">
        <v>2114</v>
      </c>
    </row>
    <row r="536" spans="1:5" x14ac:dyDescent="0.25">
      <c r="A536">
        <v>106584</v>
      </c>
      <c r="B536" t="s">
        <v>539</v>
      </c>
      <c r="C536" t="s">
        <v>1076</v>
      </c>
      <c r="D536" t="s">
        <v>1611</v>
      </c>
      <c r="E536" t="s">
        <v>2115</v>
      </c>
    </row>
    <row r="537" spans="1:5" x14ac:dyDescent="0.25">
      <c r="A537">
        <v>106675</v>
      </c>
      <c r="B537" t="s">
        <v>231</v>
      </c>
      <c r="C537" t="s">
        <v>1077</v>
      </c>
      <c r="D537" t="s">
        <v>1612</v>
      </c>
      <c r="E537" t="s">
        <v>2116</v>
      </c>
    </row>
    <row r="538" spans="1:5" x14ac:dyDescent="0.25">
      <c r="A538">
        <v>106297</v>
      </c>
      <c r="B538" t="s">
        <v>221</v>
      </c>
      <c r="C538" t="s">
        <v>1078</v>
      </c>
      <c r="D538" t="s">
        <v>1613</v>
      </c>
      <c r="E538" t="s">
        <v>2117</v>
      </c>
    </row>
    <row r="539" spans="1:5" x14ac:dyDescent="0.25">
      <c r="A539">
        <v>107017</v>
      </c>
      <c r="B539" t="s">
        <v>202</v>
      </c>
      <c r="C539" t="s">
        <v>1079</v>
      </c>
      <c r="D539" t="s">
        <v>1614</v>
      </c>
      <c r="E539" t="s">
        <v>2118</v>
      </c>
    </row>
    <row r="540" spans="1:5" x14ac:dyDescent="0.25">
      <c r="A540">
        <v>106654</v>
      </c>
      <c r="B540" t="s">
        <v>540</v>
      </c>
      <c r="C540" t="s">
        <v>1080</v>
      </c>
      <c r="D540" t="s">
        <v>1615</v>
      </c>
      <c r="E540" t="s">
        <v>2119</v>
      </c>
    </row>
    <row r="541" spans="1:5" x14ac:dyDescent="0.25">
      <c r="A541">
        <v>108490</v>
      </c>
      <c r="B541" t="s">
        <v>461</v>
      </c>
      <c r="C541" t="s">
        <v>1081</v>
      </c>
      <c r="D541" t="s">
        <v>1616</v>
      </c>
      <c r="E541" t="s">
        <v>2120</v>
      </c>
    </row>
    <row r="542" spans="1:5" x14ac:dyDescent="0.25">
      <c r="A542">
        <v>106493</v>
      </c>
      <c r="B542" t="s">
        <v>299</v>
      </c>
      <c r="C542" t="s">
        <v>1082</v>
      </c>
      <c r="D542" t="s">
        <v>1617</v>
      </c>
      <c r="E542" t="s">
        <v>2121</v>
      </c>
    </row>
    <row r="543" spans="1:5" x14ac:dyDescent="0.25">
      <c r="A543">
        <v>109062</v>
      </c>
      <c r="B543" t="s">
        <v>541</v>
      </c>
      <c r="C543" t="s">
        <v>1083</v>
      </c>
      <c r="D543" t="s">
        <v>1618</v>
      </c>
    </row>
    <row r="544" spans="1:5" x14ac:dyDescent="0.25">
      <c r="A544">
        <v>107013</v>
      </c>
      <c r="B544" t="s">
        <v>542</v>
      </c>
      <c r="C544" t="s">
        <v>1084</v>
      </c>
      <c r="D544" t="s">
        <v>1619</v>
      </c>
      <c r="E544" t="s">
        <v>2122</v>
      </c>
    </row>
    <row r="545" spans="1:5" x14ac:dyDescent="0.25">
      <c r="A545">
        <v>108468</v>
      </c>
      <c r="B545" t="s">
        <v>543</v>
      </c>
      <c r="C545" t="s">
        <v>1085</v>
      </c>
      <c r="D545" t="s">
        <v>1620</v>
      </c>
      <c r="E545" t="s">
        <v>2123</v>
      </c>
    </row>
    <row r="546" spans="1:5" x14ac:dyDescent="0.25">
      <c r="A546">
        <v>106274</v>
      </c>
      <c r="B546" t="s">
        <v>240</v>
      </c>
      <c r="C546" t="s">
        <v>1086</v>
      </c>
      <c r="D546" t="s">
        <v>1621</v>
      </c>
      <c r="E546" t="s">
        <v>2124</v>
      </c>
    </row>
    <row r="547" spans="1:5" x14ac:dyDescent="0.25">
      <c r="A547">
        <v>108534</v>
      </c>
      <c r="B547" t="s">
        <v>301</v>
      </c>
      <c r="C547" t="s">
        <v>1087</v>
      </c>
      <c r="D547" t="s">
        <v>1622</v>
      </c>
      <c r="E547" t="s">
        <v>2125</v>
      </c>
    </row>
    <row r="548" spans="1:5" x14ac:dyDescent="0.25">
      <c r="A548">
        <v>108413</v>
      </c>
      <c r="B548" t="s">
        <v>544</v>
      </c>
      <c r="C548" t="s">
        <v>1088</v>
      </c>
      <c r="D548" t="s">
        <v>1623</v>
      </c>
      <c r="E548" t="s">
        <v>2126</v>
      </c>
    </row>
    <row r="549" spans="1:5" x14ac:dyDescent="0.25">
      <c r="A549">
        <v>108155</v>
      </c>
      <c r="B549" t="s">
        <v>475</v>
      </c>
      <c r="C549" t="s">
        <v>1089</v>
      </c>
      <c r="D549" t="s">
        <v>1624</v>
      </c>
      <c r="E549" t="s">
        <v>2127</v>
      </c>
    </row>
    <row r="550" spans="1:5" x14ac:dyDescent="0.25">
      <c r="A550">
        <v>106497</v>
      </c>
      <c r="B550" t="s">
        <v>545</v>
      </c>
      <c r="C550" t="s">
        <v>1090</v>
      </c>
      <c r="D550" t="s">
        <v>1625</v>
      </c>
      <c r="E550" t="s">
        <v>2128</v>
      </c>
    </row>
    <row r="551" spans="1:5" x14ac:dyDescent="0.25">
      <c r="A551">
        <v>106488</v>
      </c>
      <c r="B551" t="s">
        <v>546</v>
      </c>
      <c r="C551" t="s">
        <v>1091</v>
      </c>
      <c r="D551" t="s">
        <v>1626</v>
      </c>
      <c r="E551" t="s">
        <v>2129</v>
      </c>
    </row>
    <row r="552" spans="1:5" x14ac:dyDescent="0.25">
      <c r="A552">
        <v>108470</v>
      </c>
      <c r="B552" t="s">
        <v>547</v>
      </c>
      <c r="C552" t="s">
        <v>1092</v>
      </c>
      <c r="D552" t="s">
        <v>1627</v>
      </c>
      <c r="E552" t="s">
        <v>2130</v>
      </c>
    </row>
  </sheetData>
  <customSheetViews>
    <customSheetView guid="{AD0A33BB-7E9F-4570-B450-B6070F788C53}" state="hidden" topLeftCell="A160">
      <pageMargins left="0.7" right="0.7" top="0.75" bottom="0.75" header="0.3" footer="0.3"/>
    </customSheetView>
    <customSheetView guid="{E8653B48-0EE0-47BF-9B59-BFE4FEC067AF}" topLeftCell="A160">
      <selection activeCell="C540" sqref="C540"/>
      <pageMargins left="0.7" right="0.7" top="0.75" bottom="0.75" header="0.3" footer="0.3"/>
    </customSheetView>
    <customSheetView guid="{A1621F03-F2BE-4A46-8091-9B675F32807C}" topLeftCell="A160">
      <selection activeCell="C540" sqref="C540"/>
      <pageMargins left="0.7" right="0.7" top="0.75" bottom="0.75" header="0.3" footer="0.3"/>
    </customSheetView>
    <customSheetView guid="{98BE7DD3-C638-4A7A-971A-7163F7A93626}" filter="1" showAutoFilter="1" state="hidden" topLeftCell="A468">
      <selection activeCell="P96" sqref="P96"/>
      <pageMargins left="0.7" right="0.7" top="0.75" bottom="0.75" header="0.3" footer="0.3"/>
      <autoFilter ref="A1:E467">
        <filterColumn colId="2">
          <filters>
            <filter val="#N/A"/>
          </filters>
        </filterColumn>
      </autoFilter>
    </customSheetView>
    <customSheetView guid="{376EDB96-FF41-42B2-8A10-0940F7A5C414}" showAutoFilter="1">
      <selection activeCell="A2" sqref="A2:C467"/>
      <pageMargins left="0.7" right="0.7" top="0.75" bottom="0.75" header="0.3" footer="0.3"/>
      <autoFilter ref="A1:E467"/>
    </customSheetView>
    <customSheetView guid="{6548D23D-B38A-4D39-97B8-057AA6D8A570}" filter="1" showAutoFilter="1" topLeftCell="A32">
      <selection activeCell="A27" sqref="A27:B461"/>
      <pageMargins left="0.7" right="0.7" top="0.75" bottom="0.75" header="0.3" footer="0.3"/>
      <autoFilter ref="A1:E467">
        <filterColumn colId="2">
          <filters>
            <filter val="#N/A"/>
          </filters>
        </filterColumn>
      </autoFilter>
    </customSheetView>
    <customSheetView guid="{0E497C03-65D5-4BDF-A6D3-057A81FBDA4D}" filter="1" showAutoFilter="1" topLeftCell="A32">
      <selection activeCell="A27" sqref="A27:B461"/>
      <pageMargins left="0.7" right="0.7" top="0.75" bottom="0.75" header="0.3" footer="0.3"/>
      <autoFilter ref="A1:E467">
        <filterColumn colId="2">
          <filters>
            <filter val="#N/A"/>
          </filters>
        </filterColumn>
      </autoFilter>
    </customSheetView>
    <customSheetView guid="{0C9272A9-9646-4714-B406-0609E5970550}" topLeftCell="A160">
      <selection activeCell="C540" sqref="C540"/>
      <pageMargins left="0.7" right="0.7" top="0.75" bottom="0.75" header="0.3" footer="0.3"/>
    </customSheetView>
  </customSheetView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9"/>
  <sheetViews>
    <sheetView workbookViewId="0"/>
  </sheetViews>
  <sheetFormatPr baseColWidth="10" defaultRowHeight="15" x14ac:dyDescent="0.25"/>
  <cols>
    <col min="3" max="3" width="50.42578125" bestFit="1" customWidth="1"/>
    <col min="4" max="4" width="24.28515625" customWidth="1"/>
    <col min="5" max="5" width="34.5703125" bestFit="1" customWidth="1"/>
  </cols>
  <sheetData>
    <row r="1" spans="1:15" x14ac:dyDescent="0.25">
      <c r="D1" s="25" t="s">
        <v>2880</v>
      </c>
      <c r="E1" s="102"/>
      <c r="F1" s="25"/>
      <c r="G1" s="25"/>
      <c r="H1" s="25"/>
      <c r="I1" s="25"/>
      <c r="J1" s="25"/>
      <c r="K1" s="25"/>
      <c r="L1" s="25"/>
      <c r="M1" s="25"/>
      <c r="N1" s="25"/>
      <c r="O1" s="25"/>
    </row>
    <row r="2" spans="1:15" x14ac:dyDescent="0.25">
      <c r="A2" s="97" t="s">
        <v>2666</v>
      </c>
      <c r="B2" s="97" t="s">
        <v>2580</v>
      </c>
      <c r="C2" s="98" t="s">
        <v>2449</v>
      </c>
      <c r="D2" s="24" t="s">
        <v>2881</v>
      </c>
      <c r="E2" s="102"/>
      <c r="F2" s="24"/>
      <c r="G2" s="24"/>
      <c r="H2" s="24"/>
      <c r="I2" s="24"/>
      <c r="J2" s="24"/>
      <c r="K2" s="24"/>
      <c r="L2" s="24"/>
      <c r="M2" s="24"/>
      <c r="N2" s="24"/>
      <c r="O2" s="24"/>
    </row>
    <row r="3" spans="1:15" x14ac:dyDescent="0.25">
      <c r="A3" s="97" t="s">
        <v>2895</v>
      </c>
      <c r="B3" s="97" t="s">
        <v>2577</v>
      </c>
      <c r="C3" s="34" t="s">
        <v>2447</v>
      </c>
      <c r="E3" s="102"/>
      <c r="F3" s="24"/>
      <c r="G3" s="24"/>
      <c r="H3" s="24"/>
      <c r="I3" s="24"/>
      <c r="J3" s="24"/>
      <c r="K3" s="24"/>
      <c r="L3" s="24"/>
      <c r="M3" s="24"/>
      <c r="N3" s="24"/>
      <c r="O3" s="24"/>
    </row>
    <row r="4" spans="1:15" x14ac:dyDescent="0.25">
      <c r="A4" s="97" t="s">
        <v>2602</v>
      </c>
      <c r="B4" s="97" t="s">
        <v>2601</v>
      </c>
      <c r="C4" s="98" t="s">
        <v>2898</v>
      </c>
      <c r="D4" s="24" t="s">
        <v>2881</v>
      </c>
      <c r="E4" s="102"/>
      <c r="F4" s="24"/>
      <c r="G4" s="24"/>
      <c r="H4" s="24"/>
      <c r="I4" s="24"/>
      <c r="J4" s="24"/>
      <c r="K4" s="24"/>
      <c r="L4" s="24"/>
      <c r="M4" s="24"/>
      <c r="N4" s="24"/>
      <c r="O4" s="24"/>
    </row>
    <row r="5" spans="1:15" x14ac:dyDescent="0.25">
      <c r="A5" s="97" t="s">
        <v>2609</v>
      </c>
      <c r="B5" s="97" t="s">
        <v>2585</v>
      </c>
      <c r="C5" s="99" t="s">
        <v>2459</v>
      </c>
      <c r="D5" s="24" t="s">
        <v>2881</v>
      </c>
      <c r="E5" s="102"/>
      <c r="F5" s="24"/>
      <c r="G5" s="24"/>
      <c r="H5" s="24"/>
      <c r="I5" s="24"/>
      <c r="J5" s="24"/>
      <c r="K5" s="24"/>
      <c r="L5" s="24"/>
      <c r="M5" s="24"/>
      <c r="N5" s="24"/>
      <c r="O5" s="24"/>
    </row>
    <row r="6" spans="1:15" x14ac:dyDescent="0.25">
      <c r="A6" s="97" t="s">
        <v>2687</v>
      </c>
      <c r="B6" s="97" t="s">
        <v>2614</v>
      </c>
      <c r="C6" s="98" t="s">
        <v>2437</v>
      </c>
      <c r="D6" s="24" t="s">
        <v>2881</v>
      </c>
      <c r="E6" s="102"/>
    </row>
    <row r="7" spans="1:15" x14ac:dyDescent="0.25">
      <c r="A7" s="97" t="s">
        <v>2583</v>
      </c>
      <c r="B7" s="97" t="s">
        <v>2582</v>
      </c>
      <c r="C7" s="45" t="s">
        <v>2451</v>
      </c>
      <c r="D7" s="24" t="s">
        <v>2881</v>
      </c>
      <c r="E7" s="102"/>
    </row>
    <row r="8" spans="1:15" x14ac:dyDescent="0.25">
      <c r="A8" s="97" t="s">
        <v>2873</v>
      </c>
      <c r="B8" s="97" t="s">
        <v>2600</v>
      </c>
      <c r="C8" s="98" t="s">
        <v>2448</v>
      </c>
      <c r="E8" s="102"/>
    </row>
    <row r="9" spans="1:15" x14ac:dyDescent="0.25">
      <c r="A9" s="97" t="s">
        <v>2868</v>
      </c>
      <c r="B9" s="97" t="s">
        <v>2595</v>
      </c>
      <c r="C9" s="45" t="s">
        <v>2522</v>
      </c>
      <c r="D9" t="s">
        <v>2881</v>
      </c>
      <c r="E9" s="102"/>
    </row>
    <row r="10" spans="1:15" x14ac:dyDescent="0.25">
      <c r="A10" s="97" t="s">
        <v>2671</v>
      </c>
      <c r="B10" s="97" t="s">
        <v>2591</v>
      </c>
      <c r="C10" s="45" t="s">
        <v>2442</v>
      </c>
      <c r="D10" t="s">
        <v>2881</v>
      </c>
      <c r="E10" s="102"/>
    </row>
    <row r="11" spans="1:15" x14ac:dyDescent="0.25">
      <c r="A11" s="97" t="s">
        <v>2673</v>
      </c>
      <c r="B11" s="97" t="s">
        <v>2603</v>
      </c>
      <c r="C11" s="45" t="s">
        <v>2462</v>
      </c>
      <c r="D11" t="s">
        <v>2881</v>
      </c>
      <c r="E11" s="102"/>
    </row>
    <row r="12" spans="1:15" x14ac:dyDescent="0.25">
      <c r="A12" s="97" t="s">
        <v>2683</v>
      </c>
      <c r="B12" s="97" t="s">
        <v>2613</v>
      </c>
      <c r="C12" s="45" t="s">
        <v>2445</v>
      </c>
      <c r="D12" t="s">
        <v>2881</v>
      </c>
      <c r="E12" s="102"/>
    </row>
    <row r="13" spans="1:15" x14ac:dyDescent="0.25">
      <c r="A13" s="97" t="s">
        <v>2668</v>
      </c>
      <c r="B13" s="97" t="s">
        <v>2614</v>
      </c>
      <c r="C13" s="45" t="s">
        <v>2443</v>
      </c>
      <c r="D13" t="s">
        <v>2881</v>
      </c>
      <c r="E13" s="102"/>
    </row>
    <row r="14" spans="1:15" x14ac:dyDescent="0.25">
      <c r="A14" s="97" t="s">
        <v>2610</v>
      </c>
      <c r="B14" s="97" t="s">
        <v>2624</v>
      </c>
      <c r="C14" s="45" t="s">
        <v>2452</v>
      </c>
      <c r="D14" t="s">
        <v>2881</v>
      </c>
      <c r="E14" s="102"/>
    </row>
    <row r="15" spans="1:15" x14ac:dyDescent="0.25">
      <c r="A15" s="97" t="s">
        <v>2866</v>
      </c>
      <c r="B15" s="97" t="s">
        <v>2581</v>
      </c>
      <c r="C15" s="98" t="s">
        <v>2436</v>
      </c>
      <c r="D15" t="s">
        <v>2881</v>
      </c>
      <c r="E15" s="102"/>
    </row>
    <row r="16" spans="1:15" x14ac:dyDescent="0.25">
      <c r="A16" s="97" t="s">
        <v>2672</v>
      </c>
      <c r="B16" s="97" t="s">
        <v>2605</v>
      </c>
      <c r="C16" s="45" t="s">
        <v>2455</v>
      </c>
      <c r="D16" t="s">
        <v>2881</v>
      </c>
      <c r="E16" s="102"/>
    </row>
    <row r="17" spans="1:5" x14ac:dyDescent="0.25">
      <c r="A17" s="97" t="s">
        <v>2619</v>
      </c>
      <c r="B17" s="97" t="s">
        <v>2620</v>
      </c>
      <c r="C17" s="45" t="s">
        <v>2465</v>
      </c>
      <c r="D17" t="s">
        <v>2881</v>
      </c>
      <c r="E17" s="102"/>
    </row>
    <row r="18" spans="1:5" x14ac:dyDescent="0.25">
      <c r="A18" s="97" t="s">
        <v>2679</v>
      </c>
      <c r="B18" s="97" t="s">
        <v>2331</v>
      </c>
      <c r="C18" s="98" t="s">
        <v>2454</v>
      </c>
      <c r="D18" t="s">
        <v>2881</v>
      </c>
      <c r="E18" s="102"/>
    </row>
    <row r="19" spans="1:5" x14ac:dyDescent="0.25">
      <c r="A19" s="97" t="s">
        <v>2871</v>
      </c>
      <c r="B19" s="97" t="s">
        <v>2608</v>
      </c>
      <c r="C19" s="45" t="s">
        <v>2468</v>
      </c>
      <c r="D19" t="s">
        <v>2881</v>
      </c>
      <c r="E19" s="102"/>
    </row>
    <row r="20" spans="1:5" x14ac:dyDescent="0.25">
      <c r="A20" s="97" t="s">
        <v>2872</v>
      </c>
      <c r="B20" s="97" t="s">
        <v>2615</v>
      </c>
      <c r="C20" s="101" t="s">
        <v>2469</v>
      </c>
      <c r="D20" t="s">
        <v>2881</v>
      </c>
      <c r="E20" s="102"/>
    </row>
    <row r="21" spans="1:5" x14ac:dyDescent="0.25">
      <c r="A21" s="97" t="s">
        <v>2896</v>
      </c>
      <c r="B21" s="97" t="s">
        <v>2363</v>
      </c>
      <c r="C21" s="34" t="s">
        <v>2450</v>
      </c>
      <c r="E21" s="102"/>
    </row>
    <row r="22" spans="1:5" x14ac:dyDescent="0.25">
      <c r="A22" s="97" t="s">
        <v>2590</v>
      </c>
      <c r="B22" s="97" t="s">
        <v>2589</v>
      </c>
      <c r="C22" s="45" t="s">
        <v>2441</v>
      </c>
      <c r="D22" t="s">
        <v>2881</v>
      </c>
      <c r="E22" s="102"/>
    </row>
    <row r="23" spans="1:5" x14ac:dyDescent="0.25">
      <c r="A23" s="97" t="s">
        <v>2669</v>
      </c>
      <c r="B23" s="97" t="s">
        <v>2612</v>
      </c>
      <c r="C23" s="45" t="s">
        <v>2463</v>
      </c>
      <c r="D23" t="s">
        <v>2881</v>
      </c>
      <c r="E23" s="102"/>
    </row>
    <row r="24" spans="1:5" x14ac:dyDescent="0.25">
      <c r="A24" s="97" t="s">
        <v>2670</v>
      </c>
      <c r="B24" s="97" t="s">
        <v>2592</v>
      </c>
      <c r="C24" s="45" t="s">
        <v>2458</v>
      </c>
      <c r="D24" t="s">
        <v>2881</v>
      </c>
      <c r="E24" s="102"/>
    </row>
    <row r="25" spans="1:5" x14ac:dyDescent="0.25">
      <c r="A25" s="97" t="s">
        <v>2676</v>
      </c>
      <c r="B25" s="97" t="s">
        <v>2623</v>
      </c>
      <c r="C25" s="98" t="s">
        <v>2466</v>
      </c>
      <c r="D25" t="s">
        <v>2881</v>
      </c>
      <c r="E25" s="102"/>
    </row>
    <row r="26" spans="1:5" x14ac:dyDescent="0.25">
      <c r="A26" s="97" t="s">
        <v>2867</v>
      </c>
      <c r="B26" s="97" t="s">
        <v>2586</v>
      </c>
      <c r="C26" s="45" t="s">
        <v>2456</v>
      </c>
      <c r="D26" t="s">
        <v>2881</v>
      </c>
      <c r="E26" s="102"/>
    </row>
    <row r="27" spans="1:5" x14ac:dyDescent="0.25">
      <c r="A27" s="97" t="s">
        <v>2617</v>
      </c>
      <c r="B27" s="97" t="s">
        <v>2616</v>
      </c>
      <c r="C27" s="45" t="s">
        <v>2457</v>
      </c>
      <c r="D27" t="s">
        <v>2881</v>
      </c>
      <c r="E27" s="102"/>
    </row>
    <row r="28" spans="1:5" x14ac:dyDescent="0.25">
      <c r="A28" s="97" t="s">
        <v>2594</v>
      </c>
      <c r="B28" s="97" t="s">
        <v>2897</v>
      </c>
      <c r="C28" s="45" t="s">
        <v>2464</v>
      </c>
      <c r="D28" t="s">
        <v>2881</v>
      </c>
      <c r="E28" s="102"/>
    </row>
    <row r="29" spans="1:5" x14ac:dyDescent="0.25">
      <c r="A29" s="97" t="s">
        <v>2588</v>
      </c>
      <c r="B29" s="97" t="s">
        <v>2587</v>
      </c>
      <c r="C29" s="100" t="s">
        <v>2511</v>
      </c>
      <c r="D29" t="s">
        <v>2881</v>
      </c>
      <c r="E29" s="102"/>
    </row>
    <row r="30" spans="1:5" x14ac:dyDescent="0.25">
      <c r="A30" s="97" t="s">
        <v>2684</v>
      </c>
      <c r="B30" s="97" t="s">
        <v>2599</v>
      </c>
      <c r="C30" s="45" t="s">
        <v>2444</v>
      </c>
      <c r="D30" t="s">
        <v>2881</v>
      </c>
      <c r="E30" s="102"/>
    </row>
    <row r="31" spans="1:5" x14ac:dyDescent="0.25">
      <c r="A31" s="97" t="s">
        <v>2870</v>
      </c>
      <c r="B31" s="97" t="s">
        <v>2606</v>
      </c>
      <c r="C31" s="98" t="s">
        <v>2460</v>
      </c>
      <c r="D31" t="s">
        <v>2881</v>
      </c>
      <c r="E31" s="102"/>
    </row>
    <row r="32" spans="1:5" x14ac:dyDescent="0.25">
      <c r="A32" s="97" t="s">
        <v>2865</v>
      </c>
      <c r="B32" s="97" t="s">
        <v>2657</v>
      </c>
      <c r="C32" s="45"/>
      <c r="D32" t="s">
        <v>2881</v>
      </c>
      <c r="E32" s="102"/>
    </row>
    <row r="33" spans="1:5" x14ac:dyDescent="0.25">
      <c r="A33" s="97" t="s">
        <v>2869</v>
      </c>
      <c r="B33" s="97" t="s">
        <v>2621</v>
      </c>
      <c r="C33" s="98" t="s">
        <v>2453</v>
      </c>
      <c r="D33" t="s">
        <v>2881</v>
      </c>
      <c r="E33" s="102"/>
    </row>
    <row r="34" spans="1:5" x14ac:dyDescent="0.25">
      <c r="A34" s="97" t="s">
        <v>2798</v>
      </c>
      <c r="B34" s="97" t="s">
        <v>2799</v>
      </c>
      <c r="C34" s="97" t="s">
        <v>2467</v>
      </c>
      <c r="D34" t="s">
        <v>2881</v>
      </c>
    </row>
    <row r="36" spans="1:5" x14ac:dyDescent="0.25">
      <c r="A36" s="107" t="s">
        <v>2889</v>
      </c>
      <c r="B36" s="107"/>
    </row>
    <row r="37" spans="1:5" x14ac:dyDescent="0.25">
      <c r="A37" s="97" t="s">
        <v>2412</v>
      </c>
      <c r="B37" s="97"/>
      <c r="C37" s="34" t="str">
        <f>VLOOKUP(A37,Projets!$K$2:$L$90,2,0)</f>
        <v>Aliaume Breteau - BHC &lt;abh@beehealthcare.fr&gt;</v>
      </c>
      <c r="D37">
        <f>VLOOKUP(C37,$C$2:$D$34,2,0)</f>
        <v>0</v>
      </c>
      <c r="E37" s="97"/>
    </row>
    <row r="38" spans="1:5" x14ac:dyDescent="0.25">
      <c r="A38" s="97" t="s">
        <v>2418</v>
      </c>
      <c r="B38" s="97"/>
      <c r="C38" s="34" t="str">
        <f>VLOOKUP(A38,Projets!$K$2:$L$90,2,0)</f>
        <v>antoine marck &lt;antoine.marck@lagenceblue.fr&gt;</v>
      </c>
      <c r="D38">
        <f t="shared" ref="D38:D69" si="0">VLOOKUP(C38,$C$2:$D$34,2,0)</f>
        <v>0</v>
      </c>
      <c r="E38" s="97"/>
    </row>
    <row r="39" spans="1:5" x14ac:dyDescent="0.25">
      <c r="A39" s="97" t="s">
        <v>2526</v>
      </c>
      <c r="B39" s="97"/>
      <c r="C39" s="34" t="str">
        <f>VLOOKUP(A39,Projets!$K$2:$L$90,2,0)</f>
        <v>waleed.mouhali@ece.fr</v>
      </c>
      <c r="D39" t="e">
        <f t="shared" si="0"/>
        <v>#N/A</v>
      </c>
      <c r="E39" s="97"/>
    </row>
    <row r="40" spans="1:5" x14ac:dyDescent="0.25">
      <c r="A40" s="97" t="s">
        <v>2425</v>
      </c>
      <c r="B40" s="97"/>
      <c r="C40" s="34" t="str">
        <f>VLOOKUP(A40,Projets!$K$2:$L$90,2,0)</f>
        <v>celine.trapes@ece.fr</v>
      </c>
      <c r="D40" t="str">
        <f t="shared" si="0"/>
        <v>ok</v>
      </c>
      <c r="E40" s="97"/>
    </row>
    <row r="41" spans="1:5" x14ac:dyDescent="0.25">
      <c r="A41" s="97" t="s">
        <v>2435</v>
      </c>
      <c r="B41" s="97"/>
      <c r="C41" s="34" t="str">
        <f>VLOOKUP(A41,Projets!$K$2:$L$90,2,0)</f>
        <v>Chiraz HAMMAMI &lt;chiraz.hammami@edu.ece.fr&gt;</v>
      </c>
      <c r="D41" t="str">
        <f t="shared" si="0"/>
        <v>ok</v>
      </c>
      <c r="E41" s="97"/>
    </row>
    <row r="42" spans="1:5" ht="15.75" x14ac:dyDescent="0.25">
      <c r="A42" s="106" t="s">
        <v>2406</v>
      </c>
      <c r="B42" s="106"/>
      <c r="C42" s="34" t="str">
        <f>VLOOKUP(A42,Projets!$K$2:$L$90,2,0)</f>
        <v>CRAMBES Christine &lt;christine.crambes@ece.fr&gt;</v>
      </c>
      <c r="D42" t="str">
        <f t="shared" si="0"/>
        <v>ok</v>
      </c>
      <c r="E42" s="106"/>
    </row>
    <row r="43" spans="1:5" x14ac:dyDescent="0.25">
      <c r="A43" s="97" t="s">
        <v>2428</v>
      </c>
      <c r="B43" s="97"/>
      <c r="C43" s="34" t="str">
        <f>VLOOKUP(A43,Projets!$K$2:$L$90,2,0)</f>
        <v>phamhi@ece.fr</v>
      </c>
      <c r="D43" t="str">
        <f t="shared" si="0"/>
        <v>ok</v>
      </c>
      <c r="E43" s="97"/>
    </row>
    <row r="44" spans="1:5" x14ac:dyDescent="0.25">
      <c r="A44" s="97" t="s">
        <v>2423</v>
      </c>
      <c r="B44" s="97"/>
      <c r="C44" s="34" t="str">
        <f>VLOOKUP(A44,Projets!$K$2:$L$90,2,0)</f>
        <v>elisabeth.rendler@ece.fr</v>
      </c>
      <c r="D44" t="str">
        <f t="shared" si="0"/>
        <v>ok</v>
      </c>
      <c r="E44" s="97"/>
    </row>
    <row r="45" spans="1:5" x14ac:dyDescent="0.25">
      <c r="A45" s="97" t="s">
        <v>2415</v>
      </c>
      <c r="B45" s="97"/>
      <c r="C45" s="34" t="str">
        <f>VLOOKUP(A45,Projets!$K$2:$L$90,2,0)</f>
        <v>federico.mele@ece.fr</v>
      </c>
      <c r="D45" t="str">
        <f t="shared" si="0"/>
        <v>ok</v>
      </c>
      <c r="E45" s="97"/>
    </row>
    <row r="46" spans="1:5" x14ac:dyDescent="0.25">
      <c r="A46" s="97" t="s">
        <v>2417</v>
      </c>
      <c r="B46" s="97"/>
      <c r="C46" s="34" t="str">
        <f>VLOOKUP(A46,Projets!$K$2:$L$90,2,0)</f>
        <v>filippo.ferdeghini@ece.fr</v>
      </c>
      <c r="D46" t="str">
        <f t="shared" si="0"/>
        <v>ok</v>
      </c>
      <c r="E46" s="97"/>
    </row>
    <row r="47" spans="1:5" x14ac:dyDescent="0.25">
      <c r="A47" s="97" t="s">
        <v>2424</v>
      </c>
      <c r="B47" s="97"/>
      <c r="C47" s="34" t="str">
        <f>VLOOKUP(A47,Projets!$K$2:$L$90,2,0)</f>
        <v>francois.muller@ece.fr</v>
      </c>
      <c r="D47" t="str">
        <f t="shared" si="0"/>
        <v>ok</v>
      </c>
      <c r="E47" s="97"/>
    </row>
    <row r="48" spans="1:5" x14ac:dyDescent="0.25">
      <c r="A48" s="97" t="s">
        <v>2430</v>
      </c>
      <c r="B48" s="97"/>
      <c r="C48" s="34" t="str">
        <f>VLOOKUP(A48,Projets!$K$2:$L$90,2,0)</f>
        <v>frederic.ravaut@ece.fr</v>
      </c>
      <c r="D48" t="str">
        <f t="shared" si="0"/>
        <v>ok</v>
      </c>
      <c r="E48" s="97"/>
    </row>
    <row r="49" spans="1:5" x14ac:dyDescent="0.25">
      <c r="A49" s="97" t="s">
        <v>2519</v>
      </c>
      <c r="B49" s="97"/>
      <c r="C49" s="34" t="str">
        <f>VLOOKUP(A49,Projets!$K$2:$L$90,2,0)</f>
        <v>Delache.gautier@gmail.com</v>
      </c>
      <c r="D49" t="str">
        <f t="shared" si="0"/>
        <v>ok</v>
      </c>
      <c r="E49" s="97"/>
    </row>
    <row r="50" spans="1:5" x14ac:dyDescent="0.25">
      <c r="A50" s="97" t="s">
        <v>2416</v>
      </c>
      <c r="B50" s="97"/>
      <c r="C50" s="34" t="str">
        <f>VLOOKUP(A50,Projets!$K$2:$L$90,2,0)</f>
        <v>ROSSARD Jacques &lt;jacques.rossard@ece.fr&gt;</v>
      </c>
      <c r="D50" t="str">
        <f t="shared" si="0"/>
        <v>ok</v>
      </c>
      <c r="E50" s="97"/>
    </row>
    <row r="51" spans="1:5" x14ac:dyDescent="0.25">
      <c r="A51" s="97" t="s">
        <v>2422</v>
      </c>
      <c r="B51" s="97"/>
      <c r="C51" s="34" t="str">
        <f>VLOOKUP(A51,Projets!$K$2:$L$90,2,0)</f>
        <v>jae-yun.jun-kim@ece.fr</v>
      </c>
      <c r="D51" t="str">
        <f t="shared" si="0"/>
        <v>ok</v>
      </c>
      <c r="E51" s="97"/>
    </row>
    <row r="52" spans="1:5" x14ac:dyDescent="0.25">
      <c r="A52" s="97" t="s">
        <v>2414</v>
      </c>
      <c r="B52" s="97"/>
      <c r="C52" s="34" t="str">
        <f>VLOOKUP(A52,Projets!$K$2:$L$90,2,0)</f>
        <v>jbc@beehealthcare.fr</v>
      </c>
      <c r="D52">
        <f t="shared" si="0"/>
        <v>0</v>
      </c>
      <c r="E52" s="97"/>
    </row>
    <row r="53" spans="1:5" x14ac:dyDescent="0.25">
      <c r="A53" s="97" t="s">
        <v>2420</v>
      </c>
      <c r="B53" s="97"/>
      <c r="C53" s="34" t="s">
        <v>2898</v>
      </c>
      <c r="D53" t="str">
        <f t="shared" si="0"/>
        <v>ok</v>
      </c>
      <c r="E53" s="97"/>
    </row>
    <row r="54" spans="1:5" x14ac:dyDescent="0.25">
      <c r="A54" s="97" t="s">
        <v>2419</v>
      </c>
      <c r="B54" s="97"/>
      <c r="C54" s="34" t="str">
        <f>VLOOKUP(A54,Projets!$K$2:$L$90,2,0)</f>
        <v>jjwanegue &lt;jjwanegue@wanadoo.fr&gt;</v>
      </c>
      <c r="D54" t="str">
        <f t="shared" si="0"/>
        <v>ok</v>
      </c>
      <c r="E54" s="97"/>
    </row>
    <row r="55" spans="1:5" x14ac:dyDescent="0.25">
      <c r="A55" s="97" t="s">
        <v>2432</v>
      </c>
      <c r="B55" s="97"/>
      <c r="C55" s="34" t="str">
        <f>VLOOKUP(A55,Projets!$K$2:$L$90,2,0)</f>
        <v>kevin.frydman@esquad.co</v>
      </c>
      <c r="D55" t="str">
        <f t="shared" si="0"/>
        <v>ok</v>
      </c>
      <c r="E55" s="97"/>
    </row>
    <row r="56" spans="1:5" x14ac:dyDescent="0.25">
      <c r="A56" s="97" t="s">
        <v>2409</v>
      </c>
      <c r="B56" s="97"/>
      <c r="C56" s="34" t="str">
        <f>VLOOKUP(A56,Projets!$K$2:$L$90,2,0)</f>
        <v>manolo-dulva.hina@ece.fr</v>
      </c>
      <c r="D56" t="str">
        <f t="shared" si="0"/>
        <v>ok</v>
      </c>
      <c r="E56" s="97"/>
    </row>
    <row r="57" spans="1:5" x14ac:dyDescent="0.25">
      <c r="A57" s="97" t="s">
        <v>2408</v>
      </c>
      <c r="B57" s="97"/>
      <c r="C57" s="34" t="str">
        <f>VLOOKUP(A57,Projets!$K$2:$L$90,2,0)</f>
        <v>Maxime Schneider &lt;maxime.schneider.fr@gmail.com&gt;</v>
      </c>
      <c r="D57" t="str">
        <f t="shared" si="0"/>
        <v>ok</v>
      </c>
      <c r="E57" s="97"/>
    </row>
    <row r="58" spans="1:5" x14ac:dyDescent="0.25">
      <c r="A58" s="97" t="s">
        <v>2410</v>
      </c>
      <c r="B58" s="97"/>
      <c r="C58" s="34" t="str">
        <f>VLOOKUP(A58,Projets!$K$2:$L$90,2,0)</f>
        <v>NACER Nassima &lt;fatma-zohra.nacer@ece.fr&gt;</v>
      </c>
      <c r="D58" t="str">
        <f t="shared" si="0"/>
        <v>ok</v>
      </c>
      <c r="E58" s="97"/>
    </row>
    <row r="59" spans="1:5" x14ac:dyDescent="0.25">
      <c r="A59" s="97" t="s">
        <v>2434</v>
      </c>
      <c r="B59" s="97"/>
      <c r="C59" s="34" t="str">
        <f>VLOOKUP(A59,Projets!$K$2:$L$90,2,0)</f>
        <v>nicolas@lopes.io</v>
      </c>
      <c r="D59" t="str">
        <f t="shared" si="0"/>
        <v>ok</v>
      </c>
      <c r="E59" s="97"/>
    </row>
    <row r="60" spans="1:5" x14ac:dyDescent="0.25">
      <c r="A60" s="97" t="s">
        <v>2427</v>
      </c>
      <c r="B60" s="97"/>
      <c r="C60" s="34" t="str">
        <f>VLOOKUP(A60,Projets!$K$2:$L$90,2,0)</f>
        <v>CHESNAIS Olivier &lt;olivier.chesnais@ece.fr&gt;</v>
      </c>
      <c r="D60" t="str">
        <f t="shared" si="0"/>
        <v>ok</v>
      </c>
      <c r="E60" s="97"/>
    </row>
    <row r="61" spans="1:5" x14ac:dyDescent="0.25">
      <c r="A61" s="97" t="s">
        <v>2407</v>
      </c>
      <c r="B61" s="97"/>
      <c r="C61" s="34" t="str">
        <f>VLOOKUP(A61,Projets!$K$2:$L$90,2,0)</f>
        <v>haik@ece.fr</v>
      </c>
      <c r="D61" t="str">
        <f t="shared" si="0"/>
        <v>ok</v>
      </c>
      <c r="E61" s="97"/>
    </row>
    <row r="62" spans="1:5" x14ac:dyDescent="0.25">
      <c r="A62" s="97" t="s">
        <v>2421</v>
      </c>
      <c r="B62" s="97"/>
      <c r="C62" s="34" t="str">
        <f>VLOOKUP(A62,Projets!$K$2:$L$90,2,0)</f>
        <v xml:space="preserve">ZITOUNI Rafik &lt;rafik.zitouni@ece.fr&gt;, </v>
      </c>
      <c r="D62" t="str">
        <f t="shared" si="0"/>
        <v>ok</v>
      </c>
      <c r="E62" s="97"/>
    </row>
    <row r="63" spans="1:5" x14ac:dyDescent="0.25">
      <c r="A63" s="97" t="s">
        <v>2426</v>
      </c>
      <c r="B63" s="97"/>
      <c r="C63" s="34" t="str">
        <f>VLOOKUP(A63,Projets!$K$2:$L$90,2,0)</f>
        <v>manolo-dulva.hina@ece.fr</v>
      </c>
      <c r="D63" t="str">
        <f t="shared" si="0"/>
        <v>ok</v>
      </c>
      <c r="E63" s="97"/>
    </row>
    <row r="64" spans="1:5" x14ac:dyDescent="0.25">
      <c r="A64" s="97" t="s">
        <v>2431</v>
      </c>
      <c r="B64" s="97"/>
      <c r="C64" s="34" t="str">
        <f>VLOOKUP(A64,Projets!$K$2:$L$90,2,0)</f>
        <v>Serena Gallanti &lt;serena.gallanti@ece.fr&gt;</v>
      </c>
      <c r="D64" t="str">
        <f t="shared" si="0"/>
        <v>ok</v>
      </c>
      <c r="E64" s="97"/>
    </row>
    <row r="65" spans="1:5" x14ac:dyDescent="0.25">
      <c r="A65" s="97" t="s">
        <v>2439</v>
      </c>
      <c r="B65" s="97"/>
      <c r="C65" s="34" t="str">
        <f>VLOOKUP(A65,Projets!$K$2:$L$90,2,0)</f>
        <v>guillemo@ece.fr</v>
      </c>
      <c r="D65" t="str">
        <f t="shared" si="0"/>
        <v>ok</v>
      </c>
      <c r="E65" s="97"/>
    </row>
    <row r="66" spans="1:5" x14ac:dyDescent="0.25">
      <c r="A66" s="97" t="s">
        <v>2413</v>
      </c>
      <c r="B66" s="97"/>
      <c r="C66" s="34" t="str">
        <f>VLOOKUP(A66,Projets!$K$2:$L$90,2,0)</f>
        <v>thomas &lt;thomas.couanon@hotmail.fr&gt;</v>
      </c>
      <c r="D66" t="str">
        <f t="shared" si="0"/>
        <v>ok</v>
      </c>
      <c r="E66" s="97"/>
    </row>
    <row r="67" spans="1:5" x14ac:dyDescent="0.25">
      <c r="A67" s="97" t="s">
        <v>2411</v>
      </c>
      <c r="B67" s="97"/>
      <c r="C67" s="34" t="str">
        <f>VLOOKUP(A67,Projets!$K$2:$L$90,2,0)</f>
        <v>Valentin Lecomte &lt;vlecomte@kuantom.com&gt;</v>
      </c>
      <c r="D67" t="str">
        <f t="shared" si="0"/>
        <v>ok</v>
      </c>
      <c r="E67" s="97"/>
    </row>
    <row r="68" spans="1:5" x14ac:dyDescent="0.25">
      <c r="A68" s="97" t="s">
        <v>2433</v>
      </c>
      <c r="B68" s="97"/>
      <c r="C68" s="34" t="str">
        <f>VLOOKUP(A68,Projets!$K$2:$L$90,2,0)</f>
        <v>Victoria Mandefield &lt;mandefield.victoria@gmail.com&gt;</v>
      </c>
      <c r="D68" t="str">
        <f t="shared" si="0"/>
        <v>ok</v>
      </c>
      <c r="E68" s="97"/>
    </row>
    <row r="69" spans="1:5" x14ac:dyDescent="0.25">
      <c r="A69" s="97" t="s">
        <v>2429</v>
      </c>
      <c r="B69" s="97"/>
      <c r="C69" s="34" t="str">
        <f>VLOOKUP(A69,Projets!$K$2:$L$90,2,0)</f>
        <v>rakotond@ece.fr</v>
      </c>
      <c r="D69" t="str">
        <f t="shared" si="0"/>
        <v>ok</v>
      </c>
      <c r="E69" s="97"/>
    </row>
    <row r="72" spans="1:5" x14ac:dyDescent="0.25">
      <c r="A72" s="5"/>
      <c r="B72" s="5"/>
      <c r="C72" t="str">
        <f t="shared" ref="C72:C79" si="1">IF(A72=A73,"KO","ok")</f>
        <v>KO</v>
      </c>
    </row>
    <row r="74" spans="1:5" x14ac:dyDescent="0.25">
      <c r="A74" s="5"/>
      <c r="B74" s="5"/>
    </row>
    <row r="75" spans="1:5" x14ac:dyDescent="0.25">
      <c r="A75" s="5"/>
      <c r="B75" s="5"/>
    </row>
    <row r="78" spans="1:5" x14ac:dyDescent="0.25">
      <c r="A78" s="5"/>
      <c r="B78" s="5"/>
    </row>
    <row r="79" spans="1:5" x14ac:dyDescent="0.25">
      <c r="C79" t="str">
        <f t="shared" si="1"/>
        <v>KO</v>
      </c>
    </row>
  </sheetData>
  <autoFilter ref="A71:O79"/>
  <sortState ref="A2:C34">
    <sortCondition ref="A2:A34"/>
  </sortState>
  <customSheetViews>
    <customSheetView guid="{AD0A33BB-7E9F-4570-B450-B6070F788C53}" showAutoFilter="1" state="hidden">
      <pageMargins left="0.7" right="0.7" top="0.75" bottom="0.75" header="0.3" footer="0.3"/>
      <autoFilter ref="A71:O79"/>
    </customSheetView>
    <customSheetView guid="{E8653B48-0EE0-47BF-9B59-BFE4FEC067AF}" showAutoFilter="1">
      <selection activeCell="C4" sqref="C4"/>
      <pageMargins left="0.7" right="0.7" top="0.75" bottom="0.75" header="0.3" footer="0.3"/>
      <autoFilter ref="A71:O79"/>
    </customSheetView>
    <customSheetView guid="{A1621F03-F2BE-4A46-8091-9B675F32807C}">
      <selection activeCell="F16" sqref="F16"/>
      <pageMargins left="0.7" right="0.7" top="0.75" bottom="0.75" header="0.3" footer="0.3"/>
    </customSheetView>
    <customSheetView guid="{98BE7DD3-C638-4A7A-971A-7163F7A93626}" state="hidden">
      <selection activeCell="P96" sqref="P96"/>
      <pageMargins left="0.7" right="0.7" top="0.75" bottom="0.75" header="0.3" footer="0.3"/>
    </customSheetView>
    <customSheetView guid="{376EDB96-FF41-42B2-8A10-0940F7A5C414}">
      <selection activeCell="K14" sqref="K14"/>
      <pageMargins left="0.7" right="0.7" top="0.75" bottom="0.75" header="0.3" footer="0.3"/>
    </customSheetView>
    <customSheetView guid="{6548D23D-B38A-4D39-97B8-057AA6D8A570}">
      <selection activeCell="K14" sqref="K14"/>
      <pageMargins left="0.7" right="0.7" top="0.75" bottom="0.75" header="0.3" footer="0.3"/>
    </customSheetView>
    <customSheetView guid="{0E497C03-65D5-4BDF-A6D3-057A81FBDA4D}">
      <selection activeCell="K14" sqref="K14"/>
      <pageMargins left="0.7" right="0.7" top="0.75" bottom="0.75" header="0.3" footer="0.3"/>
    </customSheetView>
    <customSheetView guid="{0C9272A9-9646-4714-B406-0609E5970550}" topLeftCell="A10">
      <selection activeCell="D12" sqref="D12"/>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Projets</vt:lpstr>
      <vt:lpstr>Soutenances</vt:lpstr>
      <vt:lpstr>Feuil1</vt:lpstr>
      <vt:lpstr>Dispos mentors</vt:lpstr>
      <vt:lpstr>Pitch</vt:lpstr>
      <vt:lpstr>Elèves</vt:lpstr>
      <vt:lpstr>Feuil4</vt:lpstr>
      <vt:lpstr>Feuil2</vt:lpstr>
      <vt:lpstr>Mentors</vt:lpstr>
      <vt:lpstr>Coordonnées jury</vt:lpstr>
      <vt:lpstr>Feuil3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Amandine Brigaldino</dc:creator>
  <cp:lastModifiedBy>BOUCHEZ David Olivier</cp:lastModifiedBy>
  <cp:lastPrinted>2018-11-05T14:41:05Z</cp:lastPrinted>
  <dcterms:created xsi:type="dcterms:W3CDTF">2017-08-31T14:33:57Z</dcterms:created>
  <dcterms:modified xsi:type="dcterms:W3CDTF">2019-03-27T14:47:50Z</dcterms:modified>
</cp:coreProperties>
</file>