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wncloud\0_Personal\ANALYSIS\Mn3SnN\ST-FMR\Code\STFMR-Analysis-code\auxiliary_stuff\"/>
    </mc:Choice>
  </mc:AlternateContent>
  <bookViews>
    <workbookView xWindow="1872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5" i="1" l="1"/>
  <c r="U15" i="1"/>
  <c r="K15" i="1"/>
  <c r="G15" i="1"/>
  <c r="I15" i="1"/>
  <c r="S15" i="1"/>
  <c r="T15" i="1"/>
  <c r="E15" i="1"/>
  <c r="B7" i="1"/>
  <c r="R15" i="1" s="1"/>
  <c r="W15" i="1" s="1"/>
</calcChain>
</file>

<file path=xl/sharedStrings.xml><?xml version="1.0" encoding="utf-8"?>
<sst xmlns="http://schemas.openxmlformats.org/spreadsheetml/2006/main" count="35" uniqueCount="35">
  <si>
    <t>dOmega/dI (Oe/mA)</t>
  </si>
  <si>
    <t>g_e</t>
  </si>
  <si>
    <t>gamma</t>
  </si>
  <si>
    <t>e</t>
  </si>
  <si>
    <t>hbar</t>
  </si>
  <si>
    <t>mu_0</t>
  </si>
  <si>
    <t>C</t>
  </si>
  <si>
    <t>m2kg/s</t>
  </si>
  <si>
    <t>H/m</t>
  </si>
  <si>
    <t>phi</t>
  </si>
  <si>
    <t>deg</t>
  </si>
  <si>
    <t>sin(phi)</t>
  </si>
  <si>
    <t>f</t>
  </si>
  <si>
    <t>GHz</t>
  </si>
  <si>
    <t>mu_B</t>
  </si>
  <si>
    <t>J/T</t>
  </si>
  <si>
    <t>rad/(sT)</t>
  </si>
  <si>
    <t>dOmega/dI (1/m)</t>
  </si>
  <si>
    <t>gamma/(2pi*f)</t>
  </si>
  <si>
    <t>2e/hbar</t>
  </si>
  <si>
    <t>Ms (emu/cm3)</t>
  </si>
  <si>
    <t>Ms (A/m)</t>
  </si>
  <si>
    <t>H0 (Oe)</t>
  </si>
  <si>
    <t>H0 (A/m)</t>
  </si>
  <si>
    <t>Meff (emu/cm3)</t>
  </si>
  <si>
    <t>Meff (A/m)</t>
  </si>
  <si>
    <t>t_SHM (nm)</t>
  </si>
  <si>
    <t>rho_SHM (muOhmcm)</t>
  </si>
  <si>
    <t>rho_FM (muOhmcm)</t>
  </si>
  <si>
    <t>t_FM (nm)</t>
  </si>
  <si>
    <t>RR</t>
  </si>
  <si>
    <t>w (um)</t>
  </si>
  <si>
    <t>h (nm)</t>
  </si>
  <si>
    <t>A (m2)</t>
  </si>
  <si>
    <t>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</si>
</sst>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zoomScale="115" zoomScaleNormal="115" workbookViewId="0">
      <selection activeCell="E15" sqref="E15"/>
    </sheetView>
  </sheetViews>
  <sheetFormatPr defaultRowHeight="14.4" x14ac:dyDescent="0.3"/>
  <cols>
    <col min="1" max="2" width="11.44140625" customWidth="1"/>
    <col min="3" max="3" width="6.88671875" bestFit="1" customWidth="1"/>
    <col min="4" max="4" width="17.6640625" bestFit="1" customWidth="1"/>
    <col min="5" max="5" width="15.109375" bestFit="1" customWidth="1"/>
    <col min="6" max="11" width="15.109375" customWidth="1"/>
    <col min="12" max="12" width="19.21875" bestFit="1" customWidth="1"/>
    <col min="13" max="13" width="18" bestFit="1" customWidth="1"/>
    <col min="14" max="14" width="10.5546875" bestFit="1" customWidth="1"/>
    <col min="15" max="15" width="9.33203125" bestFit="1" customWidth="1"/>
    <col min="18" max="18" width="13.109375" bestFit="1" customWidth="1"/>
    <col min="21" max="21" width="15.109375" customWidth="1"/>
    <col min="23" max="23" width="10" bestFit="1" customWidth="1"/>
  </cols>
  <sheetData>
    <row r="1" spans="1:23" x14ac:dyDescent="0.3">
      <c r="A1" t="s">
        <v>3</v>
      </c>
      <c r="B1" s="1">
        <v>1.602E-19</v>
      </c>
      <c r="C1" t="s">
        <v>6</v>
      </c>
    </row>
    <row r="2" spans="1:23" x14ac:dyDescent="0.3">
      <c r="A2" t="s">
        <v>4</v>
      </c>
      <c r="B2" s="2">
        <v>1.0545718E-34</v>
      </c>
      <c r="C2" t="s">
        <v>7</v>
      </c>
    </row>
    <row r="3" spans="1:23" x14ac:dyDescent="0.3">
      <c r="A3" t="s">
        <v>5</v>
      </c>
      <c r="B3" s="1">
        <v>1.257E-6</v>
      </c>
      <c r="C3" t="s">
        <v>8</v>
      </c>
    </row>
    <row r="4" spans="1:23" x14ac:dyDescent="0.3">
      <c r="A4" t="s">
        <v>14</v>
      </c>
      <c r="B4" s="1">
        <v>9.2740099940000005E-24</v>
      </c>
      <c r="C4" t="s">
        <v>15</v>
      </c>
    </row>
    <row r="5" spans="1:23" x14ac:dyDescent="0.3">
      <c r="B5" s="1"/>
    </row>
    <row r="6" spans="1:23" x14ac:dyDescent="0.3">
      <c r="A6" t="s">
        <v>1</v>
      </c>
      <c r="B6" s="1">
        <v>2.0699999999999998</v>
      </c>
    </row>
    <row r="7" spans="1:23" x14ac:dyDescent="0.3">
      <c r="A7" t="s">
        <v>2</v>
      </c>
      <c r="B7" s="1">
        <f>B6*B4/B2</f>
        <v>182037872505.03</v>
      </c>
      <c r="C7" t="s">
        <v>16</v>
      </c>
    </row>
    <row r="9" spans="1:23" x14ac:dyDescent="0.3">
      <c r="A9" t="s">
        <v>9</v>
      </c>
      <c r="B9">
        <v>45</v>
      </c>
      <c r="C9" t="s">
        <v>10</v>
      </c>
    </row>
    <row r="11" spans="1:23" x14ac:dyDescent="0.3">
      <c r="A11" t="s">
        <v>12</v>
      </c>
      <c r="B11">
        <v>6</v>
      </c>
      <c r="C11" t="s">
        <v>13</v>
      </c>
    </row>
    <row r="14" spans="1:23" x14ac:dyDescent="0.3">
      <c r="D14" t="s">
        <v>0</v>
      </c>
      <c r="E14" t="s">
        <v>17</v>
      </c>
      <c r="F14" t="s">
        <v>22</v>
      </c>
      <c r="G14" t="s">
        <v>23</v>
      </c>
      <c r="H14" t="s">
        <v>20</v>
      </c>
      <c r="I14" t="s">
        <v>21</v>
      </c>
      <c r="J14" t="s">
        <v>24</v>
      </c>
      <c r="K14" t="s">
        <v>25</v>
      </c>
      <c r="L14" t="s">
        <v>27</v>
      </c>
      <c r="M14" t="s">
        <v>28</v>
      </c>
      <c r="N14" t="s">
        <v>26</v>
      </c>
      <c r="O14" t="s">
        <v>29</v>
      </c>
      <c r="P14" t="s">
        <v>31</v>
      </c>
      <c r="Q14" t="s">
        <v>32</v>
      </c>
      <c r="R14" t="s">
        <v>18</v>
      </c>
      <c r="S14" t="s">
        <v>19</v>
      </c>
      <c r="T14" t="s">
        <v>11</v>
      </c>
      <c r="U14" t="s">
        <v>30</v>
      </c>
      <c r="V14" t="s">
        <v>33</v>
      </c>
      <c r="W14" t="s">
        <v>34</v>
      </c>
    </row>
    <row r="15" spans="1:23" x14ac:dyDescent="0.3">
      <c r="D15">
        <v>0.1</v>
      </c>
      <c r="E15">
        <f>D15*1000000/(4*PI())</f>
        <v>7957.7471545947674</v>
      </c>
      <c r="F15">
        <v>388</v>
      </c>
      <c r="G15">
        <f>F15*1000/(4*PI())</f>
        <v>30876.058959827697</v>
      </c>
      <c r="H15">
        <v>1040</v>
      </c>
      <c r="I15">
        <f>H15*1000</f>
        <v>1040000</v>
      </c>
      <c r="J15">
        <v>850</v>
      </c>
      <c r="K15">
        <f>J15*1000</f>
        <v>850000</v>
      </c>
      <c r="L15">
        <v>205</v>
      </c>
      <c r="M15">
        <v>73</v>
      </c>
      <c r="N15">
        <v>20</v>
      </c>
      <c r="O15">
        <v>10</v>
      </c>
      <c r="P15">
        <v>10</v>
      </c>
      <c r="Q15">
        <v>32</v>
      </c>
      <c r="R15" s="1">
        <f>$B$7/(2*PI()*$B$11*1000000000)</f>
        <v>4.8287045398512918</v>
      </c>
      <c r="S15" s="1">
        <f>2*$B$1/$B$2</f>
        <v>3038199959452737</v>
      </c>
      <c r="T15">
        <f>SIN($B$9/180*PI())</f>
        <v>0.70710678118654746</v>
      </c>
      <c r="U15">
        <f>1+L15*N15/(M15*O15)</f>
        <v>6.6164383561643838</v>
      </c>
      <c r="V15">
        <f>P15*0.000001*Q15*0.000000001</f>
        <v>3.2E-13</v>
      </c>
      <c r="W15" s="1">
        <f>E15*R15*S15/T15*$B$3*I15*O15*0.000000001*(G15+0.5*K15)*U15*V15</f>
        <v>2083251.8251213871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Berthold Rimmler</dc:creator>
  <cp:lastModifiedBy>Berthold Rimmler</cp:lastModifiedBy>
  <dcterms:created xsi:type="dcterms:W3CDTF">2022-05-03T12:51:10Z</dcterms:created>
  <dcterms:modified xsi:type="dcterms:W3CDTF">2022-05-05T09:04:37Z</dcterms:modified>
</cp:coreProperties>
</file>