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50" windowWidth="15195" windowHeight="7560"/>
  </bookViews>
  <sheets>
    <sheet name="Australia Data" sheetId="22" r:id="rId1"/>
    <sheet name="Brazil Data" sheetId="10" r:id="rId2"/>
    <sheet name="Canada Data" sheetId="11" r:id="rId3"/>
    <sheet name="Denmark Data" sheetId="26" r:id="rId4"/>
    <sheet name="Netherlands Data" sheetId="24" r:id="rId5"/>
    <sheet name="New Zealand" sheetId="8" r:id="rId6"/>
    <sheet name="Norway Data" sheetId="17" r:id="rId7"/>
    <sheet name="Mexico Data" sheetId="25" r:id="rId8"/>
    <sheet name="United Kingdom Data" sheetId="20" r:id="rId9"/>
    <sheet name="United States Data" sheetId="15" r:id="rId10"/>
  </sheets>
  <definedNames>
    <definedName name="_xlnm.Print_Area" localSheetId="8">'United Kingdom Data'!#REF!</definedName>
  </definedNames>
  <calcPr calcId="145621"/>
</workbook>
</file>

<file path=xl/calcChain.xml><?xml version="1.0" encoding="utf-8"?>
<calcChain xmlns="http://schemas.openxmlformats.org/spreadsheetml/2006/main">
  <c r="C6" i="8" l="1"/>
  <c r="C5" i="8"/>
  <c r="C4" i="8"/>
  <c r="C3" i="8"/>
  <c r="F22" i="15"/>
  <c r="F21" i="15"/>
  <c r="E18" i="15"/>
  <c r="E17" i="15"/>
  <c r="E16" i="15"/>
  <c r="E15" i="15"/>
  <c r="C6" i="15"/>
  <c r="C5" i="15"/>
  <c r="C4" i="15"/>
  <c r="C3" i="15"/>
  <c r="E18" i="24" l="1"/>
  <c r="E17" i="24"/>
  <c r="E16" i="24"/>
  <c r="E15" i="24"/>
  <c r="D11" i="24"/>
  <c r="C6" i="24"/>
  <c r="C5" i="24"/>
  <c r="C4" i="24"/>
  <c r="C3" i="24"/>
  <c r="D11" i="26"/>
  <c r="D9" i="26"/>
  <c r="E18" i="22"/>
  <c r="E17" i="22"/>
  <c r="E16" i="22"/>
  <c r="E15" i="22"/>
  <c r="E18" i="11"/>
  <c r="E17" i="11"/>
  <c r="E16" i="11"/>
  <c r="E15" i="11"/>
  <c r="D11" i="11"/>
  <c r="D9" i="11"/>
  <c r="C6" i="11"/>
  <c r="C5" i="11"/>
  <c r="C4" i="11"/>
  <c r="C3" i="11"/>
  <c r="D11" i="22"/>
  <c r="D9" i="22"/>
  <c r="C6" i="22"/>
  <c r="C5" i="22"/>
  <c r="C4" i="22"/>
  <c r="C3" i="22"/>
  <c r="C3" i="20"/>
  <c r="D12" i="20" l="1"/>
  <c r="D11" i="20"/>
  <c r="D10" i="20"/>
  <c r="D9" i="20"/>
  <c r="C5" i="20"/>
  <c r="C4" i="20"/>
  <c r="E18" i="25" l="1"/>
  <c r="E17" i="25"/>
  <c r="E16" i="25"/>
  <c r="E15" i="25"/>
  <c r="D11" i="25"/>
  <c r="D9" i="25"/>
  <c r="C6" i="25"/>
  <c r="C5" i="25"/>
  <c r="C4" i="25"/>
  <c r="C3" i="25"/>
  <c r="F21" i="10" l="1"/>
  <c r="B19" i="10"/>
  <c r="B18" i="10"/>
  <c r="E18" i="10" s="1"/>
  <c r="E17" i="10"/>
  <c r="B17" i="10"/>
  <c r="B16" i="10"/>
  <c r="E16" i="10" s="1"/>
  <c r="E15" i="10"/>
  <c r="B6" i="10"/>
  <c r="C6" i="10" s="1"/>
  <c r="C5" i="10"/>
  <c r="B5" i="10"/>
  <c r="C4" i="10"/>
  <c r="C3" i="10"/>
  <c r="C6" i="17" l="1"/>
  <c r="C5" i="17"/>
  <c r="C4" i="17"/>
  <c r="C3" i="17"/>
  <c r="D11" i="17"/>
  <c r="D9" i="17"/>
</calcChain>
</file>

<file path=xl/sharedStrings.xml><?xml version="1.0" encoding="utf-8"?>
<sst xmlns="http://schemas.openxmlformats.org/spreadsheetml/2006/main" count="335" uniqueCount="68">
  <si>
    <t>Comments</t>
  </si>
  <si>
    <t>Fatalities</t>
  </si>
  <si>
    <t>Major injuries</t>
  </si>
  <si>
    <t>Injuries 1 &gt; and &lt;= 3 days</t>
  </si>
  <si>
    <t>Derived rates relative to offshore installations</t>
  </si>
  <si>
    <t>Derived rates relative to well related activities</t>
  </si>
  <si>
    <t>Data Comments</t>
  </si>
  <si>
    <t>Derived rates relative to offshore installations (Collisions, Fires; also Loss of well control?)</t>
  </si>
  <si>
    <t>Derived rates relative to well related activities (Loss of Well Control)</t>
  </si>
  <si>
    <r>
      <t xml:space="preserve">Derived Rates </t>
    </r>
    <r>
      <rPr>
        <sz val="10"/>
        <rFont val="Arial"/>
        <family val="2"/>
      </rPr>
      <t>(per million  hours worked)</t>
    </r>
  </si>
  <si>
    <r>
      <t xml:space="preserve">Derived Rates </t>
    </r>
    <r>
      <rPr>
        <sz val="10"/>
        <rFont val="Arial"/>
        <family val="2"/>
      </rPr>
      <t>(per 100 million BOE)</t>
    </r>
  </si>
  <si>
    <r>
      <t xml:space="preserve">Derived Rates </t>
    </r>
    <r>
      <rPr>
        <sz val="10"/>
        <rFont val="Arial"/>
        <family val="2"/>
      </rPr>
      <t>(per 100 Offshore Installations)</t>
    </r>
  </si>
  <si>
    <r>
      <t xml:space="preserve">Derived Rates </t>
    </r>
    <r>
      <rPr>
        <sz val="10"/>
        <rFont val="Arial"/>
        <family val="2"/>
      </rPr>
      <t>(per 100 Well-related activities)</t>
    </r>
  </si>
  <si>
    <t>Major Collisions</t>
  </si>
  <si>
    <t>Less than major Collisions</t>
  </si>
  <si>
    <t>Major fires</t>
  </si>
  <si>
    <t>Less than major Fires</t>
  </si>
  <si>
    <t>Less than major Loss of Well Control</t>
  </si>
  <si>
    <t xml:space="preserve">Major Loss of Well Control </t>
  </si>
  <si>
    <t>Number of Fatalities / Injuries</t>
  </si>
  <si>
    <t>Number of Collisions / Fires</t>
  </si>
  <si>
    <t>Number of Losses of Well Control</t>
  </si>
  <si>
    <t>Total Gas Production (million BOE)</t>
  </si>
  <si>
    <t>Total Hours Worked</t>
  </si>
  <si>
    <t>Number/Mass of Hydrocarbon Gas Releaases</t>
  </si>
  <si>
    <t>Major Gas Release number</t>
  </si>
  <si>
    <t>Major Gas Release mass</t>
  </si>
  <si>
    <t>Significant Gas Release number</t>
  </si>
  <si>
    <t>Significant Gas Release mass</t>
  </si>
  <si>
    <t>Number of Well-related Activities</t>
  </si>
  <si>
    <t>Number of Offshore Installations</t>
  </si>
  <si>
    <r>
      <t xml:space="preserve">Number/Mass of Hydrocarbon Gas </t>
    </r>
    <r>
      <rPr>
        <b/>
        <sz val="10"/>
        <rFont val="Arial"/>
        <family val="2"/>
      </rPr>
      <t>Releases</t>
    </r>
  </si>
  <si>
    <t>Injuries &gt; 3 days LTI &amp; RWI</t>
  </si>
  <si>
    <t>Canada -- 2011</t>
  </si>
  <si>
    <t>Denmark -- 2011</t>
  </si>
  <si>
    <t>BRAZIL -- 2011</t>
  </si>
  <si>
    <t>Australia -- 2011</t>
  </si>
  <si>
    <t>Netherlands -- 2011</t>
  </si>
  <si>
    <t>NZ -- 2011</t>
  </si>
  <si>
    <t>Norway -- 2011</t>
  </si>
  <si>
    <t>Mexico -- 2011</t>
  </si>
  <si>
    <t>UK -- 2011</t>
  </si>
  <si>
    <t>U.S. -- 2011</t>
  </si>
  <si>
    <t>Missing person</t>
  </si>
  <si>
    <t>Include diving operations</t>
  </si>
  <si>
    <t>NA</t>
  </si>
  <si>
    <t>1 Significant, 5 minor</t>
  </si>
  <si>
    <t>1 Significant, 11 Minor</t>
  </si>
  <si>
    <t>N/A</t>
  </si>
  <si>
    <t>Pemex quantifies the number of leaks but doesn't quantifies the volume released.CNH , in july of 2011, issued  Measurement Guidelines for Pemex to start measuring and quantifying this volume. Currently Pemex is working in order to comply with this regulation.</t>
  </si>
  <si>
    <t xml:space="preserve">Two fatalities occurred in 2011, the first fatalities on offshore installations since 2006/07. The first occurred due to a fall from height during a work shift. The second, a fatality during a diving operation which was  reported as a recordable fatality, should be considered as still provisional with investigations continuing. </t>
  </si>
  <si>
    <t>Injuries associated with UK offshore oil &amp; gas production only.  Offshore windfarms excluded.</t>
  </si>
  <si>
    <t>UK does not record these injuries under RIDDOR95</t>
  </si>
  <si>
    <t>--</t>
  </si>
  <si>
    <t>UK uses different definitions when reporting in UK reports - see Footnotes (3)</t>
  </si>
  <si>
    <t>Not published in UK other than for IRF.</t>
  </si>
  <si>
    <t>282 + 26 MODU = 308</t>
  </si>
  <si>
    <t xml:space="preserve"> --</t>
  </si>
  <si>
    <t xml:space="preserve">Data for UK installations from DECC website (01/08/2011). Data for MODU is average attendance based on data from North Sea Reporter </t>
  </si>
  <si>
    <t>Data from DECC website (July 2011 update)</t>
  </si>
  <si>
    <t>Footnotes:  (1) UK Health &amp; Safety Executive (HSE) publishes an annual report on 'Offshore Injury, Ill Health and Incident Statistics' relating to UK offshore installations on its website in the Offshore Oil &amp; Gas Information pages. (http://www.hse.gov.uk/offshore/information.htm).  (2) Fatalities, injuries, ill health and dangerous occurrences are reported under the UK Reportable Injuries, Diseases and Dangerous Occurrences Regulations 1995 (RIDDOR).  (3) Definition of normal UK severity classification for hydrocarbon releases used in HSE produced reports can be found on HSE website Hydrocarbon Releases System HELP facility (https://www.hse.gov.uk/hcr3/help/help_public.asp)</t>
  </si>
  <si>
    <t>Comments?</t>
  </si>
  <si>
    <t>Do not register??</t>
  </si>
  <si>
    <r>
      <t xml:space="preserve">BSEE currently receives reports of gas release events, but does not receive the information about the size of the release that is needed to classify the incidents according to the IRF categories.  Summaries of gas release incidents received by BSEE can be found at:  </t>
    </r>
    <r>
      <rPr>
        <sz val="10"/>
        <color rgb="FF0000FF"/>
        <rFont val="Times New Roman"/>
        <family val="1"/>
      </rPr>
      <t>http://www.bsee.gov/Inspection-and-Enforcement/Accidents-and-Incidents/Other-Incidents---Statistics-and-Summaries-2007-2010.aspx.</t>
    </r>
  </si>
  <si>
    <t>Offshore installations on the U.S. Continental Shelf range from single well caissons to very large, complex, multip deck facilities and include floating facilities.</t>
  </si>
  <si>
    <t>This Loss of Well Control incident released less than 1 barrel of condensate.</t>
  </si>
  <si>
    <t>Two of these Loss of Well Control incidents each released less than 1 gallon of oil.  The third Loss of Well Control incident released gas and no liquid petroleum.</t>
  </si>
  <si>
    <t>Includes new wells (and sidetracks) and abandonments.  Does not inlcude workovers.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</si>
</sst>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
    <numFmt numFmtId="165" formatCode="#,##0.0000"/>
    <numFmt numFmtId="166" formatCode="#,##0.0"/>
    <numFmt numFmtId="167" formatCode="0.000"/>
  </numFmts>
  <fonts count="34">
    <font>
      <sz val="10"/>
      <name val="Arial"/>
    </font>
    <font>
      <sz val="10"/>
      <name val="Arial"/>
    </font>
    <font>
      <sz val="10"/>
      <color indexed="12"/>
      <name val="Arial"/>
      <family val="2"/>
    </font>
    <font>
      <sz val="10"/>
      <name val="Arial"/>
      <family val="2"/>
    </font>
    <font>
      <b/>
      <sz val="10"/>
      <name val="Arial"/>
      <family val="2"/>
    </font>
    <font>
      <sz val="10"/>
      <name val="Times New Roman"/>
      <family val="1"/>
    </font>
    <font>
      <sz val="14"/>
      <name val="Times New Roman"/>
      <family val="1"/>
    </font>
    <font>
      <sz val="8"/>
      <name val="Arial"/>
    </font>
    <font>
      <sz val="10"/>
      <color indexed="10"/>
      <name val="Times New Roman"/>
      <family val="1"/>
    </font>
    <font>
      <sz val="10"/>
      <color indexed="12"/>
      <name val="Arial"/>
    </font>
    <font>
      <b/>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Times New Roman"/>
      <family val="1"/>
    </font>
    <font>
      <sz val="10"/>
      <color indexed="12"/>
      <name val="Times New Roman"/>
      <family val="1"/>
    </font>
    <font>
      <b/>
      <sz val="10"/>
      <color indexed="12"/>
      <name val="Times New Roman"/>
      <family val="1"/>
    </font>
    <font>
      <sz val="10"/>
      <color indexed="10"/>
      <name val="Arial"/>
    </font>
    <font>
      <i/>
      <sz val="10"/>
      <name val="Times New Roman"/>
      <family val="1"/>
    </font>
    <font>
      <sz val="10"/>
      <color rgb="FF0000FF"/>
      <name val="Times New Roman"/>
      <family val="1"/>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0" fontId="13" fillId="3" borderId="0" applyNumberFormat="0" applyBorder="0" applyAlignment="0" applyProtection="0"/>
    <xf numFmtId="0" fontId="14" fillId="20" borderId="1" applyNumberFormat="0" applyAlignment="0" applyProtection="0"/>
    <xf numFmtId="0" fontId="15" fillId="21" borderId="2" applyNumberFormat="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6" applyNumberFormat="0" applyFill="0" applyAlignment="0" applyProtection="0"/>
    <xf numFmtId="0" fontId="23" fillId="22" borderId="0" applyNumberFormat="0" applyBorder="0" applyAlignment="0" applyProtection="0"/>
    <xf numFmtId="0" fontId="1" fillId="23" borderId="7" applyNumberFormat="0" applyFont="0" applyAlignment="0" applyProtection="0"/>
    <xf numFmtId="0" fontId="24" fillId="20" borderId="8" applyNumberFormat="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xf numFmtId="0" fontId="3" fillId="0" borderId="0"/>
    <xf numFmtId="0" fontId="3" fillId="23" borderId="7" applyNumberFormat="0" applyFont="0" applyAlignment="0" applyProtection="0"/>
  </cellStyleXfs>
  <cellXfs count="189">
    <xf numFmtId="0" fontId="0" fillId="0" borderId="0" xfId="0"/>
    <xf numFmtId="0" fontId="5" fillId="0" borderId="10" xfId="0" applyFont="1" applyBorder="1" applyAlignment="1">
      <alignment vertical="top" wrapText="1"/>
    </xf>
    <xf numFmtId="0" fontId="5" fillId="0" borderId="11" xfId="0" applyFont="1" applyBorder="1" applyAlignment="1">
      <alignment vertical="top" wrapText="1"/>
    </xf>
    <xf numFmtId="0" fontId="5" fillId="0" borderId="12" xfId="0" applyFont="1" applyBorder="1" applyAlignment="1">
      <alignment vertical="top" wrapText="1"/>
    </xf>
    <xf numFmtId="0" fontId="2" fillId="0" borderId="12" xfId="0" applyFont="1" applyBorder="1" applyAlignment="1">
      <alignment vertical="top" wrapText="1"/>
    </xf>
    <xf numFmtId="0" fontId="5" fillId="0" borderId="13" xfId="0" applyFont="1" applyBorder="1" applyAlignment="1">
      <alignment vertical="top" wrapText="1"/>
    </xf>
    <xf numFmtId="0" fontId="5" fillId="0" borderId="11" xfId="0" applyFont="1" applyBorder="1" applyAlignment="1">
      <alignment horizontal="center" vertical="top" wrapText="1"/>
    </xf>
    <xf numFmtId="0" fontId="5" fillId="24" borderId="10" xfId="0" applyFont="1" applyFill="1" applyBorder="1" applyAlignment="1">
      <alignment vertical="top" wrapText="1"/>
    </xf>
    <xf numFmtId="0" fontId="5" fillId="24" borderId="11" xfId="0" applyFont="1" applyFill="1" applyBorder="1" applyAlignment="1">
      <alignment vertical="top" wrapText="1"/>
    </xf>
    <xf numFmtId="0" fontId="5" fillId="24" borderId="12" xfId="0" applyFont="1" applyFill="1" applyBorder="1" applyAlignment="1">
      <alignment vertical="top" wrapText="1"/>
    </xf>
    <xf numFmtId="0" fontId="5" fillId="0" borderId="12" xfId="0" applyFont="1" applyFill="1" applyBorder="1" applyAlignment="1">
      <alignment vertical="top" wrapText="1"/>
    </xf>
    <xf numFmtId="0" fontId="3" fillId="24" borderId="11" xfId="0" applyFont="1" applyFill="1" applyBorder="1" applyAlignment="1">
      <alignment vertical="top" wrapText="1"/>
    </xf>
    <xf numFmtId="0" fontId="0" fillId="0" borderId="0" xfId="0" applyAlignment="1">
      <alignment vertical="top" wrapText="1"/>
    </xf>
    <xf numFmtId="0" fontId="8" fillId="0" borderId="11" xfId="0" applyFont="1" applyBorder="1" applyAlignment="1">
      <alignment horizontal="center" vertical="top" wrapText="1"/>
    </xf>
    <xf numFmtId="0" fontId="8" fillId="0" borderId="10" xfId="0" applyFont="1" applyBorder="1" applyAlignment="1">
      <alignment vertical="top" wrapText="1"/>
    </xf>
    <xf numFmtId="0" fontId="5" fillId="24" borderId="11" xfId="0" applyFont="1" applyFill="1" applyBorder="1" applyAlignment="1">
      <alignment horizontal="center" vertical="top" wrapText="1"/>
    </xf>
    <xf numFmtId="0" fontId="2" fillId="24" borderId="12" xfId="0" applyFont="1" applyFill="1" applyBorder="1" applyAlignment="1">
      <alignment vertical="top" wrapText="1"/>
    </xf>
    <xf numFmtId="3" fontId="5" fillId="0" borderId="11" xfId="0" applyNumberFormat="1" applyFont="1" applyBorder="1" applyAlignment="1">
      <alignment horizontal="center" vertical="top" wrapText="1"/>
    </xf>
    <xf numFmtId="0" fontId="5" fillId="0" borderId="14" xfId="0" applyFont="1" applyBorder="1" applyAlignment="1">
      <alignment horizontal="center" vertical="top" wrapText="1"/>
    </xf>
    <xf numFmtId="3" fontId="5" fillId="0" borderId="14" xfId="0" quotePrefix="1" applyNumberFormat="1" applyFont="1" applyBorder="1" applyAlignment="1">
      <alignment horizontal="center" vertical="top" wrapText="1"/>
    </xf>
    <xf numFmtId="0" fontId="3" fillId="24" borderId="14" xfId="0" applyFont="1" applyFill="1" applyBorder="1" applyAlignment="1">
      <alignment vertical="top" wrapText="1"/>
    </xf>
    <xf numFmtId="0" fontId="3" fillId="0" borderId="11" xfId="0" applyFont="1" applyBorder="1" applyAlignment="1">
      <alignment horizontal="center" vertical="top" wrapText="1"/>
    </xf>
    <xf numFmtId="0" fontId="0" fillId="0" borderId="0" xfId="0" applyAlignment="1">
      <alignment horizontal="center"/>
    </xf>
    <xf numFmtId="0" fontId="5" fillId="0" borderId="14" xfId="0" quotePrefix="1" applyFont="1" applyBorder="1" applyAlignment="1">
      <alignment horizontal="center" vertical="top" wrapText="1"/>
    </xf>
    <xf numFmtId="0" fontId="3" fillId="0" borderId="14" xfId="0" applyFont="1" applyBorder="1" applyAlignment="1">
      <alignment horizontal="center" vertical="top" wrapText="1"/>
    </xf>
    <xf numFmtId="0" fontId="0" fillId="0" borderId="0" xfId="0" applyAlignment="1">
      <alignment horizontal="center" vertical="top" wrapText="1"/>
    </xf>
    <xf numFmtId="0" fontId="5" fillId="0" borderId="11" xfId="0" quotePrefix="1" applyFont="1" applyBorder="1" applyAlignment="1">
      <alignment horizontal="center" vertical="top" wrapText="1"/>
    </xf>
    <xf numFmtId="4" fontId="5" fillId="0" borderId="14" xfId="0" applyNumberFormat="1" applyFont="1" applyBorder="1" applyAlignment="1">
      <alignment horizontal="center" vertical="top" wrapText="1"/>
    </xf>
    <xf numFmtId="4" fontId="5" fillId="0" borderId="11" xfId="0" applyNumberFormat="1" applyFont="1" applyBorder="1" applyAlignment="1">
      <alignment horizontal="center" vertical="top" wrapText="1"/>
    </xf>
    <xf numFmtId="0" fontId="0" fillId="0" borderId="0" xfId="0" applyAlignment="1">
      <alignment vertical="center"/>
    </xf>
    <xf numFmtId="0" fontId="5" fillId="24" borderId="14" xfId="0" quotePrefix="1" applyFont="1" applyFill="1" applyBorder="1" applyAlignment="1">
      <alignment horizontal="center" vertical="top" wrapText="1"/>
    </xf>
    <xf numFmtId="0" fontId="4" fillId="24" borderId="11" xfId="0" applyFont="1" applyFill="1" applyBorder="1" applyAlignment="1">
      <alignment horizontal="center" vertical="top" wrapText="1"/>
    </xf>
    <xf numFmtId="0" fontId="4" fillId="24" borderId="11" xfId="0" applyFont="1" applyFill="1" applyBorder="1" applyAlignment="1">
      <alignment horizontal="center" vertical="center" wrapText="1"/>
    </xf>
    <xf numFmtId="3" fontId="5" fillId="0" borderId="11" xfId="0" quotePrefix="1" applyNumberFormat="1" applyFont="1" applyBorder="1" applyAlignment="1">
      <alignment horizontal="center" vertical="top" wrapText="1"/>
    </xf>
    <xf numFmtId="0" fontId="0" fillId="24" borderId="10" xfId="0" applyFill="1" applyBorder="1"/>
    <xf numFmtId="0" fontId="5" fillId="24" borderId="11" xfId="0" quotePrefix="1" applyFont="1" applyFill="1" applyBorder="1" applyAlignment="1">
      <alignment horizontal="center" vertical="top" wrapText="1"/>
    </xf>
    <xf numFmtId="0" fontId="4" fillId="24" borderId="15" xfId="0" applyFont="1" applyFill="1" applyBorder="1" applyAlignment="1">
      <alignment horizontal="center" vertical="center" wrapText="1"/>
    </xf>
    <xf numFmtId="0" fontId="4" fillId="24" borderId="15" xfId="0" applyFont="1" applyFill="1" applyBorder="1" applyAlignment="1">
      <alignment horizontal="center" vertical="top" wrapText="1"/>
    </xf>
    <xf numFmtId="0" fontId="4" fillId="24" borderId="16" xfId="0" applyFont="1" applyFill="1" applyBorder="1" applyAlignment="1">
      <alignment horizontal="center" vertical="center" wrapText="1"/>
    </xf>
    <xf numFmtId="0" fontId="0" fillId="24" borderId="11" xfId="0" applyFill="1" applyBorder="1"/>
    <xf numFmtId="0" fontId="4" fillId="24" borderId="17" xfId="0" applyFont="1" applyFill="1" applyBorder="1" applyAlignment="1">
      <alignment horizontal="center" vertical="center" wrapText="1"/>
    </xf>
    <xf numFmtId="164" fontId="5" fillId="0" borderId="11" xfId="0" applyNumberFormat="1" applyFont="1" applyBorder="1" applyAlignment="1">
      <alignment horizontal="center" vertical="top" wrapText="1"/>
    </xf>
    <xf numFmtId="0" fontId="5" fillId="0" borderId="19" xfId="0" applyFont="1" applyBorder="1" applyAlignment="1">
      <alignment vertical="top" wrapText="1"/>
    </xf>
    <xf numFmtId="0" fontId="0" fillId="24" borderId="13" xfId="0" applyFill="1" applyBorder="1" applyAlignment="1">
      <alignment vertical="top" wrapText="1"/>
    </xf>
    <xf numFmtId="0" fontId="9" fillId="24" borderId="18" xfId="0" applyFont="1" applyFill="1" applyBorder="1" applyAlignment="1">
      <alignment horizontal="center" vertical="top" wrapText="1"/>
    </xf>
    <xf numFmtId="15" fontId="9" fillId="24" borderId="19" xfId="0" applyNumberFormat="1" applyFont="1" applyFill="1" applyBorder="1" applyAlignment="1">
      <alignment vertical="top" wrapText="1"/>
    </xf>
    <xf numFmtId="0" fontId="4" fillId="24" borderId="17" xfId="0" applyFont="1" applyFill="1" applyBorder="1" applyAlignment="1">
      <alignment horizontal="center" vertical="top" wrapText="1"/>
    </xf>
    <xf numFmtId="0" fontId="4" fillId="24" borderId="16" xfId="0" applyFont="1" applyFill="1" applyBorder="1" applyAlignment="1">
      <alignment horizontal="center" vertical="top" wrapText="1"/>
    </xf>
    <xf numFmtId="3" fontId="8" fillId="0" borderId="11" xfId="0" applyNumberFormat="1" applyFont="1" applyBorder="1" applyAlignment="1">
      <alignment horizontal="center" vertical="top" wrapText="1"/>
    </xf>
    <xf numFmtId="0" fontId="0" fillId="0" borderId="11" xfId="0" applyBorder="1"/>
    <xf numFmtId="0" fontId="4" fillId="24" borderId="20" xfId="0" applyFont="1" applyFill="1" applyBorder="1" applyAlignment="1">
      <alignment horizontal="center" vertical="top" wrapText="1"/>
    </xf>
    <xf numFmtId="0" fontId="4" fillId="24" borderId="14" xfId="0" applyFont="1" applyFill="1" applyBorder="1" applyAlignment="1">
      <alignment horizontal="center" vertical="top" wrapText="1"/>
    </xf>
    <xf numFmtId="0" fontId="9" fillId="24" borderId="21" xfId="0" applyFont="1" applyFill="1" applyBorder="1" applyAlignment="1">
      <alignment horizontal="center" vertical="top" wrapText="1"/>
    </xf>
    <xf numFmtId="0" fontId="0" fillId="24" borderId="11" xfId="0" applyFill="1" applyBorder="1" applyAlignment="1">
      <alignment horizontal="center"/>
    </xf>
    <xf numFmtId="0" fontId="0" fillId="0" borderId="11" xfId="0" applyBorder="1" applyAlignment="1">
      <alignment horizontal="center"/>
    </xf>
    <xf numFmtId="0" fontId="5" fillId="24" borderId="17" xfId="0" applyFont="1" applyFill="1" applyBorder="1" applyAlignment="1">
      <alignment vertical="top" wrapText="1"/>
    </xf>
    <xf numFmtId="0" fontId="3" fillId="24" borderId="15" xfId="0" applyFont="1" applyFill="1" applyBorder="1" applyAlignment="1">
      <alignment vertical="top" wrapText="1"/>
    </xf>
    <xf numFmtId="0" fontId="3" fillId="24" borderId="20" xfId="0" applyFont="1" applyFill="1" applyBorder="1" applyAlignment="1">
      <alignment vertical="top" wrapText="1"/>
    </xf>
    <xf numFmtId="15" fontId="3" fillId="24" borderId="16" xfId="0" applyNumberFormat="1" applyFont="1" applyFill="1" applyBorder="1" applyAlignment="1">
      <alignment vertical="top" wrapText="1"/>
    </xf>
    <xf numFmtId="0" fontId="8" fillId="0" borderId="11" xfId="0" quotePrefix="1" applyFont="1" applyBorder="1" applyAlignment="1">
      <alignment horizontal="center" vertical="top" wrapText="1"/>
    </xf>
    <xf numFmtId="0" fontId="3" fillId="0" borderId="11" xfId="0" quotePrefix="1" applyFont="1" applyBorder="1" applyAlignment="1">
      <alignment horizontal="center" vertical="top" wrapText="1"/>
    </xf>
    <xf numFmtId="0" fontId="3" fillId="0" borderId="12" xfId="0" applyFont="1" applyBorder="1" applyAlignment="1">
      <alignment vertical="top" wrapText="1"/>
    </xf>
    <xf numFmtId="0" fontId="3" fillId="24" borderId="10" xfId="0" applyFont="1" applyFill="1" applyBorder="1" applyAlignment="1">
      <alignment vertical="top" wrapText="1"/>
    </xf>
    <xf numFmtId="0" fontId="3" fillId="24" borderId="11" xfId="0" applyFont="1" applyFill="1" applyBorder="1" applyAlignment="1">
      <alignment horizontal="center" vertical="top" wrapText="1"/>
    </xf>
    <xf numFmtId="0" fontId="3" fillId="24" borderId="12" xfId="0" applyFont="1" applyFill="1" applyBorder="1" applyAlignment="1">
      <alignment vertical="top" wrapText="1"/>
    </xf>
    <xf numFmtId="0" fontId="3" fillId="24" borderId="13" xfId="0" applyFont="1" applyFill="1" applyBorder="1" applyAlignment="1">
      <alignment vertical="top" wrapText="1"/>
    </xf>
    <xf numFmtId="0" fontId="5" fillId="0" borderId="22" xfId="0" applyFont="1" applyBorder="1" applyAlignment="1">
      <alignment vertical="top" wrapText="1"/>
    </xf>
    <xf numFmtId="0" fontId="0" fillId="0" borderId="12" xfId="0" applyBorder="1" applyAlignment="1">
      <alignment vertical="top" wrapText="1"/>
    </xf>
    <xf numFmtId="0" fontId="0" fillId="24" borderId="11" xfId="0" applyFill="1" applyBorder="1" applyAlignment="1">
      <alignment horizontal="center" vertical="top" wrapText="1"/>
    </xf>
    <xf numFmtId="0" fontId="0" fillId="0" borderId="11" xfId="0" applyBorder="1" applyAlignment="1">
      <alignment horizontal="center" vertical="top" wrapText="1"/>
    </xf>
    <xf numFmtId="0" fontId="5" fillId="24" borderId="14"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14" xfId="0" applyFont="1" applyBorder="1" applyAlignment="1">
      <alignment horizontal="center" vertical="top" wrapText="1"/>
    </xf>
    <xf numFmtId="0" fontId="1" fillId="0" borderId="0" xfId="0" applyFont="1"/>
    <xf numFmtId="0" fontId="1" fillId="24" borderId="17" xfId="0" applyFont="1" applyFill="1" applyBorder="1"/>
    <xf numFmtId="0" fontId="5" fillId="0" borderId="11" xfId="0" applyFont="1" applyFill="1" applyBorder="1" applyAlignment="1">
      <alignment horizontal="center" vertical="top" wrapText="1"/>
    </xf>
    <xf numFmtId="0" fontId="5" fillId="0" borderId="23" xfId="0" applyFont="1" applyBorder="1" applyAlignment="1">
      <alignment vertical="top" wrapText="1"/>
    </xf>
    <xf numFmtId="0" fontId="8" fillId="0" borderId="23" xfId="0" applyFont="1" applyBorder="1" applyAlignment="1">
      <alignment vertical="top" wrapText="1"/>
    </xf>
    <xf numFmtId="164" fontId="5" fillId="0" borderId="14" xfId="0" applyNumberFormat="1" applyFont="1" applyBorder="1" applyAlignment="1">
      <alignment horizontal="center" vertical="top" wrapText="1"/>
    </xf>
    <xf numFmtId="0" fontId="30" fillId="0" borderId="11" xfId="0" applyFont="1" applyBorder="1" applyAlignment="1">
      <alignment horizontal="center" vertical="top" wrapText="1"/>
    </xf>
    <xf numFmtId="0" fontId="29" fillId="0" borderId="11" xfId="0" applyFont="1" applyBorder="1" applyAlignment="1">
      <alignment horizontal="center" vertical="top" wrapText="1"/>
    </xf>
    <xf numFmtId="0" fontId="29" fillId="0" borderId="11" xfId="0" quotePrefix="1" applyFont="1" applyBorder="1" applyAlignment="1">
      <alignment horizontal="center" vertical="top" wrapText="1"/>
    </xf>
    <xf numFmtId="0" fontId="29" fillId="24" borderId="11" xfId="0" applyFont="1" applyFill="1" applyBorder="1" applyAlignment="1">
      <alignment horizontal="center" vertical="top" wrapText="1"/>
    </xf>
    <xf numFmtId="0" fontId="29" fillId="24" borderId="11" xfId="0" quotePrefix="1" applyFont="1" applyFill="1" applyBorder="1" applyAlignment="1">
      <alignment horizontal="center" vertical="top" wrapText="1"/>
    </xf>
    <xf numFmtId="0" fontId="29" fillId="0" borderId="18" xfId="0" applyFont="1" applyBorder="1" applyAlignment="1">
      <alignment horizontal="center" vertical="top" wrapText="1"/>
    </xf>
    <xf numFmtId="0" fontId="8" fillId="0" borderId="14" xfId="0" quotePrefix="1" applyFont="1" applyBorder="1" applyAlignment="1">
      <alignment horizontal="center" vertical="top" wrapText="1"/>
    </xf>
    <xf numFmtId="0" fontId="8" fillId="0" borderId="12" xfId="0" applyFont="1" applyBorder="1" applyAlignment="1">
      <alignment vertical="top" wrapText="1"/>
    </xf>
    <xf numFmtId="0" fontId="31" fillId="0" borderId="0" xfId="0" applyFont="1"/>
    <xf numFmtId="0" fontId="31" fillId="0" borderId="11" xfId="0" applyFont="1" applyBorder="1"/>
    <xf numFmtId="0" fontId="0" fillId="0" borderId="0" xfId="0" applyFill="1"/>
    <xf numFmtId="0" fontId="29" fillId="0" borderId="12" xfId="0" applyFont="1" applyBorder="1" applyAlignment="1">
      <alignment vertical="top" wrapText="1"/>
    </xf>
    <xf numFmtId="3" fontId="29" fillId="0" borderId="0" xfId="0" applyNumberFormat="1" applyFont="1" applyAlignment="1">
      <alignment horizontal="center"/>
    </xf>
    <xf numFmtId="0" fontId="5" fillId="0" borderId="0" xfId="0" applyFont="1" applyAlignment="1">
      <alignment horizontal="center"/>
    </xf>
    <xf numFmtId="3" fontId="8" fillId="0" borderId="11" xfId="0" applyNumberFormat="1" applyFont="1" applyBorder="1" applyAlignment="1">
      <alignment horizontal="center"/>
    </xf>
    <xf numFmtId="164" fontId="30" fillId="0" borderId="11" xfId="0" quotePrefix="1" applyNumberFormat="1" applyFont="1" applyBorder="1" applyAlignment="1">
      <alignment horizontal="center" vertical="top" wrapText="1"/>
    </xf>
    <xf numFmtId="164" fontId="5" fillId="0" borderId="11" xfId="0" applyNumberFormat="1" applyFont="1" applyFill="1" applyBorder="1" applyAlignment="1">
      <alignment horizontal="center" vertical="top" wrapText="1"/>
    </xf>
    <xf numFmtId="0" fontId="0" fillId="24" borderId="0" xfId="0" applyFill="1" applyAlignment="1">
      <alignment horizontal="center"/>
    </xf>
    <xf numFmtId="165" fontId="5" fillId="0" borderId="11" xfId="0" applyNumberFormat="1" applyFont="1" applyBorder="1" applyAlignment="1">
      <alignment horizontal="center" vertical="top" wrapText="1"/>
    </xf>
    <xf numFmtId="164" fontId="0" fillId="0" borderId="11" xfId="0" applyNumberFormat="1" applyBorder="1" applyAlignment="1">
      <alignment horizontal="center"/>
    </xf>
    <xf numFmtId="164" fontId="5" fillId="0" borderId="11" xfId="0" applyNumberFormat="1" applyFont="1" applyBorder="1" applyAlignment="1">
      <alignment horizontal="center"/>
    </xf>
    <xf numFmtId="3" fontId="28" fillId="0" borderId="11" xfId="0" applyNumberFormat="1" applyFont="1" applyFill="1" applyBorder="1" applyAlignment="1">
      <alignment horizontal="center"/>
    </xf>
    <xf numFmtId="0" fontId="0" fillId="0" borderId="11" xfId="0" applyNumberFormat="1" applyBorder="1" applyAlignment="1">
      <alignment horizontal="center"/>
    </xf>
    <xf numFmtId="0" fontId="8" fillId="0" borderId="11" xfId="0" applyFont="1" applyFill="1" applyBorder="1" applyAlignment="1">
      <alignment horizontal="center" vertical="top" wrapText="1"/>
    </xf>
    <xf numFmtId="0" fontId="3" fillId="0" borderId="14" xfId="0" quotePrefix="1" applyFont="1" applyBorder="1" applyAlignment="1">
      <alignment horizontal="center" vertical="top" wrapText="1"/>
    </xf>
    <xf numFmtId="0" fontId="5" fillId="0" borderId="14" xfId="0" applyNumberFormat="1" applyFont="1" applyBorder="1" applyAlignment="1">
      <alignment horizontal="center" vertical="top" wrapText="1"/>
    </xf>
    <xf numFmtId="0" fontId="5" fillId="0" borderId="11" xfId="0" applyFont="1" applyBorder="1" applyAlignment="1">
      <alignment horizontal="center" vertical="top"/>
    </xf>
    <xf numFmtId="0" fontId="8" fillId="26" borderId="10" xfId="0" applyFont="1" applyFill="1" applyBorder="1" applyAlignment="1">
      <alignment vertical="top" wrapText="1"/>
    </xf>
    <xf numFmtId="0" fontId="29" fillId="26" borderId="11" xfId="0" applyFont="1" applyFill="1" applyBorder="1" applyAlignment="1">
      <alignment horizontal="center" vertical="top" wrapText="1"/>
    </xf>
    <xf numFmtId="0" fontId="5" fillId="26" borderId="12" xfId="0" applyFont="1" applyFill="1" applyBorder="1" applyAlignment="1">
      <alignment vertical="top" wrapText="1"/>
    </xf>
    <xf numFmtId="0" fontId="3" fillId="27" borderId="29" xfId="0" applyFont="1" applyFill="1" applyBorder="1" applyAlignment="1">
      <alignment horizontal="center" vertical="top" wrapText="1"/>
    </xf>
    <xf numFmtId="0" fontId="3" fillId="27" borderId="33" xfId="0" applyFont="1" applyFill="1" applyBorder="1" applyAlignment="1">
      <alignment horizontal="center" vertical="top" wrapText="1"/>
    </xf>
    <xf numFmtId="0" fontId="3" fillId="27" borderId="22" xfId="0" applyFont="1" applyFill="1" applyBorder="1" applyAlignment="1">
      <alignment vertical="top" wrapText="1"/>
    </xf>
    <xf numFmtId="0" fontId="0" fillId="26" borderId="11" xfId="0" applyFill="1" applyBorder="1"/>
    <xf numFmtId="0" fontId="2" fillId="26" borderId="11" xfId="0" applyFont="1" applyFill="1" applyBorder="1" applyAlignment="1">
      <alignment horizontal="center" vertical="top" wrapText="1"/>
    </xf>
    <xf numFmtId="0" fontId="2" fillId="26" borderId="14" xfId="0" applyFont="1" applyFill="1" applyBorder="1" applyAlignment="1">
      <alignment horizontal="center" vertical="top" wrapText="1"/>
    </xf>
    <xf numFmtId="0" fontId="2" fillId="26" borderId="12" xfId="0" applyFont="1" applyFill="1" applyBorder="1" applyAlignment="1">
      <alignment vertical="top" wrapText="1"/>
    </xf>
    <xf numFmtId="0" fontId="29" fillId="0" borderId="29" xfId="0" applyFont="1" applyBorder="1" applyAlignment="1">
      <alignment horizontal="center" vertical="top" wrapText="1"/>
    </xf>
    <xf numFmtId="0" fontId="3" fillId="27" borderId="11" xfId="0" applyFont="1" applyFill="1" applyBorder="1" applyAlignment="1">
      <alignment vertical="top" wrapText="1"/>
    </xf>
    <xf numFmtId="15" fontId="3" fillId="27" borderId="11" xfId="0" applyNumberFormat="1" applyFont="1" applyFill="1" applyBorder="1" applyAlignment="1">
      <alignment vertical="top" wrapText="1"/>
    </xf>
    <xf numFmtId="0" fontId="0" fillId="26" borderId="11" xfId="0" applyFill="1" applyBorder="1" applyAlignment="1">
      <alignment horizontal="center" vertical="top" wrapText="1"/>
    </xf>
    <xf numFmtId="0" fontId="0" fillId="26" borderId="11" xfId="0" applyFill="1" applyBorder="1" applyAlignment="1">
      <alignment vertical="top" wrapText="1"/>
    </xf>
    <xf numFmtId="166" fontId="8" fillId="0" borderId="11" xfId="0" applyNumberFormat="1" applyFont="1" applyBorder="1" applyAlignment="1">
      <alignment horizontal="center" vertical="top" wrapText="1"/>
    </xf>
    <xf numFmtId="0" fontId="5" fillId="0" borderId="11" xfId="0" applyNumberFormat="1" applyFont="1" applyBorder="1" applyAlignment="1">
      <alignment horizontal="center" vertical="top" wrapText="1"/>
    </xf>
    <xf numFmtId="167" fontId="3" fillId="0" borderId="11" xfId="0" applyNumberFormat="1" applyFont="1" applyBorder="1" applyAlignment="1">
      <alignment horizontal="center" vertical="top" wrapText="1"/>
    </xf>
    <xf numFmtId="0" fontId="32" fillId="0" borderId="0" xfId="0" applyFont="1"/>
    <xf numFmtId="0" fontId="5" fillId="0" borderId="11" xfId="42" applyFont="1" applyBorder="1" applyAlignment="1">
      <alignment horizontal="center" vertical="top" wrapText="1"/>
    </xf>
    <xf numFmtId="3" fontId="8" fillId="0" borderId="11" xfId="42" applyNumberFormat="1" applyFont="1" applyBorder="1" applyAlignment="1">
      <alignment horizontal="center" vertical="top" wrapText="1"/>
    </xf>
    <xf numFmtId="0" fontId="3" fillId="0" borderId="12" xfId="0" applyFont="1" applyBorder="1" applyAlignment="1">
      <alignment horizontal="justify" vertical="justify"/>
    </xf>
    <xf numFmtId="0" fontId="5" fillId="0" borderId="11" xfId="42" applyFont="1" applyBorder="1" applyAlignment="1">
      <alignment horizontal="center" vertical="top" wrapText="1"/>
    </xf>
    <xf numFmtId="0" fontId="8" fillId="0" borderId="11" xfId="42" applyFont="1" applyBorder="1" applyAlignment="1">
      <alignment horizontal="center" vertical="top" wrapText="1"/>
    </xf>
    <xf numFmtId="3" fontId="5" fillId="0" borderId="11" xfId="42" applyNumberFormat="1" applyFont="1" applyBorder="1" applyAlignment="1">
      <alignment horizontal="center" vertical="top" wrapText="1"/>
    </xf>
    <xf numFmtId="0" fontId="5" fillId="0" borderId="11" xfId="42" applyFont="1" applyBorder="1" applyAlignment="1">
      <alignment horizontal="center" vertical="top" wrapText="1"/>
    </xf>
    <xf numFmtId="0" fontId="8" fillId="0" borderId="11" xfId="42" applyFont="1" applyBorder="1" applyAlignment="1">
      <alignment horizontal="center" vertical="top" wrapText="1"/>
    </xf>
    <xf numFmtId="0" fontId="5" fillId="0" borderId="12" xfId="0" applyFont="1" applyBorder="1" applyAlignment="1">
      <alignment vertical="top" wrapText="1"/>
    </xf>
    <xf numFmtId="0" fontId="5" fillId="0" borderId="11" xfId="0" applyFont="1" applyBorder="1" applyAlignment="1">
      <alignment horizontal="center" vertical="top" wrapText="1"/>
    </xf>
    <xf numFmtId="0" fontId="5" fillId="0" borderId="12" xfId="0" applyFont="1" applyFill="1" applyBorder="1" applyAlignment="1">
      <alignment vertical="top" wrapText="1"/>
    </xf>
    <xf numFmtId="0" fontId="5" fillId="0" borderId="11" xfId="0" quotePrefix="1" applyFont="1" applyBorder="1" applyAlignment="1">
      <alignment horizontal="center" vertical="top" wrapText="1"/>
    </xf>
    <xf numFmtId="0" fontId="30" fillId="0" borderId="11" xfId="0" applyFont="1" applyBorder="1" applyAlignment="1">
      <alignment horizontal="center" vertical="top" wrapText="1"/>
    </xf>
    <xf numFmtId="0" fontId="29" fillId="0" borderId="11" xfId="0" applyFont="1" applyBorder="1" applyAlignment="1">
      <alignment horizontal="center" vertical="top" wrapText="1"/>
    </xf>
    <xf numFmtId="0" fontId="29" fillId="0" borderId="11" xfId="0" quotePrefix="1" applyFont="1" applyBorder="1" applyAlignment="1">
      <alignment horizontal="center" vertical="top" wrapText="1"/>
    </xf>
    <xf numFmtId="0" fontId="29" fillId="0" borderId="11" xfId="0" applyFont="1" applyFill="1" applyBorder="1" applyAlignment="1">
      <alignment horizontal="center" vertical="top" wrapText="1"/>
    </xf>
    <xf numFmtId="4" fontId="29" fillId="0" borderId="11" xfId="0" applyNumberFormat="1" applyFont="1" applyBorder="1" applyAlignment="1">
      <alignment horizontal="center" vertical="top" wrapText="1"/>
    </xf>
    <xf numFmtId="0" fontId="29" fillId="0" borderId="12" xfId="0" applyFont="1" applyFill="1" applyBorder="1" applyAlignment="1">
      <alignment vertical="top" wrapText="1"/>
    </xf>
    <xf numFmtId="0" fontId="29" fillId="0" borderId="12" xfId="0" applyFont="1" applyBorder="1" applyAlignment="1">
      <alignment vertical="top" wrapText="1"/>
    </xf>
    <xf numFmtId="3" fontId="29" fillId="0" borderId="0" xfId="0" applyNumberFormat="1" applyFont="1" applyAlignment="1">
      <alignment horizontal="center"/>
    </xf>
    <xf numFmtId="164" fontId="29" fillId="0" borderId="11" xfId="0" applyNumberFormat="1" applyFont="1" applyFill="1" applyBorder="1" applyAlignment="1">
      <alignment horizontal="center" vertical="top" wrapText="1"/>
    </xf>
    <xf numFmtId="164" fontId="29" fillId="0" borderId="11" xfId="0" applyNumberFormat="1" applyFont="1" applyBorder="1" applyAlignment="1">
      <alignment horizontal="center" vertical="top" wrapText="1"/>
    </xf>
    <xf numFmtId="164" fontId="30" fillId="0" borderId="11" xfId="0" quotePrefix="1" applyNumberFormat="1" applyFont="1" applyBorder="1" applyAlignment="1">
      <alignment horizontal="center" vertical="top" wrapText="1"/>
    </xf>
    <xf numFmtId="3" fontId="29" fillId="0" borderId="11" xfId="0" quotePrefix="1" applyNumberFormat="1" applyFont="1" applyFill="1" applyBorder="1" applyAlignment="1">
      <alignment horizontal="center" vertical="top" wrapText="1"/>
    </xf>
    <xf numFmtId="0" fontId="29" fillId="0" borderId="0" xfId="0" applyFont="1" applyAlignment="1">
      <alignment horizontal="center" vertical="top"/>
    </xf>
    <xf numFmtId="2" fontId="29" fillId="0" borderId="11" xfId="0" applyNumberFormat="1" applyFont="1" applyBorder="1" applyAlignment="1">
      <alignment horizontal="center" vertical="top" wrapText="1"/>
    </xf>
    <xf numFmtId="0" fontId="29" fillId="0" borderId="12" xfId="0" applyFont="1" applyBorder="1" applyAlignment="1">
      <alignment wrapText="1"/>
    </xf>
    <xf numFmtId="0" fontId="5" fillId="0" borderId="11" xfId="0" applyFont="1" applyBorder="1" applyAlignment="1">
      <alignment horizontal="center" vertical="top" wrapText="1"/>
    </xf>
    <xf numFmtId="0" fontId="5" fillId="28" borderId="12" xfId="0" applyFont="1" applyFill="1" applyBorder="1" applyAlignment="1">
      <alignment vertical="top" wrapText="1"/>
    </xf>
    <xf numFmtId="0" fontId="5" fillId="0" borderId="12" xfId="0" applyFont="1" applyBorder="1" applyAlignment="1">
      <alignment vertical="top" wrapText="1"/>
    </xf>
    <xf numFmtId="0" fontId="5" fillId="0" borderId="12" xfId="0" applyFont="1" applyBorder="1" applyAlignment="1">
      <alignment vertical="top" wrapText="1"/>
    </xf>
    <xf numFmtId="0" fontId="5" fillId="0" borderId="12" xfId="0" applyFont="1" applyBorder="1" applyAlignment="1">
      <alignment vertical="top" wrapText="1"/>
    </xf>
    <xf numFmtId="0" fontId="5" fillId="0" borderId="11" xfId="0" quotePrefix="1" applyFont="1" applyBorder="1" applyAlignment="1">
      <alignment horizontal="center" vertical="top" wrapText="1"/>
    </xf>
    <xf numFmtId="164" fontId="5" fillId="0" borderId="11" xfId="0" applyNumberFormat="1" applyFont="1" applyBorder="1" applyAlignment="1">
      <alignment horizontal="center" vertical="top" wrapText="1"/>
    </xf>
    <xf numFmtId="0" fontId="6" fillId="25" borderId="24" xfId="0" applyFont="1" applyFill="1" applyBorder="1" applyAlignment="1">
      <alignment horizontal="center" vertical="center"/>
    </xf>
    <xf numFmtId="0" fontId="6" fillId="25" borderId="25" xfId="0" applyFont="1" applyFill="1" applyBorder="1" applyAlignment="1">
      <alignment horizontal="center" vertical="center"/>
    </xf>
    <xf numFmtId="0" fontId="6" fillId="25" borderId="26" xfId="0" applyFont="1" applyFill="1" applyBorder="1" applyAlignment="1">
      <alignment horizontal="center" vertical="center"/>
    </xf>
    <xf numFmtId="0" fontId="6" fillId="25" borderId="27" xfId="0" applyFont="1" applyFill="1" applyBorder="1" applyAlignment="1">
      <alignment horizontal="center" vertical="center"/>
    </xf>
    <xf numFmtId="15" fontId="2" fillId="24" borderId="13" xfId="0" applyNumberFormat="1" applyFont="1" applyFill="1" applyBorder="1" applyAlignment="1">
      <alignment horizontal="right" vertical="top" wrapText="1"/>
    </xf>
    <xf numFmtId="0" fontId="2" fillId="24" borderId="18" xfId="0" applyFont="1" applyFill="1" applyBorder="1" applyAlignment="1">
      <alignment horizontal="right" vertical="top" wrapText="1"/>
    </xf>
    <xf numFmtId="0" fontId="2" fillId="24" borderId="21" xfId="0" applyFont="1" applyFill="1" applyBorder="1" applyAlignment="1">
      <alignment horizontal="right" vertical="top" wrapText="1"/>
    </xf>
    <xf numFmtId="0" fontId="2" fillId="24" borderId="19" xfId="0" applyFont="1" applyFill="1" applyBorder="1" applyAlignment="1">
      <alignment horizontal="right" vertical="top" wrapText="1"/>
    </xf>
    <xf numFmtId="0" fontId="10" fillId="25" borderId="24" xfId="0" applyFont="1" applyFill="1" applyBorder="1" applyAlignment="1">
      <alignment horizontal="center" vertical="center"/>
    </xf>
    <xf numFmtId="0" fontId="10" fillId="25" borderId="25" xfId="0" applyFont="1" applyFill="1" applyBorder="1" applyAlignment="1">
      <alignment horizontal="center" vertical="center"/>
    </xf>
    <xf numFmtId="0" fontId="10" fillId="25" borderId="26" xfId="0" applyFont="1" applyFill="1" applyBorder="1" applyAlignment="1">
      <alignment horizontal="center" vertical="center"/>
    </xf>
    <xf numFmtId="0" fontId="10" fillId="25" borderId="27" xfId="0" applyFont="1" applyFill="1" applyBorder="1" applyAlignment="1">
      <alignment horizontal="center" vertical="center"/>
    </xf>
    <xf numFmtId="0" fontId="5" fillId="0" borderId="22" xfId="0" applyFont="1" applyBorder="1" applyAlignment="1">
      <alignment horizontal="center" vertical="top" wrapText="1"/>
    </xf>
    <xf numFmtId="0" fontId="5" fillId="0" borderId="28" xfId="0" applyFont="1" applyBorder="1" applyAlignment="1">
      <alignment horizontal="center" vertical="top" wrapText="1"/>
    </xf>
    <xf numFmtId="0" fontId="5" fillId="0" borderId="16" xfId="0" applyFont="1" applyBorder="1" applyAlignment="1">
      <alignment horizontal="center" vertical="top" wrapText="1"/>
    </xf>
    <xf numFmtId="0" fontId="6" fillId="25" borderId="30" xfId="0" applyFont="1" applyFill="1" applyBorder="1" applyAlignment="1">
      <alignment horizontal="center" vertical="center" wrapText="1"/>
    </xf>
    <xf numFmtId="0" fontId="6" fillId="25" borderId="31" xfId="0" applyFont="1" applyFill="1" applyBorder="1" applyAlignment="1">
      <alignment horizontal="center" vertical="center" wrapText="1"/>
    </xf>
    <xf numFmtId="0" fontId="6" fillId="25" borderId="32" xfId="0" applyFont="1" applyFill="1" applyBorder="1" applyAlignment="1">
      <alignment horizontal="center" vertical="center" wrapText="1"/>
    </xf>
    <xf numFmtId="0" fontId="5" fillId="0" borderId="34" xfId="0" applyFont="1" applyBorder="1" applyAlignment="1">
      <alignment vertical="top" wrapText="1"/>
    </xf>
    <xf numFmtId="0" fontId="1" fillId="0" borderId="35" xfId="0" applyFont="1" applyBorder="1" applyAlignment="1">
      <alignment vertical="top" wrapText="1"/>
    </xf>
    <xf numFmtId="0" fontId="1" fillId="0" borderId="36" xfId="0" applyFont="1" applyBorder="1" applyAlignment="1">
      <alignment vertical="top" wrapText="1"/>
    </xf>
    <xf numFmtId="0" fontId="6" fillId="25" borderId="24" xfId="0" applyFont="1" applyFill="1" applyBorder="1" applyAlignment="1">
      <alignment horizontal="center" vertical="center" wrapText="1"/>
    </xf>
    <xf numFmtId="0" fontId="0" fillId="25" borderId="25" xfId="0" applyFill="1" applyBorder="1" applyAlignment="1">
      <alignment horizontal="center" vertical="center" wrapText="1"/>
    </xf>
    <xf numFmtId="0" fontId="0" fillId="25" borderId="27" xfId="0" applyFill="1" applyBorder="1" applyAlignment="1">
      <alignment horizontal="center" vertical="center" wrapText="1"/>
    </xf>
    <xf numFmtId="0" fontId="5" fillId="0" borderId="29" xfId="0" applyFont="1" applyBorder="1" applyAlignment="1">
      <alignment horizontal="left" vertical="top" wrapText="1"/>
    </xf>
    <xf numFmtId="0" fontId="5" fillId="0" borderId="37" xfId="0" applyFont="1" applyBorder="1" applyAlignment="1">
      <alignment horizontal="left" vertical="top" wrapText="1"/>
    </xf>
    <xf numFmtId="0" fontId="5" fillId="0" borderId="15" xfId="0" applyFont="1" applyBorder="1" applyAlignment="1">
      <alignment horizontal="left" vertical="top" wrapText="1"/>
    </xf>
    <xf numFmtId="0" fontId="5" fillId="0" borderId="22" xfId="0" applyFont="1" applyBorder="1" applyAlignment="1">
      <alignment horizontal="left" vertical="top" wrapText="1"/>
    </xf>
    <xf numFmtId="0" fontId="5" fillId="0" borderId="28" xfId="0" applyFont="1" applyBorder="1" applyAlignment="1">
      <alignment horizontal="left" vertical="top" wrapText="1"/>
    </xf>
    <xf numFmtId="0" fontId="5" fillId="0" borderId="16" xfId="0" applyFont="1" applyBorder="1" applyAlignment="1">
      <alignment horizontal="left" vertical="top" wrapText="1"/>
    </xf>
  </cellXfs>
  <cellStyles count="44">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Neutral" xfId="36"/>
    <cellStyle name="Normal" xfId="0" builtinId="0"/>
    <cellStyle name="Normal 2" xfId="42"/>
    <cellStyle name="Note" xfId="37"/>
    <cellStyle name="Note 2" xfId="43"/>
    <cellStyle name="Output" xfId="38"/>
    <cellStyle name="Title" xfId="39"/>
    <cellStyle name="Total" xfId="40"/>
    <cellStyle name="Warning Text" xfId="4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abSelected="1" workbookViewId="0">
      <selection activeCell="M32" sqref="M32"/>
    </sheetView>
  </sheetViews>
  <sheetFormatPr defaultColWidth="9.140625" defaultRowHeight="12.75"/>
  <cols>
    <col min="1" max="1" width="31" customWidth="1"/>
    <col min="2" max="2" width="17.28515625" customWidth="1"/>
    <col min="3" max="3" width="15.140625" customWidth="1"/>
    <col min="4" max="4" width="14.140625" customWidth="1"/>
    <col min="5" max="5" width="15.28515625" customWidth="1"/>
    <col min="6" max="6" width="14.140625" customWidth="1"/>
    <col min="7" max="7" width="37.42578125" customWidth="1"/>
  </cols>
  <sheetData>
    <row r="1" spans="1:7" ht="19.5" thickBot="1">
      <c r="A1" s="159" t="s">
        <v>36</v>
      </c>
      <c r="B1" s="160"/>
      <c r="C1" s="160"/>
      <c r="D1" s="160"/>
      <c r="E1" s="160"/>
      <c r="F1" s="161"/>
      <c r="G1" s="162"/>
    </row>
    <row r="2" spans="1:7" s="73" customFormat="1" ht="48" customHeight="1">
      <c r="A2" s="74"/>
      <c r="B2" s="36" t="s">
        <v>19</v>
      </c>
      <c r="C2" s="37" t="s">
        <v>9</v>
      </c>
      <c r="D2" s="37"/>
      <c r="E2" s="37"/>
      <c r="F2" s="50"/>
      <c r="G2" s="38" t="s">
        <v>6</v>
      </c>
    </row>
    <row r="3" spans="1:7">
      <c r="A3" s="1" t="s">
        <v>1</v>
      </c>
      <c r="B3" s="6">
        <v>0</v>
      </c>
      <c r="C3" s="41">
        <f>(B3/$B$7)*1000000</f>
        <v>0</v>
      </c>
      <c r="D3" s="6"/>
      <c r="E3" s="6"/>
      <c r="F3" s="18"/>
      <c r="G3" s="3"/>
    </row>
    <row r="4" spans="1:7">
      <c r="A4" s="1" t="s">
        <v>2</v>
      </c>
      <c r="B4" s="6">
        <v>8</v>
      </c>
      <c r="C4" s="41">
        <f t="shared" ref="C4:C6" si="0">(B4/$B$7)*1000000</f>
        <v>0.55679961603098482</v>
      </c>
      <c r="D4" s="6"/>
      <c r="E4" s="6"/>
      <c r="F4" s="18"/>
      <c r="G4" s="3"/>
    </row>
    <row r="5" spans="1:7">
      <c r="A5" s="1" t="s">
        <v>32</v>
      </c>
      <c r="B5" s="6">
        <v>41</v>
      </c>
      <c r="C5" s="41">
        <f t="shared" si="0"/>
        <v>2.8535980321587973</v>
      </c>
      <c r="D5" s="6"/>
      <c r="E5" s="6"/>
      <c r="F5" s="18"/>
      <c r="G5" s="3"/>
    </row>
    <row r="6" spans="1:7">
      <c r="A6" s="1" t="s">
        <v>3</v>
      </c>
      <c r="B6" s="6">
        <v>24</v>
      </c>
      <c r="C6" s="41">
        <f t="shared" si="0"/>
        <v>1.6703988480929544</v>
      </c>
      <c r="D6" s="6"/>
      <c r="E6" s="6"/>
      <c r="F6" s="18"/>
      <c r="G6" s="3"/>
    </row>
    <row r="7" spans="1:7">
      <c r="A7" s="14" t="s">
        <v>23</v>
      </c>
      <c r="B7" s="48">
        <v>14367826</v>
      </c>
      <c r="C7" s="33"/>
      <c r="D7" s="33"/>
      <c r="E7" s="33"/>
      <c r="F7" s="19"/>
      <c r="G7" s="3"/>
    </row>
    <row r="8" spans="1:7" ht="51" customHeight="1">
      <c r="A8" s="34"/>
      <c r="B8" s="32" t="s">
        <v>24</v>
      </c>
      <c r="C8" s="32"/>
      <c r="D8" s="31" t="s">
        <v>10</v>
      </c>
      <c r="E8" s="31"/>
      <c r="F8" s="51"/>
      <c r="G8" s="9"/>
    </row>
    <row r="9" spans="1:7">
      <c r="A9" s="1" t="s">
        <v>25</v>
      </c>
      <c r="B9" s="6">
        <v>2</v>
      </c>
      <c r="C9" s="6"/>
      <c r="D9" s="97">
        <f>(B9/$B$13)*100</f>
        <v>0.71301247771836007</v>
      </c>
      <c r="E9" s="6"/>
      <c r="F9" s="18"/>
      <c r="G9" s="3"/>
    </row>
    <row r="10" spans="1:7">
      <c r="A10" s="1" t="s">
        <v>26</v>
      </c>
      <c r="B10" s="17">
        <v>350636</v>
      </c>
      <c r="C10" s="17"/>
      <c r="D10" s="97"/>
      <c r="E10" s="28"/>
      <c r="F10" s="27"/>
      <c r="G10" s="3"/>
    </row>
    <row r="11" spans="1:7" ht="12.75" customHeight="1">
      <c r="A11" s="1" t="s">
        <v>27</v>
      </c>
      <c r="B11" s="6">
        <v>17</v>
      </c>
      <c r="C11" s="6"/>
      <c r="D11" s="97">
        <f t="shared" ref="D11" si="1">(B11/$B$13)*100</f>
        <v>6.0606060606060606</v>
      </c>
      <c r="E11" s="6"/>
      <c r="F11" s="18"/>
      <c r="G11" s="3"/>
    </row>
    <row r="12" spans="1:7">
      <c r="A12" s="1" t="s">
        <v>28</v>
      </c>
      <c r="B12" s="17">
        <v>198</v>
      </c>
      <c r="C12" s="17"/>
      <c r="D12" s="97"/>
      <c r="E12" s="28"/>
      <c r="F12" s="27"/>
      <c r="G12" s="3"/>
    </row>
    <row r="13" spans="1:7" ht="16.5" customHeight="1">
      <c r="A13" s="14" t="s">
        <v>22</v>
      </c>
      <c r="B13" s="13">
        <v>280.5</v>
      </c>
      <c r="C13" s="13"/>
      <c r="D13" s="26"/>
      <c r="E13" s="26"/>
      <c r="F13" s="23"/>
      <c r="G13" s="3"/>
    </row>
    <row r="14" spans="1:7" ht="39.75" customHeight="1">
      <c r="A14" s="7"/>
      <c r="B14" s="32" t="s">
        <v>20</v>
      </c>
      <c r="C14" s="32"/>
      <c r="D14" s="31"/>
      <c r="E14" s="31" t="s">
        <v>11</v>
      </c>
      <c r="F14" s="51"/>
      <c r="G14" s="9"/>
    </row>
    <row r="15" spans="1:7">
      <c r="A15" s="1" t="s">
        <v>13</v>
      </c>
      <c r="B15" s="6">
        <v>0</v>
      </c>
      <c r="C15" s="6"/>
      <c r="D15" s="6"/>
      <c r="E15" s="41">
        <f>(B15/$B$19)*100</f>
        <v>0</v>
      </c>
      <c r="F15" s="18"/>
      <c r="G15" s="10"/>
    </row>
    <row r="16" spans="1:7">
      <c r="A16" s="1" t="s">
        <v>14</v>
      </c>
      <c r="B16" s="6">
        <v>6</v>
      </c>
      <c r="C16" s="6"/>
      <c r="D16" s="6"/>
      <c r="E16" s="41">
        <f t="shared" ref="E16:E18" si="2">(B16/$B$19)*100</f>
        <v>2.8708133971291865</v>
      </c>
      <c r="F16" s="18"/>
      <c r="G16" s="124" t="s">
        <v>46</v>
      </c>
    </row>
    <row r="17" spans="1:7">
      <c r="A17" s="1" t="s">
        <v>15</v>
      </c>
      <c r="B17" s="6">
        <v>0</v>
      </c>
      <c r="C17" s="6"/>
      <c r="D17" s="6"/>
      <c r="E17" s="41">
        <f t="shared" si="2"/>
        <v>0</v>
      </c>
      <c r="F17" s="18"/>
      <c r="G17" s="10"/>
    </row>
    <row r="18" spans="1:7">
      <c r="A18" s="1" t="s">
        <v>16</v>
      </c>
      <c r="B18" s="6">
        <v>12</v>
      </c>
      <c r="C18" s="6"/>
      <c r="D18" s="6"/>
      <c r="E18" s="41">
        <f t="shared" si="2"/>
        <v>5.741626794258373</v>
      </c>
      <c r="F18" s="18"/>
      <c r="G18" s="124" t="s">
        <v>47</v>
      </c>
    </row>
    <row r="19" spans="1:7" ht="13.5" customHeight="1">
      <c r="A19" s="14" t="s">
        <v>30</v>
      </c>
      <c r="B19" s="13">
        <v>209</v>
      </c>
      <c r="C19" s="13"/>
      <c r="D19" s="26"/>
      <c r="E19" s="26"/>
      <c r="F19" s="23"/>
      <c r="G19" s="3"/>
    </row>
    <row r="20" spans="1:7" ht="39.75" customHeight="1">
      <c r="A20" s="7"/>
      <c r="B20" s="32" t="s">
        <v>21</v>
      </c>
      <c r="C20" s="32"/>
      <c r="D20" s="31"/>
      <c r="E20" s="31"/>
      <c r="F20" s="31" t="s">
        <v>12</v>
      </c>
      <c r="G20" s="9"/>
    </row>
    <row r="21" spans="1:7">
      <c r="A21" s="1" t="s">
        <v>18</v>
      </c>
      <c r="B21" s="6">
        <v>0</v>
      </c>
      <c r="C21" s="6"/>
      <c r="D21" s="6"/>
      <c r="E21" s="6"/>
      <c r="F21" s="41">
        <v>0</v>
      </c>
      <c r="G21" s="10"/>
    </row>
    <row r="22" spans="1:7" ht="17.25" customHeight="1">
      <c r="A22" s="1" t="s">
        <v>17</v>
      </c>
      <c r="B22" s="6">
        <v>0</v>
      </c>
      <c r="C22" s="6"/>
      <c r="D22" s="6"/>
      <c r="E22" s="6"/>
      <c r="F22" s="41">
        <v>0</v>
      </c>
      <c r="G22" s="10"/>
    </row>
    <row r="23" spans="1:7" ht="16.5" customHeight="1">
      <c r="A23" s="14" t="s">
        <v>29</v>
      </c>
      <c r="B23" s="13">
        <v>150</v>
      </c>
      <c r="C23" s="13"/>
      <c r="D23" s="26"/>
      <c r="E23" s="26"/>
      <c r="F23" s="26"/>
      <c r="G23" s="3"/>
    </row>
    <row r="24" spans="1:7" ht="15" customHeight="1">
      <c r="A24" s="7"/>
      <c r="B24" s="15"/>
      <c r="C24" s="15"/>
      <c r="D24" s="35"/>
      <c r="E24" s="35"/>
      <c r="F24" s="30"/>
      <c r="G24" s="9"/>
    </row>
    <row r="25" spans="1:7" ht="53.25" customHeight="1">
      <c r="A25" s="1" t="s">
        <v>7</v>
      </c>
      <c r="B25" s="6"/>
      <c r="C25" s="6"/>
      <c r="D25" s="6"/>
      <c r="E25" s="6"/>
      <c r="F25" s="18"/>
      <c r="G25" s="4"/>
    </row>
    <row r="26" spans="1:7" ht="43.5" customHeight="1">
      <c r="A26" s="1" t="s">
        <v>8</v>
      </c>
      <c r="B26" s="6"/>
      <c r="C26" s="6"/>
      <c r="D26" s="6"/>
      <c r="E26" s="6"/>
      <c r="F26" s="18"/>
      <c r="G26" s="4"/>
    </row>
    <row r="27" spans="1:7" ht="13.5" thickBot="1">
      <c r="A27" s="163"/>
      <c r="B27" s="164"/>
      <c r="C27" s="164"/>
      <c r="D27" s="164"/>
      <c r="E27" s="164"/>
      <c r="F27" s="165"/>
      <c r="G27" s="166"/>
    </row>
  </sheetData>
  <mergeCells count="2">
    <mergeCell ref="A1:G1"/>
    <mergeCell ref="A27:G27"/>
  </mergeCells>
  <phoneticPr fontId="7" type="noConversion"/>
  <pageMargins left="0.5" right="0.5" top="0.984251969" bottom="0.984251969"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E23" sqref="E23"/>
    </sheetView>
  </sheetViews>
  <sheetFormatPr defaultColWidth="31.85546875" defaultRowHeight="12.75"/>
  <cols>
    <col min="1" max="1" width="28.140625" style="12" customWidth="1"/>
    <col min="2" max="3" width="15.28515625" style="25" customWidth="1"/>
    <col min="4" max="4" width="15.5703125" style="25" customWidth="1"/>
    <col min="5" max="5" width="15.140625" style="25" customWidth="1"/>
    <col min="6" max="6" width="15.5703125" style="25" customWidth="1"/>
    <col min="7" max="7" width="57.140625" style="12" customWidth="1"/>
  </cols>
  <sheetData>
    <row r="1" spans="1:7" ht="23.25" customHeight="1" thickBot="1">
      <c r="A1" s="180" t="s">
        <v>42</v>
      </c>
      <c r="B1" s="181"/>
      <c r="C1" s="181"/>
      <c r="D1" s="181"/>
      <c r="E1" s="181"/>
      <c r="F1" s="181"/>
      <c r="G1" s="182"/>
    </row>
    <row r="2" spans="1:7" ht="49.5" customHeight="1">
      <c r="A2" s="40"/>
      <c r="B2" s="36" t="s">
        <v>19</v>
      </c>
      <c r="C2" s="37" t="s">
        <v>9</v>
      </c>
      <c r="D2" s="37"/>
      <c r="E2" s="37"/>
      <c r="F2" s="37"/>
      <c r="G2" s="38" t="s">
        <v>0</v>
      </c>
    </row>
    <row r="3" spans="1:7" ht="12.75" customHeight="1">
      <c r="A3" s="1" t="s">
        <v>1</v>
      </c>
      <c r="B3" s="6">
        <v>3</v>
      </c>
      <c r="C3" s="41">
        <f>(B3/$B$7)*1000000</f>
        <v>2.3144486997469637E-2</v>
      </c>
      <c r="D3" s="6"/>
      <c r="E3" s="6"/>
      <c r="F3" s="6"/>
      <c r="G3" s="67"/>
    </row>
    <row r="4" spans="1:7">
      <c r="A4" s="1" t="s">
        <v>2</v>
      </c>
      <c r="B4" s="6">
        <v>38</v>
      </c>
      <c r="C4" s="158">
        <f t="shared" ref="C4:C6" si="0">(B4/$B$7)*1000000</f>
        <v>0.29316350196794871</v>
      </c>
      <c r="D4" s="6"/>
      <c r="E4" s="6"/>
      <c r="F4" s="6"/>
      <c r="G4" s="3"/>
    </row>
    <row r="5" spans="1:7">
      <c r="A5" s="1" t="s">
        <v>32</v>
      </c>
      <c r="B5" s="6">
        <v>98</v>
      </c>
      <c r="C5" s="158">
        <f t="shared" si="0"/>
        <v>0.75605324191734147</v>
      </c>
      <c r="D5" s="6"/>
      <c r="E5" s="6"/>
      <c r="F5" s="6"/>
      <c r="G5" s="3"/>
    </row>
    <row r="6" spans="1:7">
      <c r="A6" s="1" t="s">
        <v>3</v>
      </c>
      <c r="B6" s="6">
        <v>33</v>
      </c>
      <c r="C6" s="158">
        <f t="shared" si="0"/>
        <v>0.254589356972166</v>
      </c>
      <c r="D6" s="26"/>
      <c r="E6" s="26"/>
      <c r="F6" s="26"/>
      <c r="G6" s="3"/>
    </row>
    <row r="7" spans="1:7" ht="25.5" customHeight="1">
      <c r="A7" s="14" t="s">
        <v>23</v>
      </c>
      <c r="B7" s="48">
        <v>129620501</v>
      </c>
      <c r="C7" s="26"/>
      <c r="D7" s="26"/>
      <c r="E7" s="26"/>
      <c r="F7" s="2"/>
      <c r="G7" s="66"/>
    </row>
    <row r="8" spans="1:7" ht="48" customHeight="1">
      <c r="A8" s="7"/>
      <c r="B8" s="32" t="s">
        <v>24</v>
      </c>
      <c r="C8" s="8"/>
      <c r="D8" s="31" t="s">
        <v>10</v>
      </c>
      <c r="E8" s="31"/>
      <c r="F8" s="31"/>
      <c r="G8" s="9"/>
    </row>
    <row r="9" spans="1:7" ht="12.75" customHeight="1">
      <c r="A9" s="1" t="s">
        <v>25</v>
      </c>
      <c r="B9" s="6"/>
      <c r="C9" s="26"/>
      <c r="D9" s="6"/>
      <c r="E9" s="6"/>
      <c r="F9" s="6"/>
      <c r="G9" s="183" t="s">
        <v>63</v>
      </c>
    </row>
    <row r="10" spans="1:7">
      <c r="A10" s="1" t="s">
        <v>26</v>
      </c>
      <c r="B10" s="6"/>
      <c r="C10" s="26"/>
      <c r="D10" s="6"/>
      <c r="E10" s="6"/>
      <c r="F10" s="6"/>
      <c r="G10" s="184"/>
    </row>
    <row r="11" spans="1:7" ht="15" customHeight="1">
      <c r="A11" s="1" t="s">
        <v>27</v>
      </c>
      <c r="B11" s="6"/>
      <c r="C11" s="26"/>
      <c r="D11" s="6"/>
      <c r="E11" s="6"/>
      <c r="F11" s="6"/>
      <c r="G11" s="184"/>
    </row>
    <row r="12" spans="1:7">
      <c r="A12" s="1" t="s">
        <v>28</v>
      </c>
      <c r="B12" s="6"/>
      <c r="C12" s="26"/>
      <c r="D12" s="6"/>
      <c r="E12" s="6"/>
      <c r="F12" s="6"/>
      <c r="G12" s="184"/>
    </row>
    <row r="13" spans="1:7" ht="45.75" customHeight="1">
      <c r="A13" s="14" t="s">
        <v>22</v>
      </c>
      <c r="B13" s="59">
        <v>260.14</v>
      </c>
      <c r="C13" s="26"/>
      <c r="D13" s="6"/>
      <c r="E13" s="6"/>
      <c r="F13" s="6"/>
      <c r="G13" s="185"/>
    </row>
    <row r="14" spans="1:7" ht="51">
      <c r="A14" s="7"/>
      <c r="B14" s="32" t="s">
        <v>20</v>
      </c>
      <c r="C14" s="8"/>
      <c r="D14" s="31"/>
      <c r="E14" s="31" t="s">
        <v>11</v>
      </c>
      <c r="F14" s="31"/>
      <c r="G14" s="9"/>
    </row>
    <row r="15" spans="1:7" ht="12.75" customHeight="1">
      <c r="A15" s="1" t="s">
        <v>13</v>
      </c>
      <c r="B15" s="6">
        <v>7</v>
      </c>
      <c r="C15" s="6"/>
      <c r="D15" s="6"/>
      <c r="E15" s="41">
        <f>(B15/$B$19)*100</f>
        <v>0.22165927802406588</v>
      </c>
      <c r="F15" s="6"/>
      <c r="G15" s="186" t="s">
        <v>64</v>
      </c>
    </row>
    <row r="16" spans="1:7">
      <c r="A16" s="1" t="s">
        <v>14</v>
      </c>
      <c r="B16" s="6">
        <v>3</v>
      </c>
      <c r="C16" s="6"/>
      <c r="D16" s="6"/>
      <c r="E16" s="158">
        <f t="shared" ref="E16:E18" si="1">(B16/$B$19)*100</f>
        <v>9.4996833438885361E-2</v>
      </c>
      <c r="F16" s="6"/>
      <c r="G16" s="187"/>
    </row>
    <row r="17" spans="1:7">
      <c r="A17" s="1" t="s">
        <v>15</v>
      </c>
      <c r="B17" s="6">
        <v>4</v>
      </c>
      <c r="C17" s="6"/>
      <c r="D17" s="6"/>
      <c r="E17" s="158">
        <f t="shared" si="1"/>
        <v>0.1266624445851805</v>
      </c>
      <c r="F17" s="6"/>
      <c r="G17" s="187"/>
    </row>
    <row r="18" spans="1:7">
      <c r="A18" s="1" t="s">
        <v>16</v>
      </c>
      <c r="B18" s="6">
        <v>10</v>
      </c>
      <c r="C18" s="6"/>
      <c r="D18" s="6"/>
      <c r="E18" s="158">
        <f t="shared" si="1"/>
        <v>0.31665611146295125</v>
      </c>
      <c r="F18" s="6"/>
      <c r="G18" s="187"/>
    </row>
    <row r="19" spans="1:7">
      <c r="A19" s="14" t="s">
        <v>30</v>
      </c>
      <c r="B19" s="48">
        <v>3158</v>
      </c>
      <c r="C19" s="6"/>
      <c r="D19" s="6"/>
      <c r="E19" s="26"/>
      <c r="F19" s="6"/>
      <c r="G19" s="188"/>
    </row>
    <row r="20" spans="1:7" ht="39.75" customHeight="1">
      <c r="A20" s="7"/>
      <c r="B20" s="15"/>
      <c r="C20" s="15"/>
      <c r="D20" s="31"/>
      <c r="E20" s="31"/>
      <c r="F20" s="31" t="s">
        <v>12</v>
      </c>
      <c r="G20" s="9"/>
    </row>
    <row r="21" spans="1:7" ht="25.5">
      <c r="A21" s="1" t="s">
        <v>18</v>
      </c>
      <c r="B21" s="6">
        <v>1</v>
      </c>
      <c r="C21" s="6"/>
      <c r="D21" s="6"/>
      <c r="E21" s="69"/>
      <c r="F21" s="41">
        <f>(B21/$B$23)*100</f>
        <v>5.770340450086555E-2</v>
      </c>
      <c r="G21" s="154" t="s">
        <v>65</v>
      </c>
    </row>
    <row r="22" spans="1:7" ht="38.25">
      <c r="A22" s="1" t="s">
        <v>17</v>
      </c>
      <c r="B22" s="6">
        <v>3</v>
      </c>
      <c r="C22" s="6"/>
      <c r="D22" s="6"/>
      <c r="E22" s="69"/>
      <c r="F22" s="158">
        <f t="shared" ref="F22" si="2">(B22/$B$23)*100</f>
        <v>0.17311021350259664</v>
      </c>
      <c r="G22" s="155" t="s">
        <v>66</v>
      </c>
    </row>
    <row r="23" spans="1:7" ht="39.75" customHeight="1">
      <c r="A23" s="14" t="s">
        <v>29</v>
      </c>
      <c r="B23" s="48">
        <v>1733</v>
      </c>
      <c r="C23" s="6"/>
      <c r="D23" s="26"/>
      <c r="E23" s="157"/>
      <c r="F23" s="158"/>
      <c r="G23" s="156" t="s">
        <v>67</v>
      </c>
    </row>
    <row r="24" spans="1:7" ht="15.75" customHeight="1">
      <c r="A24" s="106"/>
      <c r="B24" s="107"/>
      <c r="C24" s="107"/>
      <c r="D24" s="107"/>
      <c r="E24" s="107"/>
      <c r="F24" s="107"/>
      <c r="G24" s="108"/>
    </row>
    <row r="25" spans="1:7" ht="44.25" customHeight="1">
      <c r="A25" s="1" t="s">
        <v>7</v>
      </c>
      <c r="B25" s="116"/>
      <c r="C25" s="116"/>
      <c r="D25" s="116"/>
      <c r="E25" s="116"/>
      <c r="F25" s="116"/>
      <c r="G25" s="66"/>
    </row>
    <row r="26" spans="1:7" ht="36" customHeight="1" thickBot="1">
      <c r="A26" s="5" t="s">
        <v>8</v>
      </c>
      <c r="B26" s="117"/>
      <c r="C26" s="117"/>
      <c r="D26" s="117"/>
      <c r="E26" s="117"/>
      <c r="F26" s="117"/>
      <c r="G26" s="118"/>
    </row>
    <row r="27" spans="1:7">
      <c r="A27" s="55"/>
      <c r="B27" s="119"/>
      <c r="C27" s="119"/>
      <c r="D27" s="119"/>
      <c r="E27" s="119"/>
      <c r="F27" s="119"/>
      <c r="G27" s="120"/>
    </row>
  </sheetData>
  <mergeCells count="3">
    <mergeCell ref="A1:G1"/>
    <mergeCell ref="G9:G13"/>
    <mergeCell ref="G15:G19"/>
  </mergeCells>
  <phoneticPr fontId="7" type="noConversion"/>
  <pageMargins left="0.78740157499999996" right="0.78740157499999996" top="0.984251969" bottom="0.984251969"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4" workbookViewId="0">
      <selection activeCell="G22" sqref="G22"/>
    </sheetView>
  </sheetViews>
  <sheetFormatPr defaultColWidth="9.140625" defaultRowHeight="12.75"/>
  <cols>
    <col min="1" max="1" width="31.5703125" customWidth="1"/>
    <col min="2" max="2" width="16.7109375" customWidth="1"/>
    <col min="3" max="3" width="14.7109375" customWidth="1"/>
    <col min="4" max="6" width="15.42578125" customWidth="1"/>
    <col min="7" max="7" width="29.28515625" customWidth="1"/>
  </cols>
  <sheetData>
    <row r="1" spans="1:7" s="29" customFormat="1" ht="21" customHeight="1" thickBot="1">
      <c r="A1" s="167" t="s">
        <v>35</v>
      </c>
      <c r="B1" s="168"/>
      <c r="C1" s="168"/>
      <c r="D1" s="168"/>
      <c r="E1" s="168"/>
      <c r="F1" s="169"/>
      <c r="G1" s="170"/>
    </row>
    <row r="2" spans="1:7" ht="42" customHeight="1">
      <c r="A2" s="46"/>
      <c r="B2" s="36" t="s">
        <v>19</v>
      </c>
      <c r="C2" s="37" t="s">
        <v>9</v>
      </c>
      <c r="D2" s="37"/>
      <c r="E2" s="37"/>
      <c r="F2" s="50"/>
      <c r="G2" s="47" t="s">
        <v>6</v>
      </c>
    </row>
    <row r="3" spans="1:7">
      <c r="A3" s="1" t="s">
        <v>1</v>
      </c>
      <c r="B3" s="6">
        <v>1</v>
      </c>
      <c r="C3" s="6">
        <f>B3*1000000/$B$7</f>
        <v>1.3448986005630714E-2</v>
      </c>
      <c r="D3" s="60"/>
      <c r="E3" s="60"/>
      <c r="F3" s="103"/>
      <c r="G3" s="61"/>
    </row>
    <row r="4" spans="1:7">
      <c r="A4" s="1" t="s">
        <v>2</v>
      </c>
      <c r="B4" s="6">
        <v>16</v>
      </c>
      <c r="C4" s="6">
        <f t="shared" ref="C4:C6" si="0">B4*1000000/$B$7</f>
        <v>0.21518377609009143</v>
      </c>
      <c r="D4" s="60"/>
      <c r="E4" s="60"/>
      <c r="F4" s="103"/>
      <c r="G4" s="61"/>
    </row>
    <row r="5" spans="1:7">
      <c r="A5" s="1" t="s">
        <v>32</v>
      </c>
      <c r="B5" s="6">
        <f>10+24</f>
        <v>34</v>
      </c>
      <c r="C5" s="6">
        <f t="shared" si="0"/>
        <v>0.45726552419144428</v>
      </c>
      <c r="D5" s="60"/>
      <c r="E5" s="60"/>
      <c r="F5" s="103"/>
      <c r="G5" s="3"/>
    </row>
    <row r="6" spans="1:7">
      <c r="A6" s="1" t="s">
        <v>3</v>
      </c>
      <c r="B6" s="6">
        <f>13+7</f>
        <v>20</v>
      </c>
      <c r="C6" s="6">
        <f t="shared" si="0"/>
        <v>0.26897972011261428</v>
      </c>
      <c r="D6" s="60"/>
      <c r="E6" s="60"/>
      <c r="F6" s="103"/>
      <c r="G6" s="3"/>
    </row>
    <row r="7" spans="1:7">
      <c r="A7" s="14" t="s">
        <v>23</v>
      </c>
      <c r="B7" s="122">
        <v>74355048</v>
      </c>
      <c r="C7" s="6"/>
      <c r="D7" s="21"/>
      <c r="E7" s="21"/>
      <c r="F7" s="24"/>
      <c r="G7" s="3"/>
    </row>
    <row r="8" spans="1:7" ht="38.25">
      <c r="A8" s="62"/>
      <c r="B8" s="32" t="s">
        <v>24</v>
      </c>
      <c r="C8" s="63"/>
      <c r="D8" s="31" t="s">
        <v>10</v>
      </c>
      <c r="E8" s="31"/>
      <c r="F8" s="51"/>
      <c r="G8" s="64"/>
    </row>
    <row r="9" spans="1:7">
      <c r="A9" s="1" t="s">
        <v>25</v>
      </c>
      <c r="B9" s="6" t="s">
        <v>45</v>
      </c>
      <c r="C9" s="21"/>
      <c r="D9" s="41"/>
      <c r="E9" s="21"/>
      <c r="F9" s="21"/>
      <c r="G9" s="171"/>
    </row>
    <row r="10" spans="1:7">
      <c r="A10" s="1" t="s">
        <v>26</v>
      </c>
      <c r="B10" s="28" t="s">
        <v>45</v>
      </c>
      <c r="C10" s="60"/>
      <c r="D10" s="6"/>
      <c r="E10" s="60"/>
      <c r="F10" s="60"/>
      <c r="G10" s="172"/>
    </row>
    <row r="11" spans="1:7">
      <c r="A11" s="1" t="s">
        <v>27</v>
      </c>
      <c r="B11" s="6" t="s">
        <v>45</v>
      </c>
      <c r="C11" s="21"/>
      <c r="D11" s="6"/>
      <c r="E11" s="60"/>
      <c r="F11" s="60"/>
      <c r="G11" s="172"/>
    </row>
    <row r="12" spans="1:7">
      <c r="A12" s="1" t="s">
        <v>28</v>
      </c>
      <c r="B12" s="6" t="s">
        <v>45</v>
      </c>
      <c r="C12" s="21"/>
      <c r="D12" s="6"/>
      <c r="E12" s="60"/>
      <c r="F12" s="60"/>
      <c r="G12" s="172"/>
    </row>
    <row r="13" spans="1:7">
      <c r="A13" s="14" t="s">
        <v>22</v>
      </c>
      <c r="B13" s="17">
        <v>152507083</v>
      </c>
      <c r="C13" s="21"/>
      <c r="D13" s="21"/>
      <c r="E13" s="21"/>
      <c r="F13" s="21"/>
      <c r="G13" s="173"/>
    </row>
    <row r="14" spans="1:7" ht="39.75" customHeight="1">
      <c r="A14" s="7"/>
      <c r="B14" s="32" t="s">
        <v>20</v>
      </c>
      <c r="C14" s="8"/>
      <c r="D14" s="31"/>
      <c r="E14" s="31" t="s">
        <v>11</v>
      </c>
      <c r="F14" s="51"/>
      <c r="G14" s="9"/>
    </row>
    <row r="15" spans="1:7">
      <c r="A15" s="1" t="s">
        <v>13</v>
      </c>
      <c r="B15" s="6">
        <v>0</v>
      </c>
      <c r="C15" s="49"/>
      <c r="D15" s="49"/>
      <c r="E15" s="123">
        <f>B15*100/$B$19</f>
        <v>0</v>
      </c>
      <c r="F15" s="104"/>
      <c r="G15" s="61"/>
    </row>
    <row r="16" spans="1:7">
      <c r="A16" s="1" t="s">
        <v>14</v>
      </c>
      <c r="B16" s="6">
        <f>9+1</f>
        <v>10</v>
      </c>
      <c r="C16" s="49"/>
      <c r="D16" s="49"/>
      <c r="E16" s="123">
        <f t="shared" ref="E16:E18" si="1">B16*100/$B$19</f>
        <v>4.6296296296296298</v>
      </c>
      <c r="F16" s="78"/>
      <c r="G16" s="61"/>
    </row>
    <row r="17" spans="1:7">
      <c r="A17" s="1" t="s">
        <v>15</v>
      </c>
      <c r="B17" s="6">
        <f>6+0</f>
        <v>6</v>
      </c>
      <c r="C17" s="49"/>
      <c r="D17" s="49"/>
      <c r="E17" s="123">
        <f t="shared" si="1"/>
        <v>2.7777777777777777</v>
      </c>
      <c r="F17" s="104"/>
      <c r="G17" s="61"/>
    </row>
    <row r="18" spans="1:7">
      <c r="A18" s="1" t="s">
        <v>16</v>
      </c>
      <c r="B18" s="6">
        <f>6+8</f>
        <v>14</v>
      </c>
      <c r="C18" s="49"/>
      <c r="D18" s="49"/>
      <c r="E18" s="123">
        <f t="shared" si="1"/>
        <v>6.4814814814814818</v>
      </c>
      <c r="F18" s="78"/>
      <c r="G18" s="61"/>
    </row>
    <row r="19" spans="1:7">
      <c r="A19" s="14" t="s">
        <v>30</v>
      </c>
      <c r="B19" s="6">
        <f>83+133</f>
        <v>216</v>
      </c>
      <c r="C19" s="49"/>
      <c r="D19" s="49"/>
      <c r="E19" s="21"/>
      <c r="F19" s="18"/>
      <c r="G19" s="61"/>
    </row>
    <row r="20" spans="1:7" ht="39.75" customHeight="1">
      <c r="A20" s="7"/>
      <c r="B20" s="32" t="s">
        <v>21</v>
      </c>
      <c r="C20" s="15"/>
      <c r="D20" s="31"/>
      <c r="E20" s="31"/>
      <c r="F20" s="31" t="s">
        <v>12</v>
      </c>
      <c r="G20" s="9"/>
    </row>
    <row r="21" spans="1:7">
      <c r="A21" s="1" t="s">
        <v>18</v>
      </c>
      <c r="B21" s="6">
        <v>1</v>
      </c>
      <c r="C21" s="21"/>
      <c r="D21" s="6"/>
      <c r="E21" s="21"/>
      <c r="F21" s="6">
        <f>B21/0.7</f>
        <v>1.4285714285714286</v>
      </c>
      <c r="G21" s="3"/>
    </row>
    <row r="22" spans="1:7">
      <c r="A22" s="1" t="s">
        <v>17</v>
      </c>
      <c r="B22" s="6" t="s">
        <v>45</v>
      </c>
      <c r="C22" s="21"/>
      <c r="D22" s="6"/>
      <c r="E22" s="21"/>
      <c r="F22" s="6"/>
      <c r="G22" s="3" t="s">
        <v>61</v>
      </c>
    </row>
    <row r="23" spans="1:7">
      <c r="A23" s="14" t="s">
        <v>29</v>
      </c>
      <c r="B23" s="6">
        <v>70</v>
      </c>
      <c r="C23" s="21"/>
      <c r="D23" s="21"/>
      <c r="E23" s="21"/>
      <c r="F23" s="24"/>
      <c r="G23" s="3"/>
    </row>
    <row r="24" spans="1:7">
      <c r="A24" s="106"/>
      <c r="B24" s="113"/>
      <c r="C24" s="113"/>
      <c r="D24" s="113"/>
      <c r="E24" s="113"/>
      <c r="F24" s="114"/>
      <c r="G24" s="115"/>
    </row>
    <row r="25" spans="1:7" ht="50.25" customHeight="1">
      <c r="A25" s="1" t="s">
        <v>7</v>
      </c>
      <c r="B25" s="71"/>
      <c r="C25" s="71"/>
      <c r="D25" s="71"/>
      <c r="E25" s="71"/>
      <c r="F25" s="72"/>
      <c r="G25" s="4"/>
    </row>
    <row r="26" spans="1:7" ht="25.5">
      <c r="A26" s="1" t="s">
        <v>8</v>
      </c>
      <c r="B26" s="109"/>
      <c r="C26" s="109"/>
      <c r="D26" s="109"/>
      <c r="E26" s="109"/>
      <c r="F26" s="110"/>
      <c r="G26" s="111"/>
    </row>
    <row r="27" spans="1:7" ht="13.5" thickBot="1">
      <c r="A27" s="65"/>
      <c r="B27" s="112"/>
      <c r="C27" s="112"/>
      <c r="D27" s="112"/>
      <c r="E27" s="112"/>
      <c r="F27" s="112"/>
      <c r="G27" s="112"/>
    </row>
  </sheetData>
  <mergeCells count="2">
    <mergeCell ref="A1:G1"/>
    <mergeCell ref="G9:G13"/>
  </mergeCells>
  <phoneticPr fontId="7" type="noConversion"/>
  <pageMargins left="0.78740157499999996" right="0.78740157499999996" top="0.984251969" bottom="0.984251969" header="0.5" footer="0.5"/>
  <pageSetup orientation="portrait"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opLeftCell="A4" workbookViewId="0">
      <selection activeCell="D12" sqref="D12"/>
    </sheetView>
  </sheetViews>
  <sheetFormatPr defaultColWidth="9.140625" defaultRowHeight="12.75"/>
  <cols>
    <col min="1" max="1" width="28.140625" customWidth="1"/>
    <col min="2" max="3" width="16.5703125" customWidth="1"/>
    <col min="4" max="6" width="14.42578125" customWidth="1"/>
    <col min="7" max="7" width="29.42578125" customWidth="1"/>
  </cols>
  <sheetData>
    <row r="1" spans="1:7" ht="19.5" thickBot="1">
      <c r="A1" s="159" t="s">
        <v>33</v>
      </c>
      <c r="B1" s="160"/>
      <c r="C1" s="160"/>
      <c r="D1" s="160"/>
      <c r="E1" s="161"/>
      <c r="F1" s="161"/>
      <c r="G1" s="162"/>
    </row>
    <row r="2" spans="1:7" ht="42" customHeight="1">
      <c r="A2" s="40"/>
      <c r="B2" s="36" t="s">
        <v>19</v>
      </c>
      <c r="C2" s="37" t="s">
        <v>9</v>
      </c>
      <c r="D2" s="37"/>
      <c r="E2" s="50"/>
      <c r="F2" s="50"/>
      <c r="G2" s="38" t="s">
        <v>6</v>
      </c>
    </row>
    <row r="3" spans="1:7">
      <c r="A3" s="1" t="s">
        <v>1</v>
      </c>
      <c r="B3" s="6">
        <v>0</v>
      </c>
      <c r="C3" s="41">
        <f>(B3/$B$7)*1000000</f>
        <v>0</v>
      </c>
      <c r="D3" s="6"/>
      <c r="E3" s="18"/>
      <c r="F3" s="18"/>
      <c r="G3" s="3"/>
    </row>
    <row r="4" spans="1:7">
      <c r="A4" s="1" t="s">
        <v>2</v>
      </c>
      <c r="B4" s="6">
        <v>1</v>
      </c>
      <c r="C4" s="41">
        <f t="shared" ref="C4:C6" si="0">(B4/$B$7)*1000000</f>
        <v>0.27501502269561473</v>
      </c>
      <c r="D4" s="6"/>
      <c r="E4" s="18"/>
      <c r="F4" s="18"/>
      <c r="G4" s="3"/>
    </row>
    <row r="5" spans="1:7">
      <c r="A5" s="1" t="s">
        <v>32</v>
      </c>
      <c r="B5" s="6">
        <v>16</v>
      </c>
      <c r="C5" s="41">
        <f t="shared" si="0"/>
        <v>4.4002403631298357</v>
      </c>
      <c r="D5" s="6"/>
      <c r="E5" s="18"/>
      <c r="F5" s="18"/>
      <c r="G5" s="3"/>
    </row>
    <row r="6" spans="1:7">
      <c r="A6" s="1" t="s">
        <v>3</v>
      </c>
      <c r="B6" s="6">
        <v>2</v>
      </c>
      <c r="C6" s="41">
        <f t="shared" si="0"/>
        <v>0.55003004539122946</v>
      </c>
      <c r="D6" s="6"/>
      <c r="E6" s="18"/>
      <c r="F6" s="18"/>
      <c r="G6" s="3"/>
    </row>
    <row r="7" spans="1:7">
      <c r="A7" s="14" t="s">
        <v>23</v>
      </c>
      <c r="B7" s="48">
        <v>3636165</v>
      </c>
      <c r="C7" s="26"/>
      <c r="D7" s="26"/>
      <c r="E7" s="23"/>
      <c r="F7" s="23"/>
      <c r="G7" s="3"/>
    </row>
    <row r="8" spans="1:7" ht="38.25">
      <c r="A8" s="7"/>
      <c r="B8" s="32" t="s">
        <v>24</v>
      </c>
      <c r="C8" s="32"/>
      <c r="D8" s="31" t="s">
        <v>10</v>
      </c>
      <c r="E8" s="51"/>
      <c r="F8" s="51"/>
      <c r="G8" s="9"/>
    </row>
    <row r="9" spans="1:7">
      <c r="A9" s="1" t="s">
        <v>25</v>
      </c>
      <c r="B9" s="6">
        <v>0</v>
      </c>
      <c r="C9" s="6"/>
      <c r="D9" s="6">
        <f>(B9/$B$13)*100</f>
        <v>0</v>
      </c>
      <c r="E9" s="18"/>
      <c r="F9" s="18"/>
      <c r="G9" s="3"/>
    </row>
    <row r="10" spans="1:7">
      <c r="A10" s="1" t="s">
        <v>26</v>
      </c>
      <c r="B10" s="6">
        <v>0</v>
      </c>
      <c r="C10" s="6"/>
      <c r="D10" s="152"/>
      <c r="E10" s="18"/>
      <c r="F10" s="18"/>
      <c r="G10" s="3"/>
    </row>
    <row r="11" spans="1:7">
      <c r="A11" s="1" t="s">
        <v>27</v>
      </c>
      <c r="B11" s="6">
        <v>8</v>
      </c>
      <c r="C11" s="6"/>
      <c r="D11" s="152">
        <f t="shared" ref="D11" si="1">(B11/$B$13)*100</f>
        <v>17.699115044247787</v>
      </c>
      <c r="E11" s="18"/>
      <c r="F11" s="18"/>
      <c r="G11" s="3"/>
    </row>
    <row r="12" spans="1:7">
      <c r="A12" s="1" t="s">
        <v>28</v>
      </c>
      <c r="B12" s="6">
        <v>525</v>
      </c>
      <c r="C12" s="6"/>
      <c r="D12" s="152"/>
      <c r="E12" s="18"/>
      <c r="F12" s="18"/>
      <c r="G12" s="3"/>
    </row>
    <row r="13" spans="1:7">
      <c r="A13" s="14" t="s">
        <v>22</v>
      </c>
      <c r="B13" s="121">
        <v>45.2</v>
      </c>
      <c r="C13" s="6"/>
      <c r="D13" s="26"/>
      <c r="E13" s="18"/>
      <c r="F13" s="18"/>
      <c r="G13" s="3"/>
    </row>
    <row r="14" spans="1:7" ht="51">
      <c r="A14" s="7"/>
      <c r="B14" s="32" t="s">
        <v>20</v>
      </c>
      <c r="C14" s="32"/>
      <c r="D14" s="39"/>
      <c r="E14" s="31" t="s">
        <v>11</v>
      </c>
      <c r="F14" s="51"/>
      <c r="G14" s="9"/>
    </row>
    <row r="15" spans="1:7">
      <c r="A15" s="1" t="s">
        <v>13</v>
      </c>
      <c r="B15" s="6">
        <v>0</v>
      </c>
      <c r="C15" s="6"/>
      <c r="D15" s="49"/>
      <c r="E15" s="41">
        <f>(B15/$B$19)*100</f>
        <v>0</v>
      </c>
      <c r="F15" s="18"/>
      <c r="G15" s="10"/>
    </row>
    <row r="16" spans="1:7">
      <c r="A16" s="1" t="s">
        <v>14</v>
      </c>
      <c r="B16" s="6">
        <v>1</v>
      </c>
      <c r="C16" s="6"/>
      <c r="D16" s="49"/>
      <c r="E16" s="41">
        <f t="shared" ref="E16:E18" si="2">(B16/$B$19)*100</f>
        <v>9.6711798839458414</v>
      </c>
      <c r="F16" s="18"/>
      <c r="G16" s="10"/>
    </row>
    <row r="17" spans="1:7">
      <c r="A17" s="1" t="s">
        <v>15</v>
      </c>
      <c r="B17" s="6">
        <v>0</v>
      </c>
      <c r="C17" s="6"/>
      <c r="D17" s="49"/>
      <c r="E17" s="41">
        <f t="shared" si="2"/>
        <v>0</v>
      </c>
      <c r="F17" s="18"/>
      <c r="G17" s="10"/>
    </row>
    <row r="18" spans="1:7">
      <c r="A18" s="1" t="s">
        <v>16</v>
      </c>
      <c r="B18" s="6">
        <v>1</v>
      </c>
      <c r="C18" s="6"/>
      <c r="D18" s="49"/>
      <c r="E18" s="41">
        <f t="shared" si="2"/>
        <v>9.6711798839458414</v>
      </c>
      <c r="F18" s="18"/>
      <c r="G18" s="10"/>
    </row>
    <row r="19" spans="1:7">
      <c r="A19" s="14" t="s">
        <v>30</v>
      </c>
      <c r="B19" s="13">
        <v>10.34</v>
      </c>
      <c r="C19" s="6"/>
      <c r="D19" s="49"/>
      <c r="E19" s="26"/>
      <c r="F19" s="23"/>
      <c r="G19" s="3"/>
    </row>
    <row r="20" spans="1:7" ht="51">
      <c r="A20" s="7"/>
      <c r="B20" s="32" t="s">
        <v>21</v>
      </c>
      <c r="C20" s="32"/>
      <c r="D20" s="39"/>
      <c r="E20" s="31"/>
      <c r="F20" s="31" t="s">
        <v>12</v>
      </c>
      <c r="G20" s="9"/>
    </row>
    <row r="21" spans="1:7">
      <c r="A21" s="1" t="s">
        <v>18</v>
      </c>
      <c r="B21" s="6">
        <v>0</v>
      </c>
      <c r="C21" s="6"/>
      <c r="D21" s="49"/>
      <c r="E21" s="6"/>
      <c r="F21" s="41">
        <v>0</v>
      </c>
      <c r="G21" s="10"/>
    </row>
    <row r="22" spans="1:7" ht="25.5">
      <c r="A22" s="1" t="s">
        <v>17</v>
      </c>
      <c r="B22" s="6">
        <v>0</v>
      </c>
      <c r="C22" s="6"/>
      <c r="D22" s="49"/>
      <c r="E22" s="6"/>
      <c r="F22" s="41">
        <v>0</v>
      </c>
      <c r="G22" s="10"/>
    </row>
    <row r="23" spans="1:7">
      <c r="A23" s="14" t="s">
        <v>29</v>
      </c>
      <c r="B23" s="13">
        <v>27</v>
      </c>
      <c r="C23" s="6"/>
      <c r="D23" s="49"/>
      <c r="E23" s="26"/>
      <c r="F23" s="26"/>
      <c r="G23" s="3"/>
    </row>
    <row r="24" spans="1:7">
      <c r="A24" s="7"/>
      <c r="B24" s="11"/>
      <c r="C24" s="11"/>
      <c r="D24" s="11"/>
      <c r="E24" s="20"/>
      <c r="F24" s="20"/>
      <c r="G24" s="16"/>
    </row>
    <row r="25" spans="1:7" ht="38.25">
      <c r="A25" s="1" t="s">
        <v>7</v>
      </c>
      <c r="B25" s="21"/>
      <c r="C25" s="21"/>
      <c r="D25" s="21"/>
      <c r="E25" s="24"/>
      <c r="F25" s="24"/>
      <c r="G25" s="4"/>
    </row>
    <row r="26" spans="1:7" ht="38.25">
      <c r="A26" s="1" t="s">
        <v>8</v>
      </c>
      <c r="B26" s="21"/>
      <c r="C26" s="21"/>
      <c r="D26" s="21"/>
      <c r="E26" s="24"/>
      <c r="F26" s="24"/>
      <c r="G26" s="4"/>
    </row>
  </sheetData>
  <mergeCells count="1">
    <mergeCell ref="A1:G1"/>
  </mergeCells>
  <phoneticPr fontId="7" type="noConversion"/>
  <pageMargins left="0.78740157499999996" right="0.78740157499999996" top="0.984251969" bottom="0.984251969"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2" workbookViewId="0">
      <selection activeCell="H12" sqref="H12"/>
    </sheetView>
  </sheetViews>
  <sheetFormatPr defaultColWidth="11.42578125" defaultRowHeight="12.75"/>
  <cols>
    <col min="1" max="1" width="28.5703125" customWidth="1"/>
    <col min="2" max="2" width="18.28515625" customWidth="1"/>
    <col min="3" max="3" width="19.5703125" customWidth="1"/>
    <col min="4" max="4" width="15.7109375" customWidth="1"/>
    <col min="5" max="5" width="16.42578125" customWidth="1"/>
    <col min="6" max="6" width="16" customWidth="1"/>
    <col min="7" max="7" width="17.140625" customWidth="1"/>
  </cols>
  <sheetData>
    <row r="1" spans="1:7" ht="19.5" thickBot="1">
      <c r="A1" s="159" t="s">
        <v>34</v>
      </c>
      <c r="B1" s="160"/>
      <c r="C1" s="160"/>
      <c r="D1" s="160"/>
      <c r="E1" s="161"/>
      <c r="F1" s="161"/>
      <c r="G1" s="162"/>
    </row>
    <row r="2" spans="1:7" ht="25.5">
      <c r="A2" s="40"/>
      <c r="B2" s="36" t="s">
        <v>19</v>
      </c>
      <c r="C2" s="37" t="s">
        <v>9</v>
      </c>
      <c r="D2" s="37"/>
      <c r="E2" s="50"/>
      <c r="F2" s="50"/>
      <c r="G2" s="38" t="s">
        <v>6</v>
      </c>
    </row>
    <row r="3" spans="1:7">
      <c r="A3" s="1" t="s">
        <v>1</v>
      </c>
      <c r="B3" s="6">
        <v>0</v>
      </c>
      <c r="C3" s="41">
        <v>0</v>
      </c>
      <c r="D3" s="6"/>
      <c r="E3" s="18"/>
      <c r="F3" s="18"/>
      <c r="G3" s="3"/>
    </row>
    <row r="4" spans="1:7">
      <c r="A4" s="1" t="s">
        <v>2</v>
      </c>
      <c r="B4" s="6">
        <v>7</v>
      </c>
      <c r="C4" s="41">
        <v>1.44</v>
      </c>
      <c r="D4" s="6"/>
      <c r="E4" s="18"/>
      <c r="F4" s="18"/>
      <c r="G4" s="3"/>
    </row>
    <row r="5" spans="1:7">
      <c r="A5" s="1" t="s">
        <v>32</v>
      </c>
      <c r="B5" s="6">
        <v>10</v>
      </c>
      <c r="C5" s="41">
        <v>2.06</v>
      </c>
      <c r="D5" s="6"/>
      <c r="E5" s="18"/>
      <c r="F5" s="18"/>
      <c r="G5" s="3"/>
    </row>
    <row r="6" spans="1:7">
      <c r="A6" s="1" t="s">
        <v>3</v>
      </c>
      <c r="B6" s="6">
        <v>0</v>
      </c>
      <c r="C6" s="41">
        <v>0</v>
      </c>
      <c r="D6" s="6"/>
      <c r="E6" s="18"/>
      <c r="F6" s="18"/>
      <c r="G6" s="153" t="s">
        <v>62</v>
      </c>
    </row>
    <row r="7" spans="1:7">
      <c r="A7" s="14" t="s">
        <v>23</v>
      </c>
      <c r="B7" s="48">
        <v>4823264</v>
      </c>
      <c r="C7" s="26"/>
      <c r="D7" s="26"/>
      <c r="E7" s="23"/>
      <c r="F7" s="23"/>
      <c r="G7" s="3"/>
    </row>
    <row r="8" spans="1:7" ht="38.25">
      <c r="A8" s="7"/>
      <c r="B8" s="32" t="s">
        <v>24</v>
      </c>
      <c r="C8" s="32"/>
      <c r="D8" s="31" t="s">
        <v>10</v>
      </c>
      <c r="E8" s="51"/>
      <c r="F8" s="51"/>
      <c r="G8" s="9"/>
    </row>
    <row r="9" spans="1:7">
      <c r="A9" s="1" t="s">
        <v>25</v>
      </c>
      <c r="B9" s="6">
        <v>0</v>
      </c>
      <c r="C9" s="6"/>
      <c r="D9" s="6">
        <f>(B9/$B$13)*100</f>
        <v>0</v>
      </c>
      <c r="E9" s="18"/>
      <c r="F9" s="18"/>
      <c r="G9" s="3"/>
    </row>
    <row r="10" spans="1:7">
      <c r="A10" s="1" t="s">
        <v>26</v>
      </c>
      <c r="B10" s="6">
        <v>0</v>
      </c>
      <c r="C10" s="6"/>
      <c r="D10" s="6"/>
      <c r="E10" s="18"/>
      <c r="F10" s="18"/>
      <c r="G10" s="3"/>
    </row>
    <row r="11" spans="1:7">
      <c r="A11" s="1" t="s">
        <v>27</v>
      </c>
      <c r="B11" s="6">
        <v>3</v>
      </c>
      <c r="C11" s="6"/>
      <c r="D11" s="152">
        <f>(B11/$B$13)*100</f>
        <v>48.859934853420199</v>
      </c>
      <c r="E11" s="18"/>
      <c r="F11" s="18"/>
      <c r="G11" s="3"/>
    </row>
    <row r="12" spans="1:7">
      <c r="A12" s="1" t="s">
        <v>28</v>
      </c>
      <c r="B12" s="6">
        <v>290</v>
      </c>
      <c r="C12" s="6"/>
      <c r="D12" s="6"/>
      <c r="E12" s="18"/>
      <c r="F12" s="18"/>
      <c r="G12" s="3"/>
    </row>
    <row r="13" spans="1:7">
      <c r="A13" s="14" t="s">
        <v>22</v>
      </c>
      <c r="B13" s="13">
        <v>6.14</v>
      </c>
      <c r="C13" s="6"/>
      <c r="D13" s="26"/>
      <c r="E13" s="18"/>
      <c r="F13" s="18"/>
      <c r="G13" s="3"/>
    </row>
    <row r="14" spans="1:7" ht="38.25">
      <c r="A14" s="7"/>
      <c r="B14" s="32" t="s">
        <v>20</v>
      </c>
      <c r="C14" s="32"/>
      <c r="D14" s="39"/>
      <c r="E14" s="31" t="s">
        <v>11</v>
      </c>
      <c r="F14" s="51"/>
      <c r="G14" s="9"/>
    </row>
    <row r="15" spans="1:7">
      <c r="A15" s="1" t="s">
        <v>13</v>
      </c>
      <c r="B15" s="6">
        <v>0</v>
      </c>
      <c r="C15" s="6"/>
      <c r="D15" s="49"/>
      <c r="E15" s="41">
        <v>0</v>
      </c>
      <c r="F15" s="18"/>
      <c r="G15" s="10"/>
    </row>
    <row r="16" spans="1:7">
      <c r="A16" s="1" t="s">
        <v>14</v>
      </c>
      <c r="B16" s="6">
        <v>0</v>
      </c>
      <c r="C16" s="6"/>
      <c r="D16" s="49"/>
      <c r="E16" s="41">
        <v>0</v>
      </c>
      <c r="F16" s="18"/>
      <c r="G16" s="10"/>
    </row>
    <row r="17" spans="1:7">
      <c r="A17" s="1" t="s">
        <v>15</v>
      </c>
      <c r="B17" s="6">
        <v>0</v>
      </c>
      <c r="C17" s="6"/>
      <c r="D17" s="49"/>
      <c r="E17" s="41">
        <v>0</v>
      </c>
      <c r="F17" s="18"/>
      <c r="G17" s="10"/>
    </row>
    <row r="18" spans="1:7">
      <c r="A18" s="1" t="s">
        <v>16</v>
      </c>
      <c r="B18" s="6">
        <v>3</v>
      </c>
      <c r="C18" s="6"/>
      <c r="D18" s="49"/>
      <c r="E18" s="41">
        <v>11.1</v>
      </c>
      <c r="F18" s="18"/>
      <c r="G18" s="10"/>
    </row>
    <row r="19" spans="1:7">
      <c r="A19" s="14" t="s">
        <v>30</v>
      </c>
      <c r="B19" s="13">
        <v>27</v>
      </c>
      <c r="C19" s="6"/>
      <c r="D19" s="49"/>
      <c r="E19" s="26"/>
      <c r="F19" s="23"/>
      <c r="G19" s="3"/>
    </row>
    <row r="20" spans="1:7" ht="38.25">
      <c r="A20" s="7"/>
      <c r="B20" s="32" t="s">
        <v>21</v>
      </c>
      <c r="C20" s="32"/>
      <c r="D20" s="39"/>
      <c r="E20" s="31"/>
      <c r="F20" s="31" t="s">
        <v>12</v>
      </c>
      <c r="G20" s="9"/>
    </row>
    <row r="21" spans="1:7">
      <c r="A21" s="1" t="s">
        <v>18</v>
      </c>
      <c r="B21" s="6">
        <v>0</v>
      </c>
      <c r="C21" s="6"/>
      <c r="D21" s="49"/>
      <c r="E21" s="6"/>
      <c r="F21" s="41">
        <v>0</v>
      </c>
      <c r="G21" s="10"/>
    </row>
    <row r="22" spans="1:7" ht="25.5">
      <c r="A22" s="1" t="s">
        <v>17</v>
      </c>
      <c r="B22" s="6">
        <v>0</v>
      </c>
      <c r="C22" s="6"/>
      <c r="D22" s="49"/>
      <c r="E22" s="6"/>
      <c r="F22" s="41">
        <v>0</v>
      </c>
      <c r="G22" s="10"/>
    </row>
    <row r="23" spans="1:7">
      <c r="A23" s="14" t="s">
        <v>29</v>
      </c>
      <c r="B23" s="13">
        <v>24</v>
      </c>
      <c r="C23" s="6"/>
      <c r="D23" s="49"/>
      <c r="E23" s="26"/>
      <c r="F23" s="26"/>
      <c r="G23" s="3"/>
    </row>
    <row r="24" spans="1:7">
      <c r="A24" s="7"/>
      <c r="B24" s="11"/>
      <c r="C24" s="11"/>
      <c r="D24" s="11"/>
      <c r="E24" s="20"/>
      <c r="F24" s="20"/>
      <c r="G24" s="16"/>
    </row>
    <row r="25" spans="1:7" ht="25.5">
      <c r="A25" s="1" t="s">
        <v>4</v>
      </c>
      <c r="B25" s="71"/>
      <c r="C25" s="71"/>
      <c r="D25" s="71"/>
      <c r="E25" s="71"/>
      <c r="F25" s="72"/>
      <c r="G25" s="4"/>
    </row>
    <row r="26" spans="1:7" ht="25.5">
      <c r="A26" s="1" t="s">
        <v>5</v>
      </c>
      <c r="B26" s="71"/>
      <c r="C26" s="71"/>
      <c r="D26" s="71"/>
      <c r="E26" s="71"/>
      <c r="F26" s="72"/>
      <c r="G26" s="4"/>
    </row>
    <row r="27" spans="1:7">
      <c r="A27" s="7"/>
      <c r="B27" s="15"/>
      <c r="C27" s="15"/>
      <c r="D27" s="35"/>
      <c r="E27" s="30"/>
      <c r="F27" s="30"/>
      <c r="G27" s="9"/>
    </row>
    <row r="28" spans="1:7" ht="38.25">
      <c r="A28" s="1" t="s">
        <v>7</v>
      </c>
      <c r="B28" s="21"/>
      <c r="C28" s="21"/>
      <c r="D28" s="21"/>
      <c r="E28" s="24"/>
      <c r="F28" s="24"/>
      <c r="G28" s="4"/>
    </row>
    <row r="29" spans="1:7" ht="38.25">
      <c r="A29" s="1" t="s">
        <v>8</v>
      </c>
      <c r="B29" s="21"/>
      <c r="C29" s="21"/>
      <c r="D29" s="21"/>
      <c r="E29" s="24"/>
      <c r="F29" s="24"/>
      <c r="G29" s="4"/>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3" workbookViewId="0">
      <selection activeCell="F24" sqref="F24"/>
    </sheetView>
  </sheetViews>
  <sheetFormatPr defaultColWidth="9.140625" defaultRowHeight="12.75"/>
  <cols>
    <col min="1" max="1" width="27.85546875" customWidth="1"/>
    <col min="2" max="2" width="17" style="22" customWidth="1"/>
    <col min="3" max="6" width="15.7109375" style="22" customWidth="1"/>
    <col min="7" max="7" width="36.28515625" customWidth="1"/>
  </cols>
  <sheetData>
    <row r="1" spans="1:7" ht="19.5" customHeight="1" thickBot="1">
      <c r="A1" s="159" t="s">
        <v>37</v>
      </c>
      <c r="B1" s="160"/>
      <c r="C1" s="160"/>
      <c r="D1" s="160"/>
      <c r="E1" s="161"/>
      <c r="F1" s="161"/>
      <c r="G1" s="162"/>
    </row>
    <row r="2" spans="1:7" ht="41.25" customHeight="1">
      <c r="A2" s="46"/>
      <c r="B2" s="36" t="s">
        <v>19</v>
      </c>
      <c r="C2" s="37" t="s">
        <v>9</v>
      </c>
      <c r="D2" s="37"/>
      <c r="E2" s="50"/>
      <c r="F2" s="50"/>
      <c r="G2" s="47" t="s">
        <v>0</v>
      </c>
    </row>
    <row r="3" spans="1:7">
      <c r="A3" s="1" t="s">
        <v>1</v>
      </c>
      <c r="B3" s="125">
        <v>0</v>
      </c>
      <c r="C3" s="41">
        <f>(B3/$B$7)*1000000</f>
        <v>0</v>
      </c>
      <c r="D3" s="6"/>
      <c r="E3" s="18"/>
      <c r="F3" s="18"/>
      <c r="G3" s="3"/>
    </row>
    <row r="4" spans="1:7">
      <c r="A4" s="1" t="s">
        <v>2</v>
      </c>
      <c r="B4" s="125">
        <v>7</v>
      </c>
      <c r="C4" s="41">
        <f t="shared" ref="C4:C6" si="0">(B4/$B$7)*1000000</f>
        <v>0.97191633855233894</v>
      </c>
      <c r="D4" s="6"/>
      <c r="E4" s="18"/>
      <c r="F4" s="18"/>
      <c r="G4" s="3"/>
    </row>
    <row r="5" spans="1:7">
      <c r="A5" s="1" t="s">
        <v>32</v>
      </c>
      <c r="B5" s="125">
        <v>17</v>
      </c>
      <c r="C5" s="41">
        <f t="shared" si="0"/>
        <v>2.3603682507699664</v>
      </c>
      <c r="D5" s="6"/>
      <c r="E5" s="18"/>
      <c r="F5" s="18"/>
      <c r="G5" s="3"/>
    </row>
    <row r="6" spans="1:7">
      <c r="A6" s="1" t="s">
        <v>3</v>
      </c>
      <c r="B6" s="125">
        <v>2</v>
      </c>
      <c r="C6" s="41">
        <f t="shared" si="0"/>
        <v>0.2776903824435254</v>
      </c>
      <c r="D6" s="6"/>
      <c r="E6" s="18"/>
      <c r="F6" s="18"/>
      <c r="G6" s="3"/>
    </row>
    <row r="7" spans="1:7">
      <c r="A7" s="14" t="s">
        <v>23</v>
      </c>
      <c r="B7" s="126">
        <v>7202266</v>
      </c>
      <c r="C7" s="26"/>
      <c r="D7" s="26"/>
      <c r="E7" s="23"/>
      <c r="F7" s="23"/>
      <c r="G7" s="3"/>
    </row>
    <row r="8" spans="1:7" ht="41.25" customHeight="1">
      <c r="A8" s="7"/>
      <c r="B8" s="32" t="s">
        <v>24</v>
      </c>
      <c r="C8" s="32"/>
      <c r="D8" s="31" t="s">
        <v>10</v>
      </c>
      <c r="E8" s="31"/>
      <c r="F8" s="31"/>
      <c r="G8" s="9"/>
    </row>
    <row r="9" spans="1:7">
      <c r="A9" s="1" t="s">
        <v>25</v>
      </c>
      <c r="B9" s="128">
        <v>0</v>
      </c>
      <c r="C9" s="6"/>
      <c r="D9" s="97">
        <v>0</v>
      </c>
      <c r="E9" s="78"/>
      <c r="F9" s="18"/>
      <c r="G9" s="3"/>
    </row>
    <row r="10" spans="1:7">
      <c r="A10" s="1" t="s">
        <v>26</v>
      </c>
      <c r="B10" s="130">
        <v>0</v>
      </c>
      <c r="C10" s="17"/>
      <c r="D10" s="97"/>
      <c r="E10" s="78"/>
      <c r="F10" s="27"/>
      <c r="G10" s="3"/>
    </row>
    <row r="11" spans="1:7">
      <c r="A11" s="1" t="s">
        <v>27</v>
      </c>
      <c r="B11" s="128">
        <v>13</v>
      </c>
      <c r="C11" s="6"/>
      <c r="D11" s="97">
        <f>(B11/B13)*100</f>
        <v>12.380952380952381</v>
      </c>
      <c r="E11" s="78"/>
      <c r="F11" s="18"/>
      <c r="G11" s="3"/>
    </row>
    <row r="12" spans="1:7">
      <c r="A12" s="1" t="s">
        <v>28</v>
      </c>
      <c r="B12" s="128">
        <v>905</v>
      </c>
      <c r="C12" s="6"/>
      <c r="D12" s="97"/>
      <c r="E12" s="78"/>
      <c r="F12" s="18"/>
      <c r="G12" s="3"/>
    </row>
    <row r="13" spans="1:7" ht="15" customHeight="1">
      <c r="A13" s="14" t="s">
        <v>22</v>
      </c>
      <c r="B13" s="129">
        <v>105</v>
      </c>
      <c r="C13" s="13"/>
      <c r="D13" s="26"/>
      <c r="E13" s="23"/>
      <c r="F13" s="23"/>
      <c r="G13" s="3"/>
    </row>
    <row r="14" spans="1:7" ht="37.5" customHeight="1">
      <c r="A14" s="7"/>
      <c r="B14" s="32" t="s">
        <v>20</v>
      </c>
      <c r="C14" s="32"/>
      <c r="D14" s="53"/>
      <c r="E14" s="31" t="s">
        <v>11</v>
      </c>
      <c r="F14" s="96"/>
      <c r="G14" s="9"/>
    </row>
    <row r="15" spans="1:7">
      <c r="A15" s="1" t="s">
        <v>13</v>
      </c>
      <c r="B15" s="131">
        <v>0</v>
      </c>
      <c r="C15" s="6"/>
      <c r="D15" s="54"/>
      <c r="E15" s="98">
        <f>(B15/$B$19)*100</f>
        <v>0</v>
      </c>
      <c r="F15" s="41"/>
      <c r="G15" s="3"/>
    </row>
    <row r="16" spans="1:7">
      <c r="A16" s="1" t="s">
        <v>14</v>
      </c>
      <c r="B16" s="131">
        <v>1</v>
      </c>
      <c r="C16" s="6"/>
      <c r="D16" s="54"/>
      <c r="E16" s="98">
        <f t="shared" ref="E16:E18" si="1">(B16/$B$19)*100</f>
        <v>0.59523809523809523</v>
      </c>
      <c r="F16" s="41"/>
      <c r="G16" s="3"/>
    </row>
    <row r="17" spans="1:7">
      <c r="A17" s="1" t="s">
        <v>15</v>
      </c>
      <c r="B17" s="131">
        <v>0</v>
      </c>
      <c r="C17" s="6"/>
      <c r="D17" s="54"/>
      <c r="E17" s="98">
        <f t="shared" si="1"/>
        <v>0</v>
      </c>
      <c r="F17" s="41"/>
      <c r="G17" s="3"/>
    </row>
    <row r="18" spans="1:7">
      <c r="A18" s="1" t="s">
        <v>16</v>
      </c>
      <c r="B18" s="131">
        <v>1</v>
      </c>
      <c r="C18" s="6"/>
      <c r="D18" s="54"/>
      <c r="E18" s="98">
        <f t="shared" si="1"/>
        <v>0.59523809523809523</v>
      </c>
      <c r="F18" s="41"/>
      <c r="G18" s="3"/>
    </row>
    <row r="19" spans="1:7" ht="16.5" customHeight="1">
      <c r="A19" s="14" t="s">
        <v>30</v>
      </c>
      <c r="B19" s="132">
        <v>168</v>
      </c>
      <c r="C19" s="13"/>
      <c r="D19" s="54"/>
      <c r="E19" s="54"/>
      <c r="F19" s="26"/>
      <c r="G19" s="3"/>
    </row>
    <row r="20" spans="1:7" ht="39.75" customHeight="1">
      <c r="A20" s="7"/>
      <c r="B20" s="32" t="s">
        <v>21</v>
      </c>
      <c r="C20" s="32"/>
      <c r="D20" s="31"/>
      <c r="E20" s="31"/>
      <c r="F20" s="31" t="s">
        <v>12</v>
      </c>
      <c r="G20" s="9"/>
    </row>
    <row r="21" spans="1:7">
      <c r="A21" s="1" t="s">
        <v>18</v>
      </c>
      <c r="B21" s="152">
        <v>0</v>
      </c>
      <c r="C21" s="6"/>
      <c r="D21" s="6"/>
      <c r="E21" s="6"/>
      <c r="F21" s="41">
        <v>0</v>
      </c>
      <c r="G21" s="3"/>
    </row>
    <row r="22" spans="1:7" ht="25.5">
      <c r="A22" s="1" t="s">
        <v>17</v>
      </c>
      <c r="B22" s="152">
        <v>0</v>
      </c>
      <c r="C22" s="6"/>
      <c r="D22" s="6"/>
      <c r="E22" s="6"/>
      <c r="F22" s="41">
        <v>0</v>
      </c>
      <c r="G22" s="3"/>
    </row>
    <row r="23" spans="1:7" ht="16.5" customHeight="1">
      <c r="A23" s="14" t="s">
        <v>29</v>
      </c>
      <c r="B23" s="152">
        <v>41</v>
      </c>
      <c r="C23" s="26"/>
      <c r="D23" s="26"/>
      <c r="E23" s="23"/>
      <c r="F23" s="23"/>
      <c r="G23" s="3"/>
    </row>
    <row r="24" spans="1:7" s="89" customFormat="1" ht="16.5" customHeight="1">
      <c r="A24" s="7"/>
      <c r="B24" s="15"/>
      <c r="C24" s="15"/>
      <c r="D24" s="35"/>
      <c r="E24" s="30"/>
      <c r="F24" s="30"/>
      <c r="G24" s="9"/>
    </row>
    <row r="25" spans="1:7" ht="57.75" customHeight="1">
      <c r="A25" s="1" t="s">
        <v>7</v>
      </c>
      <c r="B25" s="21"/>
      <c r="C25" s="21"/>
      <c r="D25" s="21"/>
      <c r="E25" s="24"/>
      <c r="F25" s="24"/>
      <c r="G25" s="4"/>
    </row>
    <row r="26" spans="1:7" ht="42.75" customHeight="1">
      <c r="A26" s="1" t="s">
        <v>8</v>
      </c>
      <c r="B26" s="21"/>
      <c r="C26" s="21"/>
      <c r="D26" s="21"/>
      <c r="E26" s="24"/>
      <c r="F26" s="24"/>
      <c r="G26" s="4"/>
    </row>
    <row r="27" spans="1:7" ht="16.5" customHeight="1" thickBot="1">
      <c r="A27" s="43"/>
      <c r="B27" s="44"/>
      <c r="C27" s="44"/>
      <c r="D27" s="44"/>
      <c r="E27" s="52"/>
      <c r="F27" s="52"/>
      <c r="G27" s="45"/>
    </row>
  </sheetData>
  <mergeCells count="1">
    <mergeCell ref="A1:G1"/>
  </mergeCells>
  <phoneticPr fontId="7" type="noConversion"/>
  <pageMargins left="0.78740157499999996" right="0.78740157499999996" top="0.984251969" bottom="0.984251969" header="0.5" footer="0.5"/>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C23" sqref="C23"/>
    </sheetView>
  </sheetViews>
  <sheetFormatPr defaultColWidth="9.140625" defaultRowHeight="12.75"/>
  <cols>
    <col min="1" max="1" width="33.42578125" customWidth="1"/>
    <col min="2" max="2" width="24.85546875" customWidth="1"/>
    <col min="3" max="3" width="18.140625" customWidth="1"/>
    <col min="4" max="4" width="13" customWidth="1"/>
    <col min="5" max="5" width="16" customWidth="1"/>
    <col min="6" max="6" width="13" customWidth="1"/>
    <col min="7" max="7" width="14.42578125" customWidth="1"/>
  </cols>
  <sheetData>
    <row r="1" spans="1:7" ht="19.5" thickBot="1">
      <c r="A1" s="159" t="s">
        <v>38</v>
      </c>
      <c r="B1" s="160"/>
      <c r="C1" s="160"/>
      <c r="D1" s="160"/>
      <c r="E1" s="161"/>
      <c r="F1" s="161"/>
      <c r="G1" s="162"/>
    </row>
    <row r="2" spans="1:7" ht="42" customHeight="1">
      <c r="A2" s="40"/>
      <c r="B2" s="36" t="s">
        <v>19</v>
      </c>
      <c r="C2" s="37" t="s">
        <v>9</v>
      </c>
      <c r="D2" s="37"/>
      <c r="E2" s="50"/>
      <c r="F2" s="50"/>
      <c r="G2" s="38" t="s">
        <v>6</v>
      </c>
    </row>
    <row r="3" spans="1:7" ht="12.95" customHeight="1">
      <c r="A3" s="1" t="s">
        <v>1</v>
      </c>
      <c r="B3" s="6">
        <v>0</v>
      </c>
      <c r="C3" s="41">
        <f>(B3/$B$7)*1000000</f>
        <v>0</v>
      </c>
      <c r="D3" s="6"/>
      <c r="E3" s="18"/>
      <c r="F3" s="18"/>
      <c r="G3" s="3"/>
    </row>
    <row r="4" spans="1:7" ht="12.95" customHeight="1">
      <c r="A4" s="1" t="s">
        <v>2</v>
      </c>
      <c r="B4" s="105">
        <v>0</v>
      </c>
      <c r="C4" s="158">
        <f t="shared" ref="C4:C6" si="0">(B4/$B$7)*1000000</f>
        <v>0</v>
      </c>
      <c r="D4" s="6"/>
      <c r="E4" s="18"/>
      <c r="F4" s="18"/>
      <c r="G4" s="3"/>
    </row>
    <row r="5" spans="1:7" ht="12.95" customHeight="1">
      <c r="A5" s="1" t="s">
        <v>32</v>
      </c>
      <c r="B5" s="105">
        <v>5</v>
      </c>
      <c r="C5" s="158">
        <f t="shared" si="0"/>
        <v>3.6687177244558189</v>
      </c>
      <c r="D5" s="6"/>
      <c r="E5" s="18"/>
      <c r="F5" s="18"/>
      <c r="G5" s="3"/>
    </row>
    <row r="6" spans="1:7" ht="12.95" customHeight="1">
      <c r="A6" s="1" t="s">
        <v>3</v>
      </c>
      <c r="B6" s="105">
        <v>2</v>
      </c>
      <c r="C6" s="158">
        <f t="shared" si="0"/>
        <v>1.4674870897823278</v>
      </c>
      <c r="D6" s="6"/>
      <c r="E6" s="18"/>
      <c r="F6" s="18"/>
      <c r="G6" s="3"/>
    </row>
    <row r="7" spans="1:7" s="87" customFormat="1" ht="23.25" customHeight="1">
      <c r="A7" s="14" t="s">
        <v>23</v>
      </c>
      <c r="B7" s="48">
        <v>1362874</v>
      </c>
      <c r="C7" s="59"/>
      <c r="D7" s="59"/>
      <c r="E7" s="85"/>
      <c r="F7" s="85"/>
      <c r="G7" s="86"/>
    </row>
    <row r="8" spans="1:7" ht="51">
      <c r="A8" s="7"/>
      <c r="B8" s="32" t="s">
        <v>24</v>
      </c>
      <c r="C8" s="32"/>
      <c r="D8" s="31" t="s">
        <v>10</v>
      </c>
      <c r="E8" s="51"/>
      <c r="F8" s="51"/>
      <c r="G8" s="9"/>
    </row>
    <row r="9" spans="1:7" ht="12.95" customHeight="1">
      <c r="A9" s="1" t="s">
        <v>25</v>
      </c>
      <c r="B9" s="6">
        <v>0</v>
      </c>
      <c r="C9" s="6"/>
      <c r="D9" s="41">
        <v>0</v>
      </c>
      <c r="E9" s="18"/>
      <c r="F9" s="18"/>
      <c r="G9" s="3"/>
    </row>
    <row r="10" spans="1:7" ht="12.95" customHeight="1">
      <c r="A10" s="1" t="s">
        <v>26</v>
      </c>
      <c r="B10" s="6">
        <v>0</v>
      </c>
      <c r="C10" s="6"/>
      <c r="D10" s="41"/>
      <c r="E10" s="18"/>
      <c r="F10" s="18"/>
      <c r="G10" s="3"/>
    </row>
    <row r="11" spans="1:7" ht="12.95" customHeight="1">
      <c r="A11" s="1" t="s">
        <v>27</v>
      </c>
      <c r="B11" s="6">
        <v>0</v>
      </c>
      <c r="C11" s="6"/>
      <c r="D11" s="41">
        <v>0</v>
      </c>
      <c r="E11" s="18"/>
      <c r="F11" s="18"/>
      <c r="G11" s="3"/>
    </row>
    <row r="12" spans="1:7" ht="12.95" customHeight="1">
      <c r="A12" s="1" t="s">
        <v>28</v>
      </c>
      <c r="B12" s="6">
        <v>0</v>
      </c>
      <c r="C12" s="6"/>
      <c r="D12" s="41"/>
      <c r="E12" s="18"/>
      <c r="F12" s="18"/>
      <c r="G12" s="3"/>
    </row>
    <row r="13" spans="1:7" ht="12.75" customHeight="1">
      <c r="A13" s="14" t="s">
        <v>22</v>
      </c>
      <c r="B13" s="13">
        <v>19.815999999999999</v>
      </c>
      <c r="C13" s="6"/>
      <c r="D13" s="26"/>
      <c r="E13" s="18"/>
      <c r="F13" s="18"/>
      <c r="G13" s="3"/>
    </row>
    <row r="14" spans="1:7" ht="38.25">
      <c r="A14" s="7"/>
      <c r="B14" s="32" t="s">
        <v>20</v>
      </c>
      <c r="C14" s="32"/>
      <c r="D14" s="39"/>
      <c r="E14" s="31" t="s">
        <v>11</v>
      </c>
      <c r="F14" s="51"/>
      <c r="G14" s="9"/>
    </row>
    <row r="15" spans="1:7" ht="12.95" customHeight="1">
      <c r="A15" s="1" t="s">
        <v>13</v>
      </c>
      <c r="B15" s="6">
        <v>0</v>
      </c>
      <c r="C15" s="6"/>
      <c r="D15" s="49"/>
      <c r="E15" s="41">
        <v>0</v>
      </c>
      <c r="F15" s="18"/>
      <c r="G15" s="10"/>
    </row>
    <row r="16" spans="1:7" ht="12.95" customHeight="1">
      <c r="A16" s="1" t="s">
        <v>14</v>
      </c>
      <c r="B16" s="6">
        <v>0</v>
      </c>
      <c r="C16" s="6"/>
      <c r="D16" s="49"/>
      <c r="E16" s="41">
        <v>0</v>
      </c>
      <c r="F16" s="18"/>
      <c r="G16" s="10"/>
    </row>
    <row r="17" spans="1:7" ht="12.95" customHeight="1">
      <c r="A17" s="1" t="s">
        <v>15</v>
      </c>
      <c r="B17" s="6">
        <v>0</v>
      </c>
      <c r="C17" s="6"/>
      <c r="D17" s="49"/>
      <c r="E17" s="41">
        <v>0</v>
      </c>
      <c r="F17" s="18"/>
      <c r="G17" s="10"/>
    </row>
    <row r="18" spans="1:7" ht="12.95" customHeight="1">
      <c r="A18" s="1" t="s">
        <v>16</v>
      </c>
      <c r="B18" s="6">
        <v>0</v>
      </c>
      <c r="C18" s="6"/>
      <c r="D18" s="49"/>
      <c r="E18" s="41">
        <v>0</v>
      </c>
      <c r="F18" s="18"/>
      <c r="G18" s="10"/>
    </row>
    <row r="19" spans="1:7" ht="12.95" customHeight="1">
      <c r="A19" s="14" t="s">
        <v>30</v>
      </c>
      <c r="B19" s="13">
        <v>8</v>
      </c>
      <c r="C19" s="6"/>
      <c r="D19" s="49"/>
      <c r="E19" s="26"/>
      <c r="F19" s="23"/>
      <c r="G19" s="3"/>
    </row>
    <row r="20" spans="1:7" ht="63.75">
      <c r="A20" s="7"/>
      <c r="B20" s="32" t="s">
        <v>21</v>
      </c>
      <c r="C20" s="32"/>
      <c r="D20" s="39"/>
      <c r="E20" s="31"/>
      <c r="F20" s="31" t="s">
        <v>12</v>
      </c>
      <c r="G20" s="9"/>
    </row>
    <row r="21" spans="1:7" ht="12.95" customHeight="1">
      <c r="A21" s="1" t="s">
        <v>18</v>
      </c>
      <c r="B21" s="6">
        <v>0</v>
      </c>
      <c r="C21" s="6"/>
      <c r="D21" s="49"/>
      <c r="E21" s="6"/>
      <c r="F21" s="41">
        <v>0</v>
      </c>
      <c r="G21" s="10"/>
    </row>
    <row r="22" spans="1:7" ht="12.95" customHeight="1">
      <c r="A22" s="1" t="s">
        <v>17</v>
      </c>
      <c r="B22" s="6">
        <v>0</v>
      </c>
      <c r="C22" s="6"/>
      <c r="D22" s="49"/>
      <c r="E22" s="6"/>
      <c r="F22" s="41">
        <v>0</v>
      </c>
      <c r="G22" s="10"/>
    </row>
    <row r="23" spans="1:7" s="87" customFormat="1" ht="12.95" customHeight="1">
      <c r="A23" s="14" t="s">
        <v>29</v>
      </c>
      <c r="B23" s="13">
        <v>11</v>
      </c>
      <c r="C23" s="13"/>
      <c r="D23" s="88"/>
      <c r="E23" s="59"/>
      <c r="F23" s="59"/>
      <c r="G23" s="86"/>
    </row>
    <row r="24" spans="1:7">
      <c r="A24" s="7"/>
      <c r="B24" s="11"/>
      <c r="C24" s="11"/>
      <c r="D24" s="11"/>
      <c r="E24" s="20"/>
      <c r="F24" s="20"/>
      <c r="G24" s="16"/>
    </row>
    <row r="25" spans="1:7" ht="39" customHeight="1">
      <c r="A25" s="1"/>
      <c r="B25" s="71"/>
      <c r="C25" s="71"/>
      <c r="D25" s="71"/>
      <c r="E25" s="71"/>
      <c r="F25" s="72"/>
      <c r="G25" s="4"/>
    </row>
    <row r="26" spans="1:7" ht="44.25" customHeight="1">
      <c r="A26" s="1"/>
      <c r="B26" s="71"/>
      <c r="C26" s="71"/>
      <c r="D26" s="71"/>
      <c r="E26" s="71"/>
      <c r="F26" s="72"/>
      <c r="G26" s="4"/>
    </row>
    <row r="27" spans="1:7" ht="13.5" thickBot="1">
      <c r="A27" s="43"/>
      <c r="B27" s="44"/>
      <c r="C27" s="44"/>
      <c r="D27" s="44"/>
      <c r="E27" s="44"/>
      <c r="F27" s="52"/>
      <c r="G27" s="45"/>
    </row>
  </sheetData>
  <mergeCells count="1">
    <mergeCell ref="A1:G1"/>
  </mergeCells>
  <phoneticPr fontId="7" type="noConversion"/>
  <pageMargins left="0.78740157499999996" right="0.78740157499999996" top="0.984251969" bottom="0.984251969"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7"/>
  <sheetViews>
    <sheetView topLeftCell="A15" workbookViewId="0">
      <selection activeCell="D13" sqref="D13"/>
    </sheetView>
  </sheetViews>
  <sheetFormatPr defaultColWidth="9.140625" defaultRowHeight="12.75"/>
  <cols>
    <col min="1" max="1" width="26.85546875" style="12" customWidth="1"/>
    <col min="2" max="3" width="16.140625" style="25" customWidth="1"/>
    <col min="4" max="6" width="16.7109375" style="25" customWidth="1"/>
    <col min="7" max="7" width="33.85546875" style="12" customWidth="1"/>
    <col min="8" max="16384" width="9.140625" style="12"/>
  </cols>
  <sheetData>
    <row r="1" spans="1:7" ht="23.25" customHeight="1" thickBot="1">
      <c r="A1" s="174" t="s">
        <v>39</v>
      </c>
      <c r="B1" s="175"/>
      <c r="C1" s="175"/>
      <c r="D1" s="175"/>
      <c r="E1" s="175"/>
      <c r="F1" s="175"/>
      <c r="G1" s="176"/>
    </row>
    <row r="2" spans="1:7" ht="42.75" customHeight="1">
      <c r="A2" s="46"/>
      <c r="B2" s="36" t="s">
        <v>19</v>
      </c>
      <c r="C2" s="37" t="s">
        <v>9</v>
      </c>
      <c r="D2" s="37"/>
      <c r="E2" s="37"/>
      <c r="F2" s="50"/>
      <c r="G2" s="47" t="s">
        <v>0</v>
      </c>
    </row>
    <row r="3" spans="1:7">
      <c r="A3" s="76" t="s">
        <v>1</v>
      </c>
      <c r="B3" s="75">
        <v>1</v>
      </c>
      <c r="C3" s="99">
        <f>($B3/$B$7)*1000000</f>
        <v>2.2510844261560341E-2</v>
      </c>
      <c r="D3" s="6"/>
      <c r="E3" s="6"/>
      <c r="F3" s="18"/>
      <c r="G3" s="3" t="s">
        <v>43</v>
      </c>
    </row>
    <row r="4" spans="1:7">
      <c r="A4" s="76" t="s">
        <v>2</v>
      </c>
      <c r="B4" s="75">
        <v>27</v>
      </c>
      <c r="C4" s="99">
        <f>($B4/$B$7)*1000000</f>
        <v>0.60779279506212924</v>
      </c>
      <c r="D4" s="6"/>
      <c r="E4" s="6"/>
      <c r="F4" s="18"/>
      <c r="G4" s="3"/>
    </row>
    <row r="5" spans="1:7">
      <c r="A5" s="1" t="s">
        <v>32</v>
      </c>
      <c r="B5" s="75">
        <v>42</v>
      </c>
      <c r="C5" s="99">
        <f>($B5/$B$7)*1000000</f>
        <v>0.9454554589855344</v>
      </c>
      <c r="D5" s="6"/>
      <c r="E5" s="6"/>
      <c r="F5" s="18"/>
      <c r="G5" s="61"/>
    </row>
    <row r="6" spans="1:7">
      <c r="A6" s="76" t="s">
        <v>3</v>
      </c>
      <c r="B6" s="75">
        <v>98</v>
      </c>
      <c r="C6" s="99">
        <f>($B6/$B$7)*1000000</f>
        <v>2.2060627376329136</v>
      </c>
      <c r="D6" s="6"/>
      <c r="E6" s="6"/>
      <c r="F6" s="18"/>
      <c r="G6" s="61"/>
    </row>
    <row r="7" spans="1:7">
      <c r="A7" s="77" t="s">
        <v>23</v>
      </c>
      <c r="B7" s="100">
        <v>44423034</v>
      </c>
      <c r="C7" s="101"/>
      <c r="D7" s="26"/>
      <c r="E7" s="26"/>
      <c r="F7" s="23"/>
      <c r="G7" s="3" t="s">
        <v>44</v>
      </c>
    </row>
    <row r="8" spans="1:7" ht="39" customHeight="1">
      <c r="A8" s="7"/>
      <c r="B8" s="36" t="s">
        <v>24</v>
      </c>
      <c r="C8" s="32"/>
      <c r="D8" s="31" t="s">
        <v>10</v>
      </c>
      <c r="E8" s="31"/>
      <c r="F8" s="51"/>
      <c r="G8" s="9"/>
    </row>
    <row r="9" spans="1:7">
      <c r="A9" s="1" t="s">
        <v>25</v>
      </c>
      <c r="B9" s="6">
        <v>2</v>
      </c>
      <c r="C9" s="6"/>
      <c r="D9" s="97">
        <f>($B9/($B$13/100))</f>
        <v>0.32414910858995138</v>
      </c>
      <c r="E9" s="78"/>
      <c r="F9" s="69"/>
      <c r="G9" s="3"/>
    </row>
    <row r="10" spans="1:7">
      <c r="A10" s="1" t="s">
        <v>26</v>
      </c>
      <c r="B10" s="17">
        <v>13300</v>
      </c>
      <c r="C10" s="17"/>
      <c r="D10" s="97"/>
      <c r="E10" s="78"/>
      <c r="F10" s="69"/>
      <c r="G10" s="3"/>
    </row>
    <row r="11" spans="1:7">
      <c r="A11" s="1" t="s">
        <v>27</v>
      </c>
      <c r="B11" s="6">
        <v>6</v>
      </c>
      <c r="C11" s="6"/>
      <c r="D11" s="97">
        <f t="shared" ref="D11" si="0">($B11/($B$13/100))</f>
        <v>0.97244732576985415</v>
      </c>
      <c r="E11" s="78"/>
      <c r="F11" s="69"/>
      <c r="G11" s="3"/>
    </row>
    <row r="12" spans="1:7">
      <c r="A12" s="1" t="s">
        <v>28</v>
      </c>
      <c r="B12" s="6">
        <v>724</v>
      </c>
      <c r="C12" s="6"/>
      <c r="D12" s="97"/>
      <c r="E12" s="78"/>
      <c r="F12" s="69"/>
      <c r="G12" s="4"/>
    </row>
    <row r="13" spans="1:7" ht="25.5">
      <c r="A13" s="14" t="s">
        <v>22</v>
      </c>
      <c r="B13" s="102">
        <v>617</v>
      </c>
      <c r="C13" s="13"/>
      <c r="D13" s="97"/>
      <c r="E13" s="26"/>
      <c r="F13" s="23"/>
      <c r="G13" s="3"/>
    </row>
    <row r="14" spans="1:7" ht="39.75" customHeight="1">
      <c r="A14" s="7"/>
      <c r="B14" s="32" t="s">
        <v>20</v>
      </c>
      <c r="C14" s="32"/>
      <c r="D14" s="31"/>
      <c r="E14" s="31" t="s">
        <v>11</v>
      </c>
      <c r="F14" s="51"/>
      <c r="G14" s="9"/>
    </row>
    <row r="15" spans="1:7">
      <c r="A15" s="1" t="s">
        <v>13</v>
      </c>
      <c r="B15" s="6">
        <v>0</v>
      </c>
      <c r="C15" s="6"/>
      <c r="D15" s="6"/>
      <c r="E15" s="41">
        <v>0</v>
      </c>
      <c r="F15" s="18"/>
      <c r="G15" s="3"/>
    </row>
    <row r="16" spans="1:7">
      <c r="A16" s="1" t="s">
        <v>14</v>
      </c>
      <c r="B16" s="6">
        <v>0</v>
      </c>
      <c r="C16" s="6"/>
      <c r="D16" s="6"/>
      <c r="E16" s="41">
        <v>0</v>
      </c>
      <c r="F16" s="18"/>
      <c r="G16" s="3"/>
    </row>
    <row r="17" spans="1:7">
      <c r="A17" s="1" t="s">
        <v>15</v>
      </c>
      <c r="B17" s="6">
        <v>0</v>
      </c>
      <c r="C17" s="6"/>
      <c r="D17" s="6"/>
      <c r="E17" s="41">
        <v>0</v>
      </c>
      <c r="F17" s="18"/>
      <c r="G17" s="3"/>
    </row>
    <row r="18" spans="1:7">
      <c r="A18" s="1" t="s">
        <v>16</v>
      </c>
      <c r="B18" s="6">
        <v>0</v>
      </c>
      <c r="C18" s="6"/>
      <c r="D18" s="6"/>
      <c r="E18" s="41">
        <v>0</v>
      </c>
      <c r="F18" s="18"/>
      <c r="G18" s="3"/>
    </row>
    <row r="19" spans="1:7" ht="15" customHeight="1">
      <c r="A19" s="14" t="s">
        <v>30</v>
      </c>
      <c r="B19" s="13">
        <v>99</v>
      </c>
      <c r="C19" s="13"/>
      <c r="D19" s="26"/>
      <c r="E19" s="26"/>
      <c r="F19" s="23"/>
      <c r="G19" s="3"/>
    </row>
    <row r="20" spans="1:7" ht="39" customHeight="1">
      <c r="A20" s="7"/>
      <c r="B20" s="32" t="s">
        <v>21</v>
      </c>
      <c r="C20" s="32"/>
      <c r="D20" s="68"/>
      <c r="E20" s="31"/>
      <c r="F20" s="31" t="s">
        <v>12</v>
      </c>
      <c r="G20" s="9"/>
    </row>
    <row r="21" spans="1:7" ht="19.5" customHeight="1">
      <c r="A21" s="1" t="s">
        <v>18</v>
      </c>
      <c r="B21" s="6">
        <v>0</v>
      </c>
      <c r="C21" s="6"/>
      <c r="D21" s="69"/>
      <c r="E21" s="6"/>
      <c r="F21" s="41">
        <v>0</v>
      </c>
      <c r="G21" s="3"/>
    </row>
    <row r="22" spans="1:7" ht="25.5">
      <c r="A22" s="1" t="s">
        <v>17</v>
      </c>
      <c r="B22" s="6">
        <v>0</v>
      </c>
      <c r="C22" s="6"/>
      <c r="D22" s="69"/>
      <c r="E22" s="6"/>
      <c r="F22" s="41">
        <v>0</v>
      </c>
      <c r="G22" s="3"/>
    </row>
    <row r="23" spans="1:7" ht="15.75" customHeight="1">
      <c r="A23" s="14" t="s">
        <v>29</v>
      </c>
      <c r="B23" s="13">
        <v>175</v>
      </c>
      <c r="C23" s="13"/>
      <c r="D23" s="69"/>
      <c r="E23" s="26"/>
      <c r="F23" s="26"/>
      <c r="G23" s="3"/>
    </row>
    <row r="24" spans="1:7" ht="15" customHeight="1">
      <c r="A24" s="7"/>
      <c r="B24" s="15"/>
      <c r="C24" s="15"/>
      <c r="D24" s="15"/>
      <c r="E24" s="15"/>
      <c r="F24" s="70"/>
      <c r="G24" s="9"/>
    </row>
    <row r="25" spans="1:7" ht="43.5" customHeight="1">
      <c r="A25" s="1" t="s">
        <v>7</v>
      </c>
      <c r="B25" s="71"/>
      <c r="C25" s="71"/>
      <c r="D25" s="71"/>
      <c r="E25" s="71"/>
      <c r="F25" s="72"/>
      <c r="G25" s="4"/>
    </row>
    <row r="26" spans="1:7" ht="36" customHeight="1">
      <c r="A26" s="1" t="s">
        <v>8</v>
      </c>
      <c r="B26" s="71"/>
      <c r="C26" s="71"/>
      <c r="D26" s="71"/>
      <c r="E26" s="71"/>
      <c r="F26" s="72"/>
      <c r="G26" s="4"/>
    </row>
    <row r="27" spans="1:7" ht="15" customHeight="1" thickBot="1">
      <c r="A27" s="43"/>
      <c r="B27" s="44"/>
      <c r="C27" s="44"/>
      <c r="D27" s="44"/>
      <c r="E27" s="44"/>
      <c r="F27" s="52"/>
      <c r="G27" s="45"/>
    </row>
  </sheetData>
  <mergeCells count="1">
    <mergeCell ref="A1:G1"/>
  </mergeCells>
  <phoneticPr fontId="7" type="noConversion"/>
  <pageMargins left="0.78740157480314965" right="0.78740157480314965" top="0.98425196850393704" bottom="0.98425196850393704" header="0.51181102362204722" footer="0.51181102362204722"/>
  <pageSetup paperSize="9" scale="77"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6" workbookViewId="0">
      <selection activeCell="H21" sqref="H21"/>
    </sheetView>
  </sheetViews>
  <sheetFormatPr defaultColWidth="11.42578125" defaultRowHeight="12.75"/>
  <cols>
    <col min="1" max="1" width="22.85546875" customWidth="1"/>
    <col min="2" max="2" width="15.140625" customWidth="1"/>
    <col min="3" max="3" width="16.85546875" customWidth="1"/>
    <col min="4" max="4" width="17.42578125" customWidth="1"/>
    <col min="5" max="5" width="15.5703125" customWidth="1"/>
    <col min="6" max="6" width="16.140625" customWidth="1"/>
    <col min="7" max="7" width="28.7109375" customWidth="1"/>
  </cols>
  <sheetData>
    <row r="1" spans="1:7" ht="19.5" thickBot="1">
      <c r="A1" s="159" t="s">
        <v>40</v>
      </c>
      <c r="B1" s="160"/>
      <c r="C1" s="160"/>
      <c r="D1" s="160"/>
      <c r="E1" s="160"/>
      <c r="F1" s="160"/>
      <c r="G1" s="162"/>
    </row>
    <row r="2" spans="1:7" ht="38.25">
      <c r="A2" s="46"/>
      <c r="B2" s="36" t="s">
        <v>19</v>
      </c>
      <c r="C2" s="37" t="s">
        <v>9</v>
      </c>
      <c r="D2" s="37"/>
      <c r="E2" s="37"/>
      <c r="F2" s="37"/>
      <c r="G2" s="47" t="s">
        <v>0</v>
      </c>
    </row>
    <row r="3" spans="1:7">
      <c r="A3" s="1" t="s">
        <v>1</v>
      </c>
      <c r="B3" s="6">
        <v>6</v>
      </c>
      <c r="C3" s="6">
        <f>B3/B7*1000000</f>
        <v>3.4359878807897058E-2</v>
      </c>
      <c r="D3" s="6"/>
      <c r="E3" s="6"/>
      <c r="F3" s="6"/>
      <c r="G3" s="3"/>
    </row>
    <row r="4" spans="1:7">
      <c r="A4" s="1" t="s">
        <v>2</v>
      </c>
      <c r="B4" s="6">
        <v>34</v>
      </c>
      <c r="C4" s="6">
        <f>B4/B7*1000000</f>
        <v>0.19470597991141669</v>
      </c>
      <c r="D4" s="6"/>
      <c r="E4" s="6"/>
      <c r="F4" s="6"/>
      <c r="G4" s="3"/>
    </row>
    <row r="5" spans="1:7" ht="25.5">
      <c r="A5" s="1" t="s">
        <v>32</v>
      </c>
      <c r="B5" s="6">
        <v>50</v>
      </c>
      <c r="C5" s="6">
        <f>B5/B7*1000000</f>
        <v>0.28633232339914216</v>
      </c>
      <c r="D5" s="6"/>
      <c r="E5" s="6"/>
      <c r="F5" s="6"/>
      <c r="G5" s="3"/>
    </row>
    <row r="6" spans="1:7">
      <c r="A6" s="1" t="s">
        <v>3</v>
      </c>
      <c r="B6" s="92">
        <v>157</v>
      </c>
      <c r="C6" s="6">
        <f>B6/B7*1000000</f>
        <v>0.89908349547330635</v>
      </c>
      <c r="D6" s="26"/>
      <c r="E6" s="26"/>
      <c r="F6" s="26"/>
      <c r="G6" s="3"/>
    </row>
    <row r="7" spans="1:7">
      <c r="A7" s="14" t="s">
        <v>23</v>
      </c>
      <c r="B7" s="93">
        <v>174622269</v>
      </c>
      <c r="C7" s="91"/>
      <c r="D7" s="26"/>
      <c r="E7" s="26"/>
      <c r="F7" s="26"/>
      <c r="G7" s="90"/>
    </row>
    <row r="8" spans="1:7" ht="38.25">
      <c r="A8" s="7"/>
      <c r="B8" s="32" t="s">
        <v>31</v>
      </c>
      <c r="C8" s="8"/>
      <c r="D8" s="31" t="s">
        <v>10</v>
      </c>
      <c r="E8" s="31"/>
      <c r="F8" s="31"/>
      <c r="G8" s="9"/>
    </row>
    <row r="9" spans="1:7">
      <c r="A9" s="1" t="s">
        <v>25</v>
      </c>
      <c r="B9" s="75">
        <v>2</v>
      </c>
      <c r="C9" s="6"/>
      <c r="D9" s="95">
        <f>(B9/$B$13)*100</f>
        <v>1.2224191675325469</v>
      </c>
      <c r="E9" s="75"/>
      <c r="F9" s="6"/>
      <c r="G9" s="3"/>
    </row>
    <row r="10" spans="1:7" ht="114.75">
      <c r="A10" s="1" t="s">
        <v>26</v>
      </c>
      <c r="B10" s="6" t="s">
        <v>48</v>
      </c>
      <c r="C10" s="6"/>
      <c r="D10" s="41"/>
      <c r="E10" s="6"/>
      <c r="F10" s="6"/>
      <c r="G10" s="127" t="s">
        <v>49</v>
      </c>
    </row>
    <row r="11" spans="1:7" ht="25.5">
      <c r="A11" s="1" t="s">
        <v>27</v>
      </c>
      <c r="B11" s="6">
        <v>3</v>
      </c>
      <c r="C11" s="6"/>
      <c r="D11" s="41">
        <f t="shared" ref="D11" si="0">(B11/$B$13)*100</f>
        <v>1.8336287512988203</v>
      </c>
      <c r="E11" s="6"/>
      <c r="F11" s="6"/>
      <c r="G11" s="3"/>
    </row>
    <row r="12" spans="1:7" ht="114.75">
      <c r="A12" s="1" t="s">
        <v>28</v>
      </c>
      <c r="B12" s="28" t="s">
        <v>48</v>
      </c>
      <c r="C12" s="28"/>
      <c r="D12" s="41"/>
      <c r="E12" s="6"/>
      <c r="F12" s="6"/>
      <c r="G12" s="127" t="s">
        <v>49</v>
      </c>
    </row>
    <row r="13" spans="1:7" ht="25.5">
      <c r="A13" s="14" t="s">
        <v>22</v>
      </c>
      <c r="B13" s="13">
        <v>163.61000000000001</v>
      </c>
      <c r="C13" s="79"/>
      <c r="D13" s="94"/>
      <c r="E13" s="79"/>
      <c r="F13" s="6"/>
      <c r="G13" s="3"/>
    </row>
    <row r="14" spans="1:7" ht="38.25">
      <c r="A14" s="7"/>
      <c r="B14" s="32" t="s">
        <v>20</v>
      </c>
      <c r="C14" s="8"/>
      <c r="D14" s="31"/>
      <c r="E14" s="31" t="s">
        <v>11</v>
      </c>
      <c r="F14" s="31"/>
      <c r="G14" s="9"/>
    </row>
    <row r="15" spans="1:7">
      <c r="A15" s="1" t="s">
        <v>13</v>
      </c>
      <c r="B15" s="6">
        <v>0</v>
      </c>
      <c r="C15" s="6"/>
      <c r="D15" s="6"/>
      <c r="E15" s="6">
        <f>(B15/$B$19)*100</f>
        <v>0</v>
      </c>
      <c r="F15" s="6"/>
      <c r="G15" s="10"/>
    </row>
    <row r="16" spans="1:7">
      <c r="A16" s="1" t="s">
        <v>14</v>
      </c>
      <c r="B16" s="6">
        <v>3</v>
      </c>
      <c r="C16" s="6"/>
      <c r="D16" s="6"/>
      <c r="E16" s="6">
        <f t="shared" ref="E16:E18" si="1">(B16/$B$19)*100</f>
        <v>0.43923865300146414</v>
      </c>
      <c r="F16" s="6"/>
      <c r="G16" s="10"/>
    </row>
    <row r="17" spans="1:7">
      <c r="A17" s="1" t="s">
        <v>15</v>
      </c>
      <c r="B17" s="6">
        <v>4</v>
      </c>
      <c r="C17" s="6"/>
      <c r="D17" s="6"/>
      <c r="E17" s="6">
        <f t="shared" si="1"/>
        <v>0.58565153733528552</v>
      </c>
      <c r="F17" s="6"/>
      <c r="G17" s="10"/>
    </row>
    <row r="18" spans="1:7">
      <c r="A18" s="1" t="s">
        <v>16</v>
      </c>
      <c r="B18" s="6">
        <v>18</v>
      </c>
      <c r="C18" s="6"/>
      <c r="D18" s="6"/>
      <c r="E18" s="6">
        <f t="shared" si="1"/>
        <v>2.6354319180087851</v>
      </c>
      <c r="F18" s="6"/>
      <c r="G18" s="10"/>
    </row>
    <row r="19" spans="1:7" ht="25.5">
      <c r="A19" s="14" t="s">
        <v>30</v>
      </c>
      <c r="B19" s="13">
        <v>683</v>
      </c>
      <c r="C19" s="80"/>
      <c r="D19" s="81"/>
      <c r="E19" s="80"/>
      <c r="F19" s="80"/>
      <c r="G19" s="3"/>
    </row>
    <row r="20" spans="1:7" ht="38.25">
      <c r="A20" s="7"/>
      <c r="B20" s="15"/>
      <c r="C20" s="15"/>
      <c r="D20" s="31"/>
      <c r="E20" s="31"/>
      <c r="F20" s="31" t="s">
        <v>12</v>
      </c>
      <c r="G20" s="9"/>
    </row>
    <row r="21" spans="1:7">
      <c r="A21" s="1" t="s">
        <v>18</v>
      </c>
      <c r="B21" s="6">
        <v>0</v>
      </c>
      <c r="C21" s="6"/>
      <c r="D21" s="6"/>
      <c r="E21" s="6"/>
      <c r="F21" s="6">
        <v>0</v>
      </c>
      <c r="G21" s="10"/>
    </row>
    <row r="22" spans="1:7" ht="25.5">
      <c r="A22" s="1" t="s">
        <v>17</v>
      </c>
      <c r="B22" s="6">
        <v>0</v>
      </c>
      <c r="C22" s="6"/>
      <c r="D22" s="6"/>
      <c r="E22" s="6"/>
      <c r="F22" s="6">
        <v>0</v>
      </c>
      <c r="G22" s="10"/>
    </row>
    <row r="23" spans="1:7" ht="25.5">
      <c r="A23" s="14" t="s">
        <v>29</v>
      </c>
      <c r="B23" s="13">
        <v>525</v>
      </c>
      <c r="C23" s="80"/>
      <c r="D23" s="81"/>
      <c r="E23" s="81"/>
      <c r="F23" s="80"/>
      <c r="G23" s="3"/>
    </row>
    <row r="24" spans="1:7">
      <c r="A24" s="7"/>
      <c r="B24" s="82"/>
      <c r="C24" s="82"/>
      <c r="D24" s="83"/>
      <c r="E24" s="83"/>
      <c r="F24" s="83"/>
      <c r="G24" s="9"/>
    </row>
    <row r="25" spans="1:7" ht="51">
      <c r="A25" s="1" t="s">
        <v>7</v>
      </c>
      <c r="B25" s="80"/>
      <c r="C25" s="80"/>
      <c r="D25" s="80"/>
      <c r="E25" s="80"/>
      <c r="F25" s="80"/>
      <c r="G25" s="3"/>
    </row>
    <row r="26" spans="1:7" ht="39" thickBot="1">
      <c r="A26" s="5" t="s">
        <v>8</v>
      </c>
      <c r="B26" s="84"/>
      <c r="C26" s="84"/>
      <c r="D26" s="84"/>
      <c r="E26" s="84"/>
      <c r="F26" s="84"/>
      <c r="G26" s="42"/>
    </row>
    <row r="27" spans="1:7">
      <c r="A27" s="55"/>
      <c r="B27" s="56"/>
      <c r="C27" s="57"/>
      <c r="D27" s="57"/>
      <c r="E27" s="57"/>
      <c r="F27" s="57"/>
      <c r="G27" s="58"/>
    </row>
  </sheetData>
  <mergeCells count="1">
    <mergeCell ref="A1:G1"/>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
  <sheetViews>
    <sheetView topLeftCell="A5" workbookViewId="0">
      <selection activeCell="E16" sqref="E16"/>
    </sheetView>
  </sheetViews>
  <sheetFormatPr defaultColWidth="9.140625" defaultRowHeight="12.75"/>
  <cols>
    <col min="1" max="1" width="26.7109375" style="73" customWidth="1"/>
    <col min="2" max="3" width="16.42578125" style="73" customWidth="1"/>
    <col min="4" max="6" width="15.5703125" style="73" customWidth="1"/>
    <col min="7" max="7" width="31.42578125" style="73" customWidth="1"/>
  </cols>
  <sheetData>
    <row r="1" spans="1:7" ht="21" customHeight="1" thickBot="1">
      <c r="A1" s="159" t="s">
        <v>41</v>
      </c>
      <c r="B1" s="160"/>
      <c r="C1" s="160"/>
      <c r="D1" s="160"/>
      <c r="E1" s="160"/>
      <c r="F1" s="160"/>
      <c r="G1" s="162"/>
    </row>
    <row r="2" spans="1:7" s="12" customFormat="1" ht="42.75" customHeight="1">
      <c r="A2" s="46"/>
      <c r="B2" s="36" t="s">
        <v>19</v>
      </c>
      <c r="C2" s="37" t="s">
        <v>9</v>
      </c>
      <c r="D2" s="37"/>
      <c r="E2" s="37"/>
      <c r="F2" s="37"/>
      <c r="G2" s="47" t="s">
        <v>0</v>
      </c>
    </row>
    <row r="3" spans="1:7" ht="114.75">
      <c r="A3" s="1" t="s">
        <v>1</v>
      </c>
      <c r="B3" s="138">
        <v>2</v>
      </c>
      <c r="C3" s="138">
        <f>+(B3/C7)*1000000</f>
        <v>3.5397277807747478E-2</v>
      </c>
      <c r="D3" s="134"/>
      <c r="E3" s="134"/>
      <c r="F3" s="134"/>
      <c r="G3" s="151" t="s">
        <v>50</v>
      </c>
    </row>
    <row r="4" spans="1:7">
      <c r="A4" s="1" t="s">
        <v>2</v>
      </c>
      <c r="B4" s="138">
        <v>32</v>
      </c>
      <c r="C4" s="146">
        <f>+B4/C7*1000000</f>
        <v>0.56635644492395965</v>
      </c>
      <c r="D4" s="134"/>
      <c r="E4" s="134"/>
      <c r="F4" s="134"/>
      <c r="G4" s="133"/>
    </row>
    <row r="5" spans="1:7" ht="38.25">
      <c r="A5" s="1" t="s">
        <v>32</v>
      </c>
      <c r="B5" s="138">
        <v>82</v>
      </c>
      <c r="C5" s="146">
        <f>+B5/C7*1000000</f>
        <v>1.4512883901176463</v>
      </c>
      <c r="D5" s="134"/>
      <c r="E5" s="134"/>
      <c r="F5" s="134"/>
      <c r="G5" s="143" t="s">
        <v>51</v>
      </c>
    </row>
    <row r="6" spans="1:7" ht="25.5">
      <c r="A6" s="1" t="s">
        <v>3</v>
      </c>
      <c r="B6" s="149" t="s">
        <v>48</v>
      </c>
      <c r="C6" s="138" t="s">
        <v>48</v>
      </c>
      <c r="D6" s="136"/>
      <c r="E6" s="136"/>
      <c r="F6" s="136"/>
      <c r="G6" s="143" t="s">
        <v>52</v>
      </c>
    </row>
    <row r="7" spans="1:7">
      <c r="A7" s="14" t="s">
        <v>23</v>
      </c>
      <c r="B7" s="148" t="s">
        <v>53</v>
      </c>
      <c r="C7" s="144">
        <v>56501520</v>
      </c>
      <c r="D7" s="136"/>
      <c r="E7" s="136"/>
      <c r="F7" s="136"/>
      <c r="G7" s="143"/>
    </row>
    <row r="8" spans="1:7" ht="38.25">
      <c r="A8" s="7"/>
      <c r="B8" s="32" t="s">
        <v>31</v>
      </c>
      <c r="C8" s="8"/>
      <c r="D8" s="31" t="s">
        <v>10</v>
      </c>
      <c r="E8" s="31"/>
      <c r="F8" s="31"/>
      <c r="G8" s="9"/>
    </row>
    <row r="9" spans="1:7" ht="38.25">
      <c r="A9" s="1" t="s">
        <v>25</v>
      </c>
      <c r="B9" s="140">
        <v>2</v>
      </c>
      <c r="C9" s="138"/>
      <c r="D9" s="145">
        <f>+(B9/B13)*100</f>
        <v>0.68781704066718263</v>
      </c>
      <c r="E9" s="140"/>
      <c r="F9" s="134"/>
      <c r="G9" s="143" t="s">
        <v>54</v>
      </c>
    </row>
    <row r="10" spans="1:7" ht="25.5">
      <c r="A10" s="1" t="s">
        <v>26</v>
      </c>
      <c r="B10" s="150">
        <v>12076.5</v>
      </c>
      <c r="C10" s="138"/>
      <c r="D10" s="146">
        <f>+(B10/B13)*100</f>
        <v>4153.2112458086158</v>
      </c>
      <c r="E10" s="138"/>
      <c r="F10" s="134"/>
      <c r="G10" s="143" t="s">
        <v>55</v>
      </c>
    </row>
    <row r="11" spans="1:7" ht="38.25">
      <c r="A11" s="1" t="s">
        <v>27</v>
      </c>
      <c r="B11" s="138">
        <v>10</v>
      </c>
      <c r="C11" s="138"/>
      <c r="D11" s="146">
        <f>+(B11/B13)*100</f>
        <v>3.4390852033359129</v>
      </c>
      <c r="E11" s="138"/>
      <c r="F11" s="134"/>
      <c r="G11" s="143" t="s">
        <v>54</v>
      </c>
    </row>
    <row r="12" spans="1:7" ht="25.5">
      <c r="A12" s="1" t="s">
        <v>28</v>
      </c>
      <c r="B12" s="141">
        <v>180.5</v>
      </c>
      <c r="C12" s="141"/>
      <c r="D12" s="146">
        <f>+(B12/B13)*100</f>
        <v>62.07548792021322</v>
      </c>
      <c r="E12" s="138"/>
      <c r="F12" s="134"/>
      <c r="G12" s="143" t="s">
        <v>55</v>
      </c>
    </row>
    <row r="13" spans="1:7" ht="25.5">
      <c r="A13" s="14" t="s">
        <v>22</v>
      </c>
      <c r="B13" s="146">
        <v>290.77499999999998</v>
      </c>
      <c r="C13" s="137"/>
      <c r="D13" s="147" t="s">
        <v>53</v>
      </c>
      <c r="E13" s="137"/>
      <c r="F13" s="134"/>
      <c r="G13" s="133"/>
    </row>
    <row r="14" spans="1:7" ht="38.25">
      <c r="A14" s="7"/>
      <c r="B14" s="32" t="s">
        <v>20</v>
      </c>
      <c r="C14" s="8"/>
      <c r="D14" s="31"/>
      <c r="E14" s="31" t="s">
        <v>11</v>
      </c>
      <c r="F14" s="31"/>
      <c r="G14" s="9"/>
    </row>
    <row r="15" spans="1:7">
      <c r="A15" s="1" t="s">
        <v>13</v>
      </c>
      <c r="B15" s="138">
        <v>0</v>
      </c>
      <c r="C15" s="138"/>
      <c r="D15" s="138"/>
      <c r="E15" s="138">
        <v>0</v>
      </c>
      <c r="F15" s="138"/>
      <c r="G15" s="135"/>
    </row>
    <row r="16" spans="1:7">
      <c r="A16" s="1" t="s">
        <v>14</v>
      </c>
      <c r="B16" s="138">
        <v>0</v>
      </c>
      <c r="C16" s="138"/>
      <c r="D16" s="138"/>
      <c r="E16" s="138">
        <v>0</v>
      </c>
      <c r="F16" s="138"/>
      <c r="G16" s="135"/>
    </row>
    <row r="17" spans="1:7">
      <c r="A17" s="1" t="s">
        <v>15</v>
      </c>
      <c r="B17" s="138">
        <v>0</v>
      </c>
      <c r="C17" s="138"/>
      <c r="D17" s="138"/>
      <c r="E17" s="138">
        <v>0</v>
      </c>
      <c r="F17" s="138"/>
      <c r="G17" s="135"/>
    </row>
    <row r="18" spans="1:7">
      <c r="A18" s="1" t="s">
        <v>16</v>
      </c>
      <c r="B18" s="138">
        <v>0</v>
      </c>
      <c r="C18" s="138"/>
      <c r="D18" s="138"/>
      <c r="E18" s="138">
        <v>0</v>
      </c>
      <c r="F18" s="138"/>
      <c r="G18" s="135"/>
    </row>
    <row r="19" spans="1:7" ht="51">
      <c r="A19" s="14" t="s">
        <v>30</v>
      </c>
      <c r="B19" s="138" t="s">
        <v>56</v>
      </c>
      <c r="C19" s="138"/>
      <c r="D19" s="139"/>
      <c r="E19" s="138" t="s">
        <v>57</v>
      </c>
      <c r="F19" s="138"/>
      <c r="G19" s="143" t="s">
        <v>58</v>
      </c>
    </row>
    <row r="20" spans="1:7" ht="38.25">
      <c r="A20" s="7"/>
      <c r="B20" s="15"/>
      <c r="C20" s="15"/>
      <c r="D20" s="31"/>
      <c r="E20" s="31"/>
      <c r="F20" s="31" t="s">
        <v>12</v>
      </c>
      <c r="G20" s="9"/>
    </row>
    <row r="21" spans="1:7">
      <c r="A21" s="1" t="s">
        <v>18</v>
      </c>
      <c r="B21" s="138">
        <v>0</v>
      </c>
      <c r="C21" s="138"/>
      <c r="D21" s="138"/>
      <c r="E21" s="138">
        <v>0</v>
      </c>
      <c r="F21" s="138">
        <v>0</v>
      </c>
      <c r="G21" s="142"/>
    </row>
    <row r="22" spans="1:7" ht="25.5">
      <c r="A22" s="1" t="s">
        <v>17</v>
      </c>
      <c r="B22" s="138">
        <v>0</v>
      </c>
      <c r="C22" s="138"/>
      <c r="D22" s="138"/>
      <c r="E22" s="138">
        <v>0</v>
      </c>
      <c r="F22" s="138">
        <v>0</v>
      </c>
      <c r="G22" s="142"/>
    </row>
    <row r="23" spans="1:7" ht="25.5">
      <c r="A23" s="14" t="s">
        <v>29</v>
      </c>
      <c r="B23" s="138">
        <v>164</v>
      </c>
      <c r="C23" s="138"/>
      <c r="D23" s="139"/>
      <c r="E23" s="138" t="s">
        <v>57</v>
      </c>
      <c r="F23" s="138" t="s">
        <v>57</v>
      </c>
      <c r="G23" s="143" t="s">
        <v>59</v>
      </c>
    </row>
    <row r="24" spans="1:7" ht="15.75" customHeight="1">
      <c r="A24" s="7"/>
      <c r="B24" s="82"/>
      <c r="C24" s="82"/>
      <c r="D24" s="83"/>
      <c r="E24" s="83"/>
      <c r="F24" s="83"/>
      <c r="G24" s="9"/>
    </row>
    <row r="25" spans="1:7" ht="38.25">
      <c r="A25" s="1" t="s">
        <v>7</v>
      </c>
      <c r="B25" s="80"/>
      <c r="C25" s="80"/>
      <c r="D25" s="80"/>
      <c r="E25" s="80"/>
      <c r="F25" s="80"/>
      <c r="G25" s="3"/>
    </row>
    <row r="26" spans="1:7" ht="39" thickBot="1">
      <c r="A26" s="5" t="s">
        <v>8</v>
      </c>
      <c r="B26" s="84"/>
      <c r="C26" s="84"/>
      <c r="D26" s="84"/>
      <c r="E26" s="84"/>
      <c r="F26" s="84"/>
      <c r="G26" s="42"/>
    </row>
    <row r="27" spans="1:7" ht="15.75" customHeight="1">
      <c r="A27" s="55"/>
      <c r="B27" s="56"/>
      <c r="C27" s="57"/>
      <c r="D27" s="57"/>
      <c r="E27" s="57"/>
      <c r="F27" s="57"/>
      <c r="G27" s="58"/>
    </row>
    <row r="28" spans="1:7" ht="63.75" customHeight="1" thickBot="1">
      <c r="A28" s="177" t="s">
        <v>60</v>
      </c>
      <c r="B28" s="178"/>
      <c r="C28" s="178"/>
      <c r="D28" s="178"/>
      <c r="E28" s="178"/>
      <c r="F28" s="178"/>
      <c r="G28" s="179"/>
    </row>
  </sheetData>
  <mergeCells count="2">
    <mergeCell ref="A1:G1"/>
    <mergeCell ref="A28:G28"/>
  </mergeCells>
  <phoneticPr fontId="7" type="noConversion"/>
  <pageMargins left="0.78740157499999996" right="0.78740157499999996" top="0.984251969" bottom="0.984251969" header="0.5" footer="0.5"/>
  <pageSetup paperSize="9" scale="96" fitToHeight="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Australia Data</vt:lpstr>
      <vt:lpstr>Brazil Data</vt:lpstr>
      <vt:lpstr>Canada Data</vt:lpstr>
      <vt:lpstr>Denmark Data</vt:lpstr>
      <vt:lpstr>Netherlands Data</vt:lpstr>
      <vt:lpstr>New Zealand</vt:lpstr>
      <vt:lpstr>Norway Data</vt:lpstr>
      <vt:lpstr>Mexico Data</vt:lpstr>
      <vt:lpstr>United Kingdom Data</vt:lpstr>
      <vt:lpstr>United States Data</vt:lpstr>
    </vt:vector>
  </TitlesOfParts>
  <Company>Minerals Management Service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mayesm</dc:creator>
  <cp:lastModifiedBy>Ian Crawford</cp:lastModifiedBy>
  <cp:lastPrinted>2009-05-01T17:58:09Z</cp:lastPrinted>
  <dcterms:created xsi:type="dcterms:W3CDTF">2008-10-09T17:38:46Z</dcterms:created>
  <dcterms:modified xsi:type="dcterms:W3CDTF">2013-10-10T05:30:55Z</dcterms:modified>
</cp:coreProperties>
</file>