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H:\Sonstiges\"/>
    </mc:Choice>
  </mc:AlternateContent>
  <xr:revisionPtr revIDLastSave="0" documentId="13_ncr:1_{C2ECD27A-1474-4A1A-AC2E-4D571FB4082C}" xr6:coauthVersionLast="36" xr6:coauthVersionMax="47" xr10:uidLastSave="{00000000-0000-0000-0000-000000000000}"/>
  <bookViews>
    <workbookView xWindow="-105" yWindow="-105" windowWidth="19425" windowHeight="10305" firstSheet="4" activeTab="4" xr2:uid="{00000000-000D-0000-FFFF-FFFF00000000}"/>
  </bookViews>
  <sheets>
    <sheet name="Notenliste" sheetId="3" r:id="rId1"/>
    <sheet name="Endnoten" sheetId="4" r:id="rId2"/>
    <sheet name="Schüler+Bedienungsanleitung" sheetId="5" r:id="rId3"/>
    <sheet name="Recht" sheetId="6" r:id="rId4"/>
    <sheet name="Schüleransicht" sheetId="7" r:id="rId5"/>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5" i="7" l="1"/>
  <c r="B15" i="7"/>
  <c r="C15" i="7"/>
  <c r="D15" i="7"/>
  <c r="E15" i="7"/>
  <c r="H15" i="7"/>
  <c r="J15" i="7"/>
  <c r="K15" i="7"/>
  <c r="A16" i="7"/>
  <c r="B16" i="7"/>
  <c r="C16" i="7"/>
  <c r="D16" i="7"/>
  <c r="E16" i="7"/>
  <c r="H16" i="7"/>
  <c r="J16" i="7"/>
  <c r="K16" i="7"/>
  <c r="A17" i="7"/>
  <c r="B17" i="7"/>
  <c r="C17" i="7"/>
  <c r="D17" i="7"/>
  <c r="E17" i="7"/>
  <c r="H17" i="7"/>
  <c r="J17" i="7"/>
  <c r="K17" i="7"/>
  <c r="A18" i="7"/>
  <c r="B18" i="7"/>
  <c r="C18" i="7"/>
  <c r="D18" i="7"/>
  <c r="E18" i="7"/>
  <c r="H18" i="7"/>
  <c r="J18" i="7"/>
  <c r="K18" i="7"/>
  <c r="A19" i="7"/>
  <c r="B19" i="7"/>
  <c r="C19" i="7"/>
  <c r="D19" i="7"/>
  <c r="E19" i="7"/>
  <c r="H19" i="7"/>
  <c r="J19" i="7"/>
  <c r="K19" i="7"/>
  <c r="A20" i="7"/>
  <c r="B20" i="7"/>
  <c r="C20" i="7"/>
  <c r="D20" i="7"/>
  <c r="E20" i="7"/>
  <c r="H20" i="7"/>
  <c r="J20" i="7"/>
  <c r="K20" i="7"/>
  <c r="A21" i="7"/>
  <c r="B21" i="7"/>
  <c r="C21" i="7"/>
  <c r="D21" i="7"/>
  <c r="E21" i="7"/>
  <c r="H21" i="7"/>
  <c r="J21" i="7"/>
  <c r="K21" i="7"/>
  <c r="A22" i="7"/>
  <c r="B22" i="7"/>
  <c r="C22" i="7"/>
  <c r="D22" i="7"/>
  <c r="E22" i="7"/>
  <c r="H22" i="7"/>
  <c r="J22" i="7"/>
  <c r="K22" i="7"/>
  <c r="A23" i="7"/>
  <c r="B23" i="7"/>
  <c r="C23" i="7"/>
  <c r="D23" i="7"/>
  <c r="E23" i="7"/>
  <c r="H23" i="7"/>
  <c r="J23" i="7"/>
  <c r="K23" i="7"/>
  <c r="A24" i="7"/>
  <c r="B24" i="7"/>
  <c r="C24" i="7"/>
  <c r="D24" i="7"/>
  <c r="E24" i="7"/>
  <c r="H24" i="7"/>
  <c r="J24" i="7"/>
  <c r="K24" i="7"/>
  <c r="A25" i="7"/>
  <c r="B25" i="7"/>
  <c r="C25" i="7"/>
  <c r="D25" i="7"/>
  <c r="E25" i="7"/>
  <c r="H25" i="7"/>
  <c r="J25" i="7"/>
  <c r="K25" i="7"/>
  <c r="J4" i="7"/>
  <c r="J5" i="7"/>
  <c r="J6" i="7"/>
  <c r="J7" i="7"/>
  <c r="J8" i="7"/>
  <c r="J9" i="7"/>
  <c r="J10" i="7"/>
  <c r="J11" i="7"/>
  <c r="J12" i="7"/>
  <c r="J13" i="7"/>
  <c r="J14" i="7"/>
  <c r="J3" i="7"/>
  <c r="K1" i="7" l="1"/>
  <c r="A5" i="7"/>
  <c r="B5" i="7"/>
  <c r="D5" i="7"/>
  <c r="E5" i="7"/>
  <c r="A6" i="7"/>
  <c r="B6" i="7"/>
  <c r="D6" i="7"/>
  <c r="E6" i="7"/>
  <c r="A7" i="7"/>
  <c r="B7" i="7"/>
  <c r="D7" i="7"/>
  <c r="E7" i="7"/>
  <c r="A8" i="7"/>
  <c r="B8" i="7"/>
  <c r="D8" i="7"/>
  <c r="E8" i="7"/>
  <c r="A9" i="7"/>
  <c r="B9" i="7"/>
  <c r="D9" i="7"/>
  <c r="E9" i="7"/>
  <c r="A10" i="7"/>
  <c r="B10" i="7"/>
  <c r="D10" i="7"/>
  <c r="E10" i="7"/>
  <c r="A11" i="7"/>
  <c r="B11" i="7"/>
  <c r="D11" i="7"/>
  <c r="E11" i="7"/>
  <c r="A12" i="7"/>
  <c r="B12" i="7"/>
  <c r="D12" i="7"/>
  <c r="E12" i="7"/>
  <c r="A13" i="7"/>
  <c r="B13" i="7"/>
  <c r="D13" i="7"/>
  <c r="E13" i="7"/>
  <c r="A14" i="7"/>
  <c r="B14" i="7"/>
  <c r="D14" i="7"/>
  <c r="E14" i="7"/>
  <c r="E4" i="7"/>
  <c r="D4" i="7"/>
  <c r="B4" i="7"/>
  <c r="A4" i="7"/>
  <c r="D2" i="7"/>
  <c r="D3" i="7"/>
  <c r="E3" i="7"/>
  <c r="B2" i="7"/>
  <c r="B3" i="7"/>
  <c r="A3" i="7"/>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4" i="4"/>
  <c r="L4" i="4"/>
  <c r="F4" i="4"/>
  <c r="J4" i="4"/>
  <c r="O5" i="3"/>
  <c r="K5" i="4"/>
  <c r="C5" i="4"/>
  <c r="A5" i="3"/>
  <c r="O6" i="3"/>
  <c r="O7" i="3" s="1"/>
  <c r="O8" i="3" s="1"/>
  <c r="O9" i="3" s="1"/>
  <c r="O10" i="3" s="1"/>
  <c r="O11" i="3" s="1"/>
  <c r="O12" i="3" s="1"/>
  <c r="O13" i="3" s="1"/>
  <c r="O14" i="3" s="1"/>
  <c r="O15" i="3" s="1"/>
  <c r="O16" i="3" s="1"/>
  <c r="O17" i="3" s="1"/>
  <c r="AT1" i="4"/>
  <c r="AU1" i="4"/>
  <c r="O5"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33" i="4"/>
  <c r="B33" i="4"/>
  <c r="B4" i="4"/>
  <c r="A4" i="4"/>
  <c r="X1" i="4"/>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O4" i="4"/>
  <c r="O2" i="4"/>
  <c r="O1" i="4"/>
  <c r="K3" i="4"/>
  <c r="O3" i="4" s="1"/>
  <c r="S4" i="4"/>
  <c r="S2" i="4"/>
  <c r="K4" i="4"/>
  <c r="K2" i="4"/>
  <c r="G4" i="4"/>
  <c r="G2" i="4"/>
  <c r="C4" i="4"/>
  <c r="C2" i="4"/>
  <c r="AL9" i="4"/>
  <c r="AL39" i="4"/>
  <c r="AL5" i="4"/>
  <c r="AH28" i="4"/>
  <c r="AL28" i="4" s="1"/>
  <c r="AH38" i="4"/>
  <c r="AH37" i="4" s="1"/>
  <c r="AH36" i="4" s="1"/>
  <c r="AH35" i="4" s="1"/>
  <c r="AH34" i="4" s="1"/>
  <c r="AH33" i="4" s="1"/>
  <c r="AH32" i="4" s="1"/>
  <c r="AH31" i="4" s="1"/>
  <c r="AH30" i="4" s="1"/>
  <c r="AL30" i="4" s="1"/>
  <c r="AH10" i="4"/>
  <c r="AH11" i="4" s="1"/>
  <c r="AH12" i="4" s="1"/>
  <c r="AH5" i="4"/>
  <c r="AH6" i="4"/>
  <c r="AL6" i="4" s="1"/>
  <c r="AH7" i="4"/>
  <c r="AL7" i="4" s="1"/>
  <c r="AH8" i="4"/>
  <c r="AL8" i="4" s="1"/>
  <c r="T4" i="4"/>
  <c r="H4" i="4"/>
  <c r="I4" i="4" s="1"/>
  <c r="D4" i="4"/>
  <c r="E4" i="4" s="1"/>
  <c r="Z5" i="4"/>
  <c r="Z4" i="4"/>
  <c r="D5" i="4" l="1"/>
  <c r="E5" i="4" s="1"/>
  <c r="Q5" i="4"/>
  <c r="G5" i="4"/>
  <c r="Z6" i="4"/>
  <c r="U4" i="4"/>
  <c r="T5" i="4"/>
  <c r="S5" i="4"/>
  <c r="M4" i="4"/>
  <c r="S3" i="4"/>
  <c r="L5" i="4"/>
  <c r="H5" i="4"/>
  <c r="AL10" i="4"/>
  <c r="AH13" i="4"/>
  <c r="AL12" i="4"/>
  <c r="AH29" i="4"/>
  <c r="AL29" i="4" s="1"/>
  <c r="AL38" i="4"/>
  <c r="AL37" i="4"/>
  <c r="AL36" i="4"/>
  <c r="AL32" i="4"/>
  <c r="AL31" i="4"/>
  <c r="AL35" i="4"/>
  <c r="AL11" i="4"/>
  <c r="AL34" i="4"/>
  <c r="AL33" i="4"/>
  <c r="S1" i="4"/>
  <c r="K1" i="4"/>
  <c r="G1" i="4"/>
  <c r="C1" i="4"/>
  <c r="AJ6" i="3"/>
  <c r="AJ4" i="3"/>
  <c r="L6" i="4" l="1"/>
  <c r="M6" i="4" s="1"/>
  <c r="O6" i="4"/>
  <c r="J6" i="3" s="1"/>
  <c r="S6" i="4"/>
  <c r="T6" i="4"/>
  <c r="Z7" i="4"/>
  <c r="AJ7" i="3"/>
  <c r="AA7" i="4" s="1"/>
  <c r="U5" i="4"/>
  <c r="C6" i="4"/>
  <c r="M5" i="4"/>
  <c r="H6" i="4"/>
  <c r="G6" i="4"/>
  <c r="G7" i="4"/>
  <c r="L7" i="4"/>
  <c r="K6" i="4"/>
  <c r="G8" i="4"/>
  <c r="I5" i="4"/>
  <c r="AA6" i="4"/>
  <c r="D6" i="4"/>
  <c r="H7" i="4"/>
  <c r="AH14" i="4"/>
  <c r="AL13" i="4"/>
  <c r="AA4" i="4"/>
  <c r="AJ5" i="3"/>
  <c r="L6" i="3" l="1"/>
  <c r="U6" i="4"/>
  <c r="Q6" i="4"/>
  <c r="S7" i="4"/>
  <c r="T7" i="4"/>
  <c r="O7" i="4"/>
  <c r="J7" i="3" s="1"/>
  <c r="Z8" i="4"/>
  <c r="AJ8" i="3"/>
  <c r="AA8" i="4" s="1"/>
  <c r="C7" i="4"/>
  <c r="M7" i="4"/>
  <c r="I6" i="4"/>
  <c r="L8" i="4"/>
  <c r="K7" i="4"/>
  <c r="G9" i="4"/>
  <c r="E6" i="4"/>
  <c r="I7" i="4"/>
  <c r="AA5" i="4"/>
  <c r="D7" i="4"/>
  <c r="H8" i="4"/>
  <c r="AH15" i="4"/>
  <c r="AL14" i="4"/>
  <c r="O8" i="4" l="1"/>
  <c r="J8" i="3" s="1"/>
  <c r="S8" i="4"/>
  <c r="T8" i="4"/>
  <c r="Q7" i="4"/>
  <c r="U7" i="4"/>
  <c r="L7" i="3"/>
  <c r="Z9" i="4"/>
  <c r="AJ9" i="3"/>
  <c r="AA9" i="4" s="1"/>
  <c r="C8" i="4"/>
  <c r="M8" i="4"/>
  <c r="L9" i="4"/>
  <c r="K8" i="4"/>
  <c r="G10" i="4"/>
  <c r="I8" i="4"/>
  <c r="E7" i="4"/>
  <c r="D8" i="4"/>
  <c r="H9" i="4"/>
  <c r="AH16" i="4"/>
  <c r="AL15" i="4"/>
  <c r="Q8" i="4" l="1"/>
  <c r="O9" i="4"/>
  <c r="J9" i="3" s="1"/>
  <c r="S9" i="4"/>
  <c r="T9" i="4"/>
  <c r="U8" i="4"/>
  <c r="AJ10" i="3"/>
  <c r="AA10" i="4" s="1"/>
  <c r="Z10" i="4"/>
  <c r="C9" i="4"/>
  <c r="M9" i="4"/>
  <c r="L10" i="4"/>
  <c r="K9" i="4"/>
  <c r="G11" i="4"/>
  <c r="I9" i="4"/>
  <c r="E8" i="4"/>
  <c r="D9" i="4"/>
  <c r="H10" i="4"/>
  <c r="AH17" i="4"/>
  <c r="AL16" i="4"/>
  <c r="U9" i="4" l="1"/>
  <c r="S10" i="4"/>
  <c r="O10" i="4"/>
  <c r="J10" i="3" s="1"/>
  <c r="T10" i="4"/>
  <c r="Q9" i="4"/>
  <c r="Z11" i="4"/>
  <c r="AJ11" i="3"/>
  <c r="AA11" i="4" s="1"/>
  <c r="C10" i="4"/>
  <c r="M10" i="4"/>
  <c r="K10" i="4"/>
  <c r="L11" i="4"/>
  <c r="G12" i="4"/>
  <c r="I10" i="4"/>
  <c r="E9" i="4"/>
  <c r="D10" i="4"/>
  <c r="H11" i="4"/>
  <c r="AH18" i="4"/>
  <c r="AL17" i="4"/>
  <c r="U10" i="4" l="1"/>
  <c r="O11" i="4"/>
  <c r="J11" i="3" s="1"/>
  <c r="T11" i="4"/>
  <c r="S11" i="4"/>
  <c r="Q10" i="4"/>
  <c r="Z12" i="4"/>
  <c r="AJ12" i="3"/>
  <c r="AA12" i="4" s="1"/>
  <c r="C11" i="4"/>
  <c r="M11" i="4"/>
  <c r="K11" i="4"/>
  <c r="G13" i="4"/>
  <c r="I11" i="4"/>
  <c r="E10" i="4"/>
  <c r="D11" i="4"/>
  <c r="H12" i="4"/>
  <c r="AL18" i="4"/>
  <c r="U11" i="4" l="1"/>
  <c r="Q11" i="4"/>
  <c r="T12" i="4"/>
  <c r="S12" i="4"/>
  <c r="O12" i="4"/>
  <c r="J12" i="3" s="1"/>
  <c r="Z13" i="4"/>
  <c r="AJ13" i="3"/>
  <c r="AA13" i="4" s="1"/>
  <c r="C12" i="4"/>
  <c r="L13" i="4"/>
  <c r="K12" i="4"/>
  <c r="L12" i="4"/>
  <c r="G14" i="4"/>
  <c r="E11" i="4"/>
  <c r="I12" i="4"/>
  <c r="D12" i="4"/>
  <c r="H13" i="4"/>
  <c r="AH27" i="4"/>
  <c r="AH40" i="4"/>
  <c r="U12" i="4" l="1"/>
  <c r="Q12" i="4"/>
  <c r="O13" i="4"/>
  <c r="J13" i="3" s="1"/>
  <c r="S13" i="4"/>
  <c r="T13" i="4"/>
  <c r="Z14" i="4"/>
  <c r="AJ14" i="3"/>
  <c r="AA14" i="4" s="1"/>
  <c r="C13" i="4"/>
  <c r="M13" i="4"/>
  <c r="M12" i="4"/>
  <c r="K13" i="4"/>
  <c r="G15" i="4"/>
  <c r="I13" i="4"/>
  <c r="E12" i="4"/>
  <c r="D13" i="4"/>
  <c r="L14" i="4"/>
  <c r="H14" i="4"/>
  <c r="AH41" i="4"/>
  <c r="AL40" i="4"/>
  <c r="AH26" i="4"/>
  <c r="AL27" i="4"/>
  <c r="U13" i="4" l="1"/>
  <c r="Q13" i="4"/>
  <c r="O14" i="4"/>
  <c r="J14" i="3" s="1"/>
  <c r="S14" i="4"/>
  <c r="T14" i="4"/>
  <c r="Z15" i="4"/>
  <c r="AJ15" i="3"/>
  <c r="AA15" i="4" s="1"/>
  <c r="C14" i="4"/>
  <c r="M14" i="4"/>
  <c r="K14" i="4"/>
  <c r="L15" i="4"/>
  <c r="G16" i="4"/>
  <c r="E13" i="4"/>
  <c r="I14" i="4"/>
  <c r="D14" i="4"/>
  <c r="H15" i="4"/>
  <c r="AH25" i="4"/>
  <c r="AL26" i="4"/>
  <c r="AL41" i="4"/>
  <c r="AH42" i="4"/>
  <c r="U14" i="4" l="1"/>
  <c r="S15" i="4"/>
  <c r="O15" i="4"/>
  <c r="J15" i="3" s="1"/>
  <c r="T15" i="4"/>
  <c r="Q14" i="4"/>
  <c r="AJ16" i="3"/>
  <c r="AA16" i="4" s="1"/>
  <c r="Z16" i="4"/>
  <c r="C15" i="4"/>
  <c r="M15" i="4"/>
  <c r="L16" i="4"/>
  <c r="K15" i="4"/>
  <c r="G17" i="4"/>
  <c r="I15" i="4"/>
  <c r="E14" i="4"/>
  <c r="D15" i="4"/>
  <c r="H16" i="4"/>
  <c r="AL42" i="4"/>
  <c r="AH43" i="4"/>
  <c r="AH24" i="4"/>
  <c r="AL25" i="4"/>
  <c r="T16" i="4" l="1"/>
  <c r="S16" i="4"/>
  <c r="O16" i="4"/>
  <c r="J16" i="3" s="1"/>
  <c r="Q15" i="4"/>
  <c r="U15" i="4"/>
  <c r="O18" i="3"/>
  <c r="AJ17" i="3"/>
  <c r="AA17" i="4" s="1"/>
  <c r="Z17" i="4"/>
  <c r="C16" i="4"/>
  <c r="M16" i="4"/>
  <c r="L17" i="4"/>
  <c r="K16" i="4"/>
  <c r="G18" i="4"/>
  <c r="I16" i="4"/>
  <c r="E15" i="4"/>
  <c r="D16" i="4"/>
  <c r="H17" i="4"/>
  <c r="AH44" i="4"/>
  <c r="AL43" i="4"/>
  <c r="AH23" i="4"/>
  <c r="AL24" i="4"/>
  <c r="Q16" i="4" l="1"/>
  <c r="T17" i="4"/>
  <c r="O17" i="4"/>
  <c r="J17" i="3" s="1"/>
  <c r="S17" i="4"/>
  <c r="U16" i="4"/>
  <c r="O19" i="3"/>
  <c r="Z18" i="4"/>
  <c r="AJ18" i="3"/>
  <c r="AA18" i="4" s="1"/>
  <c r="C17" i="4"/>
  <c r="M17" i="4"/>
  <c r="K17" i="4"/>
  <c r="L18" i="4"/>
  <c r="G19" i="4"/>
  <c r="I17" i="4"/>
  <c r="E16" i="4"/>
  <c r="D17" i="4"/>
  <c r="H18" i="4"/>
  <c r="AH22" i="4"/>
  <c r="AL23" i="4"/>
  <c r="AH45" i="4"/>
  <c r="AL44" i="4"/>
  <c r="Q17" i="4" l="1"/>
  <c r="S18" i="4"/>
  <c r="T18" i="4"/>
  <c r="O18" i="4"/>
  <c r="J18" i="3" s="1"/>
  <c r="U17" i="4"/>
  <c r="AJ19" i="3"/>
  <c r="AA19" i="4" s="1"/>
  <c r="Z19" i="4"/>
  <c r="O20" i="3"/>
  <c r="C18" i="4"/>
  <c r="M18" i="4"/>
  <c r="L19" i="4"/>
  <c r="K18" i="4"/>
  <c r="G20" i="4"/>
  <c r="I18" i="4"/>
  <c r="E17" i="4"/>
  <c r="D18" i="4"/>
  <c r="H19" i="4"/>
  <c r="AH46" i="4"/>
  <c r="AL45" i="4"/>
  <c r="AH21" i="4"/>
  <c r="AL22" i="4"/>
  <c r="Q18" i="4" l="1"/>
  <c r="O19" i="4"/>
  <c r="J19" i="3" s="1"/>
  <c r="T19" i="4"/>
  <c r="S19" i="4"/>
  <c r="U18" i="4"/>
  <c r="O21" i="3"/>
  <c r="Z20" i="4"/>
  <c r="Z34" i="4" s="1"/>
  <c r="AJ20" i="3"/>
  <c r="AA20" i="4" s="1"/>
  <c r="C19" i="4"/>
  <c r="M19" i="4"/>
  <c r="K19" i="4"/>
  <c r="H21" i="4"/>
  <c r="G21" i="4"/>
  <c r="I19" i="4"/>
  <c r="E18" i="4"/>
  <c r="D19" i="4"/>
  <c r="H20" i="4"/>
  <c r="AH20" i="4"/>
  <c r="AL21" i="4"/>
  <c r="AH47" i="4"/>
  <c r="AL46" i="4"/>
  <c r="Q19" i="4" l="1"/>
  <c r="O20" i="4"/>
  <c r="J20" i="3" s="1"/>
  <c r="S20" i="4"/>
  <c r="T20" i="4"/>
  <c r="U19" i="4"/>
  <c r="O22" i="3"/>
  <c r="AJ21" i="3"/>
  <c r="AA21" i="4" s="1"/>
  <c r="C20" i="4"/>
  <c r="K20" i="4"/>
  <c r="L20" i="4"/>
  <c r="I21" i="4"/>
  <c r="H22" i="4"/>
  <c r="G22" i="4"/>
  <c r="I20" i="4"/>
  <c r="E19" i="4"/>
  <c r="D20" i="4"/>
  <c r="AH48" i="4"/>
  <c r="AL47" i="4"/>
  <c r="AH19" i="4"/>
  <c r="AL20" i="4"/>
  <c r="AT15" i="4" l="1"/>
  <c r="V4" i="4"/>
  <c r="L4" i="3" s="1"/>
  <c r="AU5" i="4"/>
  <c r="AT28" i="4"/>
  <c r="AU29" i="4"/>
  <c r="AU32" i="4"/>
  <c r="AU6" i="4"/>
  <c r="AU9" i="4"/>
  <c r="AU23" i="4"/>
  <c r="AT24" i="4"/>
  <c r="AT29" i="4"/>
  <c r="AU12" i="4"/>
  <c r="AU28" i="4"/>
  <c r="AT22" i="4"/>
  <c r="AT8" i="4"/>
  <c r="AU17" i="4"/>
  <c r="AT25" i="4"/>
  <c r="AT27" i="4"/>
  <c r="AT19" i="4"/>
  <c r="AT7" i="4"/>
  <c r="AU18" i="4"/>
  <c r="AT23" i="4"/>
  <c r="AT4" i="4"/>
  <c r="AU13" i="4"/>
  <c r="AT5" i="4"/>
  <c r="AT21" i="4"/>
  <c r="AT13" i="4"/>
  <c r="AU30" i="4"/>
  <c r="AU7" i="4"/>
  <c r="AT33" i="4"/>
  <c r="AU20" i="4"/>
  <c r="AU10" i="4"/>
  <c r="AT6" i="4"/>
  <c r="AU8" i="4"/>
  <c r="AU19" i="4"/>
  <c r="AT16" i="4"/>
  <c r="AU16" i="4"/>
  <c r="AU22" i="4"/>
  <c r="AU24" i="4"/>
  <c r="F6" i="4"/>
  <c r="D6" i="3" s="1"/>
  <c r="C5" i="7" s="1"/>
  <c r="AU14" i="4"/>
  <c r="AU21" i="4"/>
  <c r="AU4" i="4"/>
  <c r="AT20" i="4"/>
  <c r="AT18" i="4"/>
  <c r="AT9" i="4"/>
  <c r="AT11" i="4"/>
  <c r="AT32" i="4"/>
  <c r="AT10" i="4"/>
  <c r="AT30" i="4"/>
  <c r="AU31" i="4"/>
  <c r="AU33" i="4"/>
  <c r="AU15" i="4"/>
  <c r="AT12" i="4"/>
  <c r="AU11" i="4"/>
  <c r="AU27" i="4"/>
  <c r="AT17" i="4"/>
  <c r="AT31" i="4"/>
  <c r="AU25" i="4"/>
  <c r="AT26" i="4"/>
  <c r="AT14" i="4"/>
  <c r="AU26" i="4"/>
  <c r="U20" i="4"/>
  <c r="S21" i="4"/>
  <c r="O21" i="4"/>
  <c r="J21" i="3" s="1"/>
  <c r="T21" i="4"/>
  <c r="Q20" i="4"/>
  <c r="AJ22" i="3"/>
  <c r="AA22" i="4" s="1"/>
  <c r="O23" i="3"/>
  <c r="D21" i="4"/>
  <c r="C21" i="4"/>
  <c r="M20" i="4"/>
  <c r="L21" i="4"/>
  <c r="K21" i="4"/>
  <c r="F4" i="3"/>
  <c r="F8" i="4"/>
  <c r="N4" i="4"/>
  <c r="F9" i="4"/>
  <c r="F7" i="4"/>
  <c r="R4" i="4"/>
  <c r="J4" i="3" s="1"/>
  <c r="I22" i="4"/>
  <c r="H23" i="4"/>
  <c r="G23" i="4"/>
  <c r="R21" i="4"/>
  <c r="N9" i="4"/>
  <c r="H9" i="3" s="1"/>
  <c r="N20" i="4"/>
  <c r="H20" i="3" s="1"/>
  <c r="N11" i="4"/>
  <c r="H11" i="3" s="1"/>
  <c r="N12" i="4"/>
  <c r="H12" i="3" s="1"/>
  <c r="R5" i="4"/>
  <c r="J5" i="3" s="1"/>
  <c r="V21" i="4"/>
  <c r="R19" i="4"/>
  <c r="N15" i="4"/>
  <c r="H15" i="3" s="1"/>
  <c r="R9" i="4"/>
  <c r="V7" i="4"/>
  <c r="R13" i="4"/>
  <c r="R14" i="4"/>
  <c r="V19" i="4"/>
  <c r="L19" i="3" s="1"/>
  <c r="V20" i="4"/>
  <c r="L20" i="3" s="1"/>
  <c r="R15" i="4"/>
  <c r="N7" i="4"/>
  <c r="H7" i="3" s="1"/>
  <c r="V5" i="4"/>
  <c r="L5" i="3" s="1"/>
  <c r="R8" i="4"/>
  <c r="R10" i="4"/>
  <c r="V6" i="4"/>
  <c r="V10" i="4"/>
  <c r="L10" i="3" s="1"/>
  <c r="N14" i="4"/>
  <c r="H14" i="3" s="1"/>
  <c r="V9" i="4"/>
  <c r="L9" i="3" s="1"/>
  <c r="V11" i="4"/>
  <c r="L11" i="3" s="1"/>
  <c r="N19" i="4"/>
  <c r="H19" i="3" s="1"/>
  <c r="R12" i="4"/>
  <c r="V17" i="4"/>
  <c r="L17" i="3" s="1"/>
  <c r="R18" i="4"/>
  <c r="V13" i="4"/>
  <c r="L13" i="3" s="1"/>
  <c r="V15" i="4"/>
  <c r="L15" i="3" s="1"/>
  <c r="N8" i="4"/>
  <c r="H8" i="3" s="1"/>
  <c r="R20" i="4"/>
  <c r="N21" i="4"/>
  <c r="N13" i="4"/>
  <c r="H13" i="3" s="1"/>
  <c r="R17" i="4"/>
  <c r="R16" i="4"/>
  <c r="N5" i="4"/>
  <c r="H5" i="3" s="1"/>
  <c r="N17" i="4"/>
  <c r="H17" i="3" s="1"/>
  <c r="V16" i="4"/>
  <c r="L16" i="3" s="1"/>
  <c r="N10" i="4"/>
  <c r="H10" i="3" s="1"/>
  <c r="R6" i="4"/>
  <c r="V14" i="4"/>
  <c r="L14" i="3" s="1"/>
  <c r="N16" i="4"/>
  <c r="H16" i="3" s="1"/>
  <c r="N18" i="4"/>
  <c r="H18" i="3" s="1"/>
  <c r="V8" i="4"/>
  <c r="L8" i="3" s="1"/>
  <c r="R11" i="4"/>
  <c r="V18" i="4"/>
  <c r="L18" i="3" s="1"/>
  <c r="V12" i="4"/>
  <c r="L12" i="3" s="1"/>
  <c r="N6" i="4"/>
  <c r="H6" i="3" s="1"/>
  <c r="R7" i="4"/>
  <c r="E20" i="4"/>
  <c r="F21" i="4"/>
  <c r="J8" i="4"/>
  <c r="F8" i="3" s="1"/>
  <c r="F5" i="4"/>
  <c r="F16" i="4"/>
  <c r="J14" i="4"/>
  <c r="F14" i="3" s="1"/>
  <c r="J15" i="4"/>
  <c r="F15" i="3" s="1"/>
  <c r="J22" i="4"/>
  <c r="F22" i="3" s="1"/>
  <c r="F18" i="4"/>
  <c r="J19" i="4"/>
  <c r="F19" i="3" s="1"/>
  <c r="J17" i="4"/>
  <c r="F17" i="3" s="1"/>
  <c r="J16" i="4"/>
  <c r="F16" i="3" s="1"/>
  <c r="F14" i="4"/>
  <c r="J11" i="4"/>
  <c r="F11" i="3" s="1"/>
  <c r="F17" i="4"/>
  <c r="J6" i="4"/>
  <c r="F13" i="4"/>
  <c r="J10" i="4"/>
  <c r="F10" i="3" s="1"/>
  <c r="J9" i="4"/>
  <c r="F9" i="3" s="1"/>
  <c r="F11" i="4"/>
  <c r="F10" i="4"/>
  <c r="F15" i="4"/>
  <c r="J18" i="4"/>
  <c r="F18" i="3" s="1"/>
  <c r="J5" i="4"/>
  <c r="F5" i="3" s="1"/>
  <c r="J13" i="4"/>
  <c r="F13" i="3" s="1"/>
  <c r="F20" i="4"/>
  <c r="F19" i="4"/>
  <c r="F22" i="4"/>
  <c r="J20" i="4"/>
  <c r="F20" i="3" s="1"/>
  <c r="J21" i="4"/>
  <c r="F21" i="3" s="1"/>
  <c r="J12" i="4"/>
  <c r="F12" i="3" s="1"/>
  <c r="F12" i="4"/>
  <c r="J7" i="4"/>
  <c r="F7" i="3" s="1"/>
  <c r="J23" i="4"/>
  <c r="AH49" i="4"/>
  <c r="AL48" i="4"/>
  <c r="AL19" i="4"/>
  <c r="H4" i="3" l="1"/>
  <c r="R22" i="4"/>
  <c r="F6" i="3"/>
  <c r="AO6" i="4"/>
  <c r="AP6" i="4"/>
  <c r="AQ6" i="4"/>
  <c r="AR6" i="4"/>
  <c r="X6" i="4" a="1"/>
  <c r="X6" i="4" s="1"/>
  <c r="M6" i="3" s="1"/>
  <c r="H5" i="7" s="1"/>
  <c r="Q21" i="4"/>
  <c r="D9" i="3"/>
  <c r="C8" i="7" s="1"/>
  <c r="AP9" i="4"/>
  <c r="AQ9" i="4"/>
  <c r="AR9" i="4"/>
  <c r="AO9" i="4"/>
  <c r="X9" i="4" a="1"/>
  <c r="X9" i="4" s="1"/>
  <c r="M9" i="3" s="1"/>
  <c r="H8" i="7" s="1"/>
  <c r="D17" i="3"/>
  <c r="AP17" i="4"/>
  <c r="AQ17" i="4"/>
  <c r="AR17" i="4"/>
  <c r="AO17" i="4"/>
  <c r="X17" i="4" a="1"/>
  <c r="X17" i="4" s="1"/>
  <c r="M17" i="3" s="1"/>
  <c r="AQ4" i="4"/>
  <c r="AP4" i="4"/>
  <c r="AR4" i="4"/>
  <c r="AO4" i="4"/>
  <c r="D4" i="3"/>
  <c r="C3" i="7" s="1"/>
  <c r="V22" i="4"/>
  <c r="D8" i="3"/>
  <c r="C7" i="7" s="1"/>
  <c r="AO8" i="4"/>
  <c r="AP8" i="4"/>
  <c r="AQ8" i="4"/>
  <c r="AR8" i="4"/>
  <c r="X8" i="4" a="1"/>
  <c r="X8" i="4" s="1"/>
  <c r="M8" i="3" s="1"/>
  <c r="H7" i="7" s="1"/>
  <c r="U21" i="4"/>
  <c r="X21" i="4" s="1" a="1"/>
  <c r="X21" i="4" s="1"/>
  <c r="M21" i="3" s="1"/>
  <c r="L21" i="3"/>
  <c r="D15" i="3"/>
  <c r="C14" i="7" s="1"/>
  <c r="AP15" i="4"/>
  <c r="AQ15" i="4"/>
  <c r="AR15" i="4"/>
  <c r="AO15" i="4"/>
  <c r="X15" i="4" a="1"/>
  <c r="X15" i="4" s="1"/>
  <c r="M15" i="3" s="1"/>
  <c r="H14" i="7" s="1"/>
  <c r="D13" i="3"/>
  <c r="C12" i="7" s="1"/>
  <c r="AP13" i="4"/>
  <c r="AO13" i="4"/>
  <c r="AQ13" i="4"/>
  <c r="AR13" i="4"/>
  <c r="X13" i="4" a="1"/>
  <c r="X13" i="4" s="1"/>
  <c r="M13" i="3" s="1"/>
  <c r="H12" i="7" s="1"/>
  <c r="AO22" i="4"/>
  <c r="D10" i="3"/>
  <c r="C9" i="7" s="1"/>
  <c r="AO10" i="4"/>
  <c r="AP10" i="4"/>
  <c r="AQ10" i="4"/>
  <c r="AR10" i="4"/>
  <c r="X10" i="4" a="1"/>
  <c r="X10" i="4" s="1"/>
  <c r="M10" i="3" s="1"/>
  <c r="H9" i="7" s="1"/>
  <c r="D14" i="3"/>
  <c r="C13" i="7" s="1"/>
  <c r="AO14" i="4"/>
  <c r="AP14" i="4"/>
  <c r="AQ14" i="4"/>
  <c r="AR14" i="4"/>
  <c r="X14" i="4" a="1"/>
  <c r="X14" i="4" s="1"/>
  <c r="M14" i="3" s="1"/>
  <c r="H13" i="7" s="1"/>
  <c r="D16" i="3"/>
  <c r="AO16" i="4"/>
  <c r="AP16" i="4"/>
  <c r="AQ16" i="4"/>
  <c r="AR16" i="4"/>
  <c r="X16" i="4" a="1"/>
  <c r="X16" i="4" s="1"/>
  <c r="M16" i="3" s="1"/>
  <c r="D18" i="3"/>
  <c r="AO18" i="4"/>
  <c r="AP18" i="4"/>
  <c r="AQ18" i="4"/>
  <c r="AR18" i="4"/>
  <c r="X18" i="4" a="1"/>
  <c r="X18" i="4" s="1"/>
  <c r="M18" i="3" s="1"/>
  <c r="D19" i="3"/>
  <c r="AP19" i="4"/>
  <c r="AQ19" i="4"/>
  <c r="AR19" i="4"/>
  <c r="AO19" i="4"/>
  <c r="X19" i="4" a="1"/>
  <c r="X19" i="4" s="1"/>
  <c r="M19" i="3" s="1"/>
  <c r="D11" i="3"/>
  <c r="C10" i="7" s="1"/>
  <c r="AP11" i="4"/>
  <c r="AQ11" i="4"/>
  <c r="AR11" i="4"/>
  <c r="AO11" i="4"/>
  <c r="X11" i="4" a="1"/>
  <c r="X11" i="4" s="1"/>
  <c r="M11" i="3" s="1"/>
  <c r="H10" i="7" s="1"/>
  <c r="D5" i="3"/>
  <c r="C4" i="7" s="1"/>
  <c r="AP5" i="4"/>
  <c r="AQ5" i="4"/>
  <c r="AR5" i="4"/>
  <c r="AO5" i="4"/>
  <c r="X5" i="4" a="1"/>
  <c r="X5" i="4" s="1"/>
  <c r="M5" i="3" s="1"/>
  <c r="H4" i="7" s="1"/>
  <c r="D20" i="3"/>
  <c r="AO20" i="4"/>
  <c r="AP20" i="4"/>
  <c r="AQ20" i="4"/>
  <c r="AR20" i="4"/>
  <c r="X20" i="4" a="1"/>
  <c r="X20" i="4" s="1"/>
  <c r="M20" i="3" s="1"/>
  <c r="D12" i="3"/>
  <c r="C11" i="7" s="1"/>
  <c r="AO12" i="4"/>
  <c r="AP12" i="4"/>
  <c r="AQ12" i="4"/>
  <c r="AR12" i="4"/>
  <c r="X12" i="4" a="1"/>
  <c r="X12" i="4" s="1"/>
  <c r="M12" i="3" s="1"/>
  <c r="H11" i="7" s="1"/>
  <c r="AP21" i="4"/>
  <c r="AQ21" i="4"/>
  <c r="AO21" i="4"/>
  <c r="D7" i="3"/>
  <c r="C6" i="7" s="1"/>
  <c r="AP7" i="4"/>
  <c r="AQ7" i="4"/>
  <c r="AR7" i="4"/>
  <c r="AO7" i="4"/>
  <c r="X7" i="4" a="1"/>
  <c r="X7" i="4" s="1"/>
  <c r="M7" i="3" s="1"/>
  <c r="H6" i="7" s="1"/>
  <c r="O22" i="4"/>
  <c r="J22" i="3" s="1"/>
  <c r="T22" i="4"/>
  <c r="S22" i="4"/>
  <c r="O24" i="3"/>
  <c r="AJ23" i="3"/>
  <c r="AA23" i="4" s="1"/>
  <c r="D21" i="3"/>
  <c r="F23" i="3"/>
  <c r="H21" i="3"/>
  <c r="AD6" i="4"/>
  <c r="AD16" i="4"/>
  <c r="AD15" i="4"/>
  <c r="AD12" i="4"/>
  <c r="AD21" i="4"/>
  <c r="AD13" i="4"/>
  <c r="AD18" i="4"/>
  <c r="AD7" i="4"/>
  <c r="AD9" i="4"/>
  <c r="AD17" i="4"/>
  <c r="AD8" i="4"/>
  <c r="AD10" i="4"/>
  <c r="AD14" i="4"/>
  <c r="AD19" i="4"/>
  <c r="AD11" i="4"/>
  <c r="AD5" i="4"/>
  <c r="AD20" i="4"/>
  <c r="Y4" i="4"/>
  <c r="AD4" i="4"/>
  <c r="C22" i="4"/>
  <c r="D22" i="4"/>
  <c r="D22" i="3" s="1"/>
  <c r="E21" i="4"/>
  <c r="M21" i="4"/>
  <c r="K22" i="4"/>
  <c r="L22" i="4"/>
  <c r="N22" i="4"/>
  <c r="AP22" i="4" s="1"/>
  <c r="Y21" i="4"/>
  <c r="Y6" i="4"/>
  <c r="Y13" i="4"/>
  <c r="Y18" i="4"/>
  <c r="J24" i="4"/>
  <c r="Y17" i="4"/>
  <c r="Y7" i="4"/>
  <c r="Y15" i="4"/>
  <c r="Y9" i="4"/>
  <c r="Y12" i="4"/>
  <c r="Y19" i="4"/>
  <c r="Y10" i="4"/>
  <c r="Y14" i="4"/>
  <c r="Y16" i="4"/>
  <c r="Y20" i="4"/>
  <c r="Y11" i="4"/>
  <c r="Y5" i="4"/>
  <c r="Y8" i="4"/>
  <c r="AC9" i="4"/>
  <c r="I23" i="4"/>
  <c r="H24" i="4"/>
  <c r="G24" i="4"/>
  <c r="AC6" i="4"/>
  <c r="AC20" i="4"/>
  <c r="AC14" i="4"/>
  <c r="AC7" i="4"/>
  <c r="AC8" i="4"/>
  <c r="AC21" i="4"/>
  <c r="AC5" i="4"/>
  <c r="AC10" i="4"/>
  <c r="AC17" i="4"/>
  <c r="AC19" i="4"/>
  <c r="AC11" i="4"/>
  <c r="AC18" i="4"/>
  <c r="AC16" i="4"/>
  <c r="AC15" i="4"/>
  <c r="AC13" i="4"/>
  <c r="AC12" i="4"/>
  <c r="AH50" i="4"/>
  <c r="AL49" i="4"/>
  <c r="AR21" i="4" l="1"/>
  <c r="F24" i="3"/>
  <c r="U22" i="4"/>
  <c r="X22" i="4" s="1" a="1"/>
  <c r="X22" i="4" s="1"/>
  <c r="M22" i="3" s="1"/>
  <c r="L22" i="3"/>
  <c r="Q22" i="4"/>
  <c r="AQ22" i="4"/>
  <c r="T23" i="4"/>
  <c r="S23" i="4"/>
  <c r="O23" i="4"/>
  <c r="J23" i="3" s="1"/>
  <c r="R23" i="4"/>
  <c r="V23" i="4"/>
  <c r="O25" i="3"/>
  <c r="AJ24" i="3"/>
  <c r="AA24" i="4" s="1"/>
  <c r="H22" i="3"/>
  <c r="AD22" i="4"/>
  <c r="AB13" i="4"/>
  <c r="AK13" i="3" s="1"/>
  <c r="K12" i="7" s="1"/>
  <c r="D23" i="4"/>
  <c r="C23" i="4"/>
  <c r="F23" i="4"/>
  <c r="E22" i="4"/>
  <c r="AB20" i="4"/>
  <c r="AK20" i="3" s="1"/>
  <c r="M22" i="4"/>
  <c r="AB17" i="4"/>
  <c r="AK17" i="3" s="1"/>
  <c r="AB5" i="4"/>
  <c r="AK5" i="3" s="1"/>
  <c r="K4" i="7" s="1"/>
  <c r="AB14" i="4"/>
  <c r="AK14" i="3" s="1"/>
  <c r="K13" i="7" s="1"/>
  <c r="AB9" i="4"/>
  <c r="AK9" i="3" s="1"/>
  <c r="K8" i="7" s="1"/>
  <c r="AB21" i="4"/>
  <c r="AK21" i="3" s="1"/>
  <c r="AB15" i="4"/>
  <c r="AK15" i="3" s="1"/>
  <c r="K14" i="7" s="1"/>
  <c r="AB10" i="4"/>
  <c r="AK10" i="3" s="1"/>
  <c r="K9" i="7" s="1"/>
  <c r="AB18" i="4"/>
  <c r="AK18" i="3" s="1"/>
  <c r="AB11" i="4"/>
  <c r="AK11" i="3" s="1"/>
  <c r="K10" i="7" s="1"/>
  <c r="AB19" i="4"/>
  <c r="AK19" i="3" s="1"/>
  <c r="AB7" i="4"/>
  <c r="AK7" i="3" s="1"/>
  <c r="K6" i="7" s="1"/>
  <c r="AB8" i="4"/>
  <c r="AK8" i="3" s="1"/>
  <c r="K7" i="7" s="1"/>
  <c r="AB16" i="4"/>
  <c r="AK16" i="3" s="1"/>
  <c r="AB12" i="4"/>
  <c r="AK12" i="3" s="1"/>
  <c r="K11" i="7" s="1"/>
  <c r="AB6" i="4"/>
  <c r="AK6" i="3" s="1"/>
  <c r="K5" i="7" s="1"/>
  <c r="Y22" i="4"/>
  <c r="AC22" i="4"/>
  <c r="K23" i="4"/>
  <c r="L23" i="4"/>
  <c r="N23" i="4"/>
  <c r="I24" i="4"/>
  <c r="G25" i="4"/>
  <c r="H25" i="4"/>
  <c r="J25" i="4"/>
  <c r="AH51" i="4"/>
  <c r="AL50" i="4"/>
  <c r="F25" i="3" l="1"/>
  <c r="AR22" i="4"/>
  <c r="Q23" i="4"/>
  <c r="AP23" i="4"/>
  <c r="AQ23" i="4"/>
  <c r="AO23" i="4"/>
  <c r="U23" i="4"/>
  <c r="X23" i="4" s="1" a="1"/>
  <c r="X23" i="4" s="1"/>
  <c r="M23" i="3" s="1"/>
  <c r="L23" i="3"/>
  <c r="S24" i="4"/>
  <c r="O24" i="4"/>
  <c r="J24" i="3" s="1"/>
  <c r="T24" i="4"/>
  <c r="V24" i="4"/>
  <c r="R24" i="4"/>
  <c r="O26" i="3"/>
  <c r="AJ25" i="3"/>
  <c r="AA25" i="4" s="1"/>
  <c r="D23" i="3"/>
  <c r="H23" i="3"/>
  <c r="AD23" i="4"/>
  <c r="E23" i="4"/>
  <c r="F24" i="4"/>
  <c r="C24" i="4"/>
  <c r="D24" i="4"/>
  <c r="M23" i="4"/>
  <c r="AB22" i="4"/>
  <c r="AK22" i="3" s="1"/>
  <c r="L24" i="4"/>
  <c r="K24" i="4"/>
  <c r="N24" i="4"/>
  <c r="AC23" i="4"/>
  <c r="Y23" i="4"/>
  <c r="G26" i="4"/>
  <c r="H26" i="4"/>
  <c r="J26" i="4"/>
  <c r="I25" i="4"/>
  <c r="AH52" i="4"/>
  <c r="AL51" i="4"/>
  <c r="H24" i="3" l="1"/>
  <c r="F26" i="3"/>
  <c r="S25" i="4"/>
  <c r="V25" i="4"/>
  <c r="O25" i="4"/>
  <c r="J25" i="3" s="1"/>
  <c r="R25" i="4"/>
  <c r="T25" i="4"/>
  <c r="L24" i="3"/>
  <c r="U24" i="4"/>
  <c r="AR24" i="4" s="1"/>
  <c r="AR23" i="4"/>
  <c r="AO24" i="4"/>
  <c r="AP24" i="4"/>
  <c r="AQ24" i="4"/>
  <c r="Q24" i="4"/>
  <c r="AJ26" i="3"/>
  <c r="AA26" i="4" s="1"/>
  <c r="O27" i="3"/>
  <c r="D24" i="3"/>
  <c r="AD24" i="4"/>
  <c r="E24" i="4"/>
  <c r="D25" i="4"/>
  <c r="C25" i="4"/>
  <c r="F25" i="4"/>
  <c r="M24" i="4"/>
  <c r="AB23" i="4"/>
  <c r="AK23" i="3" s="1"/>
  <c r="L25" i="4"/>
  <c r="K25" i="4"/>
  <c r="N25" i="4"/>
  <c r="AC24" i="4"/>
  <c r="Y24" i="4"/>
  <c r="G27" i="4"/>
  <c r="H27" i="4"/>
  <c r="J27" i="4"/>
  <c r="F1" i="3"/>
  <c r="I26" i="4"/>
  <c r="AH53" i="4"/>
  <c r="AL52" i="4"/>
  <c r="Q25" i="4" l="1"/>
  <c r="V26" i="4"/>
  <c r="R26" i="4"/>
  <c r="S26" i="4"/>
  <c r="O26" i="4"/>
  <c r="J26" i="3" s="1"/>
  <c r="T26" i="4"/>
  <c r="X24" i="4" a="1"/>
  <c r="X24" i="4" s="1"/>
  <c r="M24" i="3" s="1"/>
  <c r="U25" i="4"/>
  <c r="AR25" i="4" s="1"/>
  <c r="L25" i="3"/>
  <c r="L1" i="3" s="1"/>
  <c r="AP25" i="4"/>
  <c r="AQ25" i="4"/>
  <c r="AO25" i="4"/>
  <c r="AJ27" i="3"/>
  <c r="AA27" i="4" s="1"/>
  <c r="O28" i="3"/>
  <c r="D25" i="3"/>
  <c r="D1" i="3" s="1"/>
  <c r="F27" i="3"/>
  <c r="H25" i="3"/>
  <c r="H1" i="3" s="1"/>
  <c r="AD25" i="4"/>
  <c r="F26" i="4"/>
  <c r="D26" i="4"/>
  <c r="C26" i="4"/>
  <c r="E25" i="4"/>
  <c r="M25" i="4"/>
  <c r="Y25" i="4"/>
  <c r="AC25" i="4"/>
  <c r="L26" i="4"/>
  <c r="N26" i="4"/>
  <c r="K26" i="4"/>
  <c r="H28" i="4"/>
  <c r="G28" i="4"/>
  <c r="J28" i="4"/>
  <c r="I27" i="4"/>
  <c r="AH54" i="4"/>
  <c r="AL53" i="4"/>
  <c r="X25" i="4" l="1" a="1"/>
  <c r="X25" i="4" s="1"/>
  <c r="M25" i="3" s="1"/>
  <c r="AB24" i="4"/>
  <c r="AK24" i="3" s="1"/>
  <c r="U26" i="4"/>
  <c r="X26" i="4" s="1" a="1"/>
  <c r="X26" i="4" s="1"/>
  <c r="M26" i="3" s="1"/>
  <c r="L26" i="3"/>
  <c r="S27" i="4"/>
  <c r="O27" i="4"/>
  <c r="J27" i="3" s="1"/>
  <c r="T27" i="4"/>
  <c r="V27" i="4"/>
  <c r="R27" i="4"/>
  <c r="Q26" i="4"/>
  <c r="AO26" i="4"/>
  <c r="AP26" i="4"/>
  <c r="AQ26" i="4"/>
  <c r="AJ28" i="3"/>
  <c r="AA28" i="4" s="1"/>
  <c r="O29" i="3"/>
  <c r="H26" i="3"/>
  <c r="F28" i="3"/>
  <c r="D26" i="3"/>
  <c r="AD26" i="4"/>
  <c r="D27" i="4"/>
  <c r="C27" i="4"/>
  <c r="F27" i="4"/>
  <c r="E26" i="4"/>
  <c r="M26" i="4"/>
  <c r="Y26" i="4"/>
  <c r="AC26" i="4"/>
  <c r="N27" i="4"/>
  <c r="K27" i="4"/>
  <c r="L27" i="4"/>
  <c r="I28" i="4"/>
  <c r="H29" i="4"/>
  <c r="G29" i="4"/>
  <c r="J29" i="4"/>
  <c r="AH55" i="4"/>
  <c r="AL54" i="4"/>
  <c r="AB25" i="4" l="1"/>
  <c r="AK25" i="3" s="1"/>
  <c r="AR26" i="4"/>
  <c r="L27" i="3"/>
  <c r="U27" i="4"/>
  <c r="AR27" i="4" s="1"/>
  <c r="Q27" i="4"/>
  <c r="AP27" i="4"/>
  <c r="AQ27" i="4"/>
  <c r="AO27" i="4"/>
  <c r="T28" i="4"/>
  <c r="R28" i="4"/>
  <c r="V28" i="4"/>
  <c r="S28" i="4"/>
  <c r="O28" i="4"/>
  <c r="J28" i="3" s="1"/>
  <c r="O30" i="3"/>
  <c r="AJ29" i="3"/>
  <c r="AA29" i="4" s="1"/>
  <c r="H27" i="3"/>
  <c r="F29" i="3"/>
  <c r="D27" i="3"/>
  <c r="AD27" i="4"/>
  <c r="D28" i="4"/>
  <c r="C28" i="4"/>
  <c r="F28" i="4"/>
  <c r="E27" i="4"/>
  <c r="M27" i="4"/>
  <c r="AB26" i="4"/>
  <c r="AK26" i="3" s="1"/>
  <c r="AC27" i="4"/>
  <c r="Y27" i="4"/>
  <c r="N28" i="4"/>
  <c r="L28" i="4"/>
  <c r="K28" i="4"/>
  <c r="I29" i="4"/>
  <c r="H30" i="4"/>
  <c r="G30" i="4"/>
  <c r="J30" i="4"/>
  <c r="AH56" i="4"/>
  <c r="AL55" i="4"/>
  <c r="X27" i="4" l="1" a="1"/>
  <c r="X27" i="4" s="1"/>
  <c r="M27" i="3" s="1"/>
  <c r="D28" i="3"/>
  <c r="Q28" i="4"/>
  <c r="U28" i="4"/>
  <c r="AR28" i="4" s="1"/>
  <c r="L28" i="3"/>
  <c r="AO28" i="4"/>
  <c r="AP28" i="4"/>
  <c r="AQ28" i="4"/>
  <c r="V29" i="4"/>
  <c r="R29" i="4"/>
  <c r="O29" i="4"/>
  <c r="J29" i="3" s="1"/>
  <c r="S29" i="4"/>
  <c r="T29" i="4"/>
  <c r="AJ30" i="3"/>
  <c r="AA30" i="4" s="1"/>
  <c r="O31" i="3"/>
  <c r="F30" i="3"/>
  <c r="H28" i="3"/>
  <c r="AD28" i="4"/>
  <c r="E28" i="4"/>
  <c r="F29" i="4"/>
  <c r="D29" i="4"/>
  <c r="C29" i="4"/>
  <c r="M28" i="4"/>
  <c r="AC28" i="4"/>
  <c r="Y28" i="4"/>
  <c r="K29" i="4"/>
  <c r="L29" i="4"/>
  <c r="N29" i="4"/>
  <c r="I30" i="4"/>
  <c r="H31" i="4"/>
  <c r="G31" i="4"/>
  <c r="J31" i="4"/>
  <c r="AH57" i="4"/>
  <c r="AL56" i="4"/>
  <c r="AB27" i="4" l="1"/>
  <c r="AK27" i="3" s="1"/>
  <c r="S30" i="4"/>
  <c r="R30" i="4"/>
  <c r="V30" i="4"/>
  <c r="T30" i="4"/>
  <c r="O30" i="4"/>
  <c r="J30" i="3" s="1"/>
  <c r="X28" i="4" a="1"/>
  <c r="X28" i="4" s="1"/>
  <c r="M28" i="3" s="1"/>
  <c r="U29" i="4"/>
  <c r="AR29" i="4" s="1"/>
  <c r="L29" i="3"/>
  <c r="D29" i="3"/>
  <c r="Q29" i="4"/>
  <c r="AP29" i="4"/>
  <c r="AQ29" i="4"/>
  <c r="AO29" i="4"/>
  <c r="AJ31" i="3"/>
  <c r="AA31" i="4" s="1"/>
  <c r="O32" i="3"/>
  <c r="H29" i="3"/>
  <c r="F31" i="3"/>
  <c r="AD29" i="4"/>
  <c r="E29" i="4"/>
  <c r="D30" i="4"/>
  <c r="C30" i="4"/>
  <c r="F30" i="4"/>
  <c r="M29" i="4"/>
  <c r="N30" i="4"/>
  <c r="K30" i="4"/>
  <c r="L30" i="4"/>
  <c r="AC29" i="4"/>
  <c r="Y29" i="4"/>
  <c r="I31" i="4"/>
  <c r="H32" i="4"/>
  <c r="G32" i="4"/>
  <c r="J32" i="4"/>
  <c r="AH58" i="4"/>
  <c r="AL57" i="4"/>
  <c r="AB28" i="4" l="1"/>
  <c r="AK28" i="3" s="1"/>
  <c r="Q30" i="4"/>
  <c r="X29" i="4" a="1"/>
  <c r="X29" i="4" s="1"/>
  <c r="M29" i="3" s="1"/>
  <c r="AO30" i="4"/>
  <c r="AP30" i="4"/>
  <c r="AQ30" i="4"/>
  <c r="L30" i="3"/>
  <c r="U30" i="4"/>
  <c r="X30" i="4" s="1" a="1"/>
  <c r="X30" i="4" s="1"/>
  <c r="M30" i="3" s="1"/>
  <c r="R31" i="4"/>
  <c r="O31" i="4"/>
  <c r="J31" i="3" s="1"/>
  <c r="V31" i="4"/>
  <c r="T31" i="4"/>
  <c r="S31" i="4"/>
  <c r="O33" i="3"/>
  <c r="AJ33" i="3" s="1"/>
  <c r="AA33" i="4" s="1"/>
  <c r="AJ32" i="3"/>
  <c r="AA32" i="4" s="1"/>
  <c r="H30" i="3"/>
  <c r="F32" i="3"/>
  <c r="D30" i="3"/>
  <c r="AD30" i="4"/>
  <c r="E30" i="4"/>
  <c r="C31" i="4"/>
  <c r="D31" i="4"/>
  <c r="F31" i="4"/>
  <c r="M30" i="4"/>
  <c r="AC30" i="4"/>
  <c r="Y30" i="4"/>
  <c r="N31" i="4"/>
  <c r="L31" i="4"/>
  <c r="K31" i="4"/>
  <c r="I32" i="4"/>
  <c r="G33" i="4"/>
  <c r="H33" i="4"/>
  <c r="J33" i="4"/>
  <c r="AH59" i="4"/>
  <c r="AL58" i="4"/>
  <c r="H31" i="3" l="1"/>
  <c r="AP31" i="4"/>
  <c r="AQ31" i="4"/>
  <c r="AO31" i="4"/>
  <c r="L31" i="3"/>
  <c r="U31" i="4"/>
  <c r="AR31" i="4" s="1"/>
  <c r="AR30" i="4"/>
  <c r="AB29" i="4"/>
  <c r="AK29" i="3" s="1"/>
  <c r="O32" i="4"/>
  <c r="J32" i="3" s="1"/>
  <c r="S32" i="4"/>
  <c r="V32" i="4"/>
  <c r="T32" i="4"/>
  <c r="R32" i="4"/>
  <c r="Q31" i="4"/>
  <c r="D31" i="3"/>
  <c r="F33" i="3"/>
  <c r="AD31" i="4"/>
  <c r="E31" i="4"/>
  <c r="C32" i="4"/>
  <c r="D32" i="4"/>
  <c r="F32" i="4"/>
  <c r="M31" i="4"/>
  <c r="AB30" i="4"/>
  <c r="AK30" i="3" s="1"/>
  <c r="K32" i="4"/>
  <c r="N32" i="4"/>
  <c r="L32" i="4"/>
  <c r="AC31" i="4"/>
  <c r="Y31" i="4"/>
  <c r="I33" i="4"/>
  <c r="AH60" i="4"/>
  <c r="AL59" i="4"/>
  <c r="S33" i="4" l="1"/>
  <c r="R33" i="4"/>
  <c r="V33" i="4"/>
  <c r="O33" i="4"/>
  <c r="J33" i="3" s="1"/>
  <c r="T33" i="4"/>
  <c r="U32" i="4"/>
  <c r="X32" i="4" s="1" a="1"/>
  <c r="X32" i="4" s="1"/>
  <c r="M32" i="3" s="1"/>
  <c r="L32" i="3"/>
  <c r="Q32" i="4"/>
  <c r="X31" i="4" a="1"/>
  <c r="X31" i="4" s="1"/>
  <c r="M31" i="3" s="1"/>
  <c r="H32" i="3"/>
  <c r="AO32" i="4"/>
  <c r="AP32" i="4"/>
  <c r="AQ32" i="4"/>
  <c r="D32" i="3"/>
  <c r="AD32" i="4"/>
  <c r="E32" i="4"/>
  <c r="D33" i="4"/>
  <c r="C33" i="4"/>
  <c r="F33" i="4"/>
  <c r="M32" i="4"/>
  <c r="AC32" i="4"/>
  <c r="Y32" i="4"/>
  <c r="K33" i="4"/>
  <c r="L33" i="4"/>
  <c r="N33" i="4"/>
  <c r="AH61" i="4"/>
  <c r="AL60" i="4"/>
  <c r="AR32" i="4" l="1"/>
  <c r="AB31" i="4"/>
  <c r="AK31" i="3" s="1"/>
  <c r="Q33" i="4"/>
  <c r="U33" i="4"/>
  <c r="AR33" i="4" s="1"/>
  <c r="L33" i="3"/>
  <c r="AP33" i="4"/>
  <c r="AQ33" i="4"/>
  <c r="AO33" i="4"/>
  <c r="H33" i="3"/>
  <c r="D33" i="3"/>
  <c r="AD33" i="4"/>
  <c r="E33" i="4"/>
  <c r="M33" i="4"/>
  <c r="AB32" i="4"/>
  <c r="AK32" i="3" s="1"/>
  <c r="AC33" i="4"/>
  <c r="Y33" i="4"/>
  <c r="AH62" i="4"/>
  <c r="AL61" i="4"/>
  <c r="X33" i="4" l="1" a="1"/>
  <c r="X33" i="4" s="1"/>
  <c r="M33" i="3" s="1"/>
  <c r="AH63" i="4"/>
  <c r="AH64" i="4" s="1"/>
  <c r="AH65" i="4" s="1"/>
  <c r="AH66" i="4" s="1"/>
  <c r="AH67" i="4" s="1"/>
  <c r="AL62" i="4"/>
  <c r="AI4" i="4"/>
  <c r="AI38" i="4"/>
  <c r="AI53" i="4"/>
  <c r="AI32" i="4"/>
  <c r="AI49" i="4"/>
  <c r="AI22" i="4"/>
  <c r="AI25" i="4"/>
  <c r="AI46" i="4"/>
  <c r="AI9" i="4"/>
  <c r="AI6" i="4"/>
  <c r="AI57" i="4"/>
  <c r="AI13" i="4"/>
  <c r="AI31" i="4"/>
  <c r="AI8" i="4"/>
  <c r="AI59" i="4"/>
  <c r="AI26" i="4"/>
  <c r="AI5" i="4"/>
  <c r="AI47" i="4"/>
  <c r="AI39" i="4"/>
  <c r="AI41" i="4"/>
  <c r="AI27" i="4"/>
  <c r="AI10" i="4"/>
  <c r="AI43" i="4"/>
  <c r="AI18" i="4"/>
  <c r="AI33" i="4"/>
  <c r="AI30" i="4"/>
  <c r="AI44" i="4"/>
  <c r="AI48" i="4"/>
  <c r="AI58" i="4"/>
  <c r="AI37" i="4"/>
  <c r="AI20" i="4"/>
  <c r="AI35" i="4"/>
  <c r="AI36" i="4"/>
  <c r="AI34" i="4"/>
  <c r="AI15" i="4"/>
  <c r="AI23" i="4"/>
  <c r="AI54" i="4"/>
  <c r="AI45" i="4"/>
  <c r="AI11" i="4"/>
  <c r="AI21" i="4"/>
  <c r="AI12" i="4"/>
  <c r="AI40" i="4"/>
  <c r="AI50" i="4"/>
  <c r="AI24" i="4"/>
  <c r="AI52" i="4"/>
  <c r="AI7" i="4"/>
  <c r="AI28" i="4"/>
  <c r="AI51" i="4"/>
  <c r="AI19" i="4"/>
  <c r="AI17" i="4"/>
  <c r="AI14" i="4"/>
  <c r="AI16" i="4"/>
  <c r="AI56" i="4"/>
  <c r="AI61" i="4"/>
  <c r="AI42" i="4"/>
  <c r="AI55" i="4"/>
  <c r="AI29" i="4"/>
  <c r="AI60" i="4"/>
  <c r="AB33" i="4" l="1"/>
  <c r="AK33" i="3" s="1"/>
  <c r="X4" i="4" a="1"/>
  <c r="X4" i="4" s="1"/>
  <c r="Q4" i="4"/>
  <c r="AC4" i="4" s="1"/>
  <c r="J1" i="3"/>
  <c r="M4" i="3" l="1"/>
  <c r="H3" i="7" s="1"/>
  <c r="AB4" i="4"/>
  <c r="AK4" i="3" s="1"/>
  <c r="AK2" i="3" l="1"/>
  <c r="K3"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<sst xmlns="http://schemas.openxmlformats.org/spreadsheetml/2006/main" count="135" uniqueCount="101">
  <si>
    <r>
      <rPr>
        <b/>
        <sz val="11"/>
        <color theme="1"/>
        <rFont val="Calibri"/>
        <family val="2"/>
        <scheme val="minor"/>
      </rPr>
      <t xml:space="preserve">30 </t>
    </r>
    <r>
      <rPr>
        <sz val="11"/>
        <color theme="1"/>
        <rFont val="Calibri"/>
        <family val="2"/>
        <scheme val="minor"/>
      </rPr>
      <t>SuS</t>
    </r>
  </si>
  <si>
    <t>max Punkte</t>
  </si>
  <si>
    <t>Ø Tests</t>
  </si>
  <si>
    <t>MAK</t>
  </si>
  <si>
    <t>W1</t>
  </si>
  <si>
    <t>W2</t>
  </si>
  <si>
    <t>W3</t>
  </si>
  <si>
    <t>Mitarbeit</t>
  </si>
  <si>
    <t>W6</t>
  </si>
  <si>
    <t>W7</t>
  </si>
  <si>
    <t>W8</t>
  </si>
  <si>
    <t>W9</t>
  </si>
  <si>
    <t>W10</t>
  </si>
  <si>
    <t>Mitarbeit Gewichtung:</t>
  </si>
  <si>
    <t>2bCVT TCH</t>
  </si>
  <si>
    <t xml:space="preserve">1. Test </t>
  </si>
  <si>
    <t>Note</t>
  </si>
  <si>
    <t>2. Test</t>
  </si>
  <si>
    <t>3. Test</t>
  </si>
  <si>
    <t>4. Test</t>
  </si>
  <si>
    <t>WH</t>
  </si>
  <si>
    <t>W4</t>
  </si>
  <si>
    <t>W5</t>
  </si>
  <si>
    <t>Ø</t>
  </si>
  <si>
    <t>M.Note</t>
  </si>
  <si>
    <t>Endnote</t>
  </si>
  <si>
    <t>Max</t>
  </si>
  <si>
    <t>ohne</t>
  </si>
  <si>
    <t>Mündliche P</t>
  </si>
  <si>
    <t>Individuelle Berechnung</t>
  </si>
  <si>
    <t>Tests Indivi-duel</t>
  </si>
  <si>
    <t>Geru-ndet</t>
  </si>
  <si>
    <t>Gen-au</t>
  </si>
  <si>
    <t>Endnote Gesamtpunkte</t>
  </si>
  <si>
    <t>Endnote Einzell</t>
  </si>
  <si>
    <t>Tests</t>
  </si>
  <si>
    <t>Ø Tests ohne WP</t>
  </si>
  <si>
    <t>Schülername</t>
  </si>
  <si>
    <t>Punkte</t>
  </si>
  <si>
    <t>%</t>
  </si>
  <si>
    <t>Pnkt</t>
  </si>
  <si>
    <t>Ja -&gt; 1</t>
  </si>
  <si>
    <t>Ø +-</t>
  </si>
  <si>
    <t>Notenschlüssel: %</t>
  </si>
  <si>
    <t>1-2</t>
  </si>
  <si>
    <t>2-3</t>
  </si>
  <si>
    <t>3-4</t>
  </si>
  <si>
    <t>4-5</t>
  </si>
  <si>
    <t>Mittelwert</t>
  </si>
  <si>
    <t>Nachname</t>
  </si>
  <si>
    <t>Vorname</t>
  </si>
  <si>
    <t>Bedienungsanleitung:</t>
  </si>
  <si>
    <t>Hier Links die Namen einfügen</t>
  </si>
  <si>
    <t>Schüler</t>
  </si>
  <si>
    <t>Gelbe Felder sind zum Ausfüllen + Rosa bei Mitarbeit. Es wechelt die Frabe je nach Notenabstufung.</t>
  </si>
  <si>
    <t>Test für Test ausfüllen, es darf dazwischen keine Test frei gelassen werden.</t>
  </si>
  <si>
    <t>Wenn bei der Endnotenberechnung in der Endnote ein 1 eingeben wird, wird bei den Tests der Induviduelle wert angeben</t>
  </si>
  <si>
    <t>Mitarbeitsnote berechnet sich aus dem Mittelwert der eingetragenen Noten.</t>
  </si>
  <si>
    <t>westentlichen Bereiche erfüllt oder nicht? -&gt; wenn 2te SA Positiv dann gesamt positiv</t>
  </si>
  <si>
    <t xml:space="preserve">im welchen bereich hat </t>
  </si>
  <si>
    <t>so wie de excel programiert ist wäre es rechtlich falsch</t>
  </si>
  <si>
    <t>zuletzt erbrachte leistungen sind erschwert zu beurteilen</t>
  </si>
  <si>
    <t>Mündliche Prüfung ca. 10 min, daher nicht gleich gesetzt mit einer SA - bei mündliche Prüfung kommts aber auf den Umfang an - dann schon wie SA</t>
  </si>
  <si>
    <t>Wiederholerbonus: Wenn wiederholt und in einem Fach ein 5 hat aber im Jahr davor mind eine 3 darf er aufsteigen. Hier braucht man dann nicht abstimmen.</t>
  </si>
  <si>
    <t>Wenn ein 5er in einem gegenstand dann kann  er aufsteigen. SuS ist im 2ten Jahr und war im vorjahr positiv dann kann er die klausl bekommen. Wenn Wiederholt dann zählt die letzte Klasse. Ohne Abstimmung.</t>
  </si>
  <si>
    <t xml:space="preserve">Aufstiegsklausel: Wenn alle anderen noten 3 aufwärtz dann bekommt er sie. Wenn einer glaubhaft darstellt das er keine leistunsreserven hat dann nicht aufsteigen. </t>
  </si>
  <si>
    <t>SuS hat ein 5 ein 4 - er nicht gegen den 5, sondern gegen nicht aufsteigen beeinsprucht - dann werden alle 4er angesehen ob er noch leistungsreserven hat. Der 5fer wird nicht angesehen außer er formuliert er es offen formuliert. Frist 5 Tage ab erhalt nächster tag tag 1 ende nicht am WOchenende.</t>
  </si>
  <si>
    <t>5er + Aufstieg dann ist ein wiederspruch nicht zulässig.</t>
  </si>
  <si>
    <t>Wiederspruch ist bei der Schule einzubringen nicht bie einem Amt.</t>
  </si>
  <si>
    <t>Stellungnahme: warum ein nicht genügend - kurzform. Bzw warum 4rer. Zulässig? Fristgerecht (5 Tage)</t>
  </si>
  <si>
    <t>wenn nicht fristgerecht - keine stellungnahme / usw.</t>
  </si>
  <si>
    <t>Fachgutachten - macht nicht rechtsabteilung meist die QMS</t>
  </si>
  <si>
    <t>Es geht uch das Verfahren unterbrechen da keine eindeutigkeit dann gibt es eine kommisionselle Prüfung (QMS, Prüfer, 2t Prüfer)</t>
  </si>
  <si>
    <t>wiederspruch wird in der regel nicht stattgegeben</t>
  </si>
  <si>
    <t>manchmal Fachgutachter bessere note egal wenn keine formvorschriften begangen werden</t>
  </si>
  <si>
    <t xml:space="preserve">Diesntpflicht Frühwarnung! Note wird aber nicht abgeändert wenn nicht bei Dienstaufsichtbeschwerde </t>
  </si>
  <si>
    <t>bei Prüfungen gibt es keinen Widerspruch</t>
  </si>
  <si>
    <t xml:space="preserve">bei Feststellungspr -&gt; </t>
  </si>
  <si>
    <t>Nachtragsprüfung</t>
  </si>
  <si>
    <t>WH Prüfung, keine WH der WH prüfung</t>
  </si>
  <si>
    <t>Mitarbeit -&gt; keine Note. Am unericht nicht mitgewirkt, konnte keine Fragen beantworten.</t>
  </si>
  <si>
    <t xml:space="preserve">mündliche prüfung ist zur benotung hinzuzufügen, … </t>
  </si>
  <si>
    <t>umstuffung .. Beurteilung tut der aktuelle Lehrer</t>
  </si>
  <si>
    <t>unterricht stört -&gt; verletzung der schülerpflicht - aber nicht mitarbeit. Dann eine frage stellen wenn sclecht. Suspensierung SuS -&gt; schülergefähdung, körperlichegefährdung</t>
  </si>
  <si>
    <t>-&gt; Suspendierung: sitlich, bedrohlich, (gefährdungstatbestand)… höchsten 4 wochen. Nur von der Behörde und nur über Schulleiter. Dauer vl 2 stunden</t>
  </si>
  <si>
    <t>Suspendierung eine sicherungsmaßnahme keine erziehungsmaßnahme</t>
  </si>
  <si>
    <t>Ausschluss -&gt; innerhalb der wochen eine ausschlusskonferenz gemacht -&gt; nicht bei der Suspendierung Beschuldigter darf sich rechtfertigen. Behörde entscheidet</t>
  </si>
  <si>
    <t>Es darf eine einteilung in n und v überprüfung aber nicht bewertung - dann weiß ich auf welcehn stand sie sich befinden aber es fällt nicht in die leistungsbeurteilung.</t>
  </si>
  <si>
    <t>wiederspruch nur bei 5, diesnt aufsichtbeschwerde</t>
  </si>
  <si>
    <t>Wunschprüfung verwehren, wenn die durchführung möglich ist dann muss ich den wunsch entsprechen. Außer es geht sich nicht mehr aus z.b. nicht mehr in der letzten stunde durchführbar weil zu viel 6te schüler = weitere leistungsfestellung</t>
  </si>
  <si>
    <t>es gibt keine entscheidungsprüfung</t>
  </si>
  <si>
    <t>Wunschprüfung max 10 min! zuendebringen des gedankenganges beim schüler .. Also dann 11min… nicht 15</t>
  </si>
  <si>
    <t>es gibt keine mindestdauer, nach mehrtägige schulverantaltung, mehr als 3 tag - außer wenn schüler sich wünscht.</t>
  </si>
  <si>
    <t>SA darf nicht durchgeführt werden - außer Schulleiter stimmt zu. Test schriftl. NIE</t>
  </si>
  <si>
    <t>WH der Schularbeit - es darf nur die besser Note berücksichtigt werden.</t>
  </si>
  <si>
    <t>WH der Test  - soll mit neuer aufgabenstellung wh</t>
  </si>
  <si>
    <t>Mündliche Prüfung am ende der stunde Notebekangabe, nicht in der pause im rahmen des unterrichts</t>
  </si>
  <si>
    <t>Name</t>
  </si>
  <si>
    <t>MA</t>
  </si>
  <si>
    <t>Gesamt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</si>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</sst>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Ø&quot;0.00&quot; &quot;"/>
    <numFmt numFmtId="166" formatCode="&quot;Gewichtung&quot;\ 0.#"/>
    <numFmt numFmtId="167" formatCode="&quot;Max&quot;\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1"/>
      <color rgb="FF000000"/>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7030A0"/>
        <bgColor indexed="64"/>
      </patternFill>
    </fill>
    <fill>
      <patternFill patternType="solid">
        <fgColor rgb="FFFFC000"/>
        <bgColor indexed="64"/>
      </patternFill>
    </fill>
    <fill>
      <patternFill patternType="solid">
        <fgColor theme="0" tint="-0.34998626667073579"/>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57">
    <xf numFmtId="0" fontId="0" fillId="0" borderId="0" xfId="0"/>
    <xf numFmtId="164" fontId="18" fillId="0" borderId="19" xfId="0" applyNumberFormat="1" applyFont="1" applyBorder="1" applyAlignment="1">
      <alignment horizontal="center"/>
    </xf>
    <xf numFmtId="0" fontId="0" fillId="0" borderId="17" xfId="0" applyBorder="1" applyAlignment="1">
      <alignment wrapText="1"/>
    </xf>
    <xf numFmtId="165" fontId="0" fillId="33" borderId="20" xfId="42" applyNumberFormat="1" applyFont="1" applyFill="1" applyBorder="1" applyAlignment="1">
      <alignment wrapText="1"/>
    </xf>
    <xf numFmtId="0" fontId="18" fillId="34" borderId="15" xfId="0" applyFont="1" applyFill="1" applyBorder="1"/>
    <xf numFmtId="0" fontId="18" fillId="34" borderId="14" xfId="0" applyFont="1" applyFill="1" applyBorder="1"/>
    <xf numFmtId="0" fontId="0" fillId="34" borderId="0" xfId="0" applyFill="1"/>
    <xf numFmtId="0" fontId="18" fillId="34" borderId="22" xfId="0" applyFont="1" applyFill="1" applyBorder="1"/>
    <xf numFmtId="0" fontId="18" fillId="34" borderId="23" xfId="0" applyFont="1" applyFill="1" applyBorder="1"/>
    <xf numFmtId="0" fontId="18" fillId="34" borderId="24" xfId="0" applyFont="1" applyFill="1" applyBorder="1"/>
    <xf numFmtId="0" fontId="18" fillId="34" borderId="16" xfId="0" applyFont="1" applyFill="1" applyBorder="1"/>
    <xf numFmtId="9" fontId="0" fillId="35" borderId="0" xfId="42" applyFont="1" applyFill="1" applyBorder="1" applyAlignment="1">
      <alignment horizontal="center" wrapText="1"/>
    </xf>
    <xf numFmtId="0" fontId="18" fillId="35" borderId="26" xfId="0" applyFont="1" applyFill="1" applyBorder="1"/>
    <xf numFmtId="0" fontId="0" fillId="0" borderId="27" xfId="0" applyBorder="1" applyAlignment="1">
      <alignment horizontal="left"/>
    </xf>
    <xf numFmtId="0" fontId="0" fillId="35" borderId="28" xfId="0" applyFill="1" applyBorder="1"/>
    <xf numFmtId="2" fontId="0" fillId="33" borderId="29" xfId="0" applyNumberFormat="1" applyFill="1" applyBorder="1"/>
    <xf numFmtId="0" fontId="0" fillId="0" borderId="0" xfId="0" applyAlignment="1">
      <alignment horizontal="center"/>
    </xf>
    <xf numFmtId="2" fontId="0" fillId="0" borderId="0" xfId="0" applyNumberFormat="1"/>
    <xf numFmtId="1" fontId="0" fillId="0" borderId="0" xfId="0" applyNumberFormat="1"/>
    <xf numFmtId="0" fontId="0" fillId="0" borderId="14" xfId="0" applyBorder="1"/>
    <xf numFmtId="0" fontId="0" fillId="33" borderId="0" xfId="0" applyFill="1" applyAlignment="1">
      <alignment horizontal="right"/>
    </xf>
    <xf numFmtId="0" fontId="0" fillId="0" borderId="0" xfId="0" applyAlignment="1">
      <alignment wrapText="1"/>
    </xf>
    <xf numFmtId="0" fontId="0" fillId="36" borderId="14" xfId="0" applyFill="1" applyBorder="1"/>
    <xf numFmtId="0" fontId="0" fillId="37" borderId="14" xfId="0" applyFill="1" applyBorder="1"/>
    <xf numFmtId="0" fontId="0" fillId="38" borderId="14" xfId="0" applyFill="1" applyBorder="1"/>
    <xf numFmtId="0" fontId="0" fillId="39" borderId="14" xfId="0" applyFill="1" applyBorder="1"/>
    <xf numFmtId="0" fontId="0" fillId="40" borderId="0" xfId="0" applyFill="1"/>
    <xf numFmtId="0" fontId="0" fillId="40" borderId="14" xfId="0" applyFill="1" applyBorder="1"/>
    <xf numFmtId="0" fontId="0" fillId="40" borderId="32" xfId="0" applyFill="1" applyBorder="1"/>
    <xf numFmtId="0" fontId="0" fillId="35" borderId="31" xfId="0" applyFill="1" applyBorder="1"/>
    <xf numFmtId="2" fontId="18" fillId="0" borderId="19" xfId="0" applyNumberFormat="1" applyFont="1" applyBorder="1" applyAlignment="1">
      <alignment horizontal="center"/>
    </xf>
    <xf numFmtId="0" fontId="18" fillId="0" borderId="0" xfId="0" applyFont="1"/>
    <xf numFmtId="0" fontId="0" fillId="0" borderId="0" xfId="0" quotePrefix="1"/>
    <xf numFmtId="0" fontId="0" fillId="0" borderId="0" xfId="0" applyAlignment="1">
      <alignment horizontal="right"/>
    </xf>
    <xf numFmtId="0" fontId="0" fillId="0" borderId="15" xfId="0" applyBorder="1" applyAlignment="1">
      <alignment horizontal="center"/>
    </xf>
    <xf numFmtId="0" fontId="0" fillId="41" borderId="15" xfId="0" applyFill="1" applyBorder="1"/>
    <xf numFmtId="2" fontId="0" fillId="41" borderId="14" xfId="0" applyNumberFormat="1" applyFill="1" applyBorder="1"/>
    <xf numFmtId="1" fontId="0" fillId="41" borderId="14" xfId="0" applyNumberFormat="1" applyFill="1" applyBorder="1"/>
    <xf numFmtId="164" fontId="0" fillId="41" borderId="16" xfId="0" applyNumberFormat="1" applyFill="1" applyBorder="1"/>
    <xf numFmtId="1" fontId="0" fillId="41" borderId="0" xfId="0" applyNumberFormat="1" applyFill="1"/>
    <xf numFmtId="2" fontId="0" fillId="41" borderId="0" xfId="0" applyNumberFormat="1" applyFill="1"/>
    <xf numFmtId="164" fontId="0" fillId="41" borderId="0" xfId="0" applyNumberFormat="1" applyFill="1"/>
    <xf numFmtId="0" fontId="0" fillId="42" borderId="15" xfId="0" applyFill="1" applyBorder="1"/>
    <xf numFmtId="2" fontId="0" fillId="42" borderId="14" xfId="0" applyNumberFormat="1" applyFill="1" applyBorder="1"/>
    <xf numFmtId="1" fontId="0" fillId="42" borderId="14" xfId="0" applyNumberFormat="1" applyFill="1" applyBorder="1"/>
    <xf numFmtId="1" fontId="0" fillId="42" borderId="16" xfId="0" applyNumberFormat="1" applyFill="1" applyBorder="1"/>
    <xf numFmtId="1" fontId="0" fillId="42" borderId="0" xfId="0" applyNumberFormat="1" applyFill="1"/>
    <xf numFmtId="2" fontId="0" fillId="42" borderId="0" xfId="0" applyNumberFormat="1" applyFill="1"/>
    <xf numFmtId="164" fontId="0" fillId="42" borderId="0" xfId="0" applyNumberFormat="1" applyFill="1"/>
    <xf numFmtId="0" fontId="0" fillId="43" borderId="15" xfId="0" applyFill="1" applyBorder="1"/>
    <xf numFmtId="2" fontId="0" fillId="43" borderId="14" xfId="0" applyNumberFormat="1" applyFill="1" applyBorder="1"/>
    <xf numFmtId="1" fontId="0" fillId="43" borderId="14" xfId="0" applyNumberFormat="1" applyFill="1" applyBorder="1"/>
    <xf numFmtId="1" fontId="0" fillId="43" borderId="16" xfId="0" applyNumberFormat="1" applyFill="1" applyBorder="1"/>
    <xf numFmtId="1" fontId="0" fillId="43" borderId="0" xfId="0" applyNumberFormat="1" applyFill="1"/>
    <xf numFmtId="2" fontId="0" fillId="43" borderId="0" xfId="0" applyNumberFormat="1" applyFill="1"/>
    <xf numFmtId="164" fontId="0" fillId="43" borderId="0" xfId="0" applyNumberFormat="1" applyFill="1"/>
    <xf numFmtId="164" fontId="0" fillId="42" borderId="16" xfId="0" applyNumberFormat="1" applyFill="1" applyBorder="1"/>
    <xf numFmtId="164" fontId="0" fillId="43" borderId="16" xfId="0" applyNumberFormat="1" applyFill="1" applyBorder="1"/>
    <xf numFmtId="0" fontId="0" fillId="0" borderId="14" xfId="0" applyBorder="1" applyAlignment="1">
      <alignment horizontal="center"/>
    </xf>
    <xf numFmtId="0" fontId="14" fillId="0" borderId="0" xfId="0" applyFont="1"/>
    <xf numFmtId="0" fontId="18" fillId="0" borderId="14" xfId="0" applyFont="1" applyBorder="1"/>
    <xf numFmtId="0" fontId="19" fillId="0" borderId="14" xfId="0" applyFont="1" applyBorder="1"/>
    <xf numFmtId="1" fontId="18" fillId="0" borderId="14" xfId="0" applyNumberFormat="1" applyFont="1" applyBorder="1"/>
    <xf numFmtId="2" fontId="18" fillId="0" borderId="14" xfId="0" applyNumberFormat="1" applyFont="1" applyBorder="1"/>
    <xf numFmtId="2" fontId="19" fillId="0" borderId="14" xfId="0" applyNumberFormat="1" applyFont="1" applyBorder="1"/>
    <xf numFmtId="1" fontId="21" fillId="0" borderId="14" xfId="0" applyNumberFormat="1" applyFont="1" applyBorder="1"/>
    <xf numFmtId="164" fontId="18" fillId="34" borderId="22" xfId="0" applyNumberFormat="1" applyFont="1" applyFill="1" applyBorder="1"/>
    <xf numFmtId="0" fontId="0" fillId="0" borderId="15" xfId="0" applyBorder="1"/>
    <xf numFmtId="0" fontId="0" fillId="43" borderId="37" xfId="0" applyFill="1" applyBorder="1"/>
    <xf numFmtId="2" fontId="0" fillId="43" borderId="38" xfId="0" applyNumberFormat="1" applyFill="1" applyBorder="1"/>
    <xf numFmtId="1" fontId="0" fillId="43" borderId="38" xfId="0" applyNumberFormat="1" applyFill="1" applyBorder="1"/>
    <xf numFmtId="164" fontId="0" fillId="43" borderId="39" xfId="0" applyNumberFormat="1" applyFill="1" applyBorder="1"/>
    <xf numFmtId="1" fontId="0" fillId="41" borderId="16" xfId="0" applyNumberFormat="1" applyFill="1" applyBorder="1"/>
    <xf numFmtId="1" fontId="0" fillId="43" borderId="39" xfId="0" applyNumberFormat="1" applyFill="1" applyBorder="1"/>
    <xf numFmtId="0" fontId="0" fillId="0" borderId="34" xfId="0" applyBorder="1"/>
    <xf numFmtId="0" fontId="0" fillId="0" borderId="35" xfId="0" applyBorder="1" applyAlignment="1">
      <alignment horizontal="center"/>
    </xf>
    <xf numFmtId="0" fontId="0" fillId="41" borderId="35" xfId="0" applyFill="1" applyBorder="1"/>
    <xf numFmtId="0" fontId="0" fillId="42" borderId="35" xfId="0" applyFill="1" applyBorder="1"/>
    <xf numFmtId="0" fontId="0" fillId="43" borderId="35" xfId="0" applyFill="1" applyBorder="1"/>
    <xf numFmtId="0" fontId="0" fillId="0" borderId="35" xfId="0" applyBorder="1"/>
    <xf numFmtId="164" fontId="18" fillId="35" borderId="26" xfId="0" applyNumberFormat="1" applyFont="1" applyFill="1" applyBorder="1"/>
    <xf numFmtId="164" fontId="18" fillId="0" borderId="16" xfId="0" applyNumberFormat="1" applyFont="1" applyBorder="1"/>
    <xf numFmtId="164" fontId="0" fillId="0" borderId="0" xfId="0" applyNumberFormat="1"/>
    <xf numFmtId="0" fontId="18" fillId="0" borderId="31" xfId="0" applyFont="1" applyBorder="1"/>
    <xf numFmtId="0" fontId="0" fillId="0" borderId="26" xfId="0" applyBorder="1"/>
    <xf numFmtId="0" fontId="18" fillId="0" borderId="21" xfId="0" applyFont="1" applyBorder="1"/>
    <xf numFmtId="0" fontId="19" fillId="0" borderId="21" xfId="0" applyFont="1" applyBorder="1"/>
    <xf numFmtId="0" fontId="0" fillId="0" borderId="21" xfId="0" applyBorder="1"/>
    <xf numFmtId="0" fontId="18" fillId="0" borderId="30" xfId="0" applyFont="1" applyBorder="1"/>
    <xf numFmtId="0" fontId="19" fillId="0" borderId="30" xfId="0" applyFont="1" applyBorder="1"/>
    <xf numFmtId="2" fontId="18" fillId="0" borderId="30" xfId="0" applyNumberFormat="1" applyFont="1" applyBorder="1"/>
    <xf numFmtId="2" fontId="19" fillId="0" borderId="30" xfId="0" applyNumberFormat="1" applyFont="1" applyBorder="1"/>
    <xf numFmtId="0" fontId="0" fillId="0" borderId="30" xfId="0" applyBorder="1"/>
    <xf numFmtId="0" fontId="18" fillId="44" borderId="23" xfId="0" applyFont="1" applyFill="1" applyBorder="1"/>
    <xf numFmtId="0" fontId="0" fillId="35" borderId="0" xfId="0" applyFill="1"/>
    <xf numFmtId="166" fontId="0" fillId="45" borderId="34" xfId="0" applyNumberFormat="1" applyFill="1" applyBorder="1" applyAlignment="1">
      <alignment horizontal="center"/>
    </xf>
    <xf numFmtId="167" fontId="0" fillId="45" borderId="10" xfId="0" applyNumberFormat="1" applyFill="1" applyBorder="1"/>
    <xf numFmtId="0" fontId="0" fillId="45" borderId="11" xfId="0" applyFill="1" applyBorder="1"/>
    <xf numFmtId="167" fontId="0" fillId="45" borderId="0" xfId="0" applyNumberFormat="1" applyFill="1"/>
    <xf numFmtId="0" fontId="0" fillId="45" borderId="0" xfId="0" applyFill="1"/>
    <xf numFmtId="164" fontId="0" fillId="45" borderId="16" xfId="0" applyNumberFormat="1" applyFill="1" applyBorder="1"/>
    <xf numFmtId="0" fontId="0" fillId="45" borderId="25" xfId="0" applyFill="1" applyBorder="1" applyAlignment="1">
      <alignment horizontal="right"/>
    </xf>
    <xf numFmtId="0" fontId="16" fillId="45" borderId="35" xfId="0" applyFont="1" applyFill="1" applyBorder="1" applyAlignment="1">
      <alignment horizontal="center"/>
    </xf>
    <xf numFmtId="1" fontId="0" fillId="46" borderId="31" xfId="0" applyNumberFormat="1" applyFill="1" applyBorder="1"/>
    <xf numFmtId="0" fontId="0" fillId="46" borderId="15" xfId="0" applyFill="1" applyBorder="1"/>
    <xf numFmtId="0" fontId="0" fillId="46" borderId="31" xfId="0" applyFill="1" applyBorder="1"/>
    <xf numFmtId="0" fontId="0" fillId="46" borderId="26" xfId="0" applyFill="1" applyBorder="1"/>
    <xf numFmtId="0" fontId="0" fillId="46" borderId="14" xfId="0" applyFill="1" applyBorder="1"/>
    <xf numFmtId="164" fontId="0" fillId="46" borderId="16" xfId="0" applyNumberFormat="1" applyFill="1" applyBorder="1"/>
    <xf numFmtId="1" fontId="0" fillId="46" borderId="17" xfId="0" applyNumberFormat="1" applyFill="1" applyBorder="1" applyAlignment="1">
      <alignment horizontal="center"/>
    </xf>
    <xf numFmtId="1" fontId="0" fillId="42" borderId="31" xfId="0" applyNumberFormat="1" applyFill="1" applyBorder="1"/>
    <xf numFmtId="0" fontId="0" fillId="42" borderId="31" xfId="0" applyFill="1" applyBorder="1"/>
    <xf numFmtId="0" fontId="0" fillId="42" borderId="16" xfId="0" applyFill="1" applyBorder="1"/>
    <xf numFmtId="0" fontId="0" fillId="42" borderId="26" xfId="0" applyFill="1" applyBorder="1"/>
    <xf numFmtId="0" fontId="0" fillId="42" borderId="14" xfId="0" applyFill="1" applyBorder="1"/>
    <xf numFmtId="1" fontId="0" fillId="42" borderId="17" xfId="0" applyNumberFormat="1" applyFill="1" applyBorder="1" applyAlignment="1">
      <alignment horizontal="center"/>
    </xf>
    <xf numFmtId="0" fontId="0" fillId="0" borderId="13" xfId="0" applyBorder="1"/>
    <xf numFmtId="0" fontId="0" fillId="0" borderId="25" xfId="0" applyBorder="1"/>
    <xf numFmtId="0" fontId="0" fillId="0" borderId="33" xfId="0" applyBorder="1"/>
    <xf numFmtId="0" fontId="0" fillId="0" borderId="40" xfId="0" applyBorder="1"/>
    <xf numFmtId="0" fontId="0" fillId="0" borderId="41" xfId="0" applyBorder="1"/>
    <xf numFmtId="0" fontId="0" fillId="0" borderId="13" xfId="0" applyBorder="1" applyAlignment="1">
      <alignment horizontal="center" wrapText="1"/>
    </xf>
    <xf numFmtId="0" fontId="0" fillId="34" borderId="14" xfId="0" applyFill="1" applyBorder="1" applyAlignment="1">
      <alignment horizontal="center" textRotation="90"/>
    </xf>
    <xf numFmtId="0" fontId="0" fillId="34" borderId="21" xfId="0" applyFill="1" applyBorder="1" applyAlignment="1">
      <alignment horizontal="center" textRotation="90"/>
    </xf>
    <xf numFmtId="0" fontId="16" fillId="0" borderId="25"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10" xfId="0" applyBorder="1" applyAlignment="1">
      <alignment horizontal="center" wrapText="1"/>
    </xf>
    <xf numFmtId="0" fontId="0" fillId="0" borderId="33" xfId="0" applyBorder="1" applyAlignment="1">
      <alignment horizontal="center" wrapText="1"/>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30" xfId="0" applyFont="1" applyBorder="1" applyAlignment="1">
      <alignment horizontal="center" vertical="center"/>
    </xf>
    <xf numFmtId="0" fontId="20" fillId="0" borderId="18" xfId="0" applyFont="1" applyBorder="1" applyAlignment="1">
      <alignment horizontal="center" vertical="center"/>
    </xf>
    <xf numFmtId="2" fontId="0" fillId="34" borderId="11" xfId="0" applyNumberFormat="1" applyFill="1" applyBorder="1" applyAlignment="1">
      <alignment horizontal="center" wrapText="1"/>
    </xf>
    <xf numFmtId="2" fontId="0" fillId="34" borderId="12" xfId="0" applyNumberFormat="1" applyFill="1" applyBorder="1" applyAlignment="1">
      <alignment horizontal="center" wrapText="1"/>
    </xf>
    <xf numFmtId="0" fontId="16" fillId="34" borderId="0" xfId="0" applyFont="1" applyFill="1" applyAlignment="1">
      <alignment horizontal="center" vertical="center"/>
    </xf>
    <xf numFmtId="0" fontId="0" fillId="34" borderId="10" xfId="0" applyFill="1" applyBorder="1" applyAlignment="1">
      <alignment horizontal="center"/>
    </xf>
    <xf numFmtId="0" fontId="0" fillId="34" borderId="13" xfId="0" applyFill="1" applyBorder="1" applyAlignment="1">
      <alignment horizontal="center"/>
    </xf>
    <xf numFmtId="0" fontId="0" fillId="34" borderId="14" xfId="0" applyFill="1" applyBorder="1" applyAlignment="1">
      <alignment horizontal="center"/>
    </xf>
    <xf numFmtId="0" fontId="0" fillId="0" borderId="0" xfId="0" applyAlignment="1">
      <alignment horizont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wrapText="1"/>
    </xf>
    <xf numFmtId="0" fontId="0" fillId="0" borderId="14" xfId="0" applyBorder="1" applyAlignment="1">
      <alignment horizontal="center"/>
    </xf>
    <xf numFmtId="0" fontId="0" fillId="0" borderId="31" xfId="0" applyBorder="1" applyAlignment="1">
      <alignment horizontal="center"/>
    </xf>
    <xf numFmtId="0" fontId="0" fillId="0" borderId="14" xfId="0" applyBorder="1" applyAlignment="1">
      <alignment horizontal="center" wrapText="1"/>
    </xf>
    <xf numFmtId="0" fontId="0" fillId="0" borderId="16" xfId="0" applyBorder="1" applyAlignment="1">
      <alignment horizont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1" fontId="18" fillId="0" borderId="21" xfId="0" applyNumberFormat="1" applyFont="1" applyBorder="1" applyAlignment="1">
      <alignment horizontal="center" wrapText="1"/>
    </xf>
    <xf numFmtId="1" fontId="18" fillId="0" borderId="36" xfId="0" applyNumberFormat="1" applyFont="1" applyBorder="1" applyAlignment="1">
      <alignment horizontal="center" wrapText="1"/>
    </xf>
    <xf numFmtId="1" fontId="18" fillId="0" borderId="32" xfId="0" applyNumberFormat="1" applyFont="1" applyBorder="1" applyAlignment="1">
      <alignment horizontal="center" wrapText="1"/>
    </xf>
    <xf numFmtId="0" fontId="0" fillId="45" borderId="25" xfId="0" applyFill="1" applyBorder="1" applyAlignment="1">
      <alignment horizontal="center" vertical="center"/>
    </xf>
    <xf numFmtId="0" fontId="0" fillId="45" borderId="30" xfId="0" applyFill="1" applyBorder="1" applyAlignment="1">
      <alignment horizontal="center" vertical="center"/>
    </xf>
    <xf numFmtId="0" fontId="0" fillId="45" borderId="10" xfId="0" applyFill="1" applyBorder="1" applyAlignment="1">
      <alignment horizontal="center"/>
    </xf>
    <xf numFmtId="0" fontId="0" fillId="45" borderId="11" xfId="0" applyFill="1" applyBorder="1" applyAlignment="1">
      <alignment horizontal="center"/>
    </xf>
    <xf numFmtId="0" fontId="0" fillId="45" borderId="12" xfId="0" applyFill="1" applyBorder="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Prozent" xfId="42" builtinId="5"/>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31EA-4B58-42F5-A13A-AC7455532183}">
  <sheetPr>
    <pageSetUpPr fitToPage="1"/>
  </sheetPr>
  <dimension ref="A1:AN43"/>
  <sheetViews>
    <sheetView workbookViewId="0">
      <selection activeCell="C2" sqref="C2:C3"/>
    </sheetView>
  </sheetViews>
  <sheetFormatPr baseColWidth="10" defaultColWidth="11.42578125" defaultRowHeight="15" x14ac:dyDescent="0.25"/>
  <cols>
    <col min="1" max="1" width="6.5703125" customWidth="1"/>
    <col min="2" max="2" width="12.42578125" customWidth="1"/>
    <col min="3" max="4" width="7.42578125" customWidth="1"/>
    <col min="5" max="6" width="6.42578125" customWidth="1"/>
    <col min="7" max="12" width="6.5703125" customWidth="1"/>
    <col min="13" max="13" width="5.5703125" customWidth="1"/>
    <col min="14" max="14" width="5.42578125" customWidth="1"/>
    <col min="15" max="15" width="3.42578125" customWidth="1"/>
    <col min="16" max="16" width="3.140625" customWidth="1"/>
    <col min="17" max="19" width="3.42578125" customWidth="1"/>
    <col min="20" max="20" width="3.140625" customWidth="1"/>
    <col min="21" max="24" width="3.42578125" customWidth="1"/>
    <col min="25" max="26" width="3.140625" customWidth="1"/>
    <col min="27" max="33" width="3.42578125" customWidth="1"/>
    <col min="34" max="34" width="3.140625" customWidth="1"/>
    <col min="35" max="35" width="3.42578125" customWidth="1"/>
    <col min="36" max="36" width="8" customWidth="1"/>
    <col min="37" max="37" width="9.140625" customWidth="1"/>
    <col min="38" max="38" width="6.42578125" bestFit="1" customWidth="1"/>
  </cols>
  <sheetData>
    <row r="1" spans="1:40" ht="15.75" customHeight="1" thickBot="1" x14ac:dyDescent="0.3">
      <c r="A1" s="16" t="s">
        <v>0</v>
      </c>
      <c r="B1" s="13" t="s">
        <v>1</v>
      </c>
      <c r="C1" s="14">
        <v>10</v>
      </c>
      <c r="D1" s="15">
        <f>AVERAGE(D4:D25)</f>
        <v>0</v>
      </c>
      <c r="E1" s="14">
        <v>10</v>
      </c>
      <c r="F1" s="15">
        <f>AVERAGE(F4:F25)</f>
        <v>0</v>
      </c>
      <c r="G1" s="14">
        <v>10</v>
      </c>
      <c r="H1" s="15">
        <f>AVERAGE(H4:H25)</f>
        <v>0</v>
      </c>
      <c r="I1" s="14">
        <v>10</v>
      </c>
      <c r="J1" s="15">
        <f>AVERAGE(J4:J25)</f>
        <v>0</v>
      </c>
      <c r="K1" s="14">
        <v>10</v>
      </c>
      <c r="L1" s="15">
        <f>AVERAGE(L4:L25)</f>
        <v>0</v>
      </c>
      <c r="M1" s="126" t="s">
        <v>2</v>
      </c>
      <c r="N1" s="135"/>
      <c r="O1" s="122" t="s">
        <v>3</v>
      </c>
      <c r="P1" s="122" t="s">
        <v>4</v>
      </c>
      <c r="Q1" s="122" t="s">
        <v>3</v>
      </c>
      <c r="R1" s="122" t="s">
        <v>5</v>
      </c>
      <c r="S1" s="122" t="s">
        <v>3</v>
      </c>
      <c r="T1" s="122" t="s">
        <v>6</v>
      </c>
      <c r="U1" s="122" t="s">
        <v>3</v>
      </c>
      <c r="V1" s="137" t="s">
        <v>7</v>
      </c>
      <c r="W1" s="137"/>
      <c r="X1" s="137"/>
      <c r="Y1" s="122" t="s">
        <v>3</v>
      </c>
      <c r="Z1" s="122" t="s">
        <v>8</v>
      </c>
      <c r="AA1" s="122" t="s">
        <v>3</v>
      </c>
      <c r="AB1" s="122" t="s">
        <v>9</v>
      </c>
      <c r="AC1" s="122" t="s">
        <v>3</v>
      </c>
      <c r="AD1" s="122" t="s">
        <v>10</v>
      </c>
      <c r="AE1" s="122" t="s">
        <v>3</v>
      </c>
      <c r="AF1" s="122" t="s">
        <v>11</v>
      </c>
      <c r="AG1" s="122" t="s">
        <v>3</v>
      </c>
      <c r="AH1" s="122" t="s">
        <v>12</v>
      </c>
      <c r="AI1" s="132" t="s">
        <v>13</v>
      </c>
      <c r="AJ1" s="132"/>
      <c r="AK1" s="133"/>
    </row>
    <row r="2" spans="1:40" ht="15" customHeight="1" x14ac:dyDescent="0.25">
      <c r="A2" s="128" t="s">
        <v>14</v>
      </c>
      <c r="B2" s="129"/>
      <c r="C2" s="138" t="s">
        <v>15</v>
      </c>
      <c r="D2" s="124" t="s">
        <v>16</v>
      </c>
      <c r="E2" s="121" t="s">
        <v>17</v>
      </c>
      <c r="F2" s="124" t="s">
        <v>16</v>
      </c>
      <c r="G2" s="121" t="s">
        <v>18</v>
      </c>
      <c r="H2" s="124" t="s">
        <v>16</v>
      </c>
      <c r="I2" s="121" t="s">
        <v>19</v>
      </c>
      <c r="J2" s="124" t="s">
        <v>16</v>
      </c>
      <c r="K2" s="121" t="s">
        <v>20</v>
      </c>
      <c r="L2" s="124" t="s">
        <v>16</v>
      </c>
      <c r="M2" s="121"/>
      <c r="N2" s="136"/>
      <c r="O2" s="122"/>
      <c r="P2" s="122"/>
      <c r="Q2" s="122"/>
      <c r="R2" s="122"/>
      <c r="S2" s="122"/>
      <c r="T2" s="122"/>
      <c r="U2" s="122"/>
      <c r="V2" s="122" t="s">
        <v>21</v>
      </c>
      <c r="W2" s="122" t="s">
        <v>3</v>
      </c>
      <c r="X2" s="122" t="s">
        <v>22</v>
      </c>
      <c r="Y2" s="122"/>
      <c r="Z2" s="122"/>
      <c r="AA2" s="122"/>
      <c r="AB2" s="122"/>
      <c r="AC2" s="122"/>
      <c r="AD2" s="122"/>
      <c r="AE2" s="122"/>
      <c r="AF2" s="122"/>
      <c r="AG2" s="122"/>
      <c r="AH2" s="122"/>
      <c r="AI2" s="134" t="s">
        <v>23</v>
      </c>
      <c r="AJ2" s="11">
        <v>0.5</v>
      </c>
      <c r="AK2" s="3" t="e">
        <f>AVERAGE(AK4:AK19)</f>
        <v>#N/A</v>
      </c>
    </row>
    <row r="3" spans="1:40" ht="15.75" thickBot="1" x14ac:dyDescent="0.3">
      <c r="A3" s="130"/>
      <c r="B3" s="131"/>
      <c r="C3" s="138"/>
      <c r="D3" s="125"/>
      <c r="E3" s="121"/>
      <c r="F3" s="125"/>
      <c r="G3" s="121"/>
      <c r="H3" s="125"/>
      <c r="I3" s="121"/>
      <c r="J3" s="125"/>
      <c r="K3" s="121"/>
      <c r="L3" s="125"/>
      <c r="M3" s="127"/>
      <c r="N3" s="136"/>
      <c r="O3" s="123"/>
      <c r="P3" s="123"/>
      <c r="Q3" s="123"/>
      <c r="R3" s="123"/>
      <c r="S3" s="123"/>
      <c r="T3" s="123"/>
      <c r="U3" s="123"/>
      <c r="V3" s="123"/>
      <c r="W3" s="123"/>
      <c r="X3" s="123"/>
      <c r="Y3" s="123"/>
      <c r="Z3" s="123"/>
      <c r="AA3" s="123"/>
      <c r="AB3" s="123"/>
      <c r="AC3" s="123"/>
      <c r="AD3" s="123"/>
      <c r="AE3" s="123"/>
      <c r="AF3" s="123"/>
      <c r="AG3" s="123"/>
      <c r="AH3" s="123"/>
      <c r="AI3" s="134"/>
      <c r="AJ3" s="6" t="s">
        <v>24</v>
      </c>
      <c r="AK3" s="2" t="s">
        <v>25</v>
      </c>
      <c r="AN3" s="21"/>
    </row>
    <row r="4" spans="1:40" ht="19.5" thickBot="1" x14ac:dyDescent="0.35">
      <c r="A4" s="65" t="s">
        <v>26</v>
      </c>
      <c r="B4" s="65" t="s">
        <v>27</v>
      </c>
      <c r="C4" s="12"/>
      <c r="D4" s="81">
        <f>IF(Endnoten!D4&gt;0.1,Endnoten!F4, )</f>
        <v>0</v>
      </c>
      <c r="E4" s="80"/>
      <c r="F4" s="81">
        <f>IF(Endnoten!H4&gt;0.1,Endnoten!J4, )</f>
        <v>0</v>
      </c>
      <c r="G4" s="80"/>
      <c r="H4" s="81">
        <f>IF(Endnoten!L4&gt;0.1,Endnoten!N4, )</f>
        <v>0</v>
      </c>
      <c r="I4" s="80"/>
      <c r="J4" s="81">
        <f>IF(Endnoten!P4&gt;0.1,Endnoten!R4, )</f>
        <v>0</v>
      </c>
      <c r="K4" s="12"/>
      <c r="L4" s="81">
        <f>IF(Endnoten!T4&gt;0.1,Endnoten!V4, )</f>
        <v>0</v>
      </c>
      <c r="M4" s="66" t="e">
        <f>Endnoten!X4</f>
        <v>#N/A</v>
      </c>
      <c r="N4" s="7"/>
      <c r="O4" s="8">
        <v>1</v>
      </c>
      <c r="P4" s="8"/>
      <c r="Q4" s="8"/>
      <c r="R4" s="8"/>
      <c r="S4" s="8"/>
      <c r="T4" s="93"/>
      <c r="U4" s="93"/>
      <c r="V4" s="93"/>
      <c r="W4" s="8"/>
      <c r="X4" s="8"/>
      <c r="Y4" s="8"/>
      <c r="Z4" s="8"/>
      <c r="AA4" s="8"/>
      <c r="AB4" s="8"/>
      <c r="AC4" s="8"/>
      <c r="AD4" s="8"/>
      <c r="AE4" s="8"/>
      <c r="AF4" s="8"/>
      <c r="AG4" s="8"/>
      <c r="AH4" s="8"/>
      <c r="AI4" s="9"/>
      <c r="AJ4" s="1">
        <f>AVERAGE(O4:AI4)</f>
        <v>1</v>
      </c>
      <c r="AK4" s="30" t="e">
        <f>Endnoten!AB4</f>
        <v>#N/A</v>
      </c>
      <c r="AL4">
        <v>2.7</v>
      </c>
    </row>
    <row r="5" spans="1:40" ht="19.5" thickBot="1" x14ac:dyDescent="0.35">
      <c r="A5" s="65" t="str">
        <f>A4</f>
        <v>Max</v>
      </c>
      <c r="B5" s="65" t="s">
        <v>28</v>
      </c>
      <c r="C5" s="12"/>
      <c r="D5" s="81">
        <f>IF(Endnoten!D5&gt;0.1,Endnoten!F5, )</f>
        <v>0</v>
      </c>
      <c r="E5" s="80"/>
      <c r="F5" s="81">
        <f>IF(Endnoten!H5&gt;0.1,Endnoten!J5, )</f>
        <v>0</v>
      </c>
      <c r="G5" s="80"/>
      <c r="H5" s="81">
        <f>IF(Endnoten!L5&gt;0.1,Endnoten!N5, )</f>
        <v>0</v>
      </c>
      <c r="I5" s="80"/>
      <c r="J5" s="81">
        <f>IF(Endnoten!P5&gt;0.1,Endnoten!R5, )</f>
        <v>0</v>
      </c>
      <c r="K5" s="12"/>
      <c r="L5" s="81">
        <f>IF(Endnoten!T5&gt;0.1,Endnoten!V5, )</f>
        <v>0</v>
      </c>
      <c r="M5" s="66" t="e">
        <f>Endnoten!X5</f>
        <v>#N/A</v>
      </c>
      <c r="N5" s="4"/>
      <c r="O5" s="5">
        <f>O4</f>
        <v>1</v>
      </c>
      <c r="P5" s="5"/>
      <c r="Q5" s="5"/>
      <c r="R5" s="5"/>
      <c r="S5" s="5"/>
      <c r="T5" s="93"/>
      <c r="U5" s="93"/>
      <c r="V5" s="5"/>
      <c r="W5" s="5"/>
      <c r="X5" s="5"/>
      <c r="Y5" s="5"/>
      <c r="Z5" s="5"/>
      <c r="AA5" s="5"/>
      <c r="AB5" s="5"/>
      <c r="AC5" s="5"/>
      <c r="AD5" s="5"/>
      <c r="AE5" s="5"/>
      <c r="AF5" s="5"/>
      <c r="AG5" s="5"/>
      <c r="AH5" s="5"/>
      <c r="AI5" s="10"/>
      <c r="AJ5" s="1">
        <f t="shared" ref="AJ5:AJ6" si="0">AVERAGE(O5:AI5)</f>
        <v>1</v>
      </c>
      <c r="AK5" s="30" t="e">
        <f>Endnoten!AB5</f>
        <v>#N/A</v>
      </c>
    </row>
    <row r="6" spans="1:40" ht="19.5" thickBot="1" x14ac:dyDescent="0.35">
      <c r="A6" s="65">
        <f>'Schüler+Bedienungsanleitung'!A6</f>
        <v>3</v>
      </c>
      <c r="B6" s="65">
        <f>'Schüler+Bedienungsanleitung'!B6</f>
        <v>3</v>
      </c>
      <c r="C6" s="12"/>
      <c r="D6" s="81">
        <f>IF(Endnoten!D6&gt;0.1,Endnoten!F6, )</f>
        <v>0</v>
      </c>
      <c r="E6" s="80"/>
      <c r="F6" s="81">
        <f>IF(Endnoten!H6&gt;0.1,Endnoten!J6, )</f>
        <v>0</v>
      </c>
      <c r="G6" s="80"/>
      <c r="H6" s="81">
        <f>IF(Endnoten!L6&gt;0.1,Endnoten!N6, )</f>
        <v>0</v>
      </c>
      <c r="I6" s="80"/>
      <c r="J6" s="81">
        <f>IF(Endnoten!P6&gt;0.1,Endnoten!R6, )</f>
        <v>0</v>
      </c>
      <c r="K6" s="12"/>
      <c r="L6" s="81">
        <f>IF(Endnoten!T6&gt;0.1,Endnoten!V6, )</f>
        <v>0</v>
      </c>
      <c r="M6" s="66" t="e">
        <f>Endnoten!X6</f>
        <v>#N/A</v>
      </c>
      <c r="N6" s="4"/>
      <c r="O6" s="5">
        <f t="shared" ref="O6:O17" si="1">O5</f>
        <v>1</v>
      </c>
      <c r="P6" s="5"/>
      <c r="Q6" s="5"/>
      <c r="R6" s="5"/>
      <c r="S6" s="5"/>
      <c r="T6" s="5"/>
      <c r="U6" s="5"/>
      <c r="V6" s="5"/>
      <c r="W6" s="5"/>
      <c r="X6" s="5"/>
      <c r="Y6" s="5"/>
      <c r="Z6" s="5"/>
      <c r="AA6" s="5"/>
      <c r="AB6" s="5"/>
      <c r="AC6" s="5"/>
      <c r="AD6" s="5"/>
      <c r="AE6" s="5"/>
      <c r="AF6" s="5"/>
      <c r="AG6" s="5"/>
      <c r="AH6" s="5"/>
      <c r="AI6" s="10"/>
      <c r="AJ6" s="1">
        <f t="shared" si="0"/>
        <v>1</v>
      </c>
      <c r="AK6" s="30" t="e">
        <f>Endnoten!AB6</f>
        <v>#N/A</v>
      </c>
    </row>
    <row r="7" spans="1:40" ht="19.5" thickBot="1" x14ac:dyDescent="0.35">
      <c r="A7" s="65">
        <f>'Schüler+Bedienungsanleitung'!A7</f>
        <v>4</v>
      </c>
      <c r="B7" s="65">
        <f>'Schüler+Bedienungsanleitung'!B7</f>
        <v>4</v>
      </c>
      <c r="C7" s="12"/>
      <c r="D7" s="81">
        <f>IF(Endnoten!D7&gt;0.1,Endnoten!F7, )</f>
        <v>0</v>
      </c>
      <c r="E7" s="80"/>
      <c r="F7" s="81">
        <f>IF(Endnoten!H7&gt;0.1,Endnoten!J7, )</f>
        <v>0</v>
      </c>
      <c r="G7" s="80"/>
      <c r="H7" s="81">
        <f>IF(Endnoten!L7&gt;0.1,Endnoten!N7, )</f>
        <v>0</v>
      </c>
      <c r="I7" s="80"/>
      <c r="J7" s="81">
        <f>IF(Endnoten!P7&gt;0.1,Endnoten!R7, )</f>
        <v>0</v>
      </c>
      <c r="K7" s="12"/>
      <c r="L7" s="81">
        <f>IF(Endnoten!T7&gt;0.1,Endnoten!V7, )</f>
        <v>0</v>
      </c>
      <c r="M7" s="66" t="e">
        <f>Endnoten!X7</f>
        <v>#N/A</v>
      </c>
      <c r="N7" s="4"/>
      <c r="O7" s="5">
        <f t="shared" si="1"/>
        <v>1</v>
      </c>
      <c r="P7" s="5"/>
      <c r="Q7" s="5"/>
      <c r="R7" s="5"/>
      <c r="S7" s="5"/>
      <c r="T7" s="5"/>
      <c r="U7" s="5"/>
      <c r="V7" s="5"/>
      <c r="W7" s="5"/>
      <c r="X7" s="5"/>
      <c r="Y7" s="5"/>
      <c r="Z7" s="5"/>
      <c r="AA7" s="5"/>
      <c r="AB7" s="5"/>
      <c r="AC7" s="5"/>
      <c r="AD7" s="5"/>
      <c r="AE7" s="5"/>
      <c r="AF7" s="5"/>
      <c r="AG7" s="5"/>
      <c r="AH7" s="5"/>
      <c r="AI7" s="10"/>
      <c r="AJ7" s="1">
        <f t="shared" ref="AJ7:AJ9" si="2">AVERAGE(O7:AI7)</f>
        <v>1</v>
      </c>
      <c r="AK7" s="30" t="e">
        <f>Endnoten!AB7</f>
        <v>#N/A</v>
      </c>
    </row>
    <row r="8" spans="1:40" ht="19.5" thickBot="1" x14ac:dyDescent="0.35">
      <c r="A8" s="65">
        <f>'Schüler+Bedienungsanleitung'!A8</f>
        <v>5</v>
      </c>
      <c r="B8" s="65">
        <f>'Schüler+Bedienungsanleitung'!B8</f>
        <v>5</v>
      </c>
      <c r="C8" s="12"/>
      <c r="D8" s="81">
        <f>IF(Endnoten!D8&gt;0.1,Endnoten!F8, )</f>
        <v>0</v>
      </c>
      <c r="E8" s="80"/>
      <c r="F8" s="81">
        <f>IF(Endnoten!H8&gt;0.1,Endnoten!J8, )</f>
        <v>0</v>
      </c>
      <c r="G8" s="80"/>
      <c r="H8" s="81">
        <f>IF(Endnoten!L8&gt;0.1,Endnoten!N8, )</f>
        <v>0</v>
      </c>
      <c r="I8" s="80"/>
      <c r="J8" s="81">
        <f>IF(Endnoten!P8&gt;0.1,Endnoten!R8, )</f>
        <v>0</v>
      </c>
      <c r="K8" s="12"/>
      <c r="L8" s="81">
        <f>IF(Endnoten!T8&gt;0.1,Endnoten!V8, )</f>
        <v>0</v>
      </c>
      <c r="M8" s="66" t="e">
        <f>Endnoten!X8</f>
        <v>#N/A</v>
      </c>
      <c r="N8" s="4"/>
      <c r="O8" s="5">
        <f t="shared" si="1"/>
        <v>1</v>
      </c>
      <c r="P8" s="5"/>
      <c r="Q8" s="5"/>
      <c r="R8" s="5"/>
      <c r="S8" s="5"/>
      <c r="T8" s="5"/>
      <c r="U8" s="5"/>
      <c r="V8" s="5"/>
      <c r="W8" s="5"/>
      <c r="X8" s="5"/>
      <c r="Y8" s="5"/>
      <c r="Z8" s="5"/>
      <c r="AA8" s="5"/>
      <c r="AB8" s="5"/>
      <c r="AC8" s="5"/>
      <c r="AD8" s="5"/>
      <c r="AE8" s="5"/>
      <c r="AF8" s="5"/>
      <c r="AG8" s="5"/>
      <c r="AH8" s="5"/>
      <c r="AI8" s="10"/>
      <c r="AJ8" s="1">
        <f t="shared" si="2"/>
        <v>1</v>
      </c>
      <c r="AK8" s="30" t="e">
        <f>Endnoten!AB8</f>
        <v>#N/A</v>
      </c>
    </row>
    <row r="9" spans="1:40" ht="19.5" thickBot="1" x14ac:dyDescent="0.35">
      <c r="A9" s="65">
        <f>'Schüler+Bedienungsanleitung'!A9</f>
        <v>6</v>
      </c>
      <c r="B9" s="65">
        <f>'Schüler+Bedienungsanleitung'!B9</f>
        <v>6</v>
      </c>
      <c r="C9" s="12"/>
      <c r="D9" s="81">
        <f>IF(Endnoten!D9&gt;0.1,Endnoten!F9, )</f>
        <v>0</v>
      </c>
      <c r="E9" s="80"/>
      <c r="F9" s="81">
        <f>IF(Endnoten!H9&gt;0.1,Endnoten!J9, )</f>
        <v>0</v>
      </c>
      <c r="G9" s="80"/>
      <c r="H9" s="81">
        <f>IF(Endnoten!L9&gt;0.1,Endnoten!N9, )</f>
        <v>0</v>
      </c>
      <c r="I9" s="80"/>
      <c r="J9" s="81">
        <f>IF(Endnoten!P9&gt;0.1,Endnoten!R9, )</f>
        <v>0</v>
      </c>
      <c r="K9" s="12"/>
      <c r="L9" s="81">
        <f>IF(Endnoten!T9&gt;0.1,Endnoten!V9, )</f>
        <v>0</v>
      </c>
      <c r="M9" s="66" t="e">
        <f>Endnoten!X9</f>
        <v>#N/A</v>
      </c>
      <c r="N9" s="4"/>
      <c r="O9" s="5">
        <f t="shared" si="1"/>
        <v>1</v>
      </c>
      <c r="P9" s="5"/>
      <c r="Q9" s="5"/>
      <c r="R9" s="5"/>
      <c r="S9" s="5"/>
      <c r="T9" s="5"/>
      <c r="U9" s="5"/>
      <c r="V9" s="5"/>
      <c r="W9" s="5"/>
      <c r="X9" s="5"/>
      <c r="Y9" s="5"/>
      <c r="Z9" s="5"/>
      <c r="AA9" s="5"/>
      <c r="AB9" s="5"/>
      <c r="AC9" s="5"/>
      <c r="AD9" s="5"/>
      <c r="AE9" s="5"/>
      <c r="AF9" s="5"/>
      <c r="AG9" s="5"/>
      <c r="AH9" s="5"/>
      <c r="AI9" s="10"/>
      <c r="AJ9" s="1">
        <f t="shared" si="2"/>
        <v>1</v>
      </c>
      <c r="AK9" s="30" t="e">
        <f>Endnoten!AB9</f>
        <v>#N/A</v>
      </c>
    </row>
    <row r="10" spans="1:40" ht="19.5" thickBot="1" x14ac:dyDescent="0.35">
      <c r="A10" s="65">
        <f>'Schüler+Bedienungsanleitung'!A10</f>
        <v>7</v>
      </c>
      <c r="B10" s="65">
        <f>'Schüler+Bedienungsanleitung'!B10</f>
        <v>7</v>
      </c>
      <c r="C10" s="12"/>
      <c r="D10" s="81">
        <f>IF(Endnoten!D10&gt;0.1,Endnoten!F10, )</f>
        <v>0</v>
      </c>
      <c r="E10" s="80"/>
      <c r="F10" s="81">
        <f>IF(Endnoten!H10&gt;0.1,Endnoten!J10, )</f>
        <v>0</v>
      </c>
      <c r="G10" s="80"/>
      <c r="H10" s="81">
        <f>IF(Endnoten!L10&gt;0.1,Endnoten!N10, )</f>
        <v>0</v>
      </c>
      <c r="I10" s="80"/>
      <c r="J10" s="81">
        <f>IF(Endnoten!P10&gt;0.1,Endnoten!R10, )</f>
        <v>0</v>
      </c>
      <c r="K10" s="12"/>
      <c r="L10" s="81">
        <f>IF(Endnoten!T10&gt;0.1,Endnoten!V10, )</f>
        <v>0</v>
      </c>
      <c r="M10" s="66" t="e">
        <f>Endnoten!X10</f>
        <v>#N/A</v>
      </c>
      <c r="N10" s="4"/>
      <c r="O10" s="5">
        <f t="shared" si="1"/>
        <v>1</v>
      </c>
      <c r="P10" s="5"/>
      <c r="Q10" s="5"/>
      <c r="R10" s="5"/>
      <c r="S10" s="5"/>
      <c r="T10" s="5"/>
      <c r="U10" s="5"/>
      <c r="V10" s="5"/>
      <c r="W10" s="5"/>
      <c r="X10" s="5"/>
      <c r="Y10" s="5"/>
      <c r="Z10" s="5"/>
      <c r="AA10" s="5"/>
      <c r="AB10" s="5"/>
      <c r="AC10" s="5"/>
      <c r="AD10" s="5"/>
      <c r="AE10" s="5"/>
      <c r="AF10" s="5"/>
      <c r="AG10" s="5"/>
      <c r="AH10" s="5"/>
      <c r="AI10" s="10"/>
      <c r="AJ10" s="1">
        <f t="shared" ref="AJ10" si="3">AVERAGE(O10:AI10)</f>
        <v>1</v>
      </c>
      <c r="AK10" s="30" t="e">
        <f>Endnoten!AB10</f>
        <v>#N/A</v>
      </c>
    </row>
    <row r="11" spans="1:40" ht="19.5" thickBot="1" x14ac:dyDescent="0.35">
      <c r="A11" s="65">
        <f>'Schüler+Bedienungsanleitung'!A11</f>
        <v>8</v>
      </c>
      <c r="B11" s="65">
        <f>'Schüler+Bedienungsanleitung'!B11</f>
        <v>8</v>
      </c>
      <c r="C11" s="12"/>
      <c r="D11" s="81">
        <f>IF(Endnoten!D11&gt;0.1,Endnoten!F11, )</f>
        <v>0</v>
      </c>
      <c r="E11" s="80"/>
      <c r="F11" s="81">
        <f>IF(Endnoten!H11&gt;0.1,Endnoten!J11, )</f>
        <v>0</v>
      </c>
      <c r="G11" s="80"/>
      <c r="H11" s="81">
        <f>IF(Endnoten!L11&gt;0.1,Endnoten!N11, )</f>
        <v>0</v>
      </c>
      <c r="I11" s="80"/>
      <c r="J11" s="81">
        <f>IF(Endnoten!P11&gt;0.1,Endnoten!R11, )</f>
        <v>0</v>
      </c>
      <c r="K11" s="12"/>
      <c r="L11" s="81">
        <f>IF(Endnoten!T11&gt;0.1,Endnoten!V11, )</f>
        <v>0</v>
      </c>
      <c r="M11" s="66" t="e">
        <f>Endnoten!X11</f>
        <v>#N/A</v>
      </c>
      <c r="N11" s="4"/>
      <c r="O11" s="5">
        <f t="shared" si="1"/>
        <v>1</v>
      </c>
      <c r="P11" s="5"/>
      <c r="Q11" s="5"/>
      <c r="R11" s="5"/>
      <c r="S11" s="5"/>
      <c r="T11" s="5"/>
      <c r="U11" s="5"/>
      <c r="V11" s="5"/>
      <c r="W11" s="5"/>
      <c r="X11" s="5"/>
      <c r="Y11" s="5"/>
      <c r="Z11" s="5"/>
      <c r="AA11" s="5"/>
      <c r="AB11" s="5"/>
      <c r="AC11" s="5"/>
      <c r="AD11" s="5"/>
      <c r="AE11" s="5"/>
      <c r="AF11" s="5"/>
      <c r="AG11" s="5"/>
      <c r="AH11" s="5"/>
      <c r="AI11" s="10"/>
      <c r="AJ11" s="1">
        <f t="shared" ref="AJ11:AJ20" si="4">AVERAGE(O11:AI11)</f>
        <v>1</v>
      </c>
      <c r="AK11" s="30" t="e">
        <f>Endnoten!AB11</f>
        <v>#N/A</v>
      </c>
    </row>
    <row r="12" spans="1:40" ht="19.5" thickBot="1" x14ac:dyDescent="0.35">
      <c r="A12" s="65">
        <f>'Schüler+Bedienungsanleitung'!A12</f>
        <v>9</v>
      </c>
      <c r="B12" s="65">
        <f>'Schüler+Bedienungsanleitung'!B12</f>
        <v>9</v>
      </c>
      <c r="C12" s="12"/>
      <c r="D12" s="81">
        <f>IF(Endnoten!D12&gt;0.1,Endnoten!F12, )</f>
        <v>0</v>
      </c>
      <c r="E12" s="80"/>
      <c r="F12" s="81">
        <f>IF(Endnoten!H12&gt;0.1,Endnoten!J12, )</f>
        <v>0</v>
      </c>
      <c r="G12" s="80"/>
      <c r="H12" s="81">
        <f>IF(Endnoten!L12&gt;0.1,Endnoten!N12, )</f>
        <v>0</v>
      </c>
      <c r="I12" s="80"/>
      <c r="J12" s="81">
        <f>IF(Endnoten!P12&gt;0.1,Endnoten!R12, )</f>
        <v>0</v>
      </c>
      <c r="K12" s="12"/>
      <c r="L12" s="81">
        <f>IF(Endnoten!T12&gt;0.1,Endnoten!V12, )</f>
        <v>0</v>
      </c>
      <c r="M12" s="66" t="e">
        <f>Endnoten!X12</f>
        <v>#N/A</v>
      </c>
      <c r="N12" s="4"/>
      <c r="O12" s="5">
        <f t="shared" si="1"/>
        <v>1</v>
      </c>
      <c r="P12" s="5"/>
      <c r="Q12" s="5"/>
      <c r="R12" s="5"/>
      <c r="S12" s="5"/>
      <c r="T12" s="5"/>
      <c r="U12" s="5"/>
      <c r="V12" s="5"/>
      <c r="W12" s="5"/>
      <c r="X12" s="5"/>
      <c r="Y12" s="5"/>
      <c r="Z12" s="5"/>
      <c r="AA12" s="5"/>
      <c r="AB12" s="5"/>
      <c r="AC12" s="5"/>
      <c r="AD12" s="5"/>
      <c r="AE12" s="5"/>
      <c r="AF12" s="5"/>
      <c r="AG12" s="5"/>
      <c r="AH12" s="5"/>
      <c r="AI12" s="10"/>
      <c r="AJ12" s="1">
        <f t="shared" si="4"/>
        <v>1</v>
      </c>
      <c r="AK12" s="30" t="e">
        <f>Endnoten!AB12</f>
        <v>#N/A</v>
      </c>
    </row>
    <row r="13" spans="1:40" ht="19.5" thickBot="1" x14ac:dyDescent="0.35">
      <c r="A13" s="65">
        <f>'Schüler+Bedienungsanleitung'!A13</f>
        <v>10</v>
      </c>
      <c r="B13" s="65">
        <f>'Schüler+Bedienungsanleitung'!B13</f>
        <v>10</v>
      </c>
      <c r="C13" s="12"/>
      <c r="D13" s="81">
        <f>IF(Endnoten!D13&gt;0.1,Endnoten!F13, )</f>
        <v>0</v>
      </c>
      <c r="E13" s="80"/>
      <c r="F13" s="81">
        <f>IF(Endnoten!H13&gt;0.1,Endnoten!J13, )</f>
        <v>0</v>
      </c>
      <c r="G13" s="80"/>
      <c r="H13" s="81">
        <f>IF(Endnoten!L13&gt;0.1,Endnoten!N13, )</f>
        <v>0</v>
      </c>
      <c r="I13" s="80"/>
      <c r="J13" s="81">
        <f>IF(Endnoten!P13&gt;0.1,Endnoten!R13, )</f>
        <v>0</v>
      </c>
      <c r="K13" s="12"/>
      <c r="L13" s="81">
        <f>IF(Endnoten!T13&gt;0.1,Endnoten!V13, )</f>
        <v>0</v>
      </c>
      <c r="M13" s="66" t="e">
        <f>Endnoten!X13</f>
        <v>#N/A</v>
      </c>
      <c r="N13" s="4"/>
      <c r="O13" s="5">
        <f t="shared" si="1"/>
        <v>1</v>
      </c>
      <c r="P13" s="5"/>
      <c r="Q13" s="5"/>
      <c r="R13" s="5"/>
      <c r="S13" s="5"/>
      <c r="T13" s="5"/>
      <c r="U13" s="5"/>
      <c r="V13" s="5"/>
      <c r="W13" s="5"/>
      <c r="X13" s="5"/>
      <c r="Y13" s="5"/>
      <c r="Z13" s="5"/>
      <c r="AA13" s="5"/>
      <c r="AB13" s="5"/>
      <c r="AC13" s="5"/>
      <c r="AD13" s="5"/>
      <c r="AE13" s="5"/>
      <c r="AF13" s="5"/>
      <c r="AG13" s="5"/>
      <c r="AH13" s="5"/>
      <c r="AI13" s="10"/>
      <c r="AJ13" s="1">
        <f t="shared" si="4"/>
        <v>1</v>
      </c>
      <c r="AK13" s="30" t="e">
        <f>Endnoten!AB13</f>
        <v>#N/A</v>
      </c>
    </row>
    <row r="14" spans="1:40" ht="19.5" thickBot="1" x14ac:dyDescent="0.35">
      <c r="A14" s="65">
        <f>'Schüler+Bedienungsanleitung'!A14</f>
        <v>11</v>
      </c>
      <c r="B14" s="65">
        <f>'Schüler+Bedienungsanleitung'!B14</f>
        <v>11</v>
      </c>
      <c r="C14" s="12"/>
      <c r="D14" s="81">
        <f>IF(Endnoten!D14&gt;0.1,Endnoten!F14, )</f>
        <v>0</v>
      </c>
      <c r="E14" s="80"/>
      <c r="F14" s="81">
        <f>IF(Endnoten!H14&gt;0.1,Endnoten!J14, )</f>
        <v>0</v>
      </c>
      <c r="G14" s="80"/>
      <c r="H14" s="81">
        <f>IF(Endnoten!L14&gt;0.1,Endnoten!N14, )</f>
        <v>0</v>
      </c>
      <c r="I14" s="80"/>
      <c r="J14" s="81">
        <f>IF(Endnoten!P14&gt;0.1,Endnoten!R14, )</f>
        <v>0</v>
      </c>
      <c r="K14" s="12"/>
      <c r="L14" s="81">
        <f>IF(Endnoten!T14&gt;0.1,Endnoten!V14, )</f>
        <v>0</v>
      </c>
      <c r="M14" s="66" t="e">
        <f>Endnoten!X14</f>
        <v>#N/A</v>
      </c>
      <c r="N14" s="4"/>
      <c r="O14" s="5">
        <f t="shared" si="1"/>
        <v>1</v>
      </c>
      <c r="P14" s="5"/>
      <c r="Q14" s="5"/>
      <c r="R14" s="5"/>
      <c r="S14" s="5"/>
      <c r="T14" s="5"/>
      <c r="U14" s="5"/>
      <c r="V14" s="5"/>
      <c r="W14" s="5"/>
      <c r="X14" s="5"/>
      <c r="Y14" s="5"/>
      <c r="Z14" s="5"/>
      <c r="AA14" s="5"/>
      <c r="AB14" s="5"/>
      <c r="AC14" s="5"/>
      <c r="AD14" s="5"/>
      <c r="AE14" s="5"/>
      <c r="AF14" s="5"/>
      <c r="AG14" s="5"/>
      <c r="AH14" s="5"/>
      <c r="AI14" s="10"/>
      <c r="AJ14" s="1">
        <f t="shared" si="4"/>
        <v>1</v>
      </c>
      <c r="AK14" s="30" t="e">
        <f>Endnoten!AB14</f>
        <v>#N/A</v>
      </c>
    </row>
    <row r="15" spans="1:40" ht="19.5" thickBot="1" x14ac:dyDescent="0.35">
      <c r="A15" s="65">
        <f>'Schüler+Bedienungsanleitung'!A15</f>
        <v>12</v>
      </c>
      <c r="B15" s="65">
        <f>'Schüler+Bedienungsanleitung'!B15</f>
        <v>12</v>
      </c>
      <c r="C15" s="12"/>
      <c r="D15" s="81">
        <f>IF(Endnoten!D15&gt;0.1,Endnoten!F15, )</f>
        <v>0</v>
      </c>
      <c r="E15" s="80"/>
      <c r="F15" s="81">
        <f>IF(Endnoten!H15&gt;0.1,Endnoten!J15, )</f>
        <v>0</v>
      </c>
      <c r="G15" s="80"/>
      <c r="H15" s="81">
        <f>IF(Endnoten!L15&gt;0.1,Endnoten!N15, )</f>
        <v>0</v>
      </c>
      <c r="I15" s="80"/>
      <c r="J15" s="81">
        <f>IF(Endnoten!P15&gt;0.1,Endnoten!R15, )</f>
        <v>0</v>
      </c>
      <c r="K15" s="12"/>
      <c r="L15" s="81">
        <f>IF(Endnoten!T15&gt;0.1,Endnoten!V15, )</f>
        <v>0</v>
      </c>
      <c r="M15" s="66" t="e">
        <f>Endnoten!X15</f>
        <v>#N/A</v>
      </c>
      <c r="N15" s="4"/>
      <c r="O15" s="5">
        <f t="shared" si="1"/>
        <v>1</v>
      </c>
      <c r="P15" s="5"/>
      <c r="Q15" s="5"/>
      <c r="R15" s="5"/>
      <c r="S15" s="5"/>
      <c r="T15" s="5"/>
      <c r="U15" s="5"/>
      <c r="V15" s="5"/>
      <c r="W15" s="5"/>
      <c r="X15" s="5"/>
      <c r="Y15" s="5"/>
      <c r="Z15" s="5"/>
      <c r="AA15" s="5"/>
      <c r="AB15" s="5"/>
      <c r="AC15" s="5"/>
      <c r="AD15" s="5"/>
      <c r="AE15" s="5"/>
      <c r="AF15" s="5"/>
      <c r="AG15" s="5"/>
      <c r="AH15" s="5"/>
      <c r="AI15" s="10"/>
      <c r="AJ15" s="1">
        <f t="shared" si="4"/>
        <v>1</v>
      </c>
      <c r="AK15" s="30" t="e">
        <f>Endnoten!AB15</f>
        <v>#N/A</v>
      </c>
    </row>
    <row r="16" spans="1:40" ht="19.5" thickBot="1" x14ac:dyDescent="0.35">
      <c r="A16" s="65">
        <f>'Schüler+Bedienungsanleitung'!A16</f>
        <v>13</v>
      </c>
      <c r="B16" s="65">
        <f>'Schüler+Bedienungsanleitung'!B16</f>
        <v>13</v>
      </c>
      <c r="C16" s="12"/>
      <c r="D16" s="81">
        <f>IF(Endnoten!D16&gt;0.1,Endnoten!F16, )</f>
        <v>0</v>
      </c>
      <c r="E16" s="80"/>
      <c r="F16" s="81">
        <f>IF(Endnoten!H16&gt;0.1,Endnoten!J16, )</f>
        <v>0</v>
      </c>
      <c r="G16" s="80"/>
      <c r="H16" s="81">
        <f>IF(Endnoten!L16&gt;0.1,Endnoten!N16, )</f>
        <v>0</v>
      </c>
      <c r="I16" s="80"/>
      <c r="J16" s="81">
        <f>IF(Endnoten!P16&gt;0.1,Endnoten!R16, )</f>
        <v>0</v>
      </c>
      <c r="K16" s="12"/>
      <c r="L16" s="81">
        <f>IF(Endnoten!T16&gt;0.1,Endnoten!V16, )</f>
        <v>0</v>
      </c>
      <c r="M16" s="66" t="e">
        <f>Endnoten!X16</f>
        <v>#N/A</v>
      </c>
      <c r="N16" s="4"/>
      <c r="O16" s="5">
        <f t="shared" si="1"/>
        <v>1</v>
      </c>
      <c r="P16" s="5"/>
      <c r="Q16" s="5"/>
      <c r="R16" s="5"/>
      <c r="S16" s="5"/>
      <c r="T16" s="5"/>
      <c r="U16" s="5"/>
      <c r="V16" s="5"/>
      <c r="W16" s="5"/>
      <c r="X16" s="5"/>
      <c r="Y16" s="5"/>
      <c r="Z16" s="5"/>
      <c r="AA16" s="5"/>
      <c r="AB16" s="5"/>
      <c r="AC16" s="5"/>
      <c r="AD16" s="5"/>
      <c r="AE16" s="5"/>
      <c r="AF16" s="5"/>
      <c r="AG16" s="5"/>
      <c r="AH16" s="5"/>
      <c r="AI16" s="10"/>
      <c r="AJ16" s="1">
        <f t="shared" si="4"/>
        <v>1</v>
      </c>
      <c r="AK16" s="30" t="e">
        <f>Endnoten!AB16</f>
        <v>#N/A</v>
      </c>
    </row>
    <row r="17" spans="1:37" ht="19.5" thickBot="1" x14ac:dyDescent="0.35">
      <c r="A17" s="65">
        <f>'Schüler+Bedienungsanleitung'!A17</f>
        <v>14</v>
      </c>
      <c r="B17" s="65">
        <f>'Schüler+Bedienungsanleitung'!B17</f>
        <v>14</v>
      </c>
      <c r="C17" s="12"/>
      <c r="D17" s="81">
        <f>IF(Endnoten!D17&gt;0.1,Endnoten!F17, )</f>
        <v>0</v>
      </c>
      <c r="E17" s="80"/>
      <c r="F17" s="81">
        <f>IF(Endnoten!H17&gt;0.1,Endnoten!J17, )</f>
        <v>0</v>
      </c>
      <c r="G17" s="80"/>
      <c r="H17" s="81">
        <f>IF(Endnoten!L17&gt;0.1,Endnoten!N17, )</f>
        <v>0</v>
      </c>
      <c r="I17" s="80"/>
      <c r="J17" s="81">
        <f>IF(Endnoten!P17&gt;0.1,Endnoten!R17, )</f>
        <v>0</v>
      </c>
      <c r="K17" s="12"/>
      <c r="L17" s="81">
        <f>IF(Endnoten!T17&gt;0.1,Endnoten!V17, )</f>
        <v>0</v>
      </c>
      <c r="M17" s="66" t="e">
        <f>Endnoten!X17</f>
        <v>#N/A</v>
      </c>
      <c r="N17" s="4"/>
      <c r="O17" s="5">
        <f t="shared" si="1"/>
        <v>1</v>
      </c>
      <c r="P17" s="5"/>
      <c r="Q17" s="5"/>
      <c r="R17" s="5"/>
      <c r="S17" s="5"/>
      <c r="T17" s="5"/>
      <c r="U17" s="5"/>
      <c r="V17" s="5"/>
      <c r="W17" s="5"/>
      <c r="X17" s="5"/>
      <c r="Y17" s="5"/>
      <c r="Z17" s="5"/>
      <c r="AA17" s="5"/>
      <c r="AB17" s="5"/>
      <c r="AC17" s="5"/>
      <c r="AD17" s="5"/>
      <c r="AE17" s="5"/>
      <c r="AF17" s="5"/>
      <c r="AG17" s="5"/>
      <c r="AH17" s="5"/>
      <c r="AI17" s="10"/>
      <c r="AJ17" s="1">
        <f t="shared" si="4"/>
        <v>1</v>
      </c>
      <c r="AK17" s="30" t="e">
        <f>Endnoten!AB17</f>
        <v>#N/A</v>
      </c>
    </row>
    <row r="18" spans="1:37" ht="19.5" thickBot="1" x14ac:dyDescent="0.35">
      <c r="A18" s="65">
        <f>'Schüler+Bedienungsanleitung'!A18</f>
        <v>15</v>
      </c>
      <c r="B18" s="65">
        <f>'Schüler+Bedienungsanleitung'!B18</f>
        <v>15</v>
      </c>
      <c r="C18" s="12"/>
      <c r="D18" s="81">
        <f>IF(Endnoten!D18&gt;0.1,Endnoten!F18, )</f>
        <v>0</v>
      </c>
      <c r="E18" s="80"/>
      <c r="F18" s="81">
        <f>IF(Endnoten!H18&gt;0.1,Endnoten!J18, )</f>
        <v>0</v>
      </c>
      <c r="G18" s="80"/>
      <c r="H18" s="81">
        <f>IF(Endnoten!L18&gt;0.1,Endnoten!N18, )</f>
        <v>0</v>
      </c>
      <c r="I18" s="80"/>
      <c r="J18" s="81">
        <f>IF(Endnoten!P18&gt;0.1,Endnoten!R18, )</f>
        <v>0</v>
      </c>
      <c r="K18" s="12"/>
      <c r="L18" s="81">
        <f>IF(Endnoten!T18&gt;0.1,Endnoten!V18, )</f>
        <v>0</v>
      </c>
      <c r="M18" s="66" t="e">
        <f>Endnoten!X18</f>
        <v>#N/A</v>
      </c>
      <c r="N18" s="4"/>
      <c r="O18" s="5">
        <f t="shared" ref="O18:O33" si="5">O17</f>
        <v>1</v>
      </c>
      <c r="P18" s="5"/>
      <c r="Q18" s="5"/>
      <c r="R18" s="5"/>
      <c r="S18" s="5"/>
      <c r="T18" s="5"/>
      <c r="U18" s="5"/>
      <c r="V18" s="5"/>
      <c r="W18" s="5"/>
      <c r="X18" s="5"/>
      <c r="Y18" s="5"/>
      <c r="Z18" s="5"/>
      <c r="AA18" s="5"/>
      <c r="AB18" s="5"/>
      <c r="AC18" s="5"/>
      <c r="AD18" s="5"/>
      <c r="AE18" s="5"/>
      <c r="AF18" s="5"/>
      <c r="AG18" s="5"/>
      <c r="AH18" s="5"/>
      <c r="AI18" s="10"/>
      <c r="AJ18" s="1">
        <f t="shared" si="4"/>
        <v>1</v>
      </c>
      <c r="AK18" s="30" t="e">
        <f>Endnoten!AB18</f>
        <v>#N/A</v>
      </c>
    </row>
    <row r="19" spans="1:37" ht="19.5" thickBot="1" x14ac:dyDescent="0.35">
      <c r="A19" s="65">
        <f>'Schüler+Bedienungsanleitung'!A19</f>
        <v>16</v>
      </c>
      <c r="B19" s="65">
        <f>'Schüler+Bedienungsanleitung'!B19</f>
        <v>16</v>
      </c>
      <c r="C19" s="12"/>
      <c r="D19" s="81">
        <f>IF(Endnoten!D19&gt;0.1,Endnoten!F19, )</f>
        <v>0</v>
      </c>
      <c r="E19" s="80"/>
      <c r="F19" s="81">
        <f>IF(Endnoten!H19&gt;0.1,Endnoten!J19, )</f>
        <v>0</v>
      </c>
      <c r="G19" s="80"/>
      <c r="H19" s="81">
        <f>IF(Endnoten!L19&gt;0.1,Endnoten!N19, )</f>
        <v>0</v>
      </c>
      <c r="I19" s="80"/>
      <c r="J19" s="81">
        <f>IF(Endnoten!P19&gt;0.1,Endnoten!R19, )</f>
        <v>0</v>
      </c>
      <c r="K19" s="12"/>
      <c r="L19" s="81">
        <f>IF(Endnoten!T19&gt;0.1,Endnoten!V19, )</f>
        <v>0</v>
      </c>
      <c r="M19" s="66" t="e">
        <f>Endnoten!X19</f>
        <v>#N/A</v>
      </c>
      <c r="N19" s="4"/>
      <c r="O19" s="5">
        <f t="shared" si="5"/>
        <v>1</v>
      </c>
      <c r="P19" s="5"/>
      <c r="Q19" s="5"/>
      <c r="R19" s="5"/>
      <c r="S19" s="5"/>
      <c r="T19" s="5"/>
      <c r="U19" s="5"/>
      <c r="V19" s="5"/>
      <c r="W19" s="5"/>
      <c r="X19" s="5"/>
      <c r="Y19" s="5"/>
      <c r="Z19" s="5"/>
      <c r="AA19" s="5"/>
      <c r="AB19" s="5"/>
      <c r="AC19" s="5"/>
      <c r="AD19" s="5"/>
      <c r="AE19" s="5"/>
      <c r="AF19" s="5"/>
      <c r="AG19" s="5"/>
      <c r="AH19" s="5"/>
      <c r="AI19" s="10"/>
      <c r="AJ19" s="1">
        <f t="shared" si="4"/>
        <v>1</v>
      </c>
      <c r="AK19" s="30" t="e">
        <f>Endnoten!AB19</f>
        <v>#N/A</v>
      </c>
    </row>
    <row r="20" spans="1:37" ht="19.5" thickBot="1" x14ac:dyDescent="0.35">
      <c r="A20" s="65">
        <f>'Schüler+Bedienungsanleitung'!A20</f>
        <v>17</v>
      </c>
      <c r="B20" s="65">
        <f>'Schüler+Bedienungsanleitung'!B20</f>
        <v>17</v>
      </c>
      <c r="C20" s="12"/>
      <c r="D20" s="81">
        <f>IF(Endnoten!D20&gt;0.1,Endnoten!F20, )</f>
        <v>0</v>
      </c>
      <c r="E20" s="80"/>
      <c r="F20" s="81">
        <f>IF(Endnoten!H20&gt;0.1,Endnoten!J20, )</f>
        <v>0</v>
      </c>
      <c r="G20" s="80"/>
      <c r="H20" s="81">
        <f>IF(Endnoten!L20&gt;0.1,Endnoten!N20, )</f>
        <v>0</v>
      </c>
      <c r="I20" s="80"/>
      <c r="J20" s="81">
        <f>IF(Endnoten!P20&gt;0.1,Endnoten!R20, )</f>
        <v>0</v>
      </c>
      <c r="K20" s="12"/>
      <c r="L20" s="81">
        <f>IF(Endnoten!T20&gt;0.1,Endnoten!V20, )</f>
        <v>0</v>
      </c>
      <c r="M20" s="66" t="e">
        <f>Endnoten!X20</f>
        <v>#N/A</v>
      </c>
      <c r="N20" s="4"/>
      <c r="O20" s="5">
        <f t="shared" si="5"/>
        <v>1</v>
      </c>
      <c r="P20" s="5"/>
      <c r="Q20" s="5"/>
      <c r="R20" s="5"/>
      <c r="S20" s="5"/>
      <c r="T20" s="5"/>
      <c r="U20" s="5"/>
      <c r="V20" s="5"/>
      <c r="W20" s="5"/>
      <c r="X20" s="5"/>
      <c r="Y20" s="5"/>
      <c r="Z20" s="5"/>
      <c r="AA20" s="5"/>
      <c r="AB20" s="5"/>
      <c r="AC20" s="5"/>
      <c r="AD20" s="5"/>
      <c r="AE20" s="5"/>
      <c r="AF20" s="5"/>
      <c r="AG20" s="5"/>
      <c r="AH20" s="5"/>
      <c r="AI20" s="10"/>
      <c r="AJ20" s="1">
        <f t="shared" si="4"/>
        <v>1</v>
      </c>
      <c r="AK20" s="30" t="e">
        <f>Endnoten!AB20</f>
        <v>#N/A</v>
      </c>
    </row>
    <row r="21" spans="1:37" ht="19.5" thickBot="1" x14ac:dyDescent="0.35">
      <c r="A21" s="65">
        <f>'Schüler+Bedienungsanleitung'!A21</f>
        <v>18</v>
      </c>
      <c r="B21" s="65">
        <f>'Schüler+Bedienungsanleitung'!B21</f>
        <v>18</v>
      </c>
      <c r="C21" s="12"/>
      <c r="D21" s="81">
        <f>IF(Endnoten!D21&gt;0.1,Endnoten!F21, )</f>
        <v>0</v>
      </c>
      <c r="E21" s="80"/>
      <c r="F21" s="81">
        <f>IF(Endnoten!H21&gt;0.1,Endnoten!J21, )</f>
        <v>0</v>
      </c>
      <c r="G21" s="80"/>
      <c r="H21" s="81">
        <f>IF(Endnoten!L21&gt;0.1,Endnoten!N21, )</f>
        <v>0</v>
      </c>
      <c r="I21" s="80"/>
      <c r="J21" s="81">
        <f>IF(Endnoten!P21&gt;0.1,Endnoten!R21, )</f>
        <v>0</v>
      </c>
      <c r="K21" s="12"/>
      <c r="L21" s="81">
        <f>IF(Endnoten!T21&gt;0.1,Endnoten!V21, )</f>
        <v>0</v>
      </c>
      <c r="M21" s="66" t="e">
        <f>Endnoten!X21</f>
        <v>#N/A</v>
      </c>
      <c r="N21" s="4"/>
      <c r="O21" s="5">
        <f t="shared" si="5"/>
        <v>1</v>
      </c>
      <c r="P21" s="5"/>
      <c r="Q21" s="5"/>
      <c r="R21" s="5"/>
      <c r="S21" s="5"/>
      <c r="T21" s="5"/>
      <c r="U21" s="5"/>
      <c r="V21" s="5"/>
      <c r="W21" s="5"/>
      <c r="X21" s="5"/>
      <c r="Y21" s="5"/>
      <c r="Z21" s="5"/>
      <c r="AA21" s="5"/>
      <c r="AB21" s="5"/>
      <c r="AC21" s="5"/>
      <c r="AD21" s="5"/>
      <c r="AE21" s="5"/>
      <c r="AF21" s="5"/>
      <c r="AG21" s="5"/>
      <c r="AH21" s="5"/>
      <c r="AI21" s="10"/>
      <c r="AJ21" s="1">
        <f t="shared" ref="AJ21:AJ31" si="6">AVERAGE(O21:AI21)</f>
        <v>1</v>
      </c>
      <c r="AK21" s="30" t="e">
        <f>Endnoten!AB21</f>
        <v>#N/A</v>
      </c>
    </row>
    <row r="22" spans="1:37" ht="19.5" thickBot="1" x14ac:dyDescent="0.35">
      <c r="A22" s="65">
        <f>'Schüler+Bedienungsanleitung'!A22</f>
        <v>19</v>
      </c>
      <c r="B22" s="65">
        <f>'Schüler+Bedienungsanleitung'!B22</f>
        <v>19</v>
      </c>
      <c r="C22" s="12"/>
      <c r="D22" s="81">
        <f>IF(Endnoten!D22&gt;0.1,Endnoten!F22, )</f>
        <v>0</v>
      </c>
      <c r="E22" s="80"/>
      <c r="F22" s="81">
        <f>IF(Endnoten!H22&gt;0.1,Endnoten!J22, )</f>
        <v>0</v>
      </c>
      <c r="G22" s="80"/>
      <c r="H22" s="81">
        <f>IF(Endnoten!L22&gt;0.1,Endnoten!N22, )</f>
        <v>0</v>
      </c>
      <c r="I22" s="80"/>
      <c r="J22" s="81">
        <f>IF(Endnoten!P22&gt;0.1,Endnoten!R22, )</f>
        <v>0</v>
      </c>
      <c r="K22" s="12"/>
      <c r="L22" s="81">
        <f>IF(Endnoten!T22&gt;0.1,Endnoten!V22, )</f>
        <v>0</v>
      </c>
      <c r="M22" s="66" t="e">
        <f>Endnoten!X22</f>
        <v>#N/A</v>
      </c>
      <c r="N22" s="4"/>
      <c r="O22" s="5">
        <f t="shared" si="5"/>
        <v>1</v>
      </c>
      <c r="P22" s="5"/>
      <c r="Q22" s="5"/>
      <c r="R22" s="5"/>
      <c r="S22" s="5"/>
      <c r="T22" s="5"/>
      <c r="U22" s="5"/>
      <c r="V22" s="5"/>
      <c r="W22" s="5"/>
      <c r="X22" s="5"/>
      <c r="Y22" s="5"/>
      <c r="Z22" s="5"/>
      <c r="AA22" s="5"/>
      <c r="AB22" s="5"/>
      <c r="AC22" s="5"/>
      <c r="AD22" s="5"/>
      <c r="AE22" s="5"/>
      <c r="AF22" s="5"/>
      <c r="AG22" s="5"/>
      <c r="AH22" s="5"/>
      <c r="AI22" s="10"/>
      <c r="AJ22" s="1">
        <f t="shared" si="6"/>
        <v>1</v>
      </c>
      <c r="AK22" s="30" t="e">
        <f>Endnoten!AB22</f>
        <v>#N/A</v>
      </c>
    </row>
    <row r="23" spans="1:37" ht="19.5" thickBot="1" x14ac:dyDescent="0.35">
      <c r="A23" s="65">
        <f>'Schüler+Bedienungsanleitung'!A23</f>
        <v>20</v>
      </c>
      <c r="B23" s="65">
        <f>'Schüler+Bedienungsanleitung'!B23</f>
        <v>20</v>
      </c>
      <c r="C23" s="12"/>
      <c r="D23" s="81">
        <f>IF(Endnoten!D23&gt;0.1,Endnoten!F23, )</f>
        <v>0</v>
      </c>
      <c r="E23" s="80"/>
      <c r="F23" s="81">
        <f>IF(Endnoten!H23&gt;0.1,Endnoten!J23, )</f>
        <v>0</v>
      </c>
      <c r="G23" s="80"/>
      <c r="H23" s="81">
        <f>IF(Endnoten!L23&gt;0.1,Endnoten!N23, )</f>
        <v>0</v>
      </c>
      <c r="I23" s="80"/>
      <c r="J23" s="81">
        <f>IF(Endnoten!P23&gt;0.1,Endnoten!R23, )</f>
        <v>0</v>
      </c>
      <c r="K23" s="12"/>
      <c r="L23" s="81">
        <f>IF(Endnoten!T23&gt;0.1,Endnoten!V23, )</f>
        <v>0</v>
      </c>
      <c r="M23" s="66" t="e">
        <f>Endnoten!X23</f>
        <v>#N/A</v>
      </c>
      <c r="N23" s="4"/>
      <c r="O23" s="5">
        <f t="shared" si="5"/>
        <v>1</v>
      </c>
      <c r="P23" s="5"/>
      <c r="Q23" s="5"/>
      <c r="R23" s="5"/>
      <c r="S23" s="5"/>
      <c r="T23" s="5"/>
      <c r="U23" s="5"/>
      <c r="V23" s="5"/>
      <c r="W23" s="5"/>
      <c r="X23" s="5"/>
      <c r="Y23" s="5"/>
      <c r="Z23" s="5"/>
      <c r="AA23" s="5"/>
      <c r="AB23" s="5"/>
      <c r="AC23" s="5"/>
      <c r="AD23" s="5"/>
      <c r="AE23" s="5"/>
      <c r="AF23" s="5"/>
      <c r="AG23" s="5"/>
      <c r="AH23" s="5"/>
      <c r="AI23" s="10"/>
      <c r="AJ23" s="1">
        <f t="shared" si="6"/>
        <v>1</v>
      </c>
      <c r="AK23" s="30" t="e">
        <f>Endnoten!AB23</f>
        <v>#N/A</v>
      </c>
    </row>
    <row r="24" spans="1:37" ht="19.5" thickBot="1" x14ac:dyDescent="0.35">
      <c r="A24" s="65">
        <f>'Schüler+Bedienungsanleitung'!A24</f>
        <v>21</v>
      </c>
      <c r="B24" s="65">
        <f>'Schüler+Bedienungsanleitung'!B24</f>
        <v>21</v>
      </c>
      <c r="C24" s="12"/>
      <c r="D24" s="81">
        <f>IF(Endnoten!D24&gt;0.1,Endnoten!F24, )</f>
        <v>0</v>
      </c>
      <c r="E24" s="80"/>
      <c r="F24" s="81">
        <f>IF(Endnoten!H24&gt;0.1,Endnoten!J24, )</f>
        <v>0</v>
      </c>
      <c r="G24" s="80"/>
      <c r="H24" s="81">
        <f>IF(Endnoten!L24&gt;0.1,Endnoten!N24, )</f>
        <v>0</v>
      </c>
      <c r="I24" s="80"/>
      <c r="J24" s="81">
        <f>IF(Endnoten!P24&gt;0.1,Endnoten!R24, )</f>
        <v>0</v>
      </c>
      <c r="K24" s="12"/>
      <c r="L24" s="81">
        <f>IF(Endnoten!T24&gt;0.1,Endnoten!V24, )</f>
        <v>0</v>
      </c>
      <c r="M24" s="66" t="e">
        <f>Endnoten!X24</f>
        <v>#N/A</v>
      </c>
      <c r="N24" s="4"/>
      <c r="O24" s="5">
        <f t="shared" si="5"/>
        <v>1</v>
      </c>
      <c r="P24" s="5"/>
      <c r="Q24" s="5"/>
      <c r="R24" s="5"/>
      <c r="S24" s="5"/>
      <c r="T24" s="5"/>
      <c r="U24" s="5"/>
      <c r="V24" s="5"/>
      <c r="W24" s="5"/>
      <c r="X24" s="5"/>
      <c r="Y24" s="5"/>
      <c r="Z24" s="5"/>
      <c r="AA24" s="5"/>
      <c r="AB24" s="5"/>
      <c r="AC24" s="5"/>
      <c r="AD24" s="5"/>
      <c r="AE24" s="5"/>
      <c r="AF24" s="5"/>
      <c r="AG24" s="5"/>
      <c r="AH24" s="5"/>
      <c r="AI24" s="10"/>
      <c r="AJ24" s="1">
        <f t="shared" si="6"/>
        <v>1</v>
      </c>
      <c r="AK24" s="30" t="e">
        <f>Endnoten!AB24</f>
        <v>#N/A</v>
      </c>
    </row>
    <row r="25" spans="1:37" ht="19.5" thickBot="1" x14ac:dyDescent="0.35">
      <c r="A25" s="65">
        <f>'Schüler+Bedienungsanleitung'!A25</f>
        <v>22</v>
      </c>
      <c r="B25" s="65">
        <f>'Schüler+Bedienungsanleitung'!B25</f>
        <v>22</v>
      </c>
      <c r="C25" s="12"/>
      <c r="D25" s="81">
        <f>IF(Endnoten!D25&gt;0.1,Endnoten!F25, )</f>
        <v>0</v>
      </c>
      <c r="E25" s="80"/>
      <c r="F25" s="81">
        <f>IF(Endnoten!H25&gt;0.1,Endnoten!J25, )</f>
        <v>0</v>
      </c>
      <c r="G25" s="80"/>
      <c r="H25" s="81">
        <f>IF(Endnoten!L25&gt;0.1,Endnoten!N25, )</f>
        <v>0</v>
      </c>
      <c r="I25" s="80"/>
      <c r="J25" s="81">
        <f>IF(Endnoten!P25&gt;0.1,Endnoten!R25, )</f>
        <v>0</v>
      </c>
      <c r="K25" s="12"/>
      <c r="L25" s="81">
        <f>IF(Endnoten!T25&gt;0.1,Endnoten!V25, )</f>
        <v>0</v>
      </c>
      <c r="M25" s="66" t="e">
        <f>Endnoten!X25</f>
        <v>#N/A</v>
      </c>
      <c r="N25" s="4"/>
      <c r="O25" s="5">
        <f t="shared" si="5"/>
        <v>1</v>
      </c>
      <c r="P25" s="5"/>
      <c r="Q25" s="5"/>
      <c r="R25" s="5"/>
      <c r="S25" s="5"/>
      <c r="T25" s="5"/>
      <c r="U25" s="5"/>
      <c r="V25" s="5"/>
      <c r="W25" s="5"/>
      <c r="X25" s="5"/>
      <c r="Y25" s="5"/>
      <c r="Z25" s="5"/>
      <c r="AA25" s="5"/>
      <c r="AB25" s="5"/>
      <c r="AC25" s="5"/>
      <c r="AD25" s="5"/>
      <c r="AE25" s="5"/>
      <c r="AF25" s="5"/>
      <c r="AG25" s="5"/>
      <c r="AH25" s="5"/>
      <c r="AI25" s="10"/>
      <c r="AJ25" s="1">
        <f t="shared" si="6"/>
        <v>1</v>
      </c>
      <c r="AK25" s="30" t="e">
        <f>Endnoten!AB25</f>
        <v>#N/A</v>
      </c>
    </row>
    <row r="26" spans="1:37" ht="19.5" thickBot="1" x14ac:dyDescent="0.35">
      <c r="A26" s="65">
        <f>'Schüler+Bedienungsanleitung'!A26</f>
        <v>23</v>
      </c>
      <c r="B26" s="65">
        <f>'Schüler+Bedienungsanleitung'!B26</f>
        <v>23</v>
      </c>
      <c r="C26" s="12"/>
      <c r="D26" s="81">
        <f>IF(Endnoten!D26&gt;0.1,Endnoten!F26, )</f>
        <v>0</v>
      </c>
      <c r="E26" s="80"/>
      <c r="F26" s="81">
        <f>IF(Endnoten!H26&gt;0.1,Endnoten!J26, )</f>
        <v>0</v>
      </c>
      <c r="G26" s="80"/>
      <c r="H26" s="81">
        <f>IF(Endnoten!L26&gt;0.1,Endnoten!N26, )</f>
        <v>0</v>
      </c>
      <c r="I26" s="80"/>
      <c r="J26" s="81">
        <f>IF(Endnoten!P26&gt;0.1,Endnoten!R26, )</f>
        <v>0</v>
      </c>
      <c r="K26" s="12"/>
      <c r="L26" s="81">
        <f>IF(Endnoten!T26&gt;0.1,Endnoten!V26, )</f>
        <v>0</v>
      </c>
      <c r="M26" s="66" t="e">
        <f>Endnoten!X26</f>
        <v>#N/A</v>
      </c>
      <c r="N26" s="4"/>
      <c r="O26" s="5">
        <f t="shared" si="5"/>
        <v>1</v>
      </c>
      <c r="P26" s="5"/>
      <c r="Q26" s="5"/>
      <c r="R26" s="5"/>
      <c r="S26" s="5"/>
      <c r="T26" s="5"/>
      <c r="U26" s="5"/>
      <c r="V26" s="5"/>
      <c r="W26" s="5"/>
      <c r="X26" s="5"/>
      <c r="Y26" s="5"/>
      <c r="Z26" s="5"/>
      <c r="AA26" s="5"/>
      <c r="AB26" s="5"/>
      <c r="AC26" s="5"/>
      <c r="AD26" s="5"/>
      <c r="AE26" s="5"/>
      <c r="AF26" s="5"/>
      <c r="AG26" s="5"/>
      <c r="AH26" s="5"/>
      <c r="AI26" s="10"/>
      <c r="AJ26" s="1">
        <f t="shared" si="6"/>
        <v>1</v>
      </c>
      <c r="AK26" s="30" t="e">
        <f>Endnoten!AB26</f>
        <v>#N/A</v>
      </c>
    </row>
    <row r="27" spans="1:37" ht="19.5" thickBot="1" x14ac:dyDescent="0.35">
      <c r="A27" s="65">
        <f>'Schüler+Bedienungsanleitung'!A27</f>
        <v>24</v>
      </c>
      <c r="B27" s="65">
        <f>'Schüler+Bedienungsanleitung'!B27</f>
        <v>24</v>
      </c>
      <c r="C27" s="12"/>
      <c r="D27" s="81">
        <f>IF(Endnoten!D27&gt;0.1,Endnoten!F27, )</f>
        <v>0</v>
      </c>
      <c r="E27" s="80"/>
      <c r="F27" s="81">
        <f>IF(Endnoten!H27&gt;0.1,Endnoten!J27, )</f>
        <v>0</v>
      </c>
      <c r="G27" s="80"/>
      <c r="H27" s="81">
        <f>IF(Endnoten!L27&gt;0.1,Endnoten!N27, )</f>
        <v>0</v>
      </c>
      <c r="I27" s="80"/>
      <c r="J27" s="81">
        <f>IF(Endnoten!P27&gt;0.1,Endnoten!R27, )</f>
        <v>0</v>
      </c>
      <c r="K27" s="12"/>
      <c r="L27" s="81">
        <f>IF(Endnoten!T27&gt;0.1,Endnoten!V27, )</f>
        <v>0</v>
      </c>
      <c r="M27" s="66" t="e">
        <f>Endnoten!X27</f>
        <v>#N/A</v>
      </c>
      <c r="N27" s="4"/>
      <c r="O27" s="5">
        <f t="shared" si="5"/>
        <v>1</v>
      </c>
      <c r="P27" s="5"/>
      <c r="Q27" s="5"/>
      <c r="R27" s="5"/>
      <c r="S27" s="5"/>
      <c r="T27" s="5"/>
      <c r="U27" s="5"/>
      <c r="V27" s="5"/>
      <c r="W27" s="5"/>
      <c r="X27" s="5"/>
      <c r="Y27" s="5"/>
      <c r="Z27" s="5"/>
      <c r="AA27" s="5"/>
      <c r="AB27" s="5"/>
      <c r="AC27" s="5"/>
      <c r="AD27" s="5"/>
      <c r="AE27" s="5"/>
      <c r="AF27" s="5"/>
      <c r="AG27" s="5"/>
      <c r="AH27" s="5"/>
      <c r="AI27" s="10"/>
      <c r="AJ27" s="1">
        <f t="shared" si="6"/>
        <v>1</v>
      </c>
      <c r="AK27" s="30" t="e">
        <f>Endnoten!AB27</f>
        <v>#N/A</v>
      </c>
    </row>
    <row r="28" spans="1:37" ht="19.5" thickBot="1" x14ac:dyDescent="0.35">
      <c r="A28" s="65">
        <f>'Schüler+Bedienungsanleitung'!A28</f>
        <v>25</v>
      </c>
      <c r="B28" s="65">
        <f>'Schüler+Bedienungsanleitung'!B28</f>
        <v>25</v>
      </c>
      <c r="C28" s="12"/>
      <c r="D28" s="81">
        <f>IF(Endnoten!D28&gt;0.1,Endnoten!F28, )</f>
        <v>0</v>
      </c>
      <c r="E28" s="80"/>
      <c r="F28" s="81">
        <f>IF(Endnoten!H28&gt;0.1,Endnoten!J28, )</f>
        <v>0</v>
      </c>
      <c r="G28" s="80"/>
      <c r="H28" s="81">
        <f>IF(Endnoten!L28&gt;0.1,Endnoten!N28, )</f>
        <v>0</v>
      </c>
      <c r="I28" s="80"/>
      <c r="J28" s="81">
        <f>IF(Endnoten!P28&gt;0.1,Endnoten!R28, )</f>
        <v>0</v>
      </c>
      <c r="K28" s="12"/>
      <c r="L28" s="81">
        <f>IF(Endnoten!T28&gt;0.1,Endnoten!V28, )</f>
        <v>0</v>
      </c>
      <c r="M28" s="66" t="e">
        <f>Endnoten!X28</f>
        <v>#N/A</v>
      </c>
      <c r="N28" s="4"/>
      <c r="O28" s="5">
        <f t="shared" si="5"/>
        <v>1</v>
      </c>
      <c r="P28" s="5"/>
      <c r="Q28" s="5"/>
      <c r="R28" s="5"/>
      <c r="S28" s="5"/>
      <c r="T28" s="5"/>
      <c r="U28" s="5"/>
      <c r="V28" s="5"/>
      <c r="W28" s="5"/>
      <c r="X28" s="5"/>
      <c r="Y28" s="5"/>
      <c r="Z28" s="5"/>
      <c r="AA28" s="5"/>
      <c r="AB28" s="5"/>
      <c r="AC28" s="5"/>
      <c r="AD28" s="5"/>
      <c r="AE28" s="5"/>
      <c r="AF28" s="5"/>
      <c r="AG28" s="5"/>
      <c r="AH28" s="5"/>
      <c r="AI28" s="10"/>
      <c r="AJ28" s="1">
        <f t="shared" si="6"/>
        <v>1</v>
      </c>
      <c r="AK28" s="30" t="e">
        <f>Endnoten!AB28</f>
        <v>#N/A</v>
      </c>
    </row>
    <row r="29" spans="1:37" ht="19.5" thickBot="1" x14ac:dyDescent="0.35">
      <c r="A29" s="65">
        <f>'Schüler+Bedienungsanleitung'!A29</f>
        <v>26</v>
      </c>
      <c r="B29" s="65">
        <f>'Schüler+Bedienungsanleitung'!B29</f>
        <v>26</v>
      </c>
      <c r="C29" s="12"/>
      <c r="D29" s="81">
        <f>IF(Endnoten!D29&gt;0.1,Endnoten!F29, )</f>
        <v>0</v>
      </c>
      <c r="E29" s="80"/>
      <c r="F29" s="81">
        <f>IF(Endnoten!H29&gt;0.1,Endnoten!J29, )</f>
        <v>0</v>
      </c>
      <c r="G29" s="80"/>
      <c r="H29" s="81">
        <f>IF(Endnoten!L29&gt;0.1,Endnoten!N29, )</f>
        <v>0</v>
      </c>
      <c r="I29" s="80"/>
      <c r="J29" s="81">
        <f>IF(Endnoten!P29&gt;0.1,Endnoten!R29, )</f>
        <v>0</v>
      </c>
      <c r="K29" s="12"/>
      <c r="L29" s="81">
        <f>IF(Endnoten!T29&gt;0.1,Endnoten!V29, )</f>
        <v>0</v>
      </c>
      <c r="M29" s="66" t="e">
        <f>Endnoten!X29</f>
        <v>#N/A</v>
      </c>
      <c r="N29" s="4"/>
      <c r="O29" s="5">
        <f t="shared" si="5"/>
        <v>1</v>
      </c>
      <c r="P29" s="5"/>
      <c r="Q29" s="5"/>
      <c r="R29" s="5"/>
      <c r="S29" s="5"/>
      <c r="T29" s="5"/>
      <c r="U29" s="5"/>
      <c r="V29" s="5"/>
      <c r="W29" s="5"/>
      <c r="X29" s="5"/>
      <c r="Y29" s="5"/>
      <c r="Z29" s="5"/>
      <c r="AA29" s="5"/>
      <c r="AB29" s="5"/>
      <c r="AC29" s="5"/>
      <c r="AD29" s="5"/>
      <c r="AE29" s="5"/>
      <c r="AF29" s="5"/>
      <c r="AG29" s="5"/>
      <c r="AH29" s="5"/>
      <c r="AI29" s="10"/>
      <c r="AJ29" s="1">
        <f t="shared" si="6"/>
        <v>1</v>
      </c>
      <c r="AK29" s="30" t="e">
        <f>Endnoten!AB29</f>
        <v>#N/A</v>
      </c>
    </row>
    <row r="30" spans="1:37" ht="19.5" thickBot="1" x14ac:dyDescent="0.35">
      <c r="A30" s="65">
        <f>'Schüler+Bedienungsanleitung'!A30</f>
        <v>27</v>
      </c>
      <c r="B30" s="65">
        <f>'Schüler+Bedienungsanleitung'!B30</f>
        <v>27</v>
      </c>
      <c r="C30" s="12"/>
      <c r="D30" s="81">
        <f>IF(Endnoten!D30&gt;0.1,Endnoten!F30, )</f>
        <v>0</v>
      </c>
      <c r="E30" s="80"/>
      <c r="F30" s="81">
        <f>IF(Endnoten!H30&gt;0.1,Endnoten!J30, )</f>
        <v>0</v>
      </c>
      <c r="G30" s="80"/>
      <c r="H30" s="81">
        <f>IF(Endnoten!L30&gt;0.1,Endnoten!N30, )</f>
        <v>0</v>
      </c>
      <c r="I30" s="80"/>
      <c r="J30" s="81">
        <f>IF(Endnoten!P30&gt;0.1,Endnoten!R30, )</f>
        <v>0</v>
      </c>
      <c r="K30" s="12"/>
      <c r="L30" s="81">
        <f>IF(Endnoten!T30&gt;0.1,Endnoten!V30, )</f>
        <v>0</v>
      </c>
      <c r="M30" s="66" t="e">
        <f>Endnoten!X30</f>
        <v>#N/A</v>
      </c>
      <c r="N30" s="4"/>
      <c r="O30" s="5">
        <f t="shared" si="5"/>
        <v>1</v>
      </c>
      <c r="P30" s="5"/>
      <c r="Q30" s="5"/>
      <c r="R30" s="5"/>
      <c r="S30" s="5"/>
      <c r="T30" s="5"/>
      <c r="U30" s="5"/>
      <c r="V30" s="5"/>
      <c r="W30" s="5"/>
      <c r="X30" s="5"/>
      <c r="Y30" s="5"/>
      <c r="Z30" s="5"/>
      <c r="AA30" s="5"/>
      <c r="AB30" s="5"/>
      <c r="AC30" s="5"/>
      <c r="AD30" s="5"/>
      <c r="AE30" s="5"/>
      <c r="AF30" s="5"/>
      <c r="AG30" s="5"/>
      <c r="AH30" s="5"/>
      <c r="AI30" s="10"/>
      <c r="AJ30" s="1">
        <f t="shared" si="6"/>
        <v>1</v>
      </c>
      <c r="AK30" s="30" t="e">
        <f>Endnoten!AB30</f>
        <v>#N/A</v>
      </c>
    </row>
    <row r="31" spans="1:37" ht="19.5" thickBot="1" x14ac:dyDescent="0.35">
      <c r="A31" s="65">
        <f>'Schüler+Bedienungsanleitung'!A31</f>
        <v>28</v>
      </c>
      <c r="B31" s="65">
        <f>'Schüler+Bedienungsanleitung'!B31</f>
        <v>28</v>
      </c>
      <c r="C31" s="12"/>
      <c r="D31" s="81">
        <f>IF(Endnoten!D31&gt;0.1,Endnoten!F31, )</f>
        <v>0</v>
      </c>
      <c r="E31" s="80"/>
      <c r="F31" s="81">
        <f>IF(Endnoten!H31&gt;0.1,Endnoten!J31, )</f>
        <v>0</v>
      </c>
      <c r="G31" s="80"/>
      <c r="H31" s="81">
        <f>IF(Endnoten!L31&gt;0.1,Endnoten!N31, )</f>
        <v>0</v>
      </c>
      <c r="I31" s="80"/>
      <c r="J31" s="81">
        <f>IF(Endnoten!P31&gt;0.1,Endnoten!R31, )</f>
        <v>0</v>
      </c>
      <c r="K31" s="12"/>
      <c r="L31" s="81">
        <f>IF(Endnoten!T31&gt;0.1,Endnoten!V31, )</f>
        <v>0</v>
      </c>
      <c r="M31" s="66" t="e">
        <f>Endnoten!X31</f>
        <v>#N/A</v>
      </c>
      <c r="N31" s="4"/>
      <c r="O31" s="5">
        <f t="shared" si="5"/>
        <v>1</v>
      </c>
      <c r="P31" s="5"/>
      <c r="Q31" s="5"/>
      <c r="R31" s="5"/>
      <c r="S31" s="5"/>
      <c r="T31" s="5"/>
      <c r="U31" s="5"/>
      <c r="V31" s="5"/>
      <c r="W31" s="5"/>
      <c r="X31" s="5"/>
      <c r="Y31" s="5"/>
      <c r="Z31" s="5"/>
      <c r="AA31" s="5"/>
      <c r="AB31" s="5"/>
      <c r="AC31" s="5"/>
      <c r="AD31" s="5"/>
      <c r="AE31" s="5"/>
      <c r="AF31" s="5"/>
      <c r="AG31" s="5"/>
      <c r="AH31" s="5"/>
      <c r="AI31" s="10"/>
      <c r="AJ31" s="1">
        <f t="shared" si="6"/>
        <v>1</v>
      </c>
      <c r="AK31" s="30" t="e">
        <f>Endnoten!AB31</f>
        <v>#N/A</v>
      </c>
    </row>
    <row r="32" spans="1:37" ht="19.5" thickBot="1" x14ac:dyDescent="0.35">
      <c r="A32" s="65">
        <f>'Schüler+Bedienungsanleitung'!A32</f>
        <v>29</v>
      </c>
      <c r="B32" s="65">
        <f>'Schüler+Bedienungsanleitung'!B32</f>
        <v>29</v>
      </c>
      <c r="C32" s="12"/>
      <c r="D32" s="81">
        <f>IF(Endnoten!D32&gt;0.1,Endnoten!F32, )</f>
        <v>0</v>
      </c>
      <c r="E32" s="80"/>
      <c r="F32" s="81">
        <f>IF(Endnoten!H32&gt;0.1,Endnoten!J32, )</f>
        <v>0</v>
      </c>
      <c r="G32" s="80"/>
      <c r="H32" s="81">
        <f>IF(Endnoten!L32&gt;0.1,Endnoten!N32, )</f>
        <v>0</v>
      </c>
      <c r="I32" s="80"/>
      <c r="J32" s="81">
        <f>IF(Endnoten!P32&gt;0.1,Endnoten!R32, )</f>
        <v>0</v>
      </c>
      <c r="K32" s="12"/>
      <c r="L32" s="81">
        <f>IF(Endnoten!T32&gt;0.1,Endnoten!V32, )</f>
        <v>0</v>
      </c>
      <c r="M32" s="66" t="e">
        <f>Endnoten!X32</f>
        <v>#N/A</v>
      </c>
      <c r="N32" s="4"/>
      <c r="O32" s="5">
        <f t="shared" si="5"/>
        <v>1</v>
      </c>
      <c r="P32" s="5"/>
      <c r="Q32" s="5"/>
      <c r="R32" s="5"/>
      <c r="S32" s="5"/>
      <c r="T32" s="5"/>
      <c r="U32" s="5"/>
      <c r="V32" s="5"/>
      <c r="W32" s="5"/>
      <c r="X32" s="5"/>
      <c r="Y32" s="5"/>
      <c r="Z32" s="5"/>
      <c r="AA32" s="5"/>
      <c r="AB32" s="5"/>
      <c r="AC32" s="5"/>
      <c r="AD32" s="5"/>
      <c r="AE32" s="5"/>
      <c r="AF32" s="5"/>
      <c r="AG32" s="5"/>
      <c r="AH32" s="5"/>
      <c r="AI32" s="10"/>
      <c r="AJ32" s="1">
        <f t="shared" ref="AJ32:AJ33" si="7">AVERAGE(O32:AI32)</f>
        <v>1</v>
      </c>
      <c r="AK32" s="30" t="e">
        <f>Endnoten!AB32</f>
        <v>#N/A</v>
      </c>
    </row>
    <row r="33" spans="1:37" ht="18.75" x14ac:dyDescent="0.3">
      <c r="A33" s="65">
        <f>'Schüler+Bedienungsanleitung'!A33</f>
        <v>30</v>
      </c>
      <c r="B33" s="65">
        <f>'Schüler+Bedienungsanleitung'!B33</f>
        <v>30</v>
      </c>
      <c r="C33" s="12"/>
      <c r="D33" s="81">
        <f>IF(Endnoten!D33&gt;0.1,Endnoten!F33, )</f>
        <v>0</v>
      </c>
      <c r="E33" s="80"/>
      <c r="F33" s="81">
        <f>IF(Endnoten!H33&gt;0.1,Endnoten!J33, )</f>
        <v>0</v>
      </c>
      <c r="G33" s="80"/>
      <c r="H33" s="81">
        <f>IF(Endnoten!L33&gt;0.1,Endnoten!N33, )</f>
        <v>0</v>
      </c>
      <c r="I33" s="80"/>
      <c r="J33" s="81">
        <f>IF(Endnoten!P33&gt;0.1,Endnoten!R33, )</f>
        <v>0</v>
      </c>
      <c r="K33" s="12"/>
      <c r="L33" s="81">
        <f>IF(Endnoten!T33&gt;0.1,Endnoten!V33, )</f>
        <v>0</v>
      </c>
      <c r="M33" s="66" t="e">
        <f>Endnoten!X33</f>
        <v>#N/A</v>
      </c>
      <c r="N33" s="4"/>
      <c r="O33" s="5">
        <f t="shared" si="5"/>
        <v>1</v>
      </c>
      <c r="P33" s="5"/>
      <c r="Q33" s="5"/>
      <c r="R33" s="5"/>
      <c r="S33" s="5"/>
      <c r="T33" s="5"/>
      <c r="U33" s="5"/>
      <c r="V33" s="5"/>
      <c r="W33" s="5"/>
      <c r="X33" s="5"/>
      <c r="Y33" s="5"/>
      <c r="Z33" s="5"/>
      <c r="AA33" s="5"/>
      <c r="AB33" s="5"/>
      <c r="AC33" s="5"/>
      <c r="AD33" s="5"/>
      <c r="AE33" s="5"/>
      <c r="AF33" s="5"/>
      <c r="AG33" s="5"/>
      <c r="AH33" s="5"/>
      <c r="AI33" s="10"/>
      <c r="AJ33" s="1">
        <f t="shared" si="7"/>
        <v>1</v>
      </c>
      <c r="AK33" s="30" t="e">
        <f>Endnoten!AB33</f>
        <v>#N/A</v>
      </c>
    </row>
    <row r="34" spans="1:37" x14ac:dyDescent="0.25">
      <c r="A34" s="59"/>
      <c r="B34" s="59"/>
    </row>
    <row r="35" spans="1:37" x14ac:dyDescent="0.25">
      <c r="A35" s="59"/>
      <c r="B35" s="59"/>
    </row>
    <row r="36" spans="1:37" x14ac:dyDescent="0.25">
      <c r="A36" s="59"/>
      <c r="B36" s="59"/>
    </row>
    <row r="37" spans="1:37" x14ac:dyDescent="0.25">
      <c r="A37" s="59"/>
      <c r="B37" s="59"/>
    </row>
    <row r="38" spans="1:37" x14ac:dyDescent="0.25">
      <c r="A38" s="59"/>
      <c r="B38" s="59"/>
    </row>
    <row r="39" spans="1:37" x14ac:dyDescent="0.25">
      <c r="A39" s="59"/>
      <c r="B39" s="59"/>
    </row>
    <row r="40" spans="1:37" x14ac:dyDescent="0.25">
      <c r="A40" s="59"/>
      <c r="B40" s="59"/>
    </row>
    <row r="41" spans="1:37" x14ac:dyDescent="0.25">
      <c r="A41" s="59"/>
      <c r="B41" s="59"/>
    </row>
    <row r="42" spans="1:37" x14ac:dyDescent="0.25">
      <c r="A42" s="59"/>
      <c r="B42" s="59"/>
    </row>
    <row r="43" spans="1:37" x14ac:dyDescent="0.25">
      <c r="A43" s="59"/>
      <c r="B43" s="59"/>
    </row>
  </sheetData>
  <mergeCells count="36">
    <mergeCell ref="AD1:AD3"/>
    <mergeCell ref="AE1:AE3"/>
    <mergeCell ref="AF1:AF3"/>
    <mergeCell ref="AG1:AG3"/>
    <mergeCell ref="Z1:Z3"/>
    <mergeCell ref="A2:B3"/>
    <mergeCell ref="AI1:AK1"/>
    <mergeCell ref="AI2:AI3"/>
    <mergeCell ref="N1:N3"/>
    <mergeCell ref="O1:O3"/>
    <mergeCell ref="P1:P3"/>
    <mergeCell ref="Q1:Q3"/>
    <mergeCell ref="Y1:Y3"/>
    <mergeCell ref="AA1:AA3"/>
    <mergeCell ref="AC1:AC3"/>
    <mergeCell ref="AH1:AH3"/>
    <mergeCell ref="V1:X1"/>
    <mergeCell ref="R1:R3"/>
    <mergeCell ref="T1:T3"/>
    <mergeCell ref="L2:L3"/>
    <mergeCell ref="C2:C3"/>
    <mergeCell ref="E2:E3"/>
    <mergeCell ref="G2:G3"/>
    <mergeCell ref="AB1:AB3"/>
    <mergeCell ref="D2:D3"/>
    <mergeCell ref="F2:F3"/>
    <mergeCell ref="H2:H3"/>
    <mergeCell ref="K2:K3"/>
    <mergeCell ref="V2:V3"/>
    <mergeCell ref="W2:W3"/>
    <mergeCell ref="X2:X3"/>
    <mergeCell ref="S1:S3"/>
    <mergeCell ref="U1:U3"/>
    <mergeCell ref="I2:I3"/>
    <mergeCell ref="J2:J3"/>
    <mergeCell ref="M1:M3"/>
  </mergeCells>
  <conditionalFormatting sqref="D4:D33 F4:F33 H4:H33 J4:J33">
    <cfRule type="colorScale" priority="8">
      <colorScale>
        <cfvo type="num" val="1"/>
        <cfvo type="num" val="3"/>
        <cfvo type="num" val="4"/>
        <color rgb="FF63BE7B"/>
        <color rgb="FFFFEB84"/>
        <color rgb="FFF8696B"/>
      </colorScale>
    </cfRule>
  </conditionalFormatting>
  <conditionalFormatting sqref="L4:L33">
    <cfRule type="colorScale" priority="1">
      <colorScale>
        <cfvo type="num" val="1"/>
        <cfvo type="num" val="3"/>
        <cfvo type="num" val="4"/>
        <color rgb="FF63BE7B"/>
        <color rgb="FFFFEB84"/>
        <color rgb="FFF8696B"/>
      </colorScale>
    </cfRule>
  </conditionalFormatting>
  <conditionalFormatting sqref="M4:M33">
    <cfRule type="colorScale" priority="3">
      <colorScale>
        <cfvo type="num" val="1"/>
        <cfvo type="num" val="2"/>
        <cfvo type="num" val="4"/>
        <color rgb="FF00B050"/>
        <color rgb="FFFFEB84"/>
        <color rgb="FFFF0000"/>
      </colorScale>
    </cfRule>
  </conditionalFormatting>
  <conditionalFormatting sqref="N21:N26 N32:N33 P32:AI33 P21:AI26">
    <cfRule type="colorScale" priority="4">
      <colorScale>
        <cfvo type="num" val="1"/>
        <cfvo type="num" val="2"/>
        <cfvo type="num" val="4"/>
        <color rgb="FF00B050"/>
        <color rgb="FFFFEB84"/>
        <color rgb="FFFF0000"/>
      </colorScale>
    </cfRule>
  </conditionalFormatting>
  <conditionalFormatting sqref="N27:N31 P27:AI31 N5:N20 O5:O33 N4:AI4 P5:AI20">
    <cfRule type="colorScale" priority="9">
      <colorScale>
        <cfvo type="num" val="1"/>
        <cfvo type="num" val="2"/>
        <cfvo type="num" val="4"/>
        <color rgb="FF00B050"/>
        <color rgb="FFFFEB84"/>
        <color rgb="FFFF0000"/>
      </colorScale>
    </cfRule>
  </conditionalFormatting>
  <conditionalFormatting sqref="AJ4:AJ33">
    <cfRule type="colorScale" priority="6">
      <colorScale>
        <cfvo type="num" val="1"/>
        <cfvo type="percentile" val="50"/>
        <cfvo type="num" val="4"/>
        <color rgb="FF63BE7B"/>
        <color rgb="FFFFEB84"/>
        <color rgb="FFF8696B"/>
      </colorScale>
    </cfRule>
  </conditionalFormatting>
  <conditionalFormatting sqref="AK4:AK33">
    <cfRule type="colorScale" priority="7">
      <colorScale>
        <cfvo type="num" val="1"/>
        <cfvo type="percentile" val="50"/>
        <cfvo type="num" val="4"/>
        <color rgb="FF63BE7B"/>
        <color rgb="FFFFEB84"/>
        <color rgb="FFF8696B"/>
      </colorScale>
    </cfRule>
  </conditionalFormatting>
  <pageMargins left="0.7" right="0.7" top="0.78740157499999996" bottom="0.78740157499999996"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BFA02-3D6F-405F-85B6-D60B198D18EB}">
  <dimension ref="A1:AU67"/>
  <sheetViews>
    <sheetView topLeftCell="P1" workbookViewId="0">
      <selection activeCell="AE11" sqref="AE11:AF18"/>
    </sheetView>
  </sheetViews>
  <sheetFormatPr baseColWidth="10" defaultColWidth="11.42578125" defaultRowHeight="15" x14ac:dyDescent="0.25"/>
  <cols>
    <col min="3" max="3" width="7.42578125" customWidth="1"/>
    <col min="4" max="4" width="6.85546875" bestFit="1" customWidth="1"/>
    <col min="5" max="5" width="7.140625" customWidth="1"/>
    <col min="6" max="6" width="5.5703125" customWidth="1"/>
    <col min="7" max="7" width="5.140625" customWidth="1"/>
    <col min="8" max="8" width="6.42578125" bestFit="1" customWidth="1"/>
    <col min="9" max="9" width="6.42578125" customWidth="1"/>
    <col min="10" max="10" width="5.140625" customWidth="1"/>
    <col min="11" max="11" width="6.42578125" customWidth="1"/>
    <col min="12" max="12" width="6.42578125" bestFit="1" customWidth="1"/>
    <col min="13" max="15" width="6.42578125" customWidth="1"/>
    <col min="16" max="16" width="6.42578125" bestFit="1" customWidth="1"/>
    <col min="17" max="20" width="6.42578125" customWidth="1"/>
    <col min="21" max="21" width="5.140625" bestFit="1" customWidth="1"/>
    <col min="22" max="22" width="5.5703125" customWidth="1"/>
    <col min="23" max="23" width="10.85546875" customWidth="1"/>
    <col min="24" max="24" width="8.42578125" bestFit="1" customWidth="1"/>
    <col min="25" max="25" width="6.42578125" customWidth="1"/>
    <col min="26" max="26" width="8.42578125" hidden="1" customWidth="1"/>
    <col min="27" max="27" width="11.42578125" style="79"/>
    <col min="28" max="28" width="16.140625" customWidth="1"/>
    <col min="31" max="31" width="5.5703125" customWidth="1"/>
  </cols>
  <sheetData>
    <row r="1" spans="1:47" ht="15" customHeight="1" thickBot="1" x14ac:dyDescent="0.3">
      <c r="C1" s="146" t="str">
        <f>Notenliste!C2</f>
        <v xml:space="preserve">1. Test </v>
      </c>
      <c r="D1" s="147"/>
      <c r="E1" s="147"/>
      <c r="F1" s="148"/>
      <c r="G1" s="146" t="str">
        <f>Notenliste!E2</f>
        <v>2. Test</v>
      </c>
      <c r="H1" s="147"/>
      <c r="I1" s="147"/>
      <c r="J1" s="148"/>
      <c r="K1" s="146" t="str">
        <f>Notenliste!G2</f>
        <v>3. Test</v>
      </c>
      <c r="L1" s="147"/>
      <c r="M1" s="147"/>
      <c r="N1" s="148"/>
      <c r="O1" s="146" t="str">
        <f>Notenliste!I2</f>
        <v>4. Test</v>
      </c>
      <c r="P1" s="147"/>
      <c r="Q1" s="147"/>
      <c r="R1" s="148"/>
      <c r="S1" s="146" t="str">
        <f>Notenliste!K2</f>
        <v>WH</v>
      </c>
      <c r="T1" s="147"/>
      <c r="U1" s="147"/>
      <c r="V1" s="148"/>
      <c r="W1" s="138" t="s">
        <v>29</v>
      </c>
      <c r="X1" s="140" t="str">
        <f>Notenliste!M1</f>
        <v>Ø Tests</v>
      </c>
      <c r="Y1" s="140" t="s">
        <v>30</v>
      </c>
      <c r="AA1" s="74"/>
      <c r="AT1" s="18">
        <f>Notenliste!C1+Notenliste!E1+Notenliste!G1</f>
        <v>30</v>
      </c>
      <c r="AU1">
        <f>Notenliste!C1+Notenliste!E1+Notenliste!G1+Notenliste!K1</f>
        <v>40</v>
      </c>
    </row>
    <row r="2" spans="1:47" ht="15.75" customHeight="1" x14ac:dyDescent="0.25">
      <c r="B2" s="33" t="s">
        <v>26</v>
      </c>
      <c r="C2" s="67">
        <f>Notenliste!C1</f>
        <v>10</v>
      </c>
      <c r="D2" s="19"/>
      <c r="E2" s="144" t="s">
        <v>31</v>
      </c>
      <c r="F2" s="145" t="s">
        <v>32</v>
      </c>
      <c r="G2" s="67">
        <f>Notenliste!E1</f>
        <v>10</v>
      </c>
      <c r="H2" s="19"/>
      <c r="I2" s="144" t="s">
        <v>31</v>
      </c>
      <c r="J2" s="145" t="s">
        <v>32</v>
      </c>
      <c r="K2" s="67">
        <f>Notenliste!G1</f>
        <v>10</v>
      </c>
      <c r="L2" s="19"/>
      <c r="M2" s="144" t="s">
        <v>31</v>
      </c>
      <c r="N2" s="145" t="s">
        <v>32</v>
      </c>
      <c r="O2" s="67">
        <f>Notenliste!I1</f>
        <v>10</v>
      </c>
      <c r="P2" s="19"/>
      <c r="Q2" s="144" t="s">
        <v>31</v>
      </c>
      <c r="R2" s="145" t="s">
        <v>32</v>
      </c>
      <c r="S2" s="67">
        <f>Notenliste!K1</f>
        <v>10</v>
      </c>
      <c r="T2" s="19"/>
      <c r="U2" s="144" t="s">
        <v>31</v>
      </c>
      <c r="V2" s="145" t="s">
        <v>32</v>
      </c>
      <c r="W2" s="138"/>
      <c r="X2" s="140"/>
      <c r="Y2" s="140"/>
      <c r="Z2" s="142" t="s">
        <v>7</v>
      </c>
      <c r="AA2" s="142"/>
      <c r="AB2" s="138" t="s">
        <v>33</v>
      </c>
      <c r="AC2" s="138" t="s">
        <v>34</v>
      </c>
      <c r="AO2" t="s">
        <v>35</v>
      </c>
      <c r="AT2" s="141" t="s">
        <v>36</v>
      </c>
      <c r="AU2" s="139" t="s">
        <v>2</v>
      </c>
    </row>
    <row r="3" spans="1:47" x14ac:dyDescent="0.25">
      <c r="A3" s="142" t="s">
        <v>37</v>
      </c>
      <c r="B3" s="143"/>
      <c r="C3" s="34" t="s">
        <v>38</v>
      </c>
      <c r="D3" s="58" t="s">
        <v>39</v>
      </c>
      <c r="E3" s="144"/>
      <c r="F3" s="145"/>
      <c r="G3" s="34" t="s">
        <v>40</v>
      </c>
      <c r="H3" s="58" t="s">
        <v>39</v>
      </c>
      <c r="I3" s="144"/>
      <c r="J3" s="145"/>
      <c r="K3" s="34" t="str">
        <f>G3</f>
        <v>Pnkt</v>
      </c>
      <c r="L3" s="58" t="s">
        <v>39</v>
      </c>
      <c r="M3" s="144"/>
      <c r="N3" s="145"/>
      <c r="O3" s="34" t="str">
        <f>K3</f>
        <v>Pnkt</v>
      </c>
      <c r="P3" s="58" t="s">
        <v>39</v>
      </c>
      <c r="Q3" s="144"/>
      <c r="R3" s="145"/>
      <c r="S3" s="34" t="str">
        <f>K3</f>
        <v>Pnkt</v>
      </c>
      <c r="T3" s="58" t="s">
        <v>39</v>
      </c>
      <c r="U3" s="144"/>
      <c r="V3" s="145"/>
      <c r="W3" t="s">
        <v>41</v>
      </c>
      <c r="X3" s="140"/>
      <c r="Y3" s="140"/>
      <c r="Z3" s="20" t="s">
        <v>42</v>
      </c>
      <c r="AA3" s="75" t="s">
        <v>16</v>
      </c>
      <c r="AB3" s="138"/>
      <c r="AC3" s="138"/>
      <c r="AE3" s="19" t="s">
        <v>43</v>
      </c>
      <c r="AF3" s="19"/>
      <c r="AG3" s="19" t="s">
        <v>43</v>
      </c>
      <c r="AH3" s="19"/>
      <c r="AL3">
        <v>100</v>
      </c>
      <c r="AO3">
        <v>2</v>
      </c>
      <c r="AP3">
        <v>3</v>
      </c>
      <c r="AQ3">
        <v>4</v>
      </c>
      <c r="AR3">
        <v>5</v>
      </c>
      <c r="AT3" s="138"/>
      <c r="AU3" s="140"/>
    </row>
    <row r="4" spans="1:47" ht="18.75" x14ac:dyDescent="0.3">
      <c r="A4" s="37" t="str">
        <f>'Schüler+Bedienungsanleitung'!A4</f>
        <v>Schüler</v>
      </c>
      <c r="B4" s="72" t="str">
        <f>'Schüler+Bedienungsanleitung'!B4</f>
        <v>Max</v>
      </c>
      <c r="C4" s="35">
        <f>Notenliste!C4</f>
        <v>0</v>
      </c>
      <c r="D4" s="36">
        <f>IF(Notenliste!C4&gt;=0.1,Notenliste!C4/Notenliste!C$1,)</f>
        <v>0</v>
      </c>
      <c r="E4" s="37">
        <f>IF(Endnoten!D4&gt;=(Endnoten!$AF$5/100),1,IF(Endnoten!D4&gt;=(Endnoten!$AF$6/100),2,IF(Endnoten!D4&gt;=(Endnoten!$AF$7/100),3,IF(Endnoten!D4&gt;=(Endnoten!$AF$8/100),4,5))))</f>
        <v>5</v>
      </c>
      <c r="F4" s="56">
        <f>IF(((Notenliste!C4)/Notenliste!$C$1)&gt;=((Endnoten!$AH$5+1)/100),1,IF(((Notenliste!C4)/Notenliste!$C$1)&gt;=(Endnoten!$AH$5/100),1.1,IF(((Notenliste!C4)/Notenliste!$C$1)&gt;=(Endnoten!$AH$6/100),1.2,IF(((Notenliste!C4)/Notenliste!$C$1)&gt;=(Endnoten!$AH$7/100),1.3,IF(((Notenliste!C4)/Notenliste!$C$1)&gt;=((Endnoten!$AH$8)/100),1.4,IF(((Notenliste!C4)/Notenliste!$C$1)&gt;=((Endnoten!$AH$9)/100),1.5,IF(((Notenliste!C4)/Notenliste!$C$1)&gt;=((Endnoten!$AH$10)/100),1.6,IF(((Notenliste!C4)/Notenliste!$C$1)&gt;=((Endnoten!$AH$11)/100),1.7,IF(((Notenliste!C4)/Notenliste!$C$1)&gt;=((Endnoten!$AH$12)/100),1.8,IF(((Notenliste!C4)/Notenliste!$C$1)&gt;=((Endnoten!$AH$13)/100),1.9,IF(((Notenliste!C4)/Notenliste!$C$1)&gt;=((Endnoten!$AH$14)/100),2,IF(((Notenliste!C4)/Notenliste!$C$1)&gt;=((Endnoten!$AH$15)/100),2.1,IF(((Notenliste!C4)/Notenliste!$C$1)&gt;=((Endnoten!$AH$16)/100),2.2,IF(((Notenliste!C4)/Notenliste!$C$1)&gt;=((Endnoten!$AH$17)/100),2.3,IF(((Notenliste!C4)/Notenliste!$C$1)&gt;=((Endnoten!$AH$18)/100),2.4,IF(((Notenliste!C4)/Notenliste!$C$1)&gt;=((Endnoten!$AH$19)/100),2.5,IF(((Notenliste!C4)/Notenliste!$C$1)&gt;=((Endnoten!$AH$20)/100),2.6,IF(((Notenliste!C4)/Notenliste!$C$1)&gt;=((Endnoten!$AH$21)/100),2.7,IF(((Notenliste!C4)/Notenliste!$C$1)&gt;=((Endnoten!$AH$22)/100),2.8,IF(((Notenliste!C4)/Notenliste!$C$1)&gt;=((Endnoten!$AH$23)/100),2.9,IF(((Notenliste!C4)/Notenliste!$C$1)&gt;=((Endnoten!$AH$24)/100),3,IF(((Notenliste!C4)/Notenliste!$C$1)&gt;=((Endnoten!$AH$25)/100),3.1,IF(((Notenliste!C4)/Notenliste!$C$1)&gt;=((Endnoten!$AH$26)/100),3.2,IF(((Notenliste!C4)/Notenliste!$C$1)&gt;=((Endnoten!$AH$27)/100),3.3,IF(((Notenliste!C4)/Notenliste!$C$1)&gt;=((Endnoten!$AH$28)/100),3.4,IF(((Notenliste!C4)/Notenliste!$C$1)&gt;=((Endnoten!$AH$29)/100),3.5,IF(((Notenliste!C4)/Notenliste!$C$1)&gt;=((Endnoten!$AH$30)/100),3.6,IF(((Notenliste!C4)/Notenliste!$C$1)&gt;=((Endnoten!$AH$31)/100),3.7,IF(((Notenliste!C4)/Notenliste!$C$1)&gt;=((Endnoten!$AH$32)/100),3.8,IF(((Notenliste!C4)/Notenliste!$C$1)&gt;=((Endnoten!$AH$33)/100),3.9,IF(((Notenliste!C4)/Notenliste!$C$1)&gt;=((Endnoten!$AH$34)/100),4,IF(((Notenliste!C4)/Notenliste!$C$1)&gt;=((Endnoten!$AH$35)/100),4.1,IF(((Notenliste!C4)/Notenliste!$C$1)&gt;=((Endnoten!$AH$36)/100),4.2,IF(((Notenliste!C4)/Notenliste!$C$1)&gt;=((Endnoten!$AH$37)/100),4.3,IF(((Notenliste!C4)/Notenliste!$C$1)&gt;=((Endnoten!$AH$38)/100),4.4,IF(((Notenliste!C4)/Notenliste!$C$1)&gt;=((Endnoten!$AH$39)/100),4.5,IF(((Notenliste!C4)/Notenliste!$C$1)&gt;=((Endnoten!$AH$40)/100),4.6,IF(((Notenliste!C4)/Notenliste!$C$1)&gt;=((Endnoten!$AH$41)/100),4.7,IF(((Notenliste!C4)/Notenliste!$C$1)&gt;=((Endnoten!$AH$42)/100),4.8,IF(((Notenliste!C4)/Notenliste!$C$1)&gt;=((Endnoten!$AH$43)/100),4.9,5))))))))))))))))))))))))))))))))))))))))</f>
        <v>5</v>
      </c>
      <c r="G4" s="35">
        <f>Notenliste!E4</f>
        <v>0</v>
      </c>
      <c r="H4" s="36">
        <f>IF(Notenliste!E4&gt;=0.1,Notenliste!E4/Notenliste!E$1,)</f>
        <v>0</v>
      </c>
      <c r="I4" s="37">
        <f>IF(Endnoten!H4&gt;=(Endnoten!$AF$5/100),1,IF(Endnoten!H4&gt;=(Endnoten!$AF$6/100),2,IF(Endnoten!H4&gt;=(Endnoten!$AF$7/100),3,IF(Endnoten!H4&gt;=(Endnoten!$AF$8/100),4,5))))</f>
        <v>5</v>
      </c>
      <c r="J4" s="38">
        <f>IF(((Notenliste!E4)/Notenliste!$E$1)&gt;=((Endnoten!$AH$5+1)/100),1,IF(((Notenliste!E4)/Notenliste!$E$1)&gt;=(Endnoten!$AH$5/100),1.1,IF(((Notenliste!E4)/Notenliste!$E$1)&gt;=(Endnoten!$AH$6/100),1.2,IF(((Notenliste!E4)/Notenliste!$E$1)&gt;=(Endnoten!$AH$7/100),1.3,IF(((Notenliste!E4)/Notenliste!$E$1)&gt;=((Endnoten!$AH$8)/100),1.4,IF(((Notenliste!E4)/Notenliste!$E$1)&gt;=((Endnoten!$AH$9)/100),1.5,IF(((Notenliste!E4)/Notenliste!$E$1)&gt;=((Endnoten!$AH$10)/100),1.6,IF(((Notenliste!E4)/Notenliste!$E$1)&gt;=((Endnoten!$AH$11)/100),1.7,IF(((Notenliste!E4)/Notenliste!$E$1)&gt;=((Endnoten!$AH$12)/100),1.8,IF(((Notenliste!E4)/Notenliste!$E$1)&gt;=((Endnoten!$AH$13)/100),1.9,IF(((Notenliste!E4)/Notenliste!$E$1)&gt;=((Endnoten!$AH$14)/100),2,IF(((Notenliste!E4)/Notenliste!$E$1)&gt;=((Endnoten!$AH$15)/100),2.1,IF(((Notenliste!E4)/Notenliste!$E$1)&gt;=((Endnoten!$AH$16)/100),2.2,IF(((Notenliste!E4)/Notenliste!$E$1)&gt;=((Endnoten!$AH$17)/100),2.3,IF(((Notenliste!E4)/Notenliste!$E$1)&gt;=((Endnoten!$AH$18)/100),2.4,IF(((Notenliste!E4)/Notenliste!$E$1)&gt;=((Endnoten!$AH$19)/100),2.5,IF(((Notenliste!E4)/Notenliste!$E$1)&gt;=((Endnoten!$AH$20)/100),2.6,IF(((Notenliste!E4)/Notenliste!$E$1)&gt;=((Endnoten!$AH$21)/100),2.7,IF(((Notenliste!E4)/Notenliste!$E$1)&gt;=((Endnoten!$AH$22)/100),2.8,IF(((Notenliste!E4)/Notenliste!$E$1)&gt;=((Endnoten!$AH$23)/100),2.9,IF(((Notenliste!E4)/Notenliste!$E$1)&gt;=((Endnoten!$AH$24)/100),3,IF(((Notenliste!E4)/Notenliste!$E$1)&gt;=((Endnoten!$AH$25)/100),3.1,IF(((Notenliste!E4)/Notenliste!$E$1)&gt;=((Endnoten!$AH$26)/100),3.2,IF(((Notenliste!E4)/Notenliste!$E$1)&gt;=((Endnoten!$AH$27)/100),3.3,IF(((Notenliste!E4)/Notenliste!$E$1)&gt;=((Endnoten!$AH$28)/100),3.4,IF(((Notenliste!E4)/Notenliste!$E$1)&gt;=((Endnoten!$AH$29)/100),3.5,IF(((Notenliste!E4)/Notenliste!$E$1)&gt;=((Endnoten!$AH$30)/100),3.6,IF(((Notenliste!E4)/Notenliste!$E$1)&gt;=((Endnoten!$AH$31)/100),3.7,IF(((Notenliste!E4)/Notenliste!$E$1)&gt;=((Endnoten!$AH$32)/100),3.8,IF(((Notenliste!E4)/Notenliste!$E$1)&gt;=((Endnoten!$AH$33)/100),3.9,IF(((Notenliste!E4)/Notenliste!$E$1)&gt;=((Endnoten!$AH$34)/100),4,IF(((Notenliste!E4)/Notenliste!$E$1)&gt;=((Endnoten!$AH$35)/100),4.1,IF(((Notenliste!E4)/Notenliste!$E$1)&gt;=((Endnoten!$AH$36)/100),4.2,IF(((Notenliste!E4)/Notenliste!$E$1)&gt;=((Endnoten!$AH$37)/100),4.3,IF(((Notenliste!E4)/Notenliste!$E$1)&gt;=((Endnoten!$AH$38)/100),4.4,IF(((Notenliste!E4)/Notenliste!$E$1)&gt;=((Endnoten!$AH$39)/100),4.5,IF(((Notenliste!E4)/Notenliste!$E$1)&gt;=((Endnoten!$AH$40)/100),4.6,IF(((Notenliste!E4)/Notenliste!$E$1)&gt;=((Endnoten!$AH$41)/100),4.7,IF(((Notenliste!E4)/Notenliste!$E$1)&gt;=((Endnoten!$AH$42)/100),4.8,IF(((Notenliste!E4)/Notenliste!$E$1)&gt;=((Endnoten!$AH$43)/100),4.9,5))))))))))))))))))))))))))))))))))))))))</f>
        <v>5</v>
      </c>
      <c r="K4" s="35">
        <f>Notenliste!G4</f>
        <v>0</v>
      </c>
      <c r="L4" s="36">
        <f>IF(Notenliste!G4&gt;=0.1,Notenliste!G4/Notenliste!G$1,)</f>
        <v>0</v>
      </c>
      <c r="M4" s="37">
        <f>IF(Endnoten!L4&gt;=(Endnoten!$AF$5/100),1,IF(Endnoten!L4&gt;=(Endnoten!$AF$6/100),2,IF(Endnoten!L4&gt;=(Endnoten!$AF$7/100),3,IF(Endnoten!L4&gt;=(Endnoten!$AF$8/100),4,5))))</f>
        <v>5</v>
      </c>
      <c r="N4" s="38">
        <f>IF(((Notenliste!G4)/Notenliste!$G$1)&gt;=((Endnoten!$AH$5+1)/100),1,IF(((Notenliste!G4)/Notenliste!$G$1)&gt;=(Endnoten!$AH$5/100),1.1,IF(((Notenliste!G4)/Notenliste!$G$1)&gt;=(Endnoten!$AH$6/100),1.2,IF(((Notenliste!G4)/Notenliste!$G$1)&gt;=(Endnoten!$AH$7/100),1.3,IF(((Notenliste!G4)/Notenliste!$G$1)&gt;=((Endnoten!$AH$8)/100),1.4,IF(((Notenliste!G4)/Notenliste!$G$1)&gt;=((Endnoten!$AH$9)/100),1.5,IF(((Notenliste!G4)/Notenliste!$G$1)&gt;=((Endnoten!$AH$10)/100),1.6,IF(((Notenliste!G4)/Notenliste!$G$1)&gt;=((Endnoten!$AH$11)/100),1.7,IF(((Notenliste!G4)/Notenliste!$G$1)&gt;=((Endnoten!$AH$12)/100),1.8,IF(((Notenliste!G4)/Notenliste!$G$1)&gt;=((Endnoten!$AH$13)/100),1.9,IF(((Notenliste!G4)/Notenliste!$G$1)&gt;=((Endnoten!$AH$14)/100),2,IF(((Notenliste!G4)/Notenliste!$G$1)&gt;=((Endnoten!$AH$15)/100),2.1,IF(((Notenliste!G4)/Notenliste!$G$1)&gt;=((Endnoten!$AH$16)/100),2.2,IF(((Notenliste!G4)/Notenliste!$G$1)&gt;=((Endnoten!$AH$17)/100),2.3,IF(((Notenliste!G4)/Notenliste!$G$1)&gt;=((Endnoten!$AH$18)/100),2.4,IF(((Notenliste!G4)/Notenliste!$G$1)&gt;=((Endnoten!$AH$19)/100),2.5,IF(((Notenliste!G4)/Notenliste!$G$1)&gt;=((Endnoten!$AH$20)/100),2.6,IF(((Notenliste!G4)/Notenliste!$G$1)&gt;=((Endnoten!$AH$21)/100),2.7,IF(((Notenliste!G4)/Notenliste!$G$1)&gt;=((Endnoten!$AH$22)/100),2.8,IF(((Notenliste!G4)/Notenliste!$G$1)&gt;=((Endnoten!$AH$23)/100),2.9,IF(((Notenliste!G4)/Notenliste!$G$1)&gt;=((Endnoten!$AH$24)/100),3,IF(((Notenliste!G4)/Notenliste!$G$1)&gt;=((Endnoten!$AH$25)/100),3.1,IF(((Notenliste!G4)/Notenliste!$G$1)&gt;=((Endnoten!$AH$26)/100),3.2,IF(((Notenliste!G4)/Notenliste!$G$1)&gt;=((Endnoten!$AH$27)/100),3.3,IF(((Notenliste!G4)/Notenliste!$G$1)&gt;=((Endnoten!$AH$28)/100),3.4,IF(((Notenliste!G4)/Notenliste!$G$1)&gt;=((Endnoten!$AH$29)/100),3.5,IF(((Notenliste!G4)/Notenliste!$G$1)&gt;=((Endnoten!$AH$30)/100),3.6,IF(((Notenliste!G4)/Notenliste!$G$1)&gt;=((Endnoten!$AH$31)/100),3.7,IF(((Notenliste!G4)/Notenliste!$G$1)&gt;=((Endnoten!$AH$32)/100),3.8,IF(((Notenliste!G4)/Notenliste!$G$1)&gt;=((Endnoten!$AH$33)/100),3.9,IF(((Notenliste!G4)/Notenliste!$G$1)&gt;=((Endnoten!$AH$34)/100),4,IF(((Notenliste!G4)/Notenliste!$G$1)&gt;=((Endnoten!$AH$35)/100),4.1,IF(((Notenliste!G4)/Notenliste!$G$1)&gt;=((Endnoten!$AH$36)/100),4.2,IF(((Notenliste!G4)/Notenliste!$G$1)&gt;=((Endnoten!$AH$37)/100),4.3,IF(((Notenliste!G4)/Notenliste!$G$1)&gt;=((Endnoten!$AH$38)/100),4.4,IF(((Notenliste!G4)/Notenliste!$G$1)&gt;=((Endnoten!$AH$39)/100),4.5,IF(((Notenliste!G4)/Notenliste!$G$1)&gt;=((Endnoten!$AH$40)/100),4.6,IF(((Notenliste!G4)/Notenliste!$G$1)&gt;=((Endnoten!$AH$41)/100),4.7,IF(((Notenliste!G4)/Notenliste!$G$1)&gt;=((Endnoten!$AH$42)/100),4.8,IF(((Notenliste!G4)/Notenliste!$G$1)&gt;=((Endnoten!$AH$43)/100),4.9,5))))))))))))))))))))))))))))))))))))))))</f>
        <v>5</v>
      </c>
      <c r="O4" s="35">
        <f>Notenliste!I4</f>
        <v>0</v>
      </c>
      <c r="P4" s="36">
        <f>IF(Notenliste!I4&gt;=0.1,Notenliste!I4/Notenliste!I$1,)</f>
        <v>0</v>
      </c>
      <c r="Q4" s="37">
        <f>IF(Endnoten!P4&gt;=(Endnoten!$AF$5/100),1,IF(Endnoten!P4&gt;=(Endnoten!$AF$6/100),2,IF(Endnoten!P4&gt;=(Endnoten!$AF$7/100),3,IF(Endnoten!P4&gt;=(Endnoten!$AF$8/100),4,5))))</f>
        <v>5</v>
      </c>
      <c r="R4" s="38">
        <f>IF(((Notenliste!I4)/Notenliste!$I$1)&gt;=((Endnoten!$AH$5+1)/100),1,IF(((Notenliste!I4)/Notenliste!$I$1)&gt;=(Endnoten!$AH$5/100),1.1,IF(((Notenliste!I4)/Notenliste!$I$1)&gt;=(Endnoten!$AH$6/100),1.2,IF(((Notenliste!I4)/Notenliste!$I$1)&gt;=(Endnoten!$AH$7/100),1.3,IF(((Notenliste!I4)/Notenliste!$I$1)&gt;=((Endnoten!$AH$8)/100),1.4,IF(((Notenliste!I4)/Notenliste!$I$1)&gt;=((Endnoten!$AH$9)/100),1.5,IF(((Notenliste!I4)/Notenliste!$I$1)&gt;=((Endnoten!$AH$10)/100),1.6,IF(((Notenliste!I4)/Notenliste!$I$1)&gt;=((Endnoten!$AH$11)/100),1.7,IF(((Notenliste!I4)/Notenliste!$I$1)&gt;=((Endnoten!$AH$12)/100),1.8,IF(((Notenliste!I4)/Notenliste!$I$1)&gt;=((Endnoten!$AH$13)/100),1.9,IF(((Notenliste!I4)/Notenliste!$I$1)&gt;=((Endnoten!$AH$14)/100),2,IF(((Notenliste!I4)/Notenliste!$I$1)&gt;=((Endnoten!$AH$15)/100),2.1,IF(((Notenliste!I4)/Notenliste!$I$1)&gt;=((Endnoten!$AH$16)/100),2.2,IF(((Notenliste!I4)/Notenliste!$I$1)&gt;=((Endnoten!$AH$17)/100),2.3,IF(((Notenliste!I4)/Notenliste!$I$1)&gt;=((Endnoten!$AH$18)/100),2.4,IF(((Notenliste!I4)/Notenliste!$I$1)&gt;=((Endnoten!$AH$19)/100),2.5,IF(((Notenliste!I4)/Notenliste!$I$1)&gt;=((Endnoten!$AH$20)/100),2.6,IF(((Notenliste!I4)/Notenliste!$I$1)&gt;=((Endnoten!$AH$21)/100),2.7,IF(((Notenliste!I4)/Notenliste!$I$1)&gt;=((Endnoten!$AH$22)/100),2.8,IF(((Notenliste!I4)/Notenliste!$I$1)&gt;=((Endnoten!$AH$23)/100),2.9,IF(((Notenliste!I4)/Notenliste!$I$1)&gt;=((Endnoten!$AH$24)/100),3,IF(((Notenliste!I4)/Notenliste!$I$1)&gt;=((Endnoten!$AH$25)/100),3.1,IF(((Notenliste!I4)/Notenliste!$I$1)&gt;=((Endnoten!$AH$26)/100),3.2,IF(((Notenliste!I4)/Notenliste!$I$1)&gt;=((Endnoten!$AH$27)/100),3.3,IF(((Notenliste!I4)/Notenliste!$I$1)&gt;=((Endnoten!$AH$28)/100),3.4,IF(((Notenliste!I4)/Notenliste!$I$1)&gt;=((Endnoten!$AH$29)/100),3.5,IF(((Notenliste!I4)/Notenliste!$I$1)&gt;=((Endnoten!$AH$30)/100),3.6,IF(((Notenliste!I4)/Notenliste!$I$1)&gt;=((Endnoten!$AH$31)/100),3.7,IF(((Notenliste!I4)/Notenliste!$I$1)&gt;=((Endnoten!$AH$32)/100),3.8,IF(((Notenliste!I4)/Notenliste!$I$1)&gt;=((Endnoten!$AH$33)/100),3.9,IF(((Notenliste!I4)/Notenliste!$I$1)&gt;=((Endnoten!$AH$34)/100),4,IF(((Notenliste!I4)/Notenliste!$I$1)&gt;=((Endnoten!$AH$35)/100),4.1,IF(((Notenliste!I4)/Notenliste!$I$1)&gt;=((Endnoten!$AH$36)/100),4.2,IF(((Notenliste!I4)/Notenliste!$I$1)&gt;=((Endnoten!$AH$37)/100),4.3,IF(((Notenliste!I4)/Notenliste!$I$1)&gt;=((Endnoten!$AH$38)/100),4.4,IF(((Notenliste!I4)/Notenliste!$I$1)&gt;=((Endnoten!$AH$39)/100),4.5,IF(((Notenliste!I4)/Notenliste!$I$1)&gt;=((Endnoten!$AH$40)/100),4.6,IF(((Notenliste!I4)/Notenliste!$I$1)&gt;=((Endnoten!$AH$41)/100),4.7,IF(((Notenliste!I4)/Notenliste!$I$1)&gt;=((Endnoten!$AH$42)/100),4.8,IF(((Notenliste!I4)/Notenliste!$I$1)&gt;=((Endnoten!$AH$43)/100),4.9,5))))))))))))))))))))))))))))))))))))))))</f>
        <v>5</v>
      </c>
      <c r="S4" s="35">
        <f>Notenliste!K4</f>
        <v>0</v>
      </c>
      <c r="T4" s="36">
        <f>IF(Notenliste!K4&gt;=0.1,Notenliste!K4/Notenliste!K$1,)</f>
        <v>0</v>
      </c>
      <c r="U4" s="37">
        <f>IF(Endnoten!T4&gt;=(Endnoten!$AF$5/100),1,IF(Endnoten!T4&gt;=(Endnoten!$AF$6/100),2,IF(Endnoten!T4&gt;=(Endnoten!$AF$7/100),3,IF(Endnoten!T4&gt;=(Endnoten!$AF$8/100),4,5))))</f>
        <v>5</v>
      </c>
      <c r="V4" s="38">
        <f>IF(((Notenliste!K4)/Notenliste!$K$1)&gt;=((Endnoten!$AH$5+1)/100),1,IF(((Notenliste!K4)/Notenliste!$K$1)&gt;=(Endnoten!$AH$5/100),1.1,IF(((Notenliste!K4)/Notenliste!$K$1)&gt;=(Endnoten!$AH$6/100),1.2,IF(((Notenliste!K4)/Notenliste!$K$1)&gt;=(Endnoten!$AH$7/100),1.3,IF(((Notenliste!K4)/Notenliste!$K$1)&gt;=((Endnoten!$AH$8)/100),1.4,IF(((Notenliste!K4)/Notenliste!$K$1)&gt;=((Endnoten!$AH$9)/100),1.5,IF(((Notenliste!K4)/Notenliste!$K$1)&gt;=((Endnoten!$AH$10)/100),1.6,IF(((Notenliste!K4)/Notenliste!$K$1)&gt;=((Endnoten!$AH$11)/100),1.7,IF(((Notenliste!K4)/Notenliste!$K$1)&gt;=((Endnoten!$AH$12)/100),1.8,IF(((Notenliste!K4)/Notenliste!$K$1)&gt;=((Endnoten!$AH$13)/100),1.9,IF(((Notenliste!K4)/Notenliste!$K$1)&gt;=((Endnoten!$AH$14)/100),2,IF(((Notenliste!K4)/Notenliste!$K$1)&gt;=((Endnoten!$AH$15)/100),2.1,IF(((Notenliste!K4)/Notenliste!$K$1)&gt;=((Endnoten!$AH$16)/100),2.2,IF(((Notenliste!K4)/Notenliste!$K$1)&gt;=((Endnoten!$AH$17)/100),2.3,IF(((Notenliste!K4)/Notenliste!$K$1)&gt;=((Endnoten!$AH$18)/100),2.4,IF(((Notenliste!K4)/Notenliste!$K$1)&gt;=((Endnoten!$AH$19)/100),2.5,IF(((Notenliste!K4)/Notenliste!$K$1)&gt;=((Endnoten!$AH$20)/100),2.6,IF(((Notenliste!K4)/Notenliste!$K$1)&gt;=((Endnoten!$AH$21)/100),2.7,IF(((Notenliste!K4)/Notenliste!$K$1)&gt;=((Endnoten!$AH$22)/100),2.8,IF(((Notenliste!K4)/Notenliste!$K$1)&gt;=((Endnoten!$AH$23)/100),2.9,IF(((Notenliste!K4)/Notenliste!$K$1)&gt;=((Endnoten!$AH$24)/100),3,IF(((Notenliste!K4)/Notenliste!$K$1)&gt;=((Endnoten!$AH$25)/100),3.1,IF(((Notenliste!K4)/Notenliste!$K$1)&gt;=((Endnoten!$AH$26)/100),3.2,IF(((Notenliste!K4)/Notenliste!$K$1)&gt;=((Endnoten!$AH$27)/100),3.3,IF(((Notenliste!K4)/Notenliste!$K$1)&gt;=((Endnoten!$AH$28)/100),3.4,IF(((Notenliste!K4)/Notenliste!$K$1)&gt;=((Endnoten!$AH$29)/100),3.5,IF(((Notenliste!K4)/Notenliste!$K$1)&gt;=((Endnoten!$AH$30)/100),3.6,IF(((Notenliste!K4)/Notenliste!$K$1)&gt;=((Endnoten!$AH$31)/100),3.7,IF(((Notenliste!K4)/Notenliste!$K$1)&gt;=((Endnoten!$AH$32)/100),3.8,IF(((Notenliste!K4)/Notenliste!$K$1)&gt;=((Endnoten!$AH$33)/100),3.9,IF(((Notenliste!K4)/Notenliste!$K$1)&gt;=((Endnoten!$AH$34)/100),4,IF(((Notenliste!K4)/Notenliste!$K$1)&gt;=((Endnoten!$AH$35)/100),4.1,IF(((Notenliste!K4)/Notenliste!$K$1)&gt;=((Endnoten!$AH$36)/100),4.2,IF(((Notenliste!K4)/Notenliste!$K$1)&gt;=((Endnoten!$AH$37)/100),4.3,IF(((Notenliste!K4)/Notenliste!$K$1)&gt;=((Endnoten!$AH$38)/100),4.4,IF(((Notenliste!K4)/Notenliste!$K$1)&gt;=((Endnoten!$AH$39)/100),4.5,IF(((Notenliste!K4)/Notenliste!$K$1)&gt;=((Endnoten!$AH$40)/100),4.6,IF(((Notenliste!K4)/Notenliste!$K$1)&gt;=((Endnoten!$AH$41)/100),4.7,IF(((Notenliste!K4)/Notenliste!$K$1)&gt;=((Endnoten!$AH$42)/100),4.8,IF(((Notenliste!K4)/Notenliste!$K$1)&gt;=((Endnoten!$AH$43)/100),4.9,5))))))))))))))))))))))))))))))))))))))))</f>
        <v>5</v>
      </c>
      <c r="W4" s="39">
        <v>0</v>
      </c>
      <c r="X4" s="36" t="e" cm="1">
        <f t="array" ref="X4">_xlfn.IFS((T4&gt;0.1),(AVERAGE(F4,J4,N4,R4,U4)),(P4&gt;=0.1),(AVERAGE(F4,J4,N4,R4)),(L4&gt;=0.1),(AVERAGE(F4,J4,N4)),(H4&gt;0.1),(AVERAGE(F4,J4)),(D4&gt;0.1),F4)</f>
        <v>#N/A</v>
      </c>
      <c r="Y4" s="40">
        <f>AVERAGE(IF(F4&gt;=0.1,F4,),IF(J4&gt;=0.1,J4,),IF(N4&gt;=0.1,N4,),IF(R4&gt;=0.1,R4,))</f>
        <v>5</v>
      </c>
      <c r="Z4" s="40">
        <f>SUM(Notenliste!N4:AI4)</f>
        <v>1</v>
      </c>
      <c r="AA4" s="76">
        <f>Notenliste!AJ4</f>
        <v>1</v>
      </c>
      <c r="AB4" s="40" t="e">
        <f>((AA4*Notenliste!$AJ$2)+(IF(W4=0,X4,Y4)*(1-Notenliste!$AJ$2)))</f>
        <v>#N/A</v>
      </c>
      <c r="AC4" s="41">
        <f>AVERAGE(E4,I4,M4,Q4)</f>
        <v>5</v>
      </c>
      <c r="AD4" s="17">
        <f>AVERAGE(IF(F4&gt;=0.1,F4,),IF(J4&gt;=0.1,J4,),IF(N4&gt;=0.1,N4,),IF(R4&gt;=0.1,R4,))</f>
        <v>5</v>
      </c>
      <c r="AE4" s="19">
        <v>1</v>
      </c>
      <c r="AF4" s="29">
        <v>100</v>
      </c>
      <c r="AG4" s="22">
        <v>1</v>
      </c>
      <c r="AH4" s="22">
        <v>100</v>
      </c>
      <c r="AI4">
        <f>IF(((AL4+AJ4+AK4)/$AL$3)&gt;=((Endnoten!$AH$5+1)/100),1,IF(((AL4+AJ4+AK4)/$AL$3)&gt;=(Endnoten!$AH$5/100),1.1,IF(((AL4+AJ4+AK4)/$AL$3)&gt;=(Endnoten!$AH$6/100),1.2,IF(((AL4+AJ4+AK4)/$AL$3)&gt;=(Endnoten!$AH$7/100),1.3,IF(((AL4+AJ4+AK4)/$AL$3)&gt;=((Endnoten!$AH$8)/100),1.4,IF(((AL4+AJ4+AK4)/$AL$3)&gt;=((Endnoten!$AH$9)/100),1.5,IF(((AL4+AJ4+AK4)/$AL$3)&gt;=((Endnoten!$AH$10)/100),1.6,IF(((AL4+AJ4+AK4)/$AL$3)&gt;=((Endnoten!$AH$11)/100),1.7,IF(((AL4+AJ4+AK4)/$AL$3)&gt;=((Endnoten!$AH$12)/100),1.8,IF(((AL4+AJ4+AK4)/$AL$3)&gt;=((Endnoten!$AH$13)/100),1.9,IF(((AL4+AJ4+AK4)/$AL$3)&gt;=((Endnoten!$AH$14)/100),2,IF(((AL4+AJ4+AK4)/$AL$3)&gt;=((Endnoten!$AH$15)/100),2.1,IF(((AL4+AJ4+AK4)/$AL$3)&gt;=((Endnoten!$AH$16)/100),2.2,IF(((AL4+AJ4+AK4)/$AL$3)&gt;=((Endnoten!$AH$17)/100),2.3,IF(((AL4+AJ4+AK4)/$AL$3)&gt;=((Endnoten!$AH$18)/100),2.4,IF(((AL4+AJ4+AK4)/$AL$3)&gt;=((Endnoten!$AH$19)/100),2.5,IF(((AL4+AJ4+AK4)/$AL$3)&gt;=((Endnoten!$AH$20)/100),2.6,IF(((AL4+AJ4+AK4)/$AL$3)&gt;=((Endnoten!$AH$21)/100),2.7,IF(((AL4+AJ4+AK4)/$AL$3)&gt;=((Endnoten!$AH$22)/100),2.8,IF(((AL4+AJ4+AK4)/$AL$3)&gt;=((Endnoten!$AH$23)/100),2.9,IF(((AL4+AJ4+AK4)/$AL$3)&gt;=((Endnoten!$AH$24)/100),3,IF(((AL4+AJ4+AK4)/$AL$3)&gt;=((Endnoten!$AH$25)/100),3.1,IF(((AL4+AJ4+AK4)/$AL$3)&gt;=((Endnoten!$AH$26)/100),3.2,IF(((AL4+AJ4+AK4)/$AL$3)&gt;=((Endnoten!$AH$27)/100),3.3,IF(((AL4+AJ4+AK4)/$AL$3)&gt;=((Endnoten!$AH$28)/100),3.4,IF(((AL4+AJ4+AK4)/$AL$3)&gt;=((Endnoten!$AH$29)/100),3.5,IF(((AL4+AJ4+AK4)/$AL$3)&gt;=((Endnoten!$AH$30)/100),3.6,IF(((AL4+AJ4+AK4)/$AL$3)&gt;=((Endnoten!$AH$31)/100),3.7,IF(((AL4+AJ4+AK4)/$AL$3)&gt;=((Endnoten!$AH$32)/100),3.8,IF(((AL4+AJ4+AK4)/$AL$3)&gt;=((Endnoten!$AH$33)/100),3.9,IF(((AL4+AJ4+AK4)/$AL$3)&gt;=((Endnoten!$AH$34)/100),4,IF(((AL4+AJ4+AK4)/$AL$3)&gt;=((Endnoten!$AH$35)/100),4.1,IF(((AL4+AJ4+AK4)/$AL$3)&gt;=((Endnoten!$AH$36)/100),4.2,IF(((AL4+AJ4+AK4)/$AL$3)&gt;=((Endnoten!$AH$37)/100),4.3,IF(((AL4+AJ4+AK4)/$AL$3)&gt;=((Endnoten!$AH$38)/100),4.4,IF(((AL4+AJ4+AK4)/$AL$3)&gt;=((Endnoten!$AH$39)/100),4.5,IF(((AL4+AJ4+AK4)/$AL$3)&gt;=((Endnoten!$AH$40)/100),4.6,IF(((AL4+AJ4+AK4)/$AL$3)&gt;=((Endnoten!$AH$41)/100),4.7,IF(((AL4+AJ4+AK4)/$AL$3)&gt;=((Endnoten!$AH$42)/100),4.8,IF(((AL4+AJ4+AK4)/$AL$3)&gt;=((Endnoten!$AH$43)/100),4.9,5))))))))))))))))))))))))))))))))))))))))</f>
        <v>1</v>
      </c>
      <c r="AL4">
        <v>99</v>
      </c>
      <c r="AN4" s="82"/>
      <c r="AO4" s="82">
        <f>AVERAGE(F4,J4)</f>
        <v>5</v>
      </c>
      <c r="AP4" s="82">
        <f>AVERAGE(F4,J4,N4)</f>
        <v>5</v>
      </c>
      <c r="AQ4" s="82">
        <f>AVERAGE(F4,J4,N4,R4)</f>
        <v>5</v>
      </c>
      <c r="AR4" s="82">
        <f>AVERAGE(F4,J4,N4,R4,U4)</f>
        <v>5</v>
      </c>
      <c r="AT4" s="1">
        <f>IF(((Notenliste!C4+Notenliste!E4+Notenliste!G4)/$AT$1)&gt;=((Endnoten!$AH$5+1)/100),1,IF(((Notenliste!C4+Notenliste!E4+Notenliste!G4)/$AT$1)&gt;=(Endnoten!$AH$5/100),1.1,IF(((Notenliste!C4+Notenliste!E4+Notenliste!G4)/$AT$1)&gt;=(Endnoten!$AH$6/100),1.2,IF(((Notenliste!C4+Notenliste!E4+Notenliste!G4)/$AT$1)&gt;=(Endnoten!$AH$7/100),1.3,IF(((Notenliste!C4+Notenliste!E4+Notenliste!G4)/$AT$1)&gt;=((Endnoten!$AH$8)/100),1.4,IF(((Notenliste!C4+Notenliste!E4+Notenliste!G4)/$AT$1)&gt;=((Endnoten!$AH$9)/100),1.5,IF(((Notenliste!C4+Notenliste!E4+Notenliste!G4)/$AT$1)&gt;=((Endnoten!$AH$10)/100),1.6,IF(((Notenliste!C4+Notenliste!E4+Notenliste!G4)/$AT$1)&gt;=((Endnoten!$AH$11)/100),1.7,IF(((Notenliste!C4+Notenliste!E4+Notenliste!G4)/$AT$1)&gt;=((Endnoten!$AH$12)/100),1.8,IF(((Notenliste!C4+Notenliste!E4+Notenliste!G4)/$AT$1)&gt;=((Endnoten!$AH$13)/100),1.9,IF(((Notenliste!C4+Notenliste!E4+Notenliste!G4)/$AT$1)&gt;=((Endnoten!$AH$14)/100),2,IF(((Notenliste!C4+Notenliste!E4+Notenliste!G4)/$AT$1)&gt;=((Endnoten!$AH$15)/100),2.1,IF(((Notenliste!C4+Notenliste!E4+Notenliste!G4)/$AT$1)&gt;=((Endnoten!$AH$16)/100),2.2,IF(((Notenliste!C4+Notenliste!E4+Notenliste!G4)/$AT$1)&gt;=((Endnoten!$AH$17)/100),2.3,IF(((Notenliste!C4+Notenliste!E4+Notenliste!G4)/$AT$1)&gt;=((Endnoten!$AH$18)/100),2.4,IF(((Notenliste!C4+Notenliste!E4+Notenliste!G4)/$AT$1)&gt;=((Endnoten!$AH$19)/100),2.5,IF(((Notenliste!C4+Notenliste!E4+Notenliste!G4)/$AT$1)&gt;=((Endnoten!$AH$20)/100),2.6,IF(((Notenliste!C4+Notenliste!E4+Notenliste!G4)/$AT$1)&gt;=((Endnoten!$AH$21)/100),2.7,IF(((Notenliste!C4+Notenliste!E4+Notenliste!G4)/$AT$1)&gt;=((Endnoten!$AH$22)/100),2.8,IF(((Notenliste!C4+Notenliste!E4+Notenliste!G4)/$AT$1)&gt;=((Endnoten!$AH$23)/100),2.9,IF(((Notenliste!C4+Notenliste!E4+Notenliste!G4)/$AT$1)&gt;=((Endnoten!$AH$24)/100),3,IF(((Notenliste!C4+Notenliste!E4+Notenliste!G4)/$AT$1)&gt;=((Endnoten!$AH$25)/100),3.1,IF(((Notenliste!C4+Notenliste!E4+Notenliste!G4)/$AT$1)&gt;=((Endnoten!$AH$26)/100),3.2,IF(((Notenliste!C4+Notenliste!E4+Notenliste!G4)/$AT$1)&gt;=((Endnoten!$AH$27)/100),3.3,IF(((Notenliste!C4+Notenliste!E4+Notenliste!G4)/$AT$1)&gt;=((Endnoten!$AH$28)/100),3.4,IF(((Notenliste!C4+Notenliste!E4+Notenliste!G4)/$AT$1)&gt;=((Endnoten!$AH$29)/100),3.5,IF(((Notenliste!C4+Notenliste!E4+Notenliste!G4)/$AT$1)&gt;=((Endnoten!$AH$30)/100),3.6,IF(((Notenliste!C4+Notenliste!E4+Notenliste!G4)/$AT$1)&gt;=((Endnoten!$AH$31)/100),3.7,IF(((Notenliste!C4+Notenliste!E4+Notenliste!G4)/$AT$1)&gt;=((Endnoten!$AH$32)/100),3.8,IF(((Notenliste!C4+Notenliste!E4+Notenliste!G4)/$AT$1)&gt;=((Endnoten!$AH$33)/100),3.9,IF(((Notenliste!C4+Notenliste!E4+Notenliste!G4)/$AT$1)&gt;=((Endnoten!$AH$34)/100),4,IF(((Notenliste!C4+Notenliste!E4+Notenliste!G4)/$AT$1)&gt;=((Endnoten!$AH$35)/100),4.1,IF(((Notenliste!C4+Notenliste!E4+Notenliste!G4)/$AT$1)&gt;=((Endnoten!$AH$36)/100),4.2,IF(((Notenliste!C4+Notenliste!E4+Notenliste!G4)/$AT$1)&gt;=((Endnoten!$AH$37)/100),4.3,IF(((Notenliste!C4+Notenliste!E4+Notenliste!G4)/$AT$1)&gt;=((Endnoten!$AH$38)/100),4.4,IF(((Notenliste!C4+Notenliste!E4+Notenliste!G4)/$AT$1)&gt;=((Endnoten!$AH$39)/100),4.5,IF(((Notenliste!C4+Notenliste!E4+Notenliste!G4)/$AT$1)&gt;=((Endnoten!$AH$40)/100),4.6,IF(((Notenliste!C4+Notenliste!E4+Notenliste!G4)/$AT$1)&gt;=((Endnoten!$AH$41)/100),4.7,IF(((Notenliste!C4+Notenliste!E4+Notenliste!G4)/$AT$1)&gt;=((Endnoten!$AH$42)/100),4.8,IF(((Notenliste!C4+Notenliste!E4+Notenliste!G4)/$AT$1)&gt;=((Endnoten!$AH$43)/100),4.9,5))))))))))))))))))))))))))))))))))))))))</f>
        <v>5</v>
      </c>
      <c r="AU4" s="1">
        <f>IF(((Notenliste!C4+Notenliste!E4+Notenliste!G4+Notenliste!K4)/$AU$1)&gt;=((Endnoten!$AH$5+1)/100),1,IF(((Notenliste!C4+Notenliste!E4+Notenliste!G4+Notenliste!K4)/$AU$1)&gt;=(Endnoten!$AH$5/100),1.1,IF(((Notenliste!C4+Notenliste!E4+Notenliste!G4+Notenliste!K4)/$AU$1)&gt;=(Endnoten!$AH$6/100),1.2,IF(((Notenliste!C4+Notenliste!E4+Notenliste!G4+Notenliste!K4)/$AU$1)&gt;=(Endnoten!$AH$7/100),1.3,IF(((Notenliste!C4+Notenliste!E4+Notenliste!G4+Notenliste!K4)/$AU$1)&gt;=((Endnoten!$AH$8)/100),1.4,IF(((Notenliste!C4+Notenliste!E4+Notenliste!G4+Notenliste!K4)/$AU$1)&gt;=((Endnoten!$AH$9)/100),1.5,IF(((Notenliste!C4+Notenliste!E4+Notenliste!G4+Notenliste!K4)/$AU$1)&gt;=((Endnoten!$AH$10)/100),1.6,IF(((Notenliste!C4+Notenliste!E4+Notenliste!G4+Notenliste!K4)/$AU$1)&gt;=((Endnoten!$AH$11)/100),1.7,IF(((Notenliste!C4+Notenliste!E4+Notenliste!G4+Notenliste!K4)/$AU$1)&gt;=((Endnoten!$AH$12)/100),1.8,IF(((Notenliste!C4+Notenliste!E4+Notenliste!G4+Notenliste!K4)/$AU$1)&gt;=((Endnoten!$AH$13)/100),1.9,IF(((Notenliste!C4+Notenliste!E4+Notenliste!G4+Notenliste!K4)/$AU$1)&gt;=((Endnoten!$AH$14)/100),2,IF(((Notenliste!C4+Notenliste!E4+Notenliste!G4+Notenliste!K4)/$AU$1)&gt;=((Endnoten!$AH$15)/100),2.1,IF(((Notenliste!C4+Notenliste!E4+Notenliste!G4+Notenliste!K4)/$AU$1)&gt;=((Endnoten!$AH$16)/100),2.2,IF(((Notenliste!C4+Notenliste!E4+Notenliste!G4+Notenliste!K4)/$AU$1)&gt;=((Endnoten!$AH$17)/100),2.3,IF(((Notenliste!C4+Notenliste!E4+Notenliste!G4+Notenliste!K4)/$AU$1)&gt;=((Endnoten!$AH$18)/100),2.4,IF(((Notenliste!C4+Notenliste!E4+Notenliste!G4+Notenliste!K4)/$AU$1)&gt;=((Endnoten!$AH$19)/100),2.5,IF(((Notenliste!C4+Notenliste!E4+Notenliste!G4+Notenliste!K4)/$AU$1)&gt;=((Endnoten!$AH$20)/100),2.6,IF(((Notenliste!C4+Notenliste!E4+Notenliste!G4+Notenliste!K4)/$AU$1)&gt;=((Endnoten!$AH$21)/100),2.7,IF(((Notenliste!C4+Notenliste!E4+Notenliste!G4+Notenliste!K4)/$AU$1)&gt;=((Endnoten!$AH$22)/100),2.8,IF(((Notenliste!C4+Notenliste!E4+Notenliste!G4+Notenliste!K4)/$AU$1)&gt;=((Endnoten!$AH$23)/100),2.9,IF(((Notenliste!C4+Notenliste!E4+Notenliste!G4+Notenliste!K4)/$AU$1)&gt;=((Endnoten!$AH$24)/100),3,IF(((Notenliste!C4+Notenliste!E4+Notenliste!G4+Notenliste!K4)/$AU$1)&gt;=((Endnoten!$AH$25)/100),3.1,IF(((Notenliste!C4+Notenliste!E4+Notenliste!G4+Notenliste!K4)/$AU$1)&gt;=((Endnoten!$AH$26)/100),3.2,IF(((Notenliste!C4+Notenliste!E4+Notenliste!G4+Notenliste!K4)/$AU$1)&gt;=((Endnoten!$AH$27)/100),3.3,IF(((Notenliste!C4+Notenliste!E4+Notenliste!G4+Notenliste!K4)/$AU$1)&gt;=((Endnoten!$AH$28)/100),3.4,IF(((Notenliste!C4+Notenliste!E4+Notenliste!G4+Notenliste!K4)/$AU$1)&gt;=((Endnoten!$AH$29)/100),3.5,IF(((Notenliste!C4+Notenliste!E4+Notenliste!G4+Notenliste!K4)/$AU$1)&gt;=((Endnoten!$AH$30)/100),3.6,IF(((Notenliste!C4+Notenliste!E4+Notenliste!G4+Notenliste!K4)/$AU$1)&gt;=((Endnoten!$AH$31)/100),3.7,IF(((Notenliste!C4+Notenliste!E4+Notenliste!G4+Notenliste!K4)/$AU$1)&gt;=((Endnoten!$AH$32)/100),3.8,IF(((Notenliste!C4+Notenliste!E4+Notenliste!G4+Notenliste!K4)/$AU$1)&gt;=((Endnoten!$AH$33)/100),3.9,IF(((Notenliste!C4+Notenliste!E4+Notenliste!G4+Notenliste!K4)/$AU$1)&gt;=((Endnoten!$AH$34)/100),4,IF(((Notenliste!C4+Notenliste!E4+Notenliste!G4+Notenliste!K4)/$AU$1)&gt;=((Endnoten!$AH$35)/100),4.1,IF(((Notenliste!C4+Notenliste!E4+Notenliste!G4+Notenliste!K4)/$AU$1)&gt;=((Endnoten!$AH$36)/100),4.2,IF(((Notenliste!C4+Notenliste!E4+Notenliste!G4+Notenliste!K4)/$AU$1)&gt;=((Endnoten!$AH$37)/100),4.3,IF(((Notenliste!C4+Notenliste!E4+Notenliste!G4+Notenliste!K4)/$AU$1)&gt;=((Endnoten!$AH$38)/100),4.4,IF(((Notenliste!C4+Notenliste!E4+Notenliste!G4+Notenliste!K4)/$AU$1)&gt;=((Endnoten!$AH$39)/100),4.5,IF(((Notenliste!C4+Notenliste!E4+Notenliste!G4+Notenliste!K4)/$AU$1)&gt;=((Endnoten!$AH$40)/100),4.6,IF(((Notenliste!C4+Notenliste!E4+Notenliste!G4+Notenliste!K4)/$AU$1)&gt;=((Endnoten!$AH$41)/100),4.7,IF(((Notenliste!C4+Notenliste!E4+Notenliste!G4+Notenliste!K4)/$AU$1)&gt;=((Endnoten!$AH$42)/100),4.8,IF(((Notenliste!C4+Notenliste!E4+Notenliste!G4+Notenliste!K4)/$AU$1)&gt;=((Endnoten!$AH$43)/100),4.9,5))))))))))))))))))))))))))))))))))))))))</f>
        <v>5</v>
      </c>
    </row>
    <row r="5" spans="1:47" ht="18.75" x14ac:dyDescent="0.3">
      <c r="A5" s="44">
        <f>'Schüler+Bedienungsanleitung'!A5</f>
        <v>2</v>
      </c>
      <c r="B5" s="45">
        <f>'Schüler+Bedienungsanleitung'!B5</f>
        <v>2</v>
      </c>
      <c r="C5" s="42">
        <f>Notenliste!C5</f>
        <v>0</v>
      </c>
      <c r="D5" s="43">
        <f>IF(Notenliste!C5&gt;=0.1,Notenliste!C5/Notenliste!C$1,)</f>
        <v>0</v>
      </c>
      <c r="E5" s="44">
        <f>IF(Endnoten!D5&gt;=(Endnoten!$AF$5/100),1,IF(Endnoten!D5&gt;=(Endnoten!$AF$6/100),2,IF(Endnoten!D5&gt;=(Endnoten!$AF$7/100),3,IF(Endnoten!D5&gt;=(Endnoten!$AF$8/100),4,5))))</f>
        <v>5</v>
      </c>
      <c r="F5" s="56">
        <f>IF(((Notenliste!C5)/Notenliste!$C$1)&gt;=((Endnoten!$AH$5+1)/100),1,IF(((Notenliste!C5)/Notenliste!$C$1)&gt;=(Endnoten!$AH$5/100),1.1,IF(((Notenliste!C5)/Notenliste!$C$1)&gt;=(Endnoten!$AH$6/100),1.2,IF(((Notenliste!C5)/Notenliste!$C$1)&gt;=(Endnoten!$AH$7/100),1.3,IF(((Notenliste!C5)/Notenliste!$C$1)&gt;=((Endnoten!$AH$8)/100),1.4,IF(((Notenliste!C5)/Notenliste!$C$1)&gt;=((Endnoten!$AH$9)/100),1.5,IF(((Notenliste!C5)/Notenliste!$C$1)&gt;=((Endnoten!$AH$10)/100),1.6,IF(((Notenliste!C5)/Notenliste!$C$1)&gt;=((Endnoten!$AH$11)/100),1.7,IF(((Notenliste!C5)/Notenliste!$C$1)&gt;=((Endnoten!$AH$12)/100),1.8,IF(((Notenliste!C5)/Notenliste!$C$1)&gt;=((Endnoten!$AH$13)/100),1.9,IF(((Notenliste!C5)/Notenliste!$C$1)&gt;=((Endnoten!$AH$14)/100),2,IF(((Notenliste!C5)/Notenliste!$C$1)&gt;=((Endnoten!$AH$15)/100),2.1,IF(((Notenliste!C5)/Notenliste!$C$1)&gt;=((Endnoten!$AH$16)/100),2.2,IF(((Notenliste!C5)/Notenliste!$C$1)&gt;=((Endnoten!$AH$17)/100),2.3,IF(((Notenliste!C5)/Notenliste!$C$1)&gt;=((Endnoten!$AH$18)/100),2.4,IF(((Notenliste!C5)/Notenliste!$C$1)&gt;=((Endnoten!$AH$19)/100),2.5,IF(((Notenliste!C5)/Notenliste!$C$1)&gt;=((Endnoten!$AH$20)/100),2.6,IF(((Notenliste!C5)/Notenliste!$C$1)&gt;=((Endnoten!$AH$21)/100),2.7,IF(((Notenliste!C5)/Notenliste!$C$1)&gt;=((Endnoten!$AH$22)/100),2.8,IF(((Notenliste!C5)/Notenliste!$C$1)&gt;=((Endnoten!$AH$23)/100),2.9,IF(((Notenliste!C5)/Notenliste!$C$1)&gt;=((Endnoten!$AH$24)/100),3,IF(((Notenliste!C5)/Notenliste!$C$1)&gt;=((Endnoten!$AH$25)/100),3.1,IF(((Notenliste!C5)/Notenliste!$C$1)&gt;=((Endnoten!$AH$26)/100),3.2,IF(((Notenliste!C5)/Notenliste!$C$1)&gt;=((Endnoten!$AH$27)/100),3.3,IF(((Notenliste!C5)/Notenliste!$C$1)&gt;=((Endnoten!$AH$28)/100),3.4,IF(((Notenliste!C5)/Notenliste!$C$1)&gt;=((Endnoten!$AH$29)/100),3.5,IF(((Notenliste!C5)/Notenliste!$C$1)&gt;=((Endnoten!$AH$30)/100),3.6,IF(((Notenliste!C5)/Notenliste!$C$1)&gt;=((Endnoten!$AH$31)/100),3.7,IF(((Notenliste!C5)/Notenliste!$C$1)&gt;=((Endnoten!$AH$32)/100),3.8,IF(((Notenliste!C5)/Notenliste!$C$1)&gt;=((Endnoten!$AH$33)/100),3.9,IF(((Notenliste!C5)/Notenliste!$C$1)&gt;=((Endnoten!$AH$34)/100),4,IF(((Notenliste!C5)/Notenliste!$C$1)&gt;=((Endnoten!$AH$35)/100),4.1,IF(((Notenliste!C5)/Notenliste!$C$1)&gt;=((Endnoten!$AH$36)/100),4.2,IF(((Notenliste!C5)/Notenliste!$C$1)&gt;=((Endnoten!$AH$37)/100),4.3,IF(((Notenliste!C5)/Notenliste!$C$1)&gt;=((Endnoten!$AH$38)/100),4.4,IF(((Notenliste!C5)/Notenliste!$C$1)&gt;=((Endnoten!$AH$39)/100),4.5,IF(((Notenliste!C5)/Notenliste!$C$1)&gt;=((Endnoten!$AH$40)/100),4.6,IF(((Notenliste!C5)/Notenliste!$C$1)&gt;=((Endnoten!$AH$41)/100),4.7,IF(((Notenliste!C5)/Notenliste!$C$1)&gt;=((Endnoten!$AH$42)/100),4.8,IF(((Notenliste!C5)/Notenliste!$C$1)&gt;=((Endnoten!$AH$43)/100),4.9,5))))))))))))))))))))))))))))))))))))))))</f>
        <v>5</v>
      </c>
      <c r="G5" s="42">
        <f>Notenliste!E5</f>
        <v>0</v>
      </c>
      <c r="H5" s="43">
        <f>IF(Notenliste!E5&gt;=0.1,Notenliste!E5/Notenliste!E$1,)</f>
        <v>0</v>
      </c>
      <c r="I5" s="44">
        <f>IF(Endnoten!H5&gt;=(Endnoten!$AF$5/100),1,IF(Endnoten!H5&gt;=(Endnoten!$AF$6/100),2,IF(Endnoten!H5&gt;=(Endnoten!$AF$7/100),3,IF(Endnoten!H5&gt;=(Endnoten!$AF$8/100),4,5))))</f>
        <v>5</v>
      </c>
      <c r="J5" s="56">
        <f>IF(((Notenliste!E5)/Notenliste!$E$1)&gt;=((Endnoten!$AH$5+1)/100),1,IF(((Notenliste!E5)/Notenliste!$E$1)&gt;=(Endnoten!$AH$5/100),1.1,IF(((Notenliste!E5)/Notenliste!$E$1)&gt;=(Endnoten!$AH$6/100),1.2,IF(((Notenliste!E5)/Notenliste!$E$1)&gt;=(Endnoten!$AH$7/100),1.3,IF(((Notenliste!E5)/Notenliste!$E$1)&gt;=((Endnoten!$AH$8)/100),1.4,IF(((Notenliste!E5)/Notenliste!$E$1)&gt;=((Endnoten!$AH$9)/100),1.5,IF(((Notenliste!E5)/Notenliste!$E$1)&gt;=((Endnoten!$AH$10)/100),1.6,IF(((Notenliste!E5)/Notenliste!$E$1)&gt;=((Endnoten!$AH$11)/100),1.7,IF(((Notenliste!E5)/Notenliste!$E$1)&gt;=((Endnoten!$AH$12)/100),1.8,IF(((Notenliste!E5)/Notenliste!$E$1)&gt;=((Endnoten!$AH$13)/100),1.9,IF(((Notenliste!E5)/Notenliste!$E$1)&gt;=((Endnoten!$AH$14)/100),2,IF(((Notenliste!E5)/Notenliste!$E$1)&gt;=((Endnoten!$AH$15)/100),2.1,IF(((Notenliste!E5)/Notenliste!$E$1)&gt;=((Endnoten!$AH$16)/100),2.2,IF(((Notenliste!E5)/Notenliste!$E$1)&gt;=((Endnoten!$AH$17)/100),2.3,IF(((Notenliste!E5)/Notenliste!$E$1)&gt;=((Endnoten!$AH$18)/100),2.4,IF(((Notenliste!E5)/Notenliste!$E$1)&gt;=((Endnoten!$AH$19)/100),2.5,IF(((Notenliste!E5)/Notenliste!$E$1)&gt;=((Endnoten!$AH$20)/100),2.6,IF(((Notenliste!E5)/Notenliste!$E$1)&gt;=((Endnoten!$AH$21)/100),2.7,IF(((Notenliste!E5)/Notenliste!$E$1)&gt;=((Endnoten!$AH$22)/100),2.8,IF(((Notenliste!E5)/Notenliste!$E$1)&gt;=((Endnoten!$AH$23)/100),2.9,IF(((Notenliste!E5)/Notenliste!$E$1)&gt;=((Endnoten!$AH$24)/100),3,IF(((Notenliste!E5)/Notenliste!$E$1)&gt;=((Endnoten!$AH$25)/100),3.1,IF(((Notenliste!E5)/Notenliste!$E$1)&gt;=((Endnoten!$AH$26)/100),3.2,IF(((Notenliste!E5)/Notenliste!$E$1)&gt;=((Endnoten!$AH$27)/100),3.3,IF(((Notenliste!E5)/Notenliste!$E$1)&gt;=((Endnoten!$AH$28)/100),3.4,IF(((Notenliste!E5)/Notenliste!$E$1)&gt;=((Endnoten!$AH$29)/100),3.5,IF(((Notenliste!E5)/Notenliste!$E$1)&gt;=((Endnoten!$AH$30)/100),3.6,IF(((Notenliste!E5)/Notenliste!$E$1)&gt;=((Endnoten!$AH$31)/100),3.7,IF(((Notenliste!E5)/Notenliste!$E$1)&gt;=((Endnoten!$AH$32)/100),3.8,IF(((Notenliste!E5)/Notenliste!$E$1)&gt;=((Endnoten!$AH$33)/100),3.9,IF(((Notenliste!E5)/Notenliste!$E$1)&gt;=((Endnoten!$AH$34)/100),4,IF(((Notenliste!E5)/Notenliste!$E$1)&gt;=((Endnoten!$AH$35)/100),4.1,IF(((Notenliste!E5)/Notenliste!$E$1)&gt;=((Endnoten!$AH$36)/100),4.2,IF(((Notenliste!E5)/Notenliste!$E$1)&gt;=((Endnoten!$AH$37)/100),4.3,IF(((Notenliste!E5)/Notenliste!$E$1)&gt;=((Endnoten!$AH$38)/100),4.4,IF(((Notenliste!E5)/Notenliste!$E$1)&gt;=((Endnoten!$AH$39)/100),4.5,IF(((Notenliste!E5)/Notenliste!$E$1)&gt;=((Endnoten!$AH$40)/100),4.6,IF(((Notenliste!E5)/Notenliste!$E$1)&gt;=((Endnoten!$AH$41)/100),4.7,IF(((Notenliste!E5)/Notenliste!$E$1)&gt;=((Endnoten!$AH$42)/100),4.8,IF(((Notenliste!E5)/Notenliste!$E$1)&gt;=((Endnoten!$AH$43)/100),4.9,5))))))))))))))))))))))))))))))))))))))))</f>
        <v>5</v>
      </c>
      <c r="K5" s="42">
        <f>Notenliste!G5</f>
        <v>0</v>
      </c>
      <c r="L5" s="43">
        <f>IF(Notenliste!G5&gt;=0.1,Notenliste!G5/Notenliste!G$1,)</f>
        <v>0</v>
      </c>
      <c r="M5" s="44">
        <f>IF(Endnoten!L5&gt;=(Endnoten!$AF$5/100),1,IF(Endnoten!L5&gt;=(Endnoten!$AF$6/100),2,IF(Endnoten!L5&gt;=(Endnoten!$AF$7/100),3,IF(Endnoten!L5&gt;=(Endnoten!$AF$8/100),4,5))))</f>
        <v>5</v>
      </c>
      <c r="N5" s="56">
        <f>IF(((Notenliste!G5)/Notenliste!$G$1)&gt;=((Endnoten!$AH$5+1)/100),1,IF(((Notenliste!G5)/Notenliste!$G$1)&gt;=(Endnoten!$AH$5/100),1.1,IF(((Notenliste!G5)/Notenliste!$G$1)&gt;=(Endnoten!$AH$6/100),1.2,IF(((Notenliste!G5)/Notenliste!$G$1)&gt;=(Endnoten!$AH$7/100),1.3,IF(((Notenliste!G5)/Notenliste!$G$1)&gt;=((Endnoten!$AH$8)/100),1.4,IF(((Notenliste!G5)/Notenliste!$G$1)&gt;=((Endnoten!$AH$9)/100),1.5,IF(((Notenliste!G5)/Notenliste!$G$1)&gt;=((Endnoten!$AH$10)/100),1.6,IF(((Notenliste!G5)/Notenliste!$G$1)&gt;=((Endnoten!$AH$11)/100),1.7,IF(((Notenliste!G5)/Notenliste!$G$1)&gt;=((Endnoten!$AH$12)/100),1.8,IF(((Notenliste!G5)/Notenliste!$G$1)&gt;=((Endnoten!$AH$13)/100),1.9,IF(((Notenliste!G5)/Notenliste!$G$1)&gt;=((Endnoten!$AH$14)/100),2,IF(((Notenliste!G5)/Notenliste!$G$1)&gt;=((Endnoten!$AH$15)/100),2.1,IF(((Notenliste!G5)/Notenliste!$G$1)&gt;=((Endnoten!$AH$16)/100),2.2,IF(((Notenliste!G5)/Notenliste!$G$1)&gt;=((Endnoten!$AH$17)/100),2.3,IF(((Notenliste!G5)/Notenliste!$G$1)&gt;=((Endnoten!$AH$18)/100),2.4,IF(((Notenliste!G5)/Notenliste!$G$1)&gt;=((Endnoten!$AH$19)/100),2.5,IF(((Notenliste!G5)/Notenliste!$G$1)&gt;=((Endnoten!$AH$20)/100),2.6,IF(((Notenliste!G5)/Notenliste!$G$1)&gt;=((Endnoten!$AH$21)/100),2.7,IF(((Notenliste!G5)/Notenliste!$G$1)&gt;=((Endnoten!$AH$22)/100),2.8,IF(((Notenliste!G5)/Notenliste!$G$1)&gt;=((Endnoten!$AH$23)/100),2.9,IF(((Notenliste!G5)/Notenliste!$G$1)&gt;=((Endnoten!$AH$24)/100),3,IF(((Notenliste!G5)/Notenliste!$G$1)&gt;=((Endnoten!$AH$25)/100),3.1,IF(((Notenliste!G5)/Notenliste!$G$1)&gt;=((Endnoten!$AH$26)/100),3.2,IF(((Notenliste!G5)/Notenliste!$G$1)&gt;=((Endnoten!$AH$27)/100),3.3,IF(((Notenliste!G5)/Notenliste!$G$1)&gt;=((Endnoten!$AH$28)/100),3.4,IF(((Notenliste!G5)/Notenliste!$G$1)&gt;=((Endnoten!$AH$29)/100),3.5,IF(((Notenliste!G5)/Notenliste!$G$1)&gt;=((Endnoten!$AH$30)/100),3.6,IF(((Notenliste!G5)/Notenliste!$G$1)&gt;=((Endnoten!$AH$31)/100),3.7,IF(((Notenliste!G5)/Notenliste!$G$1)&gt;=((Endnoten!$AH$32)/100),3.8,IF(((Notenliste!G5)/Notenliste!$G$1)&gt;=((Endnoten!$AH$33)/100),3.9,IF(((Notenliste!G5)/Notenliste!$G$1)&gt;=((Endnoten!$AH$34)/100),4,IF(((Notenliste!G5)/Notenliste!$G$1)&gt;=((Endnoten!$AH$35)/100),4.1,IF(((Notenliste!G5)/Notenliste!$G$1)&gt;=((Endnoten!$AH$36)/100),4.2,IF(((Notenliste!G5)/Notenliste!$G$1)&gt;=((Endnoten!$AH$37)/100),4.3,IF(((Notenliste!G5)/Notenliste!$G$1)&gt;=((Endnoten!$AH$38)/100),4.4,IF(((Notenliste!G5)/Notenliste!$G$1)&gt;=((Endnoten!$AH$39)/100),4.5,IF(((Notenliste!G5)/Notenliste!$G$1)&gt;=((Endnoten!$AH$40)/100),4.6,IF(((Notenliste!G5)/Notenliste!$G$1)&gt;=((Endnoten!$AH$41)/100),4.7,IF(((Notenliste!G5)/Notenliste!$G$1)&gt;=((Endnoten!$AH$42)/100),4.8,IF(((Notenliste!G5)/Notenliste!$G$1)&gt;=((Endnoten!$AH$43)/100),4.9,5))))))))))))))))))))))))))))))))))))))))</f>
        <v>5</v>
      </c>
      <c r="O5" s="42">
        <f>Notenliste!K5</f>
        <v>0</v>
      </c>
      <c r="P5" s="36">
        <f>IF(Notenliste!I5&gt;=0.1,Notenliste!I5/Notenliste!I$1,)</f>
        <v>0</v>
      </c>
      <c r="Q5" s="44">
        <f>IF(Endnoten!P5&gt;=(Endnoten!$AF$5/100),1,IF(Endnoten!P5&gt;=(Endnoten!$AF$6/100),2,IF(Endnoten!P5&gt;=(Endnoten!$AF$7/100),3,IF(Endnoten!P5&gt;=(Endnoten!$AF$8/100),4,5))))</f>
        <v>5</v>
      </c>
      <c r="R5" s="56">
        <f>IF(((Notenliste!K5)/Notenliste!$G$1)&gt;=((Endnoten!$AH$5+1)/100),1,IF(((Notenliste!K5)/Notenliste!$G$1)&gt;=(Endnoten!$AH$5/100),1.1,IF(((Notenliste!K5)/Notenliste!$G$1)&gt;=(Endnoten!$AH$6/100),1.2,IF(((Notenliste!K5)/Notenliste!$G$1)&gt;=(Endnoten!$AH$7/100),1.3,IF(((Notenliste!K5)/Notenliste!$G$1)&gt;=((Endnoten!$AH$8)/100),1.4,IF(((Notenliste!K5)/Notenliste!$G$1)&gt;=((Endnoten!$AH$9)/100),1.5,IF(((Notenliste!K5)/Notenliste!$G$1)&gt;=((Endnoten!$AH$10)/100),1.6,IF(((Notenliste!K5)/Notenliste!$G$1)&gt;=((Endnoten!$AH$11)/100),1.7,IF(((Notenliste!K5)/Notenliste!$G$1)&gt;=((Endnoten!$AH$12)/100),1.8,IF(((Notenliste!K5)/Notenliste!$G$1)&gt;=((Endnoten!$AH$13)/100),1.9,IF(((Notenliste!K5)/Notenliste!$G$1)&gt;=((Endnoten!$AH$14)/100),2,IF(((Notenliste!K5)/Notenliste!$G$1)&gt;=((Endnoten!$AH$15)/100),2.1,IF(((Notenliste!K5)/Notenliste!$G$1)&gt;=((Endnoten!$AH$16)/100),2.2,IF(((Notenliste!K5)/Notenliste!$G$1)&gt;=((Endnoten!$AH$17)/100),2.3,IF(((Notenliste!K5)/Notenliste!$G$1)&gt;=((Endnoten!$AH$18)/100),2.4,IF(((Notenliste!K5)/Notenliste!$G$1)&gt;=((Endnoten!$AH$19)/100),2.5,IF(((Notenliste!K5)/Notenliste!$G$1)&gt;=((Endnoten!$AH$20)/100),2.6,IF(((Notenliste!K5)/Notenliste!$G$1)&gt;=((Endnoten!$AH$21)/100),2.7,IF(((Notenliste!K5)/Notenliste!$G$1)&gt;=((Endnoten!$AH$22)/100),2.8,IF(((Notenliste!K5)/Notenliste!$G$1)&gt;=((Endnoten!$AH$23)/100),2.9,IF(((Notenliste!K5)/Notenliste!$G$1)&gt;=((Endnoten!$AH$24)/100),3,IF(((Notenliste!K5)/Notenliste!$G$1)&gt;=((Endnoten!$AH$25)/100),3.1,IF(((Notenliste!K5)/Notenliste!$G$1)&gt;=((Endnoten!$AH$26)/100),3.2,IF(((Notenliste!K5)/Notenliste!$G$1)&gt;=((Endnoten!$AH$27)/100),3.3,IF(((Notenliste!K5)/Notenliste!$G$1)&gt;=((Endnoten!$AH$28)/100),3.4,IF(((Notenliste!K5)/Notenliste!$G$1)&gt;=((Endnoten!$AH$29)/100),3.5,IF(((Notenliste!K5)/Notenliste!$G$1)&gt;=((Endnoten!$AH$30)/100),3.6,IF(((Notenliste!K5)/Notenliste!$G$1)&gt;=((Endnoten!$AH$31)/100),3.7,IF(((Notenliste!K5)/Notenliste!$G$1)&gt;=((Endnoten!$AH$32)/100),3.8,IF(((Notenliste!K5)/Notenliste!$G$1)&gt;=((Endnoten!$AH$33)/100),3.9,IF(((Notenliste!K5)/Notenliste!$G$1)&gt;=((Endnoten!$AH$34)/100),4,IF(((Notenliste!K5)/Notenliste!$G$1)&gt;=((Endnoten!$AH$35)/100),4.1,IF(((Notenliste!K5)/Notenliste!$G$1)&gt;=((Endnoten!$AH$36)/100),4.2,IF(((Notenliste!K5)/Notenliste!$G$1)&gt;=((Endnoten!$AH$37)/100),4.3,IF(((Notenliste!K5)/Notenliste!$G$1)&gt;=((Endnoten!$AH$38)/100),4.4,IF(((Notenliste!K5)/Notenliste!$G$1)&gt;=((Endnoten!$AH$39)/100),4.5,IF(((Notenliste!K5)/Notenliste!$G$1)&gt;=((Endnoten!$AH$40)/100),4.6,IF(((Notenliste!K5)/Notenliste!$G$1)&gt;=((Endnoten!$AH$41)/100),4.7,IF(((Notenliste!K5)/Notenliste!$G$1)&gt;=((Endnoten!$AH$42)/100),4.8,IF(((Notenliste!K5)/Notenliste!$G$1)&gt;=((Endnoten!$AH$43)/100),4.9,5))))))))))))))))))))))))))))))))))))))))</f>
        <v>5</v>
      </c>
      <c r="S5" s="42">
        <f>Notenliste!K5</f>
        <v>0</v>
      </c>
      <c r="T5" s="43">
        <f>IF(Notenliste!K5&gt;=0.1,Notenliste!K5/Notenliste!K$1,)</f>
        <v>0</v>
      </c>
      <c r="U5" s="44">
        <f>IF(Endnoten!T5&gt;=(Endnoten!$AF$5/100),1,IF(Endnoten!T5&gt;=(Endnoten!$AF$6/100),2,IF(Endnoten!T5&gt;=(Endnoten!$AF$7/100),3,IF(Endnoten!T5&gt;=(Endnoten!$AF$8/100),4,5))))</f>
        <v>5</v>
      </c>
      <c r="V5" s="56">
        <f>IF(((Notenliste!K5)/Notenliste!$K$1)&gt;=((Endnoten!$AH$5+1)/100),1,IF(((Notenliste!K5)/Notenliste!$K$1)&gt;=(Endnoten!$AH$5/100),1.1,IF(((Notenliste!K5)/Notenliste!$K$1)&gt;=(Endnoten!$AH$6/100),1.2,IF(((Notenliste!K5)/Notenliste!$K$1)&gt;=(Endnoten!$AH$7/100),1.3,IF(((Notenliste!K5)/Notenliste!$K$1)&gt;=((Endnoten!$AH$8)/100),1.4,IF(((Notenliste!K5)/Notenliste!$K$1)&gt;=((Endnoten!$AH$9)/100),1.5,IF(((Notenliste!K5)/Notenliste!$K$1)&gt;=((Endnoten!$AH$10)/100),1.6,IF(((Notenliste!K5)/Notenliste!$K$1)&gt;=((Endnoten!$AH$11)/100),1.7,IF(((Notenliste!K5)/Notenliste!$K$1)&gt;=((Endnoten!$AH$12)/100),1.8,IF(((Notenliste!K5)/Notenliste!$K$1)&gt;=((Endnoten!$AH$13)/100),1.9,IF(((Notenliste!K5)/Notenliste!$K$1)&gt;=((Endnoten!$AH$14)/100),2,IF(((Notenliste!K5)/Notenliste!$K$1)&gt;=((Endnoten!$AH$15)/100),2.1,IF(((Notenliste!K5)/Notenliste!$K$1)&gt;=((Endnoten!$AH$16)/100),2.2,IF(((Notenliste!K5)/Notenliste!$K$1)&gt;=((Endnoten!$AH$17)/100),2.3,IF(((Notenliste!K5)/Notenliste!$K$1)&gt;=((Endnoten!$AH$18)/100),2.4,IF(((Notenliste!K5)/Notenliste!$K$1)&gt;=((Endnoten!$AH$19)/100),2.5,IF(((Notenliste!K5)/Notenliste!$K$1)&gt;=((Endnoten!$AH$20)/100),2.6,IF(((Notenliste!K5)/Notenliste!$K$1)&gt;=((Endnoten!$AH$21)/100),2.7,IF(((Notenliste!K5)/Notenliste!$K$1)&gt;=((Endnoten!$AH$22)/100),2.8,IF(((Notenliste!K5)/Notenliste!$K$1)&gt;=((Endnoten!$AH$23)/100),2.9,IF(((Notenliste!K5)/Notenliste!$K$1)&gt;=((Endnoten!$AH$24)/100),3,IF(((Notenliste!K5)/Notenliste!$K$1)&gt;=((Endnoten!$AH$25)/100),3.1,IF(((Notenliste!K5)/Notenliste!$K$1)&gt;=((Endnoten!$AH$26)/100),3.2,IF(((Notenliste!K5)/Notenliste!$K$1)&gt;=((Endnoten!$AH$27)/100),3.3,IF(((Notenliste!K5)/Notenliste!$K$1)&gt;=((Endnoten!$AH$28)/100),3.4,IF(((Notenliste!K5)/Notenliste!$K$1)&gt;=((Endnoten!$AH$29)/100),3.5,IF(((Notenliste!K5)/Notenliste!$K$1)&gt;=((Endnoten!$AH$30)/100),3.6,IF(((Notenliste!K5)/Notenliste!$K$1)&gt;=((Endnoten!$AH$31)/100),3.7,IF(((Notenliste!K5)/Notenliste!$K$1)&gt;=((Endnoten!$AH$32)/100),3.8,IF(((Notenliste!K5)/Notenliste!$K$1)&gt;=((Endnoten!$AH$33)/100),3.9,IF(((Notenliste!K5)/Notenliste!$K$1)&gt;=((Endnoten!$AH$34)/100),4,IF(((Notenliste!K5)/Notenliste!$K$1)&gt;=((Endnoten!$AH$35)/100),4.1,IF(((Notenliste!K5)/Notenliste!$K$1)&gt;=((Endnoten!$AH$36)/100),4.2,IF(((Notenliste!K5)/Notenliste!$K$1)&gt;=((Endnoten!$AH$37)/100),4.3,IF(((Notenliste!K5)/Notenliste!$K$1)&gt;=((Endnoten!$AH$38)/100),4.4,IF(((Notenliste!K5)/Notenliste!$K$1)&gt;=((Endnoten!$AH$39)/100),4.5,IF(((Notenliste!K5)/Notenliste!$K$1)&gt;=((Endnoten!$AH$40)/100),4.6,IF(((Notenliste!K5)/Notenliste!$K$1)&gt;=((Endnoten!$AH$41)/100),4.7,IF(((Notenliste!K5)/Notenliste!$K$1)&gt;=((Endnoten!$AH$42)/100),4.8,IF(((Notenliste!K5)/Notenliste!$K$1)&gt;=((Endnoten!$AH$43)/100),4.9,5))))))))))))))))))))))))))))))))))))))))</f>
        <v>5</v>
      </c>
      <c r="W5" s="46">
        <v>0</v>
      </c>
      <c r="X5" s="43" t="e" cm="1">
        <f t="array" ref="X5">_xlfn.IFS((T5&gt;0.1),(AVERAGE(F5,J5,N5,R5,U5)),(P5&gt;=0.1),(AVERAGE(F5,J5,N5,R5)),(L5&gt;=0.1),(AVERAGE(F5,J5,N5)),(H5&gt;0.1),(AVERAGE(F5,J5)),(D5&gt;0.1),F5)</f>
        <v>#N/A</v>
      </c>
      <c r="Y5" s="47">
        <f t="shared" ref="Y5:Y33" si="0">AVERAGE(F5,J5,N5,V5)</f>
        <v>5</v>
      </c>
      <c r="Z5" s="47">
        <f>SUM(Notenliste!N5:AI5)</f>
        <v>1</v>
      </c>
      <c r="AA5" s="77">
        <f>Notenliste!AJ5</f>
        <v>1</v>
      </c>
      <c r="AB5" s="47" t="e">
        <f>((AA5*Notenliste!$AJ$2)+(IF(W5=0,X5,Y5)*(1-Notenliste!$AJ$2)))</f>
        <v>#N/A</v>
      </c>
      <c r="AC5" s="48">
        <f t="shared" ref="AC5:AC33" si="1">AVERAGE(F5,J5,N5,V5)</f>
        <v>5</v>
      </c>
      <c r="AD5" s="17">
        <f t="shared" ref="AD5:AD33" si="2">AVERAGE(IF(F5&gt;=0.1,F5,),IF(J5&gt;=0.1,J5,),IF(N5&gt;=0.1,N5,),IF(R5&gt;=0.1,R5,))</f>
        <v>5</v>
      </c>
      <c r="AE5" s="19">
        <v>2</v>
      </c>
      <c r="AF5" s="29">
        <v>90</v>
      </c>
      <c r="AG5" s="22">
        <v>1.1000000000000001</v>
      </c>
      <c r="AH5" s="22">
        <f>(AF4-AF5)/5*4+AF5</f>
        <v>98</v>
      </c>
      <c r="AI5">
        <f>IF(((AL5+AJ5+AK5)/$AL$3)&gt;=((Endnoten!$AH$5+1)/100),1,IF(((AL5+AJ5+AK5)/$AL$3)&gt;=(Endnoten!$AH$5/100),1.1,IF(((AL5+AJ5+AK5)/$AL$3)&gt;=(Endnoten!$AH$6/100),1.2,IF(((AL5+AJ5+AK5)/$AL$3)&gt;=(Endnoten!$AH$7/100),1.3,IF(((AL5+AJ5+AK5)/$AL$3)&gt;=((Endnoten!$AH$8)/100),1.4,IF(((AL5+AJ5+AK5)/$AL$3)&gt;=((Endnoten!$AH$9)/100),1.5,IF(((AL5+AJ5+AK5)/$AL$3)&gt;=((Endnoten!$AH$10)/100),1.6,IF(((AL5+AJ5+AK5)/$AL$3)&gt;=((Endnoten!$AH$11)/100),1.7,IF(((AL5+AJ5+AK5)/$AL$3)&gt;=((Endnoten!$AH$12)/100),1.8,IF(((AL5+AJ5+AK5)/$AL$3)&gt;=((Endnoten!$AH$13)/100),1.9,IF(((AL5+AJ5+AK5)/$AL$3)&gt;=((Endnoten!$AH$14)/100),2,IF(((AL5+AJ5+AK5)/$AL$3)&gt;=((Endnoten!$AH$15)/100),2.1,IF(((AL5+AJ5+AK5)/$AL$3)&gt;=((Endnoten!$AH$16)/100),2.2,IF(((AL5+AJ5+AK5)/$AL$3)&gt;=((Endnoten!$AH$17)/100),2.3,IF(((AL5+AJ5+AK5)/$AL$3)&gt;=((Endnoten!$AH$18)/100),2.4,IF(((AL5+AJ5+AK5)/$AL$3)&gt;=((Endnoten!$AH$19)/100),2.5,IF(((AL5+AJ5+AK5)/$AL$3)&gt;=((Endnoten!$AH$20)/100),2.6,IF(((AL5+AJ5+AK5)/$AL$3)&gt;=((Endnoten!$AH$21)/100),2.7,IF(((AL5+AJ5+AK5)/$AL$3)&gt;=((Endnoten!$AH$22)/100),2.8,IF(((AL5+AJ5+AK5)/$AL$3)&gt;=((Endnoten!$AH$23)/100),2.9,IF(((AL5+AJ5+AK5)/$AL$3)&gt;=((Endnoten!$AH$24)/100),3,IF(((AL5+AJ5+AK5)/$AL$3)&gt;=((Endnoten!$AH$25)/100),3.1,IF(((AL5+AJ5+AK5)/$AL$3)&gt;=((Endnoten!$AH$26)/100),3.2,IF(((AL5+AJ5+AK5)/$AL$3)&gt;=((Endnoten!$AH$27)/100),3.3,IF(((AL5+AJ5+AK5)/$AL$3)&gt;=((Endnoten!$AH$28)/100),3.4,IF(((AL5+AJ5+AK5)/$AL$3)&gt;=((Endnoten!$AH$29)/100),3.5,IF(((AL5+AJ5+AK5)/$AL$3)&gt;=((Endnoten!$AH$30)/100),3.6,IF(((AL5+AJ5+AK5)/$AL$3)&gt;=((Endnoten!$AH$31)/100),3.7,IF(((AL5+AJ5+AK5)/$AL$3)&gt;=((Endnoten!$AH$32)/100),3.8,IF(((AL5+AJ5+AK5)/$AL$3)&gt;=((Endnoten!$AH$33)/100),3.9,IF(((AL5+AJ5+AK5)/$AL$3)&gt;=((Endnoten!$AH$34)/100),4,IF(((AL5+AJ5+AK5)/$AL$3)&gt;=((Endnoten!$AH$35)/100),4.1,IF(((AL5+AJ5+AK5)/$AL$3)&gt;=((Endnoten!$AH$36)/100),4.2,IF(((AL5+AJ5+AK5)/$AL$3)&gt;=((Endnoten!$AH$37)/100),4.3,IF(((AL5+AJ5+AK5)/$AL$3)&gt;=((Endnoten!$AH$38)/100),4.4,IF(((AL5+AJ5+AK5)/$AL$3)&gt;=((Endnoten!$AH$39)/100),4.5,IF(((AL5+AJ5+AK5)/$AL$3)&gt;=((Endnoten!$AH$40)/100),4.6,IF(((AL5+AJ5+AK5)/$AL$3)&gt;=((Endnoten!$AH$41)/100),4.7,IF(((AL5+AJ5+AK5)/$AL$3)&gt;=((Endnoten!$AH$42)/100),4.8,IF(((AL5+AJ5+AK5)/$AL$3)&gt;=((Endnoten!$AH$43)/100),4.9,5))))))))))))))))))))))))))))))))))))))))</f>
        <v>1.1000000000000001</v>
      </c>
      <c r="AL5">
        <f>AL4-1</f>
        <v>98</v>
      </c>
      <c r="AN5" s="82"/>
      <c r="AO5" s="82">
        <f t="shared" ref="AO5:AO33" si="3">AVERAGE(F5,J5)</f>
        <v>5</v>
      </c>
      <c r="AP5" s="82">
        <f t="shared" ref="AP5:AP33" si="4">AVERAGE(F5,J5,N5)</f>
        <v>5</v>
      </c>
      <c r="AQ5" s="82">
        <f t="shared" ref="AQ5:AQ33" si="5">AVERAGE(F5,J5,N5,R5)</f>
        <v>5</v>
      </c>
      <c r="AR5" s="82">
        <f t="shared" ref="AR5:AR33" si="6">AVERAGE(F5,J5,N5,R5,U5)</f>
        <v>5</v>
      </c>
      <c r="AT5" s="1">
        <f>IF(((Notenliste!C5+Notenliste!E5+Notenliste!G5)/$AT$1)&gt;=((Endnoten!$AH$5+1)/100),1,IF(((Notenliste!C5+Notenliste!E5+Notenliste!G5)/$AT$1)&gt;=(Endnoten!$AH$5/100),1.1,IF(((Notenliste!C5+Notenliste!E5+Notenliste!G5)/$AT$1)&gt;=(Endnoten!$AH$6/100),1.2,IF(((Notenliste!C5+Notenliste!E5+Notenliste!G5)/$AT$1)&gt;=(Endnoten!$AH$7/100),1.3,IF(((Notenliste!C5+Notenliste!E5+Notenliste!G5)/$AT$1)&gt;=((Endnoten!$AH$8)/100),1.4,IF(((Notenliste!C5+Notenliste!E5+Notenliste!G5)/$AT$1)&gt;=((Endnoten!$AH$9)/100),1.5,IF(((Notenliste!C5+Notenliste!E5+Notenliste!G5)/$AT$1)&gt;=((Endnoten!$AH$10)/100),1.6,IF(((Notenliste!C5+Notenliste!E5+Notenliste!G5)/$AT$1)&gt;=((Endnoten!$AH$11)/100),1.7,IF(((Notenliste!C5+Notenliste!E5+Notenliste!G5)/$AT$1)&gt;=((Endnoten!$AH$12)/100),1.8,IF(((Notenliste!C5+Notenliste!E5+Notenliste!G5)/$AT$1)&gt;=((Endnoten!$AH$13)/100),1.9,IF(((Notenliste!C5+Notenliste!E5+Notenliste!G5)/$AT$1)&gt;=((Endnoten!$AH$14)/100),2,IF(((Notenliste!C5+Notenliste!E5+Notenliste!G5)/$AT$1)&gt;=((Endnoten!$AH$15)/100),2.1,IF(((Notenliste!C5+Notenliste!E5+Notenliste!G5)/$AT$1)&gt;=((Endnoten!$AH$16)/100),2.2,IF(((Notenliste!C5+Notenliste!E5+Notenliste!G5)/$AT$1)&gt;=((Endnoten!$AH$17)/100),2.3,IF(((Notenliste!C5+Notenliste!E5+Notenliste!G5)/$AT$1)&gt;=((Endnoten!$AH$18)/100),2.4,IF(((Notenliste!C5+Notenliste!E5+Notenliste!G5)/$AT$1)&gt;=((Endnoten!$AH$19)/100),2.5,IF(((Notenliste!C5+Notenliste!E5+Notenliste!G5)/$AT$1)&gt;=((Endnoten!$AH$20)/100),2.6,IF(((Notenliste!C5+Notenliste!E5+Notenliste!G5)/$AT$1)&gt;=((Endnoten!$AH$21)/100),2.7,IF(((Notenliste!C5+Notenliste!E5+Notenliste!G5)/$AT$1)&gt;=((Endnoten!$AH$22)/100),2.8,IF(((Notenliste!C5+Notenliste!E5+Notenliste!G5)/$AT$1)&gt;=((Endnoten!$AH$23)/100),2.9,IF(((Notenliste!C5+Notenliste!E5+Notenliste!G5)/$AT$1)&gt;=((Endnoten!$AH$24)/100),3,IF(((Notenliste!C5+Notenliste!E5+Notenliste!G5)/$AT$1)&gt;=((Endnoten!$AH$25)/100),3.1,IF(((Notenliste!C5+Notenliste!E5+Notenliste!G5)/$AT$1)&gt;=((Endnoten!$AH$26)/100),3.2,IF(((Notenliste!C5+Notenliste!E5+Notenliste!G5)/$AT$1)&gt;=((Endnoten!$AH$27)/100),3.3,IF(((Notenliste!C5+Notenliste!E5+Notenliste!G5)/$AT$1)&gt;=((Endnoten!$AH$28)/100),3.4,IF(((Notenliste!C5+Notenliste!E5+Notenliste!G5)/$AT$1)&gt;=((Endnoten!$AH$29)/100),3.5,IF(((Notenliste!C5+Notenliste!E5+Notenliste!G5)/$AT$1)&gt;=((Endnoten!$AH$30)/100),3.6,IF(((Notenliste!C5+Notenliste!E5+Notenliste!G5)/$AT$1)&gt;=((Endnoten!$AH$31)/100),3.7,IF(((Notenliste!C5+Notenliste!E5+Notenliste!G5)/$AT$1)&gt;=((Endnoten!$AH$32)/100),3.8,IF(((Notenliste!C5+Notenliste!E5+Notenliste!G5)/$AT$1)&gt;=((Endnoten!$AH$33)/100),3.9,IF(((Notenliste!C5+Notenliste!E5+Notenliste!G5)/$AT$1)&gt;=((Endnoten!$AH$34)/100),4,IF(((Notenliste!C5+Notenliste!E5+Notenliste!G5)/$AT$1)&gt;=((Endnoten!$AH$35)/100),4.1,IF(((Notenliste!C5+Notenliste!E5+Notenliste!G5)/$AT$1)&gt;=((Endnoten!$AH$36)/100),4.2,IF(((Notenliste!C5+Notenliste!E5+Notenliste!G5)/$AT$1)&gt;=((Endnoten!$AH$37)/100),4.3,IF(((Notenliste!C5+Notenliste!E5+Notenliste!G5)/$AT$1)&gt;=((Endnoten!$AH$38)/100),4.4,IF(((Notenliste!C5+Notenliste!E5+Notenliste!G5)/$AT$1)&gt;=((Endnoten!$AH$39)/100),4.5,IF(((Notenliste!C5+Notenliste!E5+Notenliste!G5)/$AT$1)&gt;=((Endnoten!$AH$40)/100),4.6,IF(((Notenliste!C5+Notenliste!E5+Notenliste!G5)/$AT$1)&gt;=((Endnoten!$AH$41)/100),4.7,IF(((Notenliste!C5+Notenliste!E5+Notenliste!G5)/$AT$1)&gt;=((Endnoten!$AH$42)/100),4.8,IF(((Notenliste!C5+Notenliste!E5+Notenliste!G5)/$AT$1)&gt;=((Endnoten!$AH$43)/100),4.9,5))))))))))))))))))))))))))))))))))))))))</f>
        <v>5</v>
      </c>
      <c r="AU5" s="1">
        <f>IF(((Notenliste!C5+Notenliste!E5+Notenliste!G5+Notenliste!K5)/$AU$1)&gt;=((Endnoten!$AH$5+1)/100),1,IF(((Notenliste!C5+Notenliste!E5+Notenliste!G5+Notenliste!K5)/$AU$1)&gt;=(Endnoten!$AH$5/100),1.1,IF(((Notenliste!C5+Notenliste!E5+Notenliste!G5+Notenliste!K5)/$AU$1)&gt;=(Endnoten!$AH$6/100),1.2,IF(((Notenliste!C5+Notenliste!E5+Notenliste!G5+Notenliste!K5)/$AU$1)&gt;=(Endnoten!$AH$7/100),1.3,IF(((Notenliste!C5+Notenliste!E5+Notenliste!G5+Notenliste!K5)/$AU$1)&gt;=((Endnoten!$AH$8)/100),1.4,IF(((Notenliste!C5+Notenliste!E5+Notenliste!G5+Notenliste!K5)/$AU$1)&gt;=((Endnoten!$AH$9)/100),1.5,IF(((Notenliste!C5+Notenliste!E5+Notenliste!G5+Notenliste!K5)/$AU$1)&gt;=((Endnoten!$AH$10)/100),1.6,IF(((Notenliste!C5+Notenliste!E5+Notenliste!G5+Notenliste!K5)/$AU$1)&gt;=((Endnoten!$AH$11)/100),1.7,IF(((Notenliste!C5+Notenliste!E5+Notenliste!G5+Notenliste!K5)/$AU$1)&gt;=((Endnoten!$AH$12)/100),1.8,IF(((Notenliste!C5+Notenliste!E5+Notenliste!G5+Notenliste!K5)/$AU$1)&gt;=((Endnoten!$AH$13)/100),1.9,IF(((Notenliste!C5+Notenliste!E5+Notenliste!G5+Notenliste!K5)/$AU$1)&gt;=((Endnoten!$AH$14)/100),2,IF(((Notenliste!C5+Notenliste!E5+Notenliste!G5+Notenliste!K5)/$AU$1)&gt;=((Endnoten!$AH$15)/100),2.1,IF(((Notenliste!C5+Notenliste!E5+Notenliste!G5+Notenliste!K5)/$AU$1)&gt;=((Endnoten!$AH$16)/100),2.2,IF(((Notenliste!C5+Notenliste!E5+Notenliste!G5+Notenliste!K5)/$AU$1)&gt;=((Endnoten!$AH$17)/100),2.3,IF(((Notenliste!C5+Notenliste!E5+Notenliste!G5+Notenliste!K5)/$AU$1)&gt;=((Endnoten!$AH$18)/100),2.4,IF(((Notenliste!C5+Notenliste!E5+Notenliste!G5+Notenliste!K5)/$AU$1)&gt;=((Endnoten!$AH$19)/100),2.5,IF(((Notenliste!C5+Notenliste!E5+Notenliste!G5+Notenliste!K5)/$AU$1)&gt;=((Endnoten!$AH$20)/100),2.6,IF(((Notenliste!C5+Notenliste!E5+Notenliste!G5+Notenliste!K5)/$AU$1)&gt;=((Endnoten!$AH$21)/100),2.7,IF(((Notenliste!C5+Notenliste!E5+Notenliste!G5+Notenliste!K5)/$AU$1)&gt;=((Endnoten!$AH$22)/100),2.8,IF(((Notenliste!C5+Notenliste!E5+Notenliste!G5+Notenliste!K5)/$AU$1)&gt;=((Endnoten!$AH$23)/100),2.9,IF(((Notenliste!C5+Notenliste!E5+Notenliste!G5+Notenliste!K5)/$AU$1)&gt;=((Endnoten!$AH$24)/100),3,IF(((Notenliste!C5+Notenliste!E5+Notenliste!G5+Notenliste!K5)/$AU$1)&gt;=((Endnoten!$AH$25)/100),3.1,IF(((Notenliste!C5+Notenliste!E5+Notenliste!G5+Notenliste!K5)/$AU$1)&gt;=((Endnoten!$AH$26)/100),3.2,IF(((Notenliste!C5+Notenliste!E5+Notenliste!G5+Notenliste!K5)/$AU$1)&gt;=((Endnoten!$AH$27)/100),3.3,IF(((Notenliste!C5+Notenliste!E5+Notenliste!G5+Notenliste!K5)/$AU$1)&gt;=((Endnoten!$AH$28)/100),3.4,IF(((Notenliste!C5+Notenliste!E5+Notenliste!G5+Notenliste!K5)/$AU$1)&gt;=((Endnoten!$AH$29)/100),3.5,IF(((Notenliste!C5+Notenliste!E5+Notenliste!G5+Notenliste!K5)/$AU$1)&gt;=((Endnoten!$AH$30)/100),3.6,IF(((Notenliste!C5+Notenliste!E5+Notenliste!G5+Notenliste!K5)/$AU$1)&gt;=((Endnoten!$AH$31)/100),3.7,IF(((Notenliste!C5+Notenliste!E5+Notenliste!G5+Notenliste!K5)/$AU$1)&gt;=((Endnoten!$AH$32)/100),3.8,IF(((Notenliste!C5+Notenliste!E5+Notenliste!G5+Notenliste!K5)/$AU$1)&gt;=((Endnoten!$AH$33)/100),3.9,IF(((Notenliste!C5+Notenliste!E5+Notenliste!G5+Notenliste!K5)/$AU$1)&gt;=((Endnoten!$AH$34)/100),4,IF(((Notenliste!C5+Notenliste!E5+Notenliste!G5+Notenliste!K5)/$AU$1)&gt;=((Endnoten!$AH$35)/100),4.1,IF(((Notenliste!C5+Notenliste!E5+Notenliste!G5+Notenliste!K5)/$AU$1)&gt;=((Endnoten!$AH$36)/100),4.2,IF(((Notenliste!C5+Notenliste!E5+Notenliste!G5+Notenliste!K5)/$AU$1)&gt;=((Endnoten!$AH$37)/100),4.3,IF(((Notenliste!C5+Notenliste!E5+Notenliste!G5+Notenliste!K5)/$AU$1)&gt;=((Endnoten!$AH$38)/100),4.4,IF(((Notenliste!C5+Notenliste!E5+Notenliste!G5+Notenliste!K5)/$AU$1)&gt;=((Endnoten!$AH$39)/100),4.5,IF(((Notenliste!C5+Notenliste!E5+Notenliste!G5+Notenliste!K5)/$AU$1)&gt;=((Endnoten!$AH$40)/100),4.6,IF(((Notenliste!C5+Notenliste!E5+Notenliste!G5+Notenliste!K5)/$AU$1)&gt;=((Endnoten!$AH$41)/100),4.7,IF(((Notenliste!C5+Notenliste!E5+Notenliste!G5+Notenliste!K5)/$AU$1)&gt;=((Endnoten!$AH$42)/100),4.8,IF(((Notenliste!C5+Notenliste!E5+Notenliste!G5+Notenliste!K5)/$AU$1)&gt;=((Endnoten!$AH$43)/100),4.9,5))))))))))))))))))))))))))))))))))))))))</f>
        <v>5</v>
      </c>
    </row>
    <row r="6" spans="1:47" ht="18.75" x14ac:dyDescent="0.3">
      <c r="A6" s="51">
        <f>'Schüler+Bedienungsanleitung'!A6</f>
        <v>3</v>
      </c>
      <c r="B6" s="52">
        <f>'Schüler+Bedienungsanleitung'!B6</f>
        <v>3</v>
      </c>
      <c r="C6" s="49">
        <f>Notenliste!C6</f>
        <v>0</v>
      </c>
      <c r="D6" s="50">
        <f>IF(Notenliste!C6&gt;=0.1,Notenliste!C6/Notenliste!C$1,)</f>
        <v>0</v>
      </c>
      <c r="E6" s="51">
        <f>IF(Endnoten!D6&gt;=(Endnoten!$AF$5/100),1,IF(Endnoten!D6&gt;=(Endnoten!$AF$6/100),2,IF(Endnoten!D6&gt;=(Endnoten!$AF$7/100),3,IF(Endnoten!D6&gt;=(Endnoten!$AF$8/100),4,5))))</f>
        <v>5</v>
      </c>
      <c r="F6" s="57">
        <f>IF(((Notenliste!C6)/Notenliste!$C$1)&gt;=((Endnoten!$AH$5+1)/100),1,IF(((Notenliste!C6)/Notenliste!$C$1)&gt;=(Endnoten!$AH$5/100),1.1,IF(((Notenliste!C6)/Notenliste!$C$1)&gt;=(Endnoten!$AH$6/100),1.2,IF(((Notenliste!C6)/Notenliste!$C$1)&gt;=(Endnoten!$AH$7/100),1.3,IF(((Notenliste!C6)/Notenliste!$C$1)&gt;=((Endnoten!$AH$8)/100),1.4,IF(((Notenliste!C6)/Notenliste!$C$1)&gt;=((Endnoten!$AH$9)/100),1.5,IF(((Notenliste!C6)/Notenliste!$C$1)&gt;=((Endnoten!$AH$10)/100),1.6,IF(((Notenliste!C6)/Notenliste!$C$1)&gt;=((Endnoten!$AH$11)/100),1.7,IF(((Notenliste!C6)/Notenliste!$C$1)&gt;=((Endnoten!$AH$12)/100),1.8,IF(((Notenliste!C6)/Notenliste!$C$1)&gt;=((Endnoten!$AH$13)/100),1.9,IF(((Notenliste!C6)/Notenliste!$C$1)&gt;=((Endnoten!$AH$14)/100),2,IF(((Notenliste!C6)/Notenliste!$C$1)&gt;=((Endnoten!$AH$15)/100),2.1,IF(((Notenliste!C6)/Notenliste!$C$1)&gt;=((Endnoten!$AH$16)/100),2.2,IF(((Notenliste!C6)/Notenliste!$C$1)&gt;=((Endnoten!$AH$17)/100),2.3,IF(((Notenliste!C6)/Notenliste!$C$1)&gt;=((Endnoten!$AH$18)/100),2.4,IF(((Notenliste!C6)/Notenliste!$C$1)&gt;=((Endnoten!$AH$19)/100),2.5,IF(((Notenliste!C6)/Notenliste!$C$1)&gt;=((Endnoten!$AH$20)/100),2.6,IF(((Notenliste!C6)/Notenliste!$C$1)&gt;=((Endnoten!$AH$21)/100),2.7,IF(((Notenliste!C6)/Notenliste!$C$1)&gt;=((Endnoten!$AH$22)/100),2.8,IF(((Notenliste!C6)/Notenliste!$C$1)&gt;=((Endnoten!$AH$23)/100),2.9,IF(((Notenliste!C6)/Notenliste!$C$1)&gt;=((Endnoten!$AH$24)/100),3,IF(((Notenliste!C6)/Notenliste!$C$1)&gt;=((Endnoten!$AH$25)/100),3.1,IF(((Notenliste!C6)/Notenliste!$C$1)&gt;=((Endnoten!$AH$26)/100),3.2,IF(((Notenliste!C6)/Notenliste!$C$1)&gt;=((Endnoten!$AH$27)/100),3.3,IF(((Notenliste!C6)/Notenliste!$C$1)&gt;=((Endnoten!$AH$28)/100),3.4,IF(((Notenliste!C6)/Notenliste!$C$1)&gt;=((Endnoten!$AH$29)/100),3.5,IF(((Notenliste!C6)/Notenliste!$C$1)&gt;=((Endnoten!$AH$30)/100),3.6,IF(((Notenliste!C6)/Notenliste!$C$1)&gt;=((Endnoten!$AH$31)/100),3.7,IF(((Notenliste!C6)/Notenliste!$C$1)&gt;=((Endnoten!$AH$32)/100),3.8,IF(((Notenliste!C6)/Notenliste!$C$1)&gt;=((Endnoten!$AH$33)/100),3.9,IF(((Notenliste!C6)/Notenliste!$C$1)&gt;=((Endnoten!$AH$34)/100),4,IF(((Notenliste!C6)/Notenliste!$C$1)&gt;=((Endnoten!$AH$35)/100),4.1,IF(((Notenliste!C6)/Notenliste!$C$1)&gt;=((Endnoten!$AH$36)/100),4.2,IF(((Notenliste!C6)/Notenliste!$C$1)&gt;=((Endnoten!$AH$37)/100),4.3,IF(((Notenliste!C6)/Notenliste!$C$1)&gt;=((Endnoten!$AH$38)/100),4.4,IF(((Notenliste!C6)/Notenliste!$C$1)&gt;=((Endnoten!$AH$39)/100),4.5,IF(((Notenliste!C6)/Notenliste!$C$1)&gt;=((Endnoten!$AH$40)/100),4.6,IF(((Notenliste!C6)/Notenliste!$C$1)&gt;=((Endnoten!$AH$41)/100),4.7,IF(((Notenliste!C6)/Notenliste!$C$1)&gt;=((Endnoten!$AH$42)/100),4.8,IF(((Notenliste!C6)/Notenliste!$C$1)&gt;=((Endnoten!$AH$43)/100),4.9,5))))))))))))))))))))))))))))))))))))))))</f>
        <v>5</v>
      </c>
      <c r="G6" s="49">
        <f>Notenliste!E6</f>
        <v>0</v>
      </c>
      <c r="H6" s="50">
        <f>IF(Notenliste!E6&gt;=0.1,Notenliste!E6/Notenliste!E$1,)</f>
        <v>0</v>
      </c>
      <c r="I6" s="51">
        <f>IF(Endnoten!H6&gt;=(Endnoten!$AF$5/100),1,IF(Endnoten!H6&gt;=(Endnoten!$AF$6/100),2,IF(Endnoten!H6&gt;=(Endnoten!$AF$7/100),3,IF(Endnoten!H6&gt;=(Endnoten!$AF$8/100),4,5))))</f>
        <v>5</v>
      </c>
      <c r="J6" s="57">
        <f>IF(((Notenliste!E6)/Notenliste!$E$1)&gt;=((Endnoten!$AH$5+1)/100),1,IF(((Notenliste!E6)/Notenliste!$E$1)&gt;=(Endnoten!$AH$5/100),1.1,IF(((Notenliste!E6)/Notenliste!$E$1)&gt;=(Endnoten!$AH$6/100),1.2,IF(((Notenliste!E6)/Notenliste!$E$1)&gt;=(Endnoten!$AH$7/100),1.3,IF(((Notenliste!E6)/Notenliste!$E$1)&gt;=((Endnoten!$AH$8)/100),1.4,IF(((Notenliste!E6)/Notenliste!$E$1)&gt;=((Endnoten!$AH$9)/100),1.5,IF(((Notenliste!E6)/Notenliste!$E$1)&gt;=((Endnoten!$AH$10)/100),1.6,IF(((Notenliste!E6)/Notenliste!$E$1)&gt;=((Endnoten!$AH$11)/100),1.7,IF(((Notenliste!E6)/Notenliste!$E$1)&gt;=((Endnoten!$AH$12)/100),1.8,IF(((Notenliste!E6)/Notenliste!$E$1)&gt;=((Endnoten!$AH$13)/100),1.9,IF(((Notenliste!E6)/Notenliste!$E$1)&gt;=((Endnoten!$AH$14)/100),2,IF(((Notenliste!E6)/Notenliste!$E$1)&gt;=((Endnoten!$AH$15)/100),2.1,IF(((Notenliste!E6)/Notenliste!$E$1)&gt;=((Endnoten!$AH$16)/100),2.2,IF(((Notenliste!E6)/Notenliste!$E$1)&gt;=((Endnoten!$AH$17)/100),2.3,IF(((Notenliste!E6)/Notenliste!$E$1)&gt;=((Endnoten!$AH$18)/100),2.4,IF(((Notenliste!E6)/Notenliste!$E$1)&gt;=((Endnoten!$AH$19)/100),2.5,IF(((Notenliste!E6)/Notenliste!$E$1)&gt;=((Endnoten!$AH$20)/100),2.6,IF(((Notenliste!E6)/Notenliste!$E$1)&gt;=((Endnoten!$AH$21)/100),2.7,IF(((Notenliste!E6)/Notenliste!$E$1)&gt;=((Endnoten!$AH$22)/100),2.8,IF(((Notenliste!E6)/Notenliste!$E$1)&gt;=((Endnoten!$AH$23)/100),2.9,IF(((Notenliste!E6)/Notenliste!$E$1)&gt;=((Endnoten!$AH$24)/100),3,IF(((Notenliste!E6)/Notenliste!$E$1)&gt;=((Endnoten!$AH$25)/100),3.1,IF(((Notenliste!E6)/Notenliste!$E$1)&gt;=((Endnoten!$AH$26)/100),3.2,IF(((Notenliste!E6)/Notenliste!$E$1)&gt;=((Endnoten!$AH$27)/100),3.3,IF(((Notenliste!E6)/Notenliste!$E$1)&gt;=((Endnoten!$AH$28)/100),3.4,IF(((Notenliste!E6)/Notenliste!$E$1)&gt;=((Endnoten!$AH$29)/100),3.5,IF(((Notenliste!E6)/Notenliste!$E$1)&gt;=((Endnoten!$AH$30)/100),3.6,IF(((Notenliste!E6)/Notenliste!$E$1)&gt;=((Endnoten!$AH$31)/100),3.7,IF(((Notenliste!E6)/Notenliste!$E$1)&gt;=((Endnoten!$AH$32)/100),3.8,IF(((Notenliste!E6)/Notenliste!$E$1)&gt;=((Endnoten!$AH$33)/100),3.9,IF(((Notenliste!E6)/Notenliste!$E$1)&gt;=((Endnoten!$AH$34)/100),4,IF(((Notenliste!E6)/Notenliste!$E$1)&gt;=((Endnoten!$AH$35)/100),4.1,IF(((Notenliste!E6)/Notenliste!$E$1)&gt;=((Endnoten!$AH$36)/100),4.2,IF(((Notenliste!E6)/Notenliste!$E$1)&gt;=((Endnoten!$AH$37)/100),4.3,IF(((Notenliste!E6)/Notenliste!$E$1)&gt;=((Endnoten!$AH$38)/100),4.4,IF(((Notenliste!E6)/Notenliste!$E$1)&gt;=((Endnoten!$AH$39)/100),4.5,IF(((Notenliste!E6)/Notenliste!$E$1)&gt;=((Endnoten!$AH$40)/100),4.6,IF(((Notenliste!E6)/Notenliste!$E$1)&gt;=((Endnoten!$AH$41)/100),4.7,IF(((Notenliste!E6)/Notenliste!$E$1)&gt;=((Endnoten!$AH$42)/100),4.8,IF(((Notenliste!E6)/Notenliste!$E$1)&gt;=((Endnoten!$AH$43)/100),4.9,5))))))))))))))))))))))))))))))))))))))))</f>
        <v>5</v>
      </c>
      <c r="K6" s="49">
        <f>Notenliste!G6</f>
        <v>0</v>
      </c>
      <c r="L6" s="50">
        <f>IF(Notenliste!G6&gt;=0.1,Notenliste!G6/Notenliste!G$1,)</f>
        <v>0</v>
      </c>
      <c r="M6" s="51">
        <f>IF(Endnoten!L6&gt;=(Endnoten!$AF$5/100),1,IF(Endnoten!L6&gt;=(Endnoten!$AF$6/100),2,IF(Endnoten!L6&gt;=(Endnoten!$AF$7/100),3,IF(Endnoten!L6&gt;=(Endnoten!$AF$8/100),4,5))))</f>
        <v>5</v>
      </c>
      <c r="N6" s="57">
        <f>IF(((Notenliste!G6)/Notenliste!$G$1)&gt;=((Endnoten!$AH$5+1)/100),1,IF(((Notenliste!G6)/Notenliste!$G$1)&gt;=(Endnoten!$AH$5/100),1.1,IF(((Notenliste!G6)/Notenliste!$G$1)&gt;=(Endnoten!$AH$6/100),1.2,IF(((Notenliste!G6)/Notenliste!$G$1)&gt;=(Endnoten!$AH$7/100),1.3,IF(((Notenliste!G6)/Notenliste!$G$1)&gt;=((Endnoten!$AH$8)/100),1.4,IF(((Notenliste!G6)/Notenliste!$G$1)&gt;=((Endnoten!$AH$9)/100),1.5,IF(((Notenliste!G6)/Notenliste!$G$1)&gt;=((Endnoten!$AH$10)/100),1.6,IF(((Notenliste!G6)/Notenliste!$G$1)&gt;=((Endnoten!$AH$11)/100),1.7,IF(((Notenliste!G6)/Notenliste!$G$1)&gt;=((Endnoten!$AH$12)/100),1.8,IF(((Notenliste!G6)/Notenliste!$G$1)&gt;=((Endnoten!$AH$13)/100),1.9,IF(((Notenliste!G6)/Notenliste!$G$1)&gt;=((Endnoten!$AH$14)/100),2,IF(((Notenliste!G6)/Notenliste!$G$1)&gt;=((Endnoten!$AH$15)/100),2.1,IF(((Notenliste!G6)/Notenliste!$G$1)&gt;=((Endnoten!$AH$16)/100),2.2,IF(((Notenliste!G6)/Notenliste!$G$1)&gt;=((Endnoten!$AH$17)/100),2.3,IF(((Notenliste!G6)/Notenliste!$G$1)&gt;=((Endnoten!$AH$18)/100),2.4,IF(((Notenliste!G6)/Notenliste!$G$1)&gt;=((Endnoten!$AH$19)/100),2.5,IF(((Notenliste!G6)/Notenliste!$G$1)&gt;=((Endnoten!$AH$20)/100),2.6,IF(((Notenliste!G6)/Notenliste!$G$1)&gt;=((Endnoten!$AH$21)/100),2.7,IF(((Notenliste!G6)/Notenliste!$G$1)&gt;=((Endnoten!$AH$22)/100),2.8,IF(((Notenliste!G6)/Notenliste!$G$1)&gt;=((Endnoten!$AH$23)/100),2.9,IF(((Notenliste!G6)/Notenliste!$G$1)&gt;=((Endnoten!$AH$24)/100),3,IF(((Notenliste!G6)/Notenliste!$G$1)&gt;=((Endnoten!$AH$25)/100),3.1,IF(((Notenliste!G6)/Notenliste!$G$1)&gt;=((Endnoten!$AH$26)/100),3.2,IF(((Notenliste!G6)/Notenliste!$G$1)&gt;=((Endnoten!$AH$27)/100),3.3,IF(((Notenliste!G6)/Notenliste!$G$1)&gt;=((Endnoten!$AH$28)/100),3.4,IF(((Notenliste!G6)/Notenliste!$G$1)&gt;=((Endnoten!$AH$29)/100),3.5,IF(((Notenliste!G6)/Notenliste!$G$1)&gt;=((Endnoten!$AH$30)/100),3.6,IF(((Notenliste!G6)/Notenliste!$G$1)&gt;=((Endnoten!$AH$31)/100),3.7,IF(((Notenliste!G6)/Notenliste!$G$1)&gt;=((Endnoten!$AH$32)/100),3.8,IF(((Notenliste!G6)/Notenliste!$G$1)&gt;=((Endnoten!$AH$33)/100),3.9,IF(((Notenliste!G6)/Notenliste!$G$1)&gt;=((Endnoten!$AH$34)/100),4,IF(((Notenliste!G6)/Notenliste!$G$1)&gt;=((Endnoten!$AH$35)/100),4.1,IF(((Notenliste!G6)/Notenliste!$G$1)&gt;=((Endnoten!$AH$36)/100),4.2,IF(((Notenliste!G6)/Notenliste!$G$1)&gt;=((Endnoten!$AH$37)/100),4.3,IF(((Notenliste!G6)/Notenliste!$G$1)&gt;=((Endnoten!$AH$38)/100),4.4,IF(((Notenliste!G6)/Notenliste!$G$1)&gt;=((Endnoten!$AH$39)/100),4.5,IF(((Notenliste!G6)/Notenliste!$G$1)&gt;=((Endnoten!$AH$40)/100),4.6,IF(((Notenliste!G6)/Notenliste!$G$1)&gt;=((Endnoten!$AH$41)/100),4.7,IF(((Notenliste!G6)/Notenliste!$G$1)&gt;=((Endnoten!$AH$42)/100),4.8,IF(((Notenliste!G6)/Notenliste!$G$1)&gt;=((Endnoten!$AH$43)/100),4.9,5))))))))))))))))))))))))))))))))))))))))</f>
        <v>5</v>
      </c>
      <c r="O6" s="49">
        <f>Notenliste!K6</f>
        <v>0</v>
      </c>
      <c r="P6" s="36">
        <f>IF(Notenliste!I6&gt;=0.1,Notenliste!I6/Notenliste!I$1,)</f>
        <v>0</v>
      </c>
      <c r="Q6" s="51">
        <f>IF(Endnoten!P6&gt;=(Endnoten!$AF$5/100),1,IF(Endnoten!P6&gt;=(Endnoten!$AF$6/100),2,IF(Endnoten!P6&gt;=(Endnoten!$AF$7/100),3,IF(Endnoten!P6&gt;=(Endnoten!$AF$8/100),4,5))))</f>
        <v>5</v>
      </c>
      <c r="R6" s="57">
        <f>IF(((Notenliste!K6)/Notenliste!$G$1)&gt;=((Endnoten!$AH$5+1)/100),1,IF(((Notenliste!K6)/Notenliste!$G$1)&gt;=(Endnoten!$AH$5/100),1.1,IF(((Notenliste!K6)/Notenliste!$G$1)&gt;=(Endnoten!$AH$6/100),1.2,IF(((Notenliste!K6)/Notenliste!$G$1)&gt;=(Endnoten!$AH$7/100),1.3,IF(((Notenliste!K6)/Notenliste!$G$1)&gt;=((Endnoten!$AH$8)/100),1.4,IF(((Notenliste!K6)/Notenliste!$G$1)&gt;=((Endnoten!$AH$9)/100),1.5,IF(((Notenliste!K6)/Notenliste!$G$1)&gt;=((Endnoten!$AH$10)/100),1.6,IF(((Notenliste!K6)/Notenliste!$G$1)&gt;=((Endnoten!$AH$11)/100),1.7,IF(((Notenliste!K6)/Notenliste!$G$1)&gt;=((Endnoten!$AH$12)/100),1.8,IF(((Notenliste!K6)/Notenliste!$G$1)&gt;=((Endnoten!$AH$13)/100),1.9,IF(((Notenliste!K6)/Notenliste!$G$1)&gt;=((Endnoten!$AH$14)/100),2,IF(((Notenliste!K6)/Notenliste!$G$1)&gt;=((Endnoten!$AH$15)/100),2.1,IF(((Notenliste!K6)/Notenliste!$G$1)&gt;=((Endnoten!$AH$16)/100),2.2,IF(((Notenliste!K6)/Notenliste!$G$1)&gt;=((Endnoten!$AH$17)/100),2.3,IF(((Notenliste!K6)/Notenliste!$G$1)&gt;=((Endnoten!$AH$18)/100),2.4,IF(((Notenliste!K6)/Notenliste!$G$1)&gt;=((Endnoten!$AH$19)/100),2.5,IF(((Notenliste!K6)/Notenliste!$G$1)&gt;=((Endnoten!$AH$20)/100),2.6,IF(((Notenliste!K6)/Notenliste!$G$1)&gt;=((Endnoten!$AH$21)/100),2.7,IF(((Notenliste!K6)/Notenliste!$G$1)&gt;=((Endnoten!$AH$22)/100),2.8,IF(((Notenliste!K6)/Notenliste!$G$1)&gt;=((Endnoten!$AH$23)/100),2.9,IF(((Notenliste!K6)/Notenliste!$G$1)&gt;=((Endnoten!$AH$24)/100),3,IF(((Notenliste!K6)/Notenliste!$G$1)&gt;=((Endnoten!$AH$25)/100),3.1,IF(((Notenliste!K6)/Notenliste!$G$1)&gt;=((Endnoten!$AH$26)/100),3.2,IF(((Notenliste!K6)/Notenliste!$G$1)&gt;=((Endnoten!$AH$27)/100),3.3,IF(((Notenliste!K6)/Notenliste!$G$1)&gt;=((Endnoten!$AH$28)/100),3.4,IF(((Notenliste!K6)/Notenliste!$G$1)&gt;=((Endnoten!$AH$29)/100),3.5,IF(((Notenliste!K6)/Notenliste!$G$1)&gt;=((Endnoten!$AH$30)/100),3.6,IF(((Notenliste!K6)/Notenliste!$G$1)&gt;=((Endnoten!$AH$31)/100),3.7,IF(((Notenliste!K6)/Notenliste!$G$1)&gt;=((Endnoten!$AH$32)/100),3.8,IF(((Notenliste!K6)/Notenliste!$G$1)&gt;=((Endnoten!$AH$33)/100),3.9,IF(((Notenliste!K6)/Notenliste!$G$1)&gt;=((Endnoten!$AH$34)/100),4,IF(((Notenliste!K6)/Notenliste!$G$1)&gt;=((Endnoten!$AH$35)/100),4.1,IF(((Notenliste!K6)/Notenliste!$G$1)&gt;=((Endnoten!$AH$36)/100),4.2,IF(((Notenliste!K6)/Notenliste!$G$1)&gt;=((Endnoten!$AH$37)/100),4.3,IF(((Notenliste!K6)/Notenliste!$G$1)&gt;=((Endnoten!$AH$38)/100),4.4,IF(((Notenliste!K6)/Notenliste!$G$1)&gt;=((Endnoten!$AH$39)/100),4.5,IF(((Notenliste!K6)/Notenliste!$G$1)&gt;=((Endnoten!$AH$40)/100),4.6,IF(((Notenliste!K6)/Notenliste!$G$1)&gt;=((Endnoten!$AH$41)/100),4.7,IF(((Notenliste!K6)/Notenliste!$G$1)&gt;=((Endnoten!$AH$42)/100),4.8,IF(((Notenliste!K6)/Notenliste!$G$1)&gt;=((Endnoten!$AH$43)/100),4.9,5))))))))))))))))))))))))))))))))))))))))</f>
        <v>5</v>
      </c>
      <c r="S6" s="49">
        <f>Notenliste!K6</f>
        <v>0</v>
      </c>
      <c r="T6" s="50">
        <f>IF(Notenliste!K6&gt;=0.1,Notenliste!K6/Notenliste!K$1,)</f>
        <v>0</v>
      </c>
      <c r="U6" s="51">
        <f>IF(Endnoten!T6&gt;=(Endnoten!$AF$5/100),1,IF(Endnoten!T6&gt;=(Endnoten!$AF$6/100),2,IF(Endnoten!T6&gt;=(Endnoten!$AF$7/100),3,IF(Endnoten!T6&gt;=(Endnoten!$AF$8/100),4,5))))</f>
        <v>5</v>
      </c>
      <c r="V6" s="57">
        <f>IF(((Notenliste!K6)/Notenliste!$K$1)&gt;=((Endnoten!$AH$5+1)/100),1,IF(((Notenliste!K6)/Notenliste!$K$1)&gt;=(Endnoten!$AH$5/100),1.1,IF(((Notenliste!K6)/Notenliste!$K$1)&gt;=(Endnoten!$AH$6/100),1.2,IF(((Notenliste!K6)/Notenliste!$K$1)&gt;=(Endnoten!$AH$7/100),1.3,IF(((Notenliste!K6)/Notenliste!$K$1)&gt;=((Endnoten!$AH$8)/100),1.4,IF(((Notenliste!K6)/Notenliste!$K$1)&gt;=((Endnoten!$AH$9)/100),1.5,IF(((Notenliste!K6)/Notenliste!$K$1)&gt;=((Endnoten!$AH$10)/100),1.6,IF(((Notenliste!K6)/Notenliste!$K$1)&gt;=((Endnoten!$AH$11)/100),1.7,IF(((Notenliste!K6)/Notenliste!$K$1)&gt;=((Endnoten!$AH$12)/100),1.8,IF(((Notenliste!K6)/Notenliste!$K$1)&gt;=((Endnoten!$AH$13)/100),1.9,IF(((Notenliste!K6)/Notenliste!$K$1)&gt;=((Endnoten!$AH$14)/100),2,IF(((Notenliste!K6)/Notenliste!$K$1)&gt;=((Endnoten!$AH$15)/100),2.1,IF(((Notenliste!K6)/Notenliste!$K$1)&gt;=((Endnoten!$AH$16)/100),2.2,IF(((Notenliste!K6)/Notenliste!$K$1)&gt;=((Endnoten!$AH$17)/100),2.3,IF(((Notenliste!K6)/Notenliste!$K$1)&gt;=((Endnoten!$AH$18)/100),2.4,IF(((Notenliste!K6)/Notenliste!$K$1)&gt;=((Endnoten!$AH$19)/100),2.5,IF(((Notenliste!K6)/Notenliste!$K$1)&gt;=((Endnoten!$AH$20)/100),2.6,IF(((Notenliste!K6)/Notenliste!$K$1)&gt;=((Endnoten!$AH$21)/100),2.7,IF(((Notenliste!K6)/Notenliste!$K$1)&gt;=((Endnoten!$AH$22)/100),2.8,IF(((Notenliste!K6)/Notenliste!$K$1)&gt;=((Endnoten!$AH$23)/100),2.9,IF(((Notenliste!K6)/Notenliste!$K$1)&gt;=((Endnoten!$AH$24)/100),3,IF(((Notenliste!K6)/Notenliste!$K$1)&gt;=((Endnoten!$AH$25)/100),3.1,IF(((Notenliste!K6)/Notenliste!$K$1)&gt;=((Endnoten!$AH$26)/100),3.2,IF(((Notenliste!K6)/Notenliste!$K$1)&gt;=((Endnoten!$AH$27)/100),3.3,IF(((Notenliste!K6)/Notenliste!$K$1)&gt;=((Endnoten!$AH$28)/100),3.4,IF(((Notenliste!K6)/Notenliste!$K$1)&gt;=((Endnoten!$AH$29)/100),3.5,IF(((Notenliste!K6)/Notenliste!$K$1)&gt;=((Endnoten!$AH$30)/100),3.6,IF(((Notenliste!K6)/Notenliste!$K$1)&gt;=((Endnoten!$AH$31)/100),3.7,IF(((Notenliste!K6)/Notenliste!$K$1)&gt;=((Endnoten!$AH$32)/100),3.8,IF(((Notenliste!K6)/Notenliste!$K$1)&gt;=((Endnoten!$AH$33)/100),3.9,IF(((Notenliste!K6)/Notenliste!$K$1)&gt;=((Endnoten!$AH$34)/100),4,IF(((Notenliste!K6)/Notenliste!$K$1)&gt;=((Endnoten!$AH$35)/100),4.1,IF(((Notenliste!K6)/Notenliste!$K$1)&gt;=((Endnoten!$AH$36)/100),4.2,IF(((Notenliste!K6)/Notenliste!$K$1)&gt;=((Endnoten!$AH$37)/100),4.3,IF(((Notenliste!K6)/Notenliste!$K$1)&gt;=((Endnoten!$AH$38)/100),4.4,IF(((Notenliste!K6)/Notenliste!$K$1)&gt;=((Endnoten!$AH$39)/100),4.5,IF(((Notenliste!K6)/Notenliste!$K$1)&gt;=((Endnoten!$AH$40)/100),4.6,IF(((Notenliste!K6)/Notenliste!$K$1)&gt;=((Endnoten!$AH$41)/100),4.7,IF(((Notenliste!K6)/Notenliste!$K$1)&gt;=((Endnoten!$AH$42)/100),4.8,IF(((Notenliste!K6)/Notenliste!$K$1)&gt;=((Endnoten!$AH$43)/100),4.9,5))))))))))))))))))))))))))))))))))))))))</f>
        <v>5</v>
      </c>
      <c r="W6" s="53">
        <v>0</v>
      </c>
      <c r="X6" s="50" t="e" cm="1">
        <f t="array" ref="X6">_xlfn.IFS((T6&gt;0.1),(AVERAGE(F6,J6,N6,R6,U6)),(P6&gt;=0.1),(AVERAGE(F6,J6,N6,R6)),(L6&gt;=0.1),(AVERAGE(F6,J6,N6)),(H6&gt;0.1),(AVERAGE(F6,J6)),(D6&gt;0.1),F6)</f>
        <v>#N/A</v>
      </c>
      <c r="Y6" s="54">
        <f t="shared" si="0"/>
        <v>5</v>
      </c>
      <c r="Z6" s="54">
        <f>SUM(Notenliste!N6:AI6)</f>
        <v>1</v>
      </c>
      <c r="AA6" s="78">
        <f>Notenliste!AJ6</f>
        <v>1</v>
      </c>
      <c r="AB6" s="54" t="e">
        <f>((AA6*Notenliste!$AJ$2)+(IF(W6=0,X6,Y6)*(1-Notenliste!$AJ$2)))</f>
        <v>#N/A</v>
      </c>
      <c r="AC6" s="55">
        <f t="shared" si="1"/>
        <v>5</v>
      </c>
      <c r="AD6" s="17">
        <f t="shared" si="2"/>
        <v>5</v>
      </c>
      <c r="AE6" s="19">
        <v>3</v>
      </c>
      <c r="AF6" s="29">
        <v>80</v>
      </c>
      <c r="AG6" s="22">
        <v>1.2</v>
      </c>
      <c r="AH6" s="22">
        <f>(AF4-AF5)/5*3+AF5</f>
        <v>96</v>
      </c>
      <c r="AI6">
        <f>IF(((AL6+AJ6+AK6)/$AL$3)&gt;=((Endnoten!$AH$5+1)/100),1,IF(((AL6+AJ6+AK6)/$AL$3)&gt;=(Endnoten!$AH$5/100),1.1,IF(((AL6+AJ6+AK6)/$AL$3)&gt;=(Endnoten!$AH$6/100),1.2,IF(((AL6+AJ6+AK6)/$AL$3)&gt;=(Endnoten!$AH$7/100),1.3,IF(((AL6+AJ6+AK6)/$AL$3)&gt;=((Endnoten!$AH$8)/100),1.4,IF(((AL6+AJ6+AK6)/$AL$3)&gt;=((Endnoten!$AH$9)/100),1.5,IF(((AL6+AJ6+AK6)/$AL$3)&gt;=((Endnoten!$AH$10)/100),1.6,IF(((AL6+AJ6+AK6)/$AL$3)&gt;=((Endnoten!$AH$11)/100),1.7,IF(((AL6+AJ6+AK6)/$AL$3)&gt;=((Endnoten!$AH$12)/100),1.8,IF(((AL6+AJ6+AK6)/$AL$3)&gt;=((Endnoten!$AH$13)/100),1.9,IF(((AL6+AJ6+AK6)/$AL$3)&gt;=((Endnoten!$AH$14)/100),2,IF(((AL6+AJ6+AK6)/$AL$3)&gt;=((Endnoten!$AH$15)/100),2.1,IF(((AL6+AJ6+AK6)/$AL$3)&gt;=((Endnoten!$AH$16)/100),2.2,IF(((AL6+AJ6+AK6)/$AL$3)&gt;=((Endnoten!$AH$17)/100),2.3,IF(((AL6+AJ6+AK6)/$AL$3)&gt;=((Endnoten!$AH$18)/100),2.4,IF(((AL6+AJ6+AK6)/$AL$3)&gt;=((Endnoten!$AH$19)/100),2.5,IF(((AL6+AJ6+AK6)/$AL$3)&gt;=((Endnoten!$AH$20)/100),2.6,IF(((AL6+AJ6+AK6)/$AL$3)&gt;=((Endnoten!$AH$21)/100),2.7,IF(((AL6+AJ6+AK6)/$AL$3)&gt;=((Endnoten!$AH$22)/100),2.8,IF(((AL6+AJ6+AK6)/$AL$3)&gt;=((Endnoten!$AH$23)/100),2.9,IF(((AL6+AJ6+AK6)/$AL$3)&gt;=((Endnoten!$AH$24)/100),3,IF(((AL6+AJ6+AK6)/$AL$3)&gt;=((Endnoten!$AH$25)/100),3.1,IF(((AL6+AJ6+AK6)/$AL$3)&gt;=((Endnoten!$AH$26)/100),3.2,IF(((AL6+AJ6+AK6)/$AL$3)&gt;=((Endnoten!$AH$27)/100),3.3,IF(((AL6+AJ6+AK6)/$AL$3)&gt;=((Endnoten!$AH$28)/100),3.4,IF(((AL6+AJ6+AK6)/$AL$3)&gt;=((Endnoten!$AH$29)/100),3.5,IF(((AL6+AJ6+AK6)/$AL$3)&gt;=((Endnoten!$AH$30)/100),3.6,IF(((AL6+AJ6+AK6)/$AL$3)&gt;=((Endnoten!$AH$31)/100),3.7,IF(((AL6+AJ6+AK6)/$AL$3)&gt;=((Endnoten!$AH$32)/100),3.8,IF(((AL6+AJ6+AK6)/$AL$3)&gt;=((Endnoten!$AH$33)/100),3.9,IF(((AL6+AJ6+AK6)/$AL$3)&gt;=((Endnoten!$AH$34)/100),4,IF(((AL6+AJ6+AK6)/$AL$3)&gt;=((Endnoten!$AH$35)/100),4.1,IF(((AL6+AJ6+AK6)/$AL$3)&gt;=((Endnoten!$AH$36)/100),4.2,IF(((AL6+AJ6+AK6)/$AL$3)&gt;=((Endnoten!$AH$37)/100),4.3,IF(((AL6+AJ6+AK6)/$AL$3)&gt;=((Endnoten!$AH$38)/100),4.4,IF(((AL6+AJ6+AK6)/$AL$3)&gt;=((Endnoten!$AH$39)/100),4.5,IF(((AL6+AJ6+AK6)/$AL$3)&gt;=((Endnoten!$AH$40)/100),4.6,IF(((AL6+AJ6+AK6)/$AL$3)&gt;=((Endnoten!$AH$41)/100),4.7,IF(((AL6+AJ6+AK6)/$AL$3)&gt;=((Endnoten!$AH$42)/100),4.8,IF(((AL6+AJ6+AK6)/$AL$3)&gt;=((Endnoten!$AH$43)/100),4.9,5))))))))))))))))))))))))))))))))))))))))</f>
        <v>1.2</v>
      </c>
      <c r="AL6">
        <f t="shared" ref="AL6:AL37" si="7">AH6</f>
        <v>96</v>
      </c>
      <c r="AN6" s="82"/>
      <c r="AO6" s="82">
        <f t="shared" si="3"/>
        <v>5</v>
      </c>
      <c r="AP6" s="82">
        <f t="shared" si="4"/>
        <v>5</v>
      </c>
      <c r="AQ6" s="82">
        <f t="shared" si="5"/>
        <v>5</v>
      </c>
      <c r="AR6" s="82">
        <f t="shared" si="6"/>
        <v>5</v>
      </c>
      <c r="AT6" s="1">
        <f>IF(((Notenliste!C6+Notenliste!E6+Notenliste!G6)/$AT$1)&gt;=((Endnoten!$AH$5+1)/100),1,IF(((Notenliste!C6+Notenliste!E6+Notenliste!G6)/$AT$1)&gt;=(Endnoten!$AH$5/100),1.1,IF(((Notenliste!C6+Notenliste!E6+Notenliste!G6)/$AT$1)&gt;=(Endnoten!$AH$6/100),1.2,IF(((Notenliste!C6+Notenliste!E6+Notenliste!G6)/$AT$1)&gt;=(Endnoten!$AH$7/100),1.3,IF(((Notenliste!C6+Notenliste!E6+Notenliste!G6)/$AT$1)&gt;=((Endnoten!$AH$8)/100),1.4,IF(((Notenliste!C6+Notenliste!E6+Notenliste!G6)/$AT$1)&gt;=((Endnoten!$AH$9)/100),1.5,IF(((Notenliste!C6+Notenliste!E6+Notenliste!G6)/$AT$1)&gt;=((Endnoten!$AH$10)/100),1.6,IF(((Notenliste!C6+Notenliste!E6+Notenliste!G6)/$AT$1)&gt;=((Endnoten!$AH$11)/100),1.7,IF(((Notenliste!C6+Notenliste!E6+Notenliste!G6)/$AT$1)&gt;=((Endnoten!$AH$12)/100),1.8,IF(((Notenliste!C6+Notenliste!E6+Notenliste!G6)/$AT$1)&gt;=((Endnoten!$AH$13)/100),1.9,IF(((Notenliste!C6+Notenliste!E6+Notenliste!G6)/$AT$1)&gt;=((Endnoten!$AH$14)/100),2,IF(((Notenliste!C6+Notenliste!E6+Notenliste!G6)/$AT$1)&gt;=((Endnoten!$AH$15)/100),2.1,IF(((Notenliste!C6+Notenliste!E6+Notenliste!G6)/$AT$1)&gt;=((Endnoten!$AH$16)/100),2.2,IF(((Notenliste!C6+Notenliste!E6+Notenliste!G6)/$AT$1)&gt;=((Endnoten!$AH$17)/100),2.3,IF(((Notenliste!C6+Notenliste!E6+Notenliste!G6)/$AT$1)&gt;=((Endnoten!$AH$18)/100),2.4,IF(((Notenliste!C6+Notenliste!E6+Notenliste!G6)/$AT$1)&gt;=((Endnoten!$AH$19)/100),2.5,IF(((Notenliste!C6+Notenliste!E6+Notenliste!G6)/$AT$1)&gt;=((Endnoten!$AH$20)/100),2.6,IF(((Notenliste!C6+Notenliste!E6+Notenliste!G6)/$AT$1)&gt;=((Endnoten!$AH$21)/100),2.7,IF(((Notenliste!C6+Notenliste!E6+Notenliste!G6)/$AT$1)&gt;=((Endnoten!$AH$22)/100),2.8,IF(((Notenliste!C6+Notenliste!E6+Notenliste!G6)/$AT$1)&gt;=((Endnoten!$AH$23)/100),2.9,IF(((Notenliste!C6+Notenliste!E6+Notenliste!G6)/$AT$1)&gt;=((Endnoten!$AH$24)/100),3,IF(((Notenliste!C6+Notenliste!E6+Notenliste!G6)/$AT$1)&gt;=((Endnoten!$AH$25)/100),3.1,IF(((Notenliste!C6+Notenliste!E6+Notenliste!G6)/$AT$1)&gt;=((Endnoten!$AH$26)/100),3.2,IF(((Notenliste!C6+Notenliste!E6+Notenliste!G6)/$AT$1)&gt;=((Endnoten!$AH$27)/100),3.3,IF(((Notenliste!C6+Notenliste!E6+Notenliste!G6)/$AT$1)&gt;=((Endnoten!$AH$28)/100),3.4,IF(((Notenliste!C6+Notenliste!E6+Notenliste!G6)/$AT$1)&gt;=((Endnoten!$AH$29)/100),3.5,IF(((Notenliste!C6+Notenliste!E6+Notenliste!G6)/$AT$1)&gt;=((Endnoten!$AH$30)/100),3.6,IF(((Notenliste!C6+Notenliste!E6+Notenliste!G6)/$AT$1)&gt;=((Endnoten!$AH$31)/100),3.7,IF(((Notenliste!C6+Notenliste!E6+Notenliste!G6)/$AT$1)&gt;=((Endnoten!$AH$32)/100),3.8,IF(((Notenliste!C6+Notenliste!E6+Notenliste!G6)/$AT$1)&gt;=((Endnoten!$AH$33)/100),3.9,IF(((Notenliste!C6+Notenliste!E6+Notenliste!G6)/$AT$1)&gt;=((Endnoten!$AH$34)/100),4,IF(((Notenliste!C6+Notenliste!E6+Notenliste!G6)/$AT$1)&gt;=((Endnoten!$AH$35)/100),4.1,IF(((Notenliste!C6+Notenliste!E6+Notenliste!G6)/$AT$1)&gt;=((Endnoten!$AH$36)/100),4.2,IF(((Notenliste!C6+Notenliste!E6+Notenliste!G6)/$AT$1)&gt;=((Endnoten!$AH$37)/100),4.3,IF(((Notenliste!C6+Notenliste!E6+Notenliste!G6)/$AT$1)&gt;=((Endnoten!$AH$38)/100),4.4,IF(((Notenliste!C6+Notenliste!E6+Notenliste!G6)/$AT$1)&gt;=((Endnoten!$AH$39)/100),4.5,IF(((Notenliste!C6+Notenliste!E6+Notenliste!G6)/$AT$1)&gt;=((Endnoten!$AH$40)/100),4.6,IF(((Notenliste!C6+Notenliste!E6+Notenliste!G6)/$AT$1)&gt;=((Endnoten!$AH$41)/100),4.7,IF(((Notenliste!C6+Notenliste!E6+Notenliste!G6)/$AT$1)&gt;=((Endnoten!$AH$42)/100),4.8,IF(((Notenliste!C6+Notenliste!E6+Notenliste!G6)/$AT$1)&gt;=((Endnoten!$AH$43)/100),4.9,5))))))))))))))))))))))))))))))))))))))))</f>
        <v>5</v>
      </c>
      <c r="AU6" s="1">
        <f>IF(((Notenliste!C6+Notenliste!E6+Notenliste!G6+Notenliste!K6)/$AU$1)&gt;=((Endnoten!$AH$5+1)/100),1,IF(((Notenliste!C6+Notenliste!E6+Notenliste!G6+Notenliste!K6)/$AU$1)&gt;=(Endnoten!$AH$5/100),1.1,IF(((Notenliste!C6+Notenliste!E6+Notenliste!G6+Notenliste!K6)/$AU$1)&gt;=(Endnoten!$AH$6/100),1.2,IF(((Notenliste!C6+Notenliste!E6+Notenliste!G6+Notenliste!K6)/$AU$1)&gt;=(Endnoten!$AH$7/100),1.3,IF(((Notenliste!C6+Notenliste!E6+Notenliste!G6+Notenliste!K6)/$AU$1)&gt;=((Endnoten!$AH$8)/100),1.4,IF(((Notenliste!C6+Notenliste!E6+Notenliste!G6+Notenliste!K6)/$AU$1)&gt;=((Endnoten!$AH$9)/100),1.5,IF(((Notenliste!C6+Notenliste!E6+Notenliste!G6+Notenliste!K6)/$AU$1)&gt;=((Endnoten!$AH$10)/100),1.6,IF(((Notenliste!C6+Notenliste!E6+Notenliste!G6+Notenliste!K6)/$AU$1)&gt;=((Endnoten!$AH$11)/100),1.7,IF(((Notenliste!C6+Notenliste!E6+Notenliste!G6+Notenliste!K6)/$AU$1)&gt;=((Endnoten!$AH$12)/100),1.8,IF(((Notenliste!C6+Notenliste!E6+Notenliste!G6+Notenliste!K6)/$AU$1)&gt;=((Endnoten!$AH$13)/100),1.9,IF(((Notenliste!C6+Notenliste!E6+Notenliste!G6+Notenliste!K6)/$AU$1)&gt;=((Endnoten!$AH$14)/100),2,IF(((Notenliste!C6+Notenliste!E6+Notenliste!G6+Notenliste!K6)/$AU$1)&gt;=((Endnoten!$AH$15)/100),2.1,IF(((Notenliste!C6+Notenliste!E6+Notenliste!G6+Notenliste!K6)/$AU$1)&gt;=((Endnoten!$AH$16)/100),2.2,IF(((Notenliste!C6+Notenliste!E6+Notenliste!G6+Notenliste!K6)/$AU$1)&gt;=((Endnoten!$AH$17)/100),2.3,IF(((Notenliste!C6+Notenliste!E6+Notenliste!G6+Notenliste!K6)/$AU$1)&gt;=((Endnoten!$AH$18)/100),2.4,IF(((Notenliste!C6+Notenliste!E6+Notenliste!G6+Notenliste!K6)/$AU$1)&gt;=((Endnoten!$AH$19)/100),2.5,IF(((Notenliste!C6+Notenliste!E6+Notenliste!G6+Notenliste!K6)/$AU$1)&gt;=((Endnoten!$AH$20)/100),2.6,IF(((Notenliste!C6+Notenliste!E6+Notenliste!G6+Notenliste!K6)/$AU$1)&gt;=((Endnoten!$AH$21)/100),2.7,IF(((Notenliste!C6+Notenliste!E6+Notenliste!G6+Notenliste!K6)/$AU$1)&gt;=((Endnoten!$AH$22)/100),2.8,IF(((Notenliste!C6+Notenliste!E6+Notenliste!G6+Notenliste!K6)/$AU$1)&gt;=((Endnoten!$AH$23)/100),2.9,IF(((Notenliste!C6+Notenliste!E6+Notenliste!G6+Notenliste!K6)/$AU$1)&gt;=((Endnoten!$AH$24)/100),3,IF(((Notenliste!C6+Notenliste!E6+Notenliste!G6+Notenliste!K6)/$AU$1)&gt;=((Endnoten!$AH$25)/100),3.1,IF(((Notenliste!C6+Notenliste!E6+Notenliste!G6+Notenliste!K6)/$AU$1)&gt;=((Endnoten!$AH$26)/100),3.2,IF(((Notenliste!C6+Notenliste!E6+Notenliste!G6+Notenliste!K6)/$AU$1)&gt;=((Endnoten!$AH$27)/100),3.3,IF(((Notenliste!C6+Notenliste!E6+Notenliste!G6+Notenliste!K6)/$AU$1)&gt;=((Endnoten!$AH$28)/100),3.4,IF(((Notenliste!C6+Notenliste!E6+Notenliste!G6+Notenliste!K6)/$AU$1)&gt;=((Endnoten!$AH$29)/100),3.5,IF(((Notenliste!C6+Notenliste!E6+Notenliste!G6+Notenliste!K6)/$AU$1)&gt;=((Endnoten!$AH$30)/100),3.6,IF(((Notenliste!C6+Notenliste!E6+Notenliste!G6+Notenliste!K6)/$AU$1)&gt;=((Endnoten!$AH$31)/100),3.7,IF(((Notenliste!C6+Notenliste!E6+Notenliste!G6+Notenliste!K6)/$AU$1)&gt;=((Endnoten!$AH$32)/100),3.8,IF(((Notenliste!C6+Notenliste!E6+Notenliste!G6+Notenliste!K6)/$AU$1)&gt;=((Endnoten!$AH$33)/100),3.9,IF(((Notenliste!C6+Notenliste!E6+Notenliste!G6+Notenliste!K6)/$AU$1)&gt;=((Endnoten!$AH$34)/100),4,IF(((Notenliste!C6+Notenliste!E6+Notenliste!G6+Notenliste!K6)/$AU$1)&gt;=((Endnoten!$AH$35)/100),4.1,IF(((Notenliste!C6+Notenliste!E6+Notenliste!G6+Notenliste!K6)/$AU$1)&gt;=((Endnoten!$AH$36)/100),4.2,IF(((Notenliste!C6+Notenliste!E6+Notenliste!G6+Notenliste!K6)/$AU$1)&gt;=((Endnoten!$AH$37)/100),4.3,IF(((Notenliste!C6+Notenliste!E6+Notenliste!G6+Notenliste!K6)/$AU$1)&gt;=((Endnoten!$AH$38)/100),4.4,IF(((Notenliste!C6+Notenliste!E6+Notenliste!G6+Notenliste!K6)/$AU$1)&gt;=((Endnoten!$AH$39)/100),4.5,IF(((Notenliste!C6+Notenliste!E6+Notenliste!G6+Notenliste!K6)/$AU$1)&gt;=((Endnoten!$AH$40)/100),4.6,IF(((Notenliste!C6+Notenliste!E6+Notenliste!G6+Notenliste!K6)/$AU$1)&gt;=((Endnoten!$AH$41)/100),4.7,IF(((Notenliste!C6+Notenliste!E6+Notenliste!G6+Notenliste!K6)/$AU$1)&gt;=((Endnoten!$AH$42)/100),4.8,IF(((Notenliste!C6+Notenliste!E6+Notenliste!G6+Notenliste!K6)/$AU$1)&gt;=((Endnoten!$AH$43)/100),4.9,5))))))))))))))))))))))))))))))))))))))))</f>
        <v>5</v>
      </c>
    </row>
    <row r="7" spans="1:47" ht="18.75" x14ac:dyDescent="0.3">
      <c r="A7" s="37">
        <f>'Schüler+Bedienungsanleitung'!A7</f>
        <v>4</v>
      </c>
      <c r="B7" s="72">
        <f>'Schüler+Bedienungsanleitung'!B7</f>
        <v>4</v>
      </c>
      <c r="C7" s="35">
        <f>Notenliste!C7</f>
        <v>0</v>
      </c>
      <c r="D7" s="36">
        <f>IF(Notenliste!C7&gt;=0.1,Notenliste!C7/Notenliste!C$1,)</f>
        <v>0</v>
      </c>
      <c r="E7" s="37">
        <f>IF(Endnoten!D7&gt;=(Endnoten!$AF$5/100),1,IF(Endnoten!D7&gt;=(Endnoten!$AF$6/100),2,IF(Endnoten!D7&gt;=(Endnoten!$AF$7/100),3,IF(Endnoten!D7&gt;=(Endnoten!$AF$8/100),4,5))))</f>
        <v>5</v>
      </c>
      <c r="F7" s="38">
        <f>IF(((Notenliste!C7)/Notenliste!$C$1)&gt;=((Endnoten!$AH$5+1)/100),1,IF(((Notenliste!C7)/Notenliste!$C$1)&gt;=(Endnoten!$AH$5/100),1.1,IF(((Notenliste!C7)/Notenliste!$C$1)&gt;=(Endnoten!$AH$6/100),1.2,IF(((Notenliste!C7)/Notenliste!$C$1)&gt;=(Endnoten!$AH$7/100),1.3,IF(((Notenliste!C7)/Notenliste!$C$1)&gt;=((Endnoten!$AH$8)/100),1.4,IF(((Notenliste!C7)/Notenliste!$C$1)&gt;=((Endnoten!$AH$9)/100),1.5,IF(((Notenliste!C7)/Notenliste!$C$1)&gt;=((Endnoten!$AH$10)/100),1.6,IF(((Notenliste!C7)/Notenliste!$C$1)&gt;=((Endnoten!$AH$11)/100),1.7,IF(((Notenliste!C7)/Notenliste!$C$1)&gt;=((Endnoten!$AH$12)/100),1.8,IF(((Notenliste!C7)/Notenliste!$C$1)&gt;=((Endnoten!$AH$13)/100),1.9,IF(((Notenliste!C7)/Notenliste!$C$1)&gt;=((Endnoten!$AH$14)/100),2,IF(((Notenliste!C7)/Notenliste!$C$1)&gt;=((Endnoten!$AH$15)/100),2.1,IF(((Notenliste!C7)/Notenliste!$C$1)&gt;=((Endnoten!$AH$16)/100),2.2,IF(((Notenliste!C7)/Notenliste!$C$1)&gt;=((Endnoten!$AH$17)/100),2.3,IF(((Notenliste!C7)/Notenliste!$C$1)&gt;=((Endnoten!$AH$18)/100),2.4,IF(((Notenliste!C7)/Notenliste!$C$1)&gt;=((Endnoten!$AH$19)/100),2.5,IF(((Notenliste!C7)/Notenliste!$C$1)&gt;=((Endnoten!$AH$20)/100),2.6,IF(((Notenliste!C7)/Notenliste!$C$1)&gt;=((Endnoten!$AH$21)/100),2.7,IF(((Notenliste!C7)/Notenliste!$C$1)&gt;=((Endnoten!$AH$22)/100),2.8,IF(((Notenliste!C7)/Notenliste!$C$1)&gt;=((Endnoten!$AH$23)/100),2.9,IF(((Notenliste!C7)/Notenliste!$C$1)&gt;=((Endnoten!$AH$24)/100),3,IF(((Notenliste!C7)/Notenliste!$C$1)&gt;=((Endnoten!$AH$25)/100),3.1,IF(((Notenliste!C7)/Notenliste!$C$1)&gt;=((Endnoten!$AH$26)/100),3.2,IF(((Notenliste!C7)/Notenliste!$C$1)&gt;=((Endnoten!$AH$27)/100),3.3,IF(((Notenliste!C7)/Notenliste!$C$1)&gt;=((Endnoten!$AH$28)/100),3.4,IF(((Notenliste!C7)/Notenliste!$C$1)&gt;=((Endnoten!$AH$29)/100),3.5,IF(((Notenliste!C7)/Notenliste!$C$1)&gt;=((Endnoten!$AH$30)/100),3.6,IF(((Notenliste!C7)/Notenliste!$C$1)&gt;=((Endnoten!$AH$31)/100),3.7,IF(((Notenliste!C7)/Notenliste!$C$1)&gt;=((Endnoten!$AH$32)/100),3.8,IF(((Notenliste!C7)/Notenliste!$C$1)&gt;=((Endnoten!$AH$33)/100),3.9,IF(((Notenliste!C7)/Notenliste!$C$1)&gt;=((Endnoten!$AH$34)/100),4,IF(((Notenliste!C7)/Notenliste!$C$1)&gt;=((Endnoten!$AH$35)/100),4.1,IF(((Notenliste!C7)/Notenliste!$C$1)&gt;=((Endnoten!$AH$36)/100),4.2,IF(((Notenliste!C7)/Notenliste!$C$1)&gt;=((Endnoten!$AH$37)/100),4.3,IF(((Notenliste!C7)/Notenliste!$C$1)&gt;=((Endnoten!$AH$38)/100),4.4,IF(((Notenliste!C7)/Notenliste!$C$1)&gt;=((Endnoten!$AH$39)/100),4.5,IF(((Notenliste!C7)/Notenliste!$C$1)&gt;=((Endnoten!$AH$40)/100),4.6,IF(((Notenliste!C7)/Notenliste!$C$1)&gt;=((Endnoten!$AH$41)/100),4.7,IF(((Notenliste!C7)/Notenliste!$C$1)&gt;=((Endnoten!$AH$42)/100),4.8,IF(((Notenliste!C7)/Notenliste!$C$1)&gt;=((Endnoten!$AH$43)/100),4.9,5))))))))))))))))))))))))))))))))))))))))</f>
        <v>5</v>
      </c>
      <c r="G7" s="35">
        <f>Notenliste!E7</f>
        <v>0</v>
      </c>
      <c r="H7" s="36">
        <f>IF(Notenliste!E7&gt;=0.1,Notenliste!E7/Notenliste!E$1,)</f>
        <v>0</v>
      </c>
      <c r="I7" s="37">
        <f>IF(Endnoten!H7&gt;=(Endnoten!$AF$5/100),1,IF(Endnoten!H7&gt;=(Endnoten!$AF$6/100),2,IF(Endnoten!H7&gt;=(Endnoten!$AF$7/100),3,IF(Endnoten!H7&gt;=(Endnoten!$AF$8/100),4,5))))</f>
        <v>5</v>
      </c>
      <c r="J7" s="38">
        <f>IF(((Notenliste!E7)/Notenliste!$E$1)&gt;=((Endnoten!$AH$5+1)/100),1,IF(((Notenliste!E7)/Notenliste!$E$1)&gt;=(Endnoten!$AH$5/100),1.1,IF(((Notenliste!E7)/Notenliste!$E$1)&gt;=(Endnoten!$AH$6/100),1.2,IF(((Notenliste!E7)/Notenliste!$E$1)&gt;=(Endnoten!$AH$7/100),1.3,IF(((Notenliste!E7)/Notenliste!$E$1)&gt;=((Endnoten!$AH$8)/100),1.4,IF(((Notenliste!E7)/Notenliste!$E$1)&gt;=((Endnoten!$AH$9)/100),1.5,IF(((Notenliste!E7)/Notenliste!$E$1)&gt;=((Endnoten!$AH$10)/100),1.6,IF(((Notenliste!E7)/Notenliste!$E$1)&gt;=((Endnoten!$AH$11)/100),1.7,IF(((Notenliste!E7)/Notenliste!$E$1)&gt;=((Endnoten!$AH$12)/100),1.8,IF(((Notenliste!E7)/Notenliste!$E$1)&gt;=((Endnoten!$AH$13)/100),1.9,IF(((Notenliste!E7)/Notenliste!$E$1)&gt;=((Endnoten!$AH$14)/100),2,IF(((Notenliste!E7)/Notenliste!$E$1)&gt;=((Endnoten!$AH$15)/100),2.1,IF(((Notenliste!E7)/Notenliste!$E$1)&gt;=((Endnoten!$AH$16)/100),2.2,IF(((Notenliste!E7)/Notenliste!$E$1)&gt;=((Endnoten!$AH$17)/100),2.3,IF(((Notenliste!E7)/Notenliste!$E$1)&gt;=((Endnoten!$AH$18)/100),2.4,IF(((Notenliste!E7)/Notenliste!$E$1)&gt;=((Endnoten!$AH$19)/100),2.5,IF(((Notenliste!E7)/Notenliste!$E$1)&gt;=((Endnoten!$AH$20)/100),2.6,IF(((Notenliste!E7)/Notenliste!$E$1)&gt;=((Endnoten!$AH$21)/100),2.7,IF(((Notenliste!E7)/Notenliste!$E$1)&gt;=((Endnoten!$AH$22)/100),2.8,IF(((Notenliste!E7)/Notenliste!$E$1)&gt;=((Endnoten!$AH$23)/100),2.9,IF(((Notenliste!E7)/Notenliste!$E$1)&gt;=((Endnoten!$AH$24)/100),3,IF(((Notenliste!E7)/Notenliste!$E$1)&gt;=((Endnoten!$AH$25)/100),3.1,IF(((Notenliste!E7)/Notenliste!$E$1)&gt;=((Endnoten!$AH$26)/100),3.2,IF(((Notenliste!E7)/Notenliste!$E$1)&gt;=((Endnoten!$AH$27)/100),3.3,IF(((Notenliste!E7)/Notenliste!$E$1)&gt;=((Endnoten!$AH$28)/100),3.4,IF(((Notenliste!E7)/Notenliste!$E$1)&gt;=((Endnoten!$AH$29)/100),3.5,IF(((Notenliste!E7)/Notenliste!$E$1)&gt;=((Endnoten!$AH$30)/100),3.6,IF(((Notenliste!E7)/Notenliste!$E$1)&gt;=((Endnoten!$AH$31)/100),3.7,IF(((Notenliste!E7)/Notenliste!$E$1)&gt;=((Endnoten!$AH$32)/100),3.8,IF(((Notenliste!E7)/Notenliste!$E$1)&gt;=((Endnoten!$AH$33)/100),3.9,IF(((Notenliste!E7)/Notenliste!$E$1)&gt;=((Endnoten!$AH$34)/100),4,IF(((Notenliste!E7)/Notenliste!$E$1)&gt;=((Endnoten!$AH$35)/100),4.1,IF(((Notenliste!E7)/Notenliste!$E$1)&gt;=((Endnoten!$AH$36)/100),4.2,IF(((Notenliste!E7)/Notenliste!$E$1)&gt;=((Endnoten!$AH$37)/100),4.3,IF(((Notenliste!E7)/Notenliste!$E$1)&gt;=((Endnoten!$AH$38)/100),4.4,IF(((Notenliste!E7)/Notenliste!$E$1)&gt;=((Endnoten!$AH$39)/100),4.5,IF(((Notenliste!E7)/Notenliste!$E$1)&gt;=((Endnoten!$AH$40)/100),4.6,IF(((Notenliste!E7)/Notenliste!$E$1)&gt;=((Endnoten!$AH$41)/100),4.7,IF(((Notenliste!E7)/Notenliste!$E$1)&gt;=((Endnoten!$AH$42)/100),4.8,IF(((Notenliste!E7)/Notenliste!$E$1)&gt;=((Endnoten!$AH$43)/100),4.9,5))))))))))))))))))))))))))))))))))))))))</f>
        <v>5</v>
      </c>
      <c r="K7" s="35">
        <f>Notenliste!G7</f>
        <v>0</v>
      </c>
      <c r="L7" s="36">
        <f>IF(Notenliste!G7&gt;=0.1,Notenliste!G7/Notenliste!G$1,)</f>
        <v>0</v>
      </c>
      <c r="M7" s="37">
        <f>IF(Endnoten!L7&gt;=(Endnoten!$AF$5/100),1,IF(Endnoten!L7&gt;=(Endnoten!$AF$6/100),2,IF(Endnoten!L7&gt;=(Endnoten!$AF$7/100),3,IF(Endnoten!L7&gt;=(Endnoten!$AF$8/100),4,5))))</f>
        <v>5</v>
      </c>
      <c r="N7" s="38">
        <f>IF(((Notenliste!G7)/Notenliste!$G$1)&gt;=((Endnoten!$AH$5+1)/100),1,IF(((Notenliste!G7)/Notenliste!$G$1)&gt;=(Endnoten!$AH$5/100),1.1,IF(((Notenliste!G7)/Notenliste!$G$1)&gt;=(Endnoten!$AH$6/100),1.2,IF(((Notenliste!G7)/Notenliste!$G$1)&gt;=(Endnoten!$AH$7/100),1.3,IF(((Notenliste!G7)/Notenliste!$G$1)&gt;=((Endnoten!$AH$8)/100),1.4,IF(((Notenliste!G7)/Notenliste!$G$1)&gt;=((Endnoten!$AH$9)/100),1.5,IF(((Notenliste!G7)/Notenliste!$G$1)&gt;=((Endnoten!$AH$10)/100),1.6,IF(((Notenliste!G7)/Notenliste!$G$1)&gt;=((Endnoten!$AH$11)/100),1.7,IF(((Notenliste!G7)/Notenliste!$G$1)&gt;=((Endnoten!$AH$12)/100),1.8,IF(((Notenliste!G7)/Notenliste!$G$1)&gt;=((Endnoten!$AH$13)/100),1.9,IF(((Notenliste!G7)/Notenliste!$G$1)&gt;=((Endnoten!$AH$14)/100),2,IF(((Notenliste!G7)/Notenliste!$G$1)&gt;=((Endnoten!$AH$15)/100),2.1,IF(((Notenliste!G7)/Notenliste!$G$1)&gt;=((Endnoten!$AH$16)/100),2.2,IF(((Notenliste!G7)/Notenliste!$G$1)&gt;=((Endnoten!$AH$17)/100),2.3,IF(((Notenliste!G7)/Notenliste!$G$1)&gt;=((Endnoten!$AH$18)/100),2.4,IF(((Notenliste!G7)/Notenliste!$G$1)&gt;=((Endnoten!$AH$19)/100),2.5,IF(((Notenliste!G7)/Notenliste!$G$1)&gt;=((Endnoten!$AH$20)/100),2.6,IF(((Notenliste!G7)/Notenliste!$G$1)&gt;=((Endnoten!$AH$21)/100),2.7,IF(((Notenliste!G7)/Notenliste!$G$1)&gt;=((Endnoten!$AH$22)/100),2.8,IF(((Notenliste!G7)/Notenliste!$G$1)&gt;=((Endnoten!$AH$23)/100),2.9,IF(((Notenliste!G7)/Notenliste!$G$1)&gt;=((Endnoten!$AH$24)/100),3,IF(((Notenliste!G7)/Notenliste!$G$1)&gt;=((Endnoten!$AH$25)/100),3.1,IF(((Notenliste!G7)/Notenliste!$G$1)&gt;=((Endnoten!$AH$26)/100),3.2,IF(((Notenliste!G7)/Notenliste!$G$1)&gt;=((Endnoten!$AH$27)/100),3.3,IF(((Notenliste!G7)/Notenliste!$G$1)&gt;=((Endnoten!$AH$28)/100),3.4,IF(((Notenliste!G7)/Notenliste!$G$1)&gt;=((Endnoten!$AH$29)/100),3.5,IF(((Notenliste!G7)/Notenliste!$G$1)&gt;=((Endnoten!$AH$30)/100),3.6,IF(((Notenliste!G7)/Notenliste!$G$1)&gt;=((Endnoten!$AH$31)/100),3.7,IF(((Notenliste!G7)/Notenliste!$G$1)&gt;=((Endnoten!$AH$32)/100),3.8,IF(((Notenliste!G7)/Notenliste!$G$1)&gt;=((Endnoten!$AH$33)/100),3.9,IF(((Notenliste!G7)/Notenliste!$G$1)&gt;=((Endnoten!$AH$34)/100),4,IF(((Notenliste!G7)/Notenliste!$G$1)&gt;=((Endnoten!$AH$35)/100),4.1,IF(((Notenliste!G7)/Notenliste!$G$1)&gt;=((Endnoten!$AH$36)/100),4.2,IF(((Notenliste!G7)/Notenliste!$G$1)&gt;=((Endnoten!$AH$37)/100),4.3,IF(((Notenliste!G7)/Notenliste!$G$1)&gt;=((Endnoten!$AH$38)/100),4.4,IF(((Notenliste!G7)/Notenliste!$G$1)&gt;=((Endnoten!$AH$39)/100),4.5,IF(((Notenliste!G7)/Notenliste!$G$1)&gt;=((Endnoten!$AH$40)/100),4.6,IF(((Notenliste!G7)/Notenliste!$G$1)&gt;=((Endnoten!$AH$41)/100),4.7,IF(((Notenliste!G7)/Notenliste!$G$1)&gt;=((Endnoten!$AH$42)/100),4.8,IF(((Notenliste!G7)/Notenliste!$G$1)&gt;=((Endnoten!$AH$43)/100),4.9,5))))))))))))))))))))))))))))))))))))))))</f>
        <v>5</v>
      </c>
      <c r="O7" s="35">
        <f>Notenliste!K7</f>
        <v>0</v>
      </c>
      <c r="P7" s="36">
        <f>IF(Notenliste!I7&gt;=0.1,Notenliste!I7/Notenliste!I$1,)</f>
        <v>0</v>
      </c>
      <c r="Q7" s="37">
        <f>IF(Endnoten!P7&gt;=(Endnoten!$AF$5/100),1,IF(Endnoten!P7&gt;=(Endnoten!$AF$6/100),2,IF(Endnoten!P7&gt;=(Endnoten!$AF$7/100),3,IF(Endnoten!P7&gt;=(Endnoten!$AF$8/100),4,5))))</f>
        <v>5</v>
      </c>
      <c r="R7" s="38">
        <f>IF(((Notenliste!K7)/Notenliste!$G$1)&gt;=((Endnoten!$AH$5+1)/100),1,IF(((Notenliste!K7)/Notenliste!$G$1)&gt;=(Endnoten!$AH$5/100),1.1,IF(((Notenliste!K7)/Notenliste!$G$1)&gt;=(Endnoten!$AH$6/100),1.2,IF(((Notenliste!K7)/Notenliste!$G$1)&gt;=(Endnoten!$AH$7/100),1.3,IF(((Notenliste!K7)/Notenliste!$G$1)&gt;=((Endnoten!$AH$8)/100),1.4,IF(((Notenliste!K7)/Notenliste!$G$1)&gt;=((Endnoten!$AH$9)/100),1.5,IF(((Notenliste!K7)/Notenliste!$G$1)&gt;=((Endnoten!$AH$10)/100),1.6,IF(((Notenliste!K7)/Notenliste!$G$1)&gt;=((Endnoten!$AH$11)/100),1.7,IF(((Notenliste!K7)/Notenliste!$G$1)&gt;=((Endnoten!$AH$12)/100),1.8,IF(((Notenliste!K7)/Notenliste!$G$1)&gt;=((Endnoten!$AH$13)/100),1.9,IF(((Notenliste!K7)/Notenliste!$G$1)&gt;=((Endnoten!$AH$14)/100),2,IF(((Notenliste!K7)/Notenliste!$G$1)&gt;=((Endnoten!$AH$15)/100),2.1,IF(((Notenliste!K7)/Notenliste!$G$1)&gt;=((Endnoten!$AH$16)/100),2.2,IF(((Notenliste!K7)/Notenliste!$G$1)&gt;=((Endnoten!$AH$17)/100),2.3,IF(((Notenliste!K7)/Notenliste!$G$1)&gt;=((Endnoten!$AH$18)/100),2.4,IF(((Notenliste!K7)/Notenliste!$G$1)&gt;=((Endnoten!$AH$19)/100),2.5,IF(((Notenliste!K7)/Notenliste!$G$1)&gt;=((Endnoten!$AH$20)/100),2.6,IF(((Notenliste!K7)/Notenliste!$G$1)&gt;=((Endnoten!$AH$21)/100),2.7,IF(((Notenliste!K7)/Notenliste!$G$1)&gt;=((Endnoten!$AH$22)/100),2.8,IF(((Notenliste!K7)/Notenliste!$G$1)&gt;=((Endnoten!$AH$23)/100),2.9,IF(((Notenliste!K7)/Notenliste!$G$1)&gt;=((Endnoten!$AH$24)/100),3,IF(((Notenliste!K7)/Notenliste!$G$1)&gt;=((Endnoten!$AH$25)/100),3.1,IF(((Notenliste!K7)/Notenliste!$G$1)&gt;=((Endnoten!$AH$26)/100),3.2,IF(((Notenliste!K7)/Notenliste!$G$1)&gt;=((Endnoten!$AH$27)/100),3.3,IF(((Notenliste!K7)/Notenliste!$G$1)&gt;=((Endnoten!$AH$28)/100),3.4,IF(((Notenliste!K7)/Notenliste!$G$1)&gt;=((Endnoten!$AH$29)/100),3.5,IF(((Notenliste!K7)/Notenliste!$G$1)&gt;=((Endnoten!$AH$30)/100),3.6,IF(((Notenliste!K7)/Notenliste!$G$1)&gt;=((Endnoten!$AH$31)/100),3.7,IF(((Notenliste!K7)/Notenliste!$G$1)&gt;=((Endnoten!$AH$32)/100),3.8,IF(((Notenliste!K7)/Notenliste!$G$1)&gt;=((Endnoten!$AH$33)/100),3.9,IF(((Notenliste!K7)/Notenliste!$G$1)&gt;=((Endnoten!$AH$34)/100),4,IF(((Notenliste!K7)/Notenliste!$G$1)&gt;=((Endnoten!$AH$35)/100),4.1,IF(((Notenliste!K7)/Notenliste!$G$1)&gt;=((Endnoten!$AH$36)/100),4.2,IF(((Notenliste!K7)/Notenliste!$G$1)&gt;=((Endnoten!$AH$37)/100),4.3,IF(((Notenliste!K7)/Notenliste!$G$1)&gt;=((Endnoten!$AH$38)/100),4.4,IF(((Notenliste!K7)/Notenliste!$G$1)&gt;=((Endnoten!$AH$39)/100),4.5,IF(((Notenliste!K7)/Notenliste!$G$1)&gt;=((Endnoten!$AH$40)/100),4.6,IF(((Notenliste!K7)/Notenliste!$G$1)&gt;=((Endnoten!$AH$41)/100),4.7,IF(((Notenliste!K7)/Notenliste!$G$1)&gt;=((Endnoten!$AH$42)/100),4.8,IF(((Notenliste!K7)/Notenliste!$G$1)&gt;=((Endnoten!$AH$43)/100),4.9,5))))))))))))))))))))))))))))))))))))))))</f>
        <v>5</v>
      </c>
      <c r="S7" s="35">
        <f>Notenliste!K7</f>
        <v>0</v>
      </c>
      <c r="T7" s="36">
        <f>IF(Notenliste!K7&gt;=0.1,Notenliste!K7/Notenliste!K$1,)</f>
        <v>0</v>
      </c>
      <c r="U7" s="37">
        <f>IF(Endnoten!T7&gt;=(Endnoten!$AF$5/100),1,IF(Endnoten!T7&gt;=(Endnoten!$AF$6/100),2,IF(Endnoten!T7&gt;=(Endnoten!$AF$7/100),3,IF(Endnoten!T7&gt;=(Endnoten!$AF$8/100),4,5))))</f>
        <v>5</v>
      </c>
      <c r="V7" s="38">
        <f>IF(((Notenliste!K7)/Notenliste!$K$1)&gt;=((Endnoten!$AH$5+1)/100),1,IF(((Notenliste!K7)/Notenliste!$K$1)&gt;=(Endnoten!$AH$5/100),1.1,IF(((Notenliste!K7)/Notenliste!$K$1)&gt;=(Endnoten!$AH$6/100),1.2,IF(((Notenliste!K7)/Notenliste!$K$1)&gt;=(Endnoten!$AH$7/100),1.3,IF(((Notenliste!K7)/Notenliste!$K$1)&gt;=((Endnoten!$AH$8)/100),1.4,IF(((Notenliste!K7)/Notenliste!$K$1)&gt;=((Endnoten!$AH$9)/100),1.5,IF(((Notenliste!K7)/Notenliste!$K$1)&gt;=((Endnoten!$AH$10)/100),1.6,IF(((Notenliste!K7)/Notenliste!$K$1)&gt;=((Endnoten!$AH$11)/100),1.7,IF(((Notenliste!K7)/Notenliste!$K$1)&gt;=((Endnoten!$AH$12)/100),1.8,IF(((Notenliste!K7)/Notenliste!$K$1)&gt;=((Endnoten!$AH$13)/100),1.9,IF(((Notenliste!K7)/Notenliste!$K$1)&gt;=((Endnoten!$AH$14)/100),2,IF(((Notenliste!K7)/Notenliste!$K$1)&gt;=((Endnoten!$AH$15)/100),2.1,IF(((Notenliste!K7)/Notenliste!$K$1)&gt;=((Endnoten!$AH$16)/100),2.2,IF(((Notenliste!K7)/Notenliste!$K$1)&gt;=((Endnoten!$AH$17)/100),2.3,IF(((Notenliste!K7)/Notenliste!$K$1)&gt;=((Endnoten!$AH$18)/100),2.4,IF(((Notenliste!K7)/Notenliste!$K$1)&gt;=((Endnoten!$AH$19)/100),2.5,IF(((Notenliste!K7)/Notenliste!$K$1)&gt;=((Endnoten!$AH$20)/100),2.6,IF(((Notenliste!K7)/Notenliste!$K$1)&gt;=((Endnoten!$AH$21)/100),2.7,IF(((Notenliste!K7)/Notenliste!$K$1)&gt;=((Endnoten!$AH$22)/100),2.8,IF(((Notenliste!K7)/Notenliste!$K$1)&gt;=((Endnoten!$AH$23)/100),2.9,IF(((Notenliste!K7)/Notenliste!$K$1)&gt;=((Endnoten!$AH$24)/100),3,IF(((Notenliste!K7)/Notenliste!$K$1)&gt;=((Endnoten!$AH$25)/100),3.1,IF(((Notenliste!K7)/Notenliste!$K$1)&gt;=((Endnoten!$AH$26)/100),3.2,IF(((Notenliste!K7)/Notenliste!$K$1)&gt;=((Endnoten!$AH$27)/100),3.3,IF(((Notenliste!K7)/Notenliste!$K$1)&gt;=((Endnoten!$AH$28)/100),3.4,IF(((Notenliste!K7)/Notenliste!$K$1)&gt;=((Endnoten!$AH$29)/100),3.5,IF(((Notenliste!K7)/Notenliste!$K$1)&gt;=((Endnoten!$AH$30)/100),3.6,IF(((Notenliste!K7)/Notenliste!$K$1)&gt;=((Endnoten!$AH$31)/100),3.7,IF(((Notenliste!K7)/Notenliste!$K$1)&gt;=((Endnoten!$AH$32)/100),3.8,IF(((Notenliste!K7)/Notenliste!$K$1)&gt;=((Endnoten!$AH$33)/100),3.9,IF(((Notenliste!K7)/Notenliste!$K$1)&gt;=((Endnoten!$AH$34)/100),4,IF(((Notenliste!K7)/Notenliste!$K$1)&gt;=((Endnoten!$AH$35)/100),4.1,IF(((Notenliste!K7)/Notenliste!$K$1)&gt;=((Endnoten!$AH$36)/100),4.2,IF(((Notenliste!K7)/Notenliste!$K$1)&gt;=((Endnoten!$AH$37)/100),4.3,IF(((Notenliste!K7)/Notenliste!$K$1)&gt;=((Endnoten!$AH$38)/100),4.4,IF(((Notenliste!K7)/Notenliste!$K$1)&gt;=((Endnoten!$AH$39)/100),4.5,IF(((Notenliste!K7)/Notenliste!$K$1)&gt;=((Endnoten!$AH$40)/100),4.6,IF(((Notenliste!K7)/Notenliste!$K$1)&gt;=((Endnoten!$AH$41)/100),4.7,IF(((Notenliste!K7)/Notenliste!$K$1)&gt;=((Endnoten!$AH$42)/100),4.8,IF(((Notenliste!K7)/Notenliste!$K$1)&gt;=((Endnoten!$AH$43)/100),4.9,5))))))))))))))))))))))))))))))))))))))))</f>
        <v>5</v>
      </c>
      <c r="W7" s="39">
        <v>0</v>
      </c>
      <c r="X7" s="36" t="e" cm="1">
        <f t="array" ref="X7">_xlfn.IFS((T7&gt;0.1),(AVERAGE(F7,J7,N7,R7,U7)),(P7&gt;=0.1),(AVERAGE(F7,J7,N7,R7)),(L7&gt;=0.1),(AVERAGE(F7,J7,N7)),(H7&gt;0.1),(AVERAGE(F7,J7)),(D7&gt;0.1),F7)</f>
        <v>#N/A</v>
      </c>
      <c r="Y7" s="40">
        <f t="shared" si="0"/>
        <v>5</v>
      </c>
      <c r="Z7" s="40">
        <f>SUM(Notenliste!N7:AI7)</f>
        <v>1</v>
      </c>
      <c r="AA7" s="76">
        <f>Notenliste!AJ7</f>
        <v>1</v>
      </c>
      <c r="AB7" s="40" t="e">
        <f>((AA7*Notenliste!$AJ$2)+(IF(W7=0,X7,Y7)*(1-Notenliste!$AJ$2)))</f>
        <v>#N/A</v>
      </c>
      <c r="AC7" s="41">
        <f t="shared" si="1"/>
        <v>5</v>
      </c>
      <c r="AD7" s="17">
        <f t="shared" si="2"/>
        <v>5</v>
      </c>
      <c r="AE7" s="19">
        <v>4</v>
      </c>
      <c r="AF7" s="29">
        <v>65</v>
      </c>
      <c r="AG7" s="22">
        <v>1.3</v>
      </c>
      <c r="AH7" s="22">
        <f>(AF4-AF5)/5*2+AF5</f>
        <v>94</v>
      </c>
      <c r="AI7">
        <f>IF(((AL7+AJ7+AK7)/$AL$3)&gt;=((Endnoten!$AH$5+1)/100),1,IF(((AL7+AJ7+AK7)/$AL$3)&gt;=(Endnoten!$AH$5/100),1.1,IF(((AL7+AJ7+AK7)/$AL$3)&gt;=(Endnoten!$AH$6/100),1.2,IF(((AL7+AJ7+AK7)/$AL$3)&gt;=(Endnoten!$AH$7/100),1.3,IF(((AL7+AJ7+AK7)/$AL$3)&gt;=((Endnoten!$AH$8)/100),1.4,IF(((AL7+AJ7+AK7)/$AL$3)&gt;=((Endnoten!$AH$9)/100),1.5,IF(((AL7+AJ7+AK7)/$AL$3)&gt;=((Endnoten!$AH$10)/100),1.6,IF(((AL7+AJ7+AK7)/$AL$3)&gt;=((Endnoten!$AH$11)/100),1.7,IF(((AL7+AJ7+AK7)/$AL$3)&gt;=((Endnoten!$AH$12)/100),1.8,IF(((AL7+AJ7+AK7)/$AL$3)&gt;=((Endnoten!$AH$13)/100),1.9,IF(((AL7+AJ7+AK7)/$AL$3)&gt;=((Endnoten!$AH$14)/100),2,IF(((AL7+AJ7+AK7)/$AL$3)&gt;=((Endnoten!$AH$15)/100),2.1,IF(((AL7+AJ7+AK7)/$AL$3)&gt;=((Endnoten!$AH$16)/100),2.2,IF(((AL7+AJ7+AK7)/$AL$3)&gt;=((Endnoten!$AH$17)/100),2.3,IF(((AL7+AJ7+AK7)/$AL$3)&gt;=((Endnoten!$AH$18)/100),2.4,IF(((AL7+AJ7+AK7)/$AL$3)&gt;=((Endnoten!$AH$19)/100),2.5,IF(((AL7+AJ7+AK7)/$AL$3)&gt;=((Endnoten!$AH$20)/100),2.6,IF(((AL7+AJ7+AK7)/$AL$3)&gt;=((Endnoten!$AH$21)/100),2.7,IF(((AL7+AJ7+AK7)/$AL$3)&gt;=((Endnoten!$AH$22)/100),2.8,IF(((AL7+AJ7+AK7)/$AL$3)&gt;=((Endnoten!$AH$23)/100),2.9,IF(((AL7+AJ7+AK7)/$AL$3)&gt;=((Endnoten!$AH$24)/100),3,IF(((AL7+AJ7+AK7)/$AL$3)&gt;=((Endnoten!$AH$25)/100),3.1,IF(((AL7+AJ7+AK7)/$AL$3)&gt;=((Endnoten!$AH$26)/100),3.2,IF(((AL7+AJ7+AK7)/$AL$3)&gt;=((Endnoten!$AH$27)/100),3.3,IF(((AL7+AJ7+AK7)/$AL$3)&gt;=((Endnoten!$AH$28)/100),3.4,IF(((AL7+AJ7+AK7)/$AL$3)&gt;=((Endnoten!$AH$29)/100),3.5,IF(((AL7+AJ7+AK7)/$AL$3)&gt;=((Endnoten!$AH$30)/100),3.6,IF(((AL7+AJ7+AK7)/$AL$3)&gt;=((Endnoten!$AH$31)/100),3.7,IF(((AL7+AJ7+AK7)/$AL$3)&gt;=((Endnoten!$AH$32)/100),3.8,IF(((AL7+AJ7+AK7)/$AL$3)&gt;=((Endnoten!$AH$33)/100),3.9,IF(((AL7+AJ7+AK7)/$AL$3)&gt;=((Endnoten!$AH$34)/100),4,IF(((AL7+AJ7+AK7)/$AL$3)&gt;=((Endnoten!$AH$35)/100),4.1,IF(((AL7+AJ7+AK7)/$AL$3)&gt;=((Endnoten!$AH$36)/100),4.2,IF(((AL7+AJ7+AK7)/$AL$3)&gt;=((Endnoten!$AH$37)/100),4.3,IF(((AL7+AJ7+AK7)/$AL$3)&gt;=((Endnoten!$AH$38)/100),4.4,IF(((AL7+AJ7+AK7)/$AL$3)&gt;=((Endnoten!$AH$39)/100),4.5,IF(((AL7+AJ7+AK7)/$AL$3)&gt;=((Endnoten!$AH$40)/100),4.6,IF(((AL7+AJ7+AK7)/$AL$3)&gt;=((Endnoten!$AH$41)/100),4.7,IF(((AL7+AJ7+AK7)/$AL$3)&gt;=((Endnoten!$AH$42)/100),4.8,IF(((AL7+AJ7+AK7)/$AL$3)&gt;=((Endnoten!$AH$43)/100),4.9,5))))))))))))))))))))))))))))))))))))))))</f>
        <v>1.3</v>
      </c>
      <c r="AL7">
        <f t="shared" si="7"/>
        <v>94</v>
      </c>
      <c r="AN7" s="82"/>
      <c r="AO7" s="82">
        <f t="shared" si="3"/>
        <v>5</v>
      </c>
      <c r="AP7" s="82">
        <f t="shared" si="4"/>
        <v>5</v>
      </c>
      <c r="AQ7" s="82">
        <f t="shared" si="5"/>
        <v>5</v>
      </c>
      <c r="AR7" s="82">
        <f t="shared" si="6"/>
        <v>5</v>
      </c>
      <c r="AT7" s="1">
        <f>IF(((Notenliste!C7+Notenliste!E7+Notenliste!G7)/$AT$1)&gt;=((Endnoten!$AH$5+1)/100),1,IF(((Notenliste!C7+Notenliste!E7+Notenliste!G7)/$AT$1)&gt;=(Endnoten!$AH$5/100),1.1,IF(((Notenliste!C7+Notenliste!E7+Notenliste!G7)/$AT$1)&gt;=(Endnoten!$AH$6/100),1.2,IF(((Notenliste!C7+Notenliste!E7+Notenliste!G7)/$AT$1)&gt;=(Endnoten!$AH$7/100),1.3,IF(((Notenliste!C7+Notenliste!E7+Notenliste!G7)/$AT$1)&gt;=((Endnoten!$AH$8)/100),1.4,IF(((Notenliste!C7+Notenliste!E7+Notenliste!G7)/$AT$1)&gt;=((Endnoten!$AH$9)/100),1.5,IF(((Notenliste!C7+Notenliste!E7+Notenliste!G7)/$AT$1)&gt;=((Endnoten!$AH$10)/100),1.6,IF(((Notenliste!C7+Notenliste!E7+Notenliste!G7)/$AT$1)&gt;=((Endnoten!$AH$11)/100),1.7,IF(((Notenliste!C7+Notenliste!E7+Notenliste!G7)/$AT$1)&gt;=((Endnoten!$AH$12)/100),1.8,IF(((Notenliste!C7+Notenliste!E7+Notenliste!G7)/$AT$1)&gt;=((Endnoten!$AH$13)/100),1.9,IF(((Notenliste!C7+Notenliste!E7+Notenliste!G7)/$AT$1)&gt;=((Endnoten!$AH$14)/100),2,IF(((Notenliste!C7+Notenliste!E7+Notenliste!G7)/$AT$1)&gt;=((Endnoten!$AH$15)/100),2.1,IF(((Notenliste!C7+Notenliste!E7+Notenliste!G7)/$AT$1)&gt;=((Endnoten!$AH$16)/100),2.2,IF(((Notenliste!C7+Notenliste!E7+Notenliste!G7)/$AT$1)&gt;=((Endnoten!$AH$17)/100),2.3,IF(((Notenliste!C7+Notenliste!E7+Notenliste!G7)/$AT$1)&gt;=((Endnoten!$AH$18)/100),2.4,IF(((Notenliste!C7+Notenliste!E7+Notenliste!G7)/$AT$1)&gt;=((Endnoten!$AH$19)/100),2.5,IF(((Notenliste!C7+Notenliste!E7+Notenliste!G7)/$AT$1)&gt;=((Endnoten!$AH$20)/100),2.6,IF(((Notenliste!C7+Notenliste!E7+Notenliste!G7)/$AT$1)&gt;=((Endnoten!$AH$21)/100),2.7,IF(((Notenliste!C7+Notenliste!E7+Notenliste!G7)/$AT$1)&gt;=((Endnoten!$AH$22)/100),2.8,IF(((Notenliste!C7+Notenliste!E7+Notenliste!G7)/$AT$1)&gt;=((Endnoten!$AH$23)/100),2.9,IF(((Notenliste!C7+Notenliste!E7+Notenliste!G7)/$AT$1)&gt;=((Endnoten!$AH$24)/100),3,IF(((Notenliste!C7+Notenliste!E7+Notenliste!G7)/$AT$1)&gt;=((Endnoten!$AH$25)/100),3.1,IF(((Notenliste!C7+Notenliste!E7+Notenliste!G7)/$AT$1)&gt;=((Endnoten!$AH$26)/100),3.2,IF(((Notenliste!C7+Notenliste!E7+Notenliste!G7)/$AT$1)&gt;=((Endnoten!$AH$27)/100),3.3,IF(((Notenliste!C7+Notenliste!E7+Notenliste!G7)/$AT$1)&gt;=((Endnoten!$AH$28)/100),3.4,IF(((Notenliste!C7+Notenliste!E7+Notenliste!G7)/$AT$1)&gt;=((Endnoten!$AH$29)/100),3.5,IF(((Notenliste!C7+Notenliste!E7+Notenliste!G7)/$AT$1)&gt;=((Endnoten!$AH$30)/100),3.6,IF(((Notenliste!C7+Notenliste!E7+Notenliste!G7)/$AT$1)&gt;=((Endnoten!$AH$31)/100),3.7,IF(((Notenliste!C7+Notenliste!E7+Notenliste!G7)/$AT$1)&gt;=((Endnoten!$AH$32)/100),3.8,IF(((Notenliste!C7+Notenliste!E7+Notenliste!G7)/$AT$1)&gt;=((Endnoten!$AH$33)/100),3.9,IF(((Notenliste!C7+Notenliste!E7+Notenliste!G7)/$AT$1)&gt;=((Endnoten!$AH$34)/100),4,IF(((Notenliste!C7+Notenliste!E7+Notenliste!G7)/$AT$1)&gt;=((Endnoten!$AH$35)/100),4.1,IF(((Notenliste!C7+Notenliste!E7+Notenliste!G7)/$AT$1)&gt;=((Endnoten!$AH$36)/100),4.2,IF(((Notenliste!C7+Notenliste!E7+Notenliste!G7)/$AT$1)&gt;=((Endnoten!$AH$37)/100),4.3,IF(((Notenliste!C7+Notenliste!E7+Notenliste!G7)/$AT$1)&gt;=((Endnoten!$AH$38)/100),4.4,IF(((Notenliste!C7+Notenliste!E7+Notenliste!G7)/$AT$1)&gt;=((Endnoten!$AH$39)/100),4.5,IF(((Notenliste!C7+Notenliste!E7+Notenliste!G7)/$AT$1)&gt;=((Endnoten!$AH$40)/100),4.6,IF(((Notenliste!C7+Notenliste!E7+Notenliste!G7)/$AT$1)&gt;=((Endnoten!$AH$41)/100),4.7,IF(((Notenliste!C7+Notenliste!E7+Notenliste!G7)/$AT$1)&gt;=((Endnoten!$AH$42)/100),4.8,IF(((Notenliste!C7+Notenliste!E7+Notenliste!G7)/$AT$1)&gt;=((Endnoten!$AH$43)/100),4.9,5))))))))))))))))))))))))))))))))))))))))</f>
        <v>5</v>
      </c>
      <c r="AU7" s="1">
        <f>IF(((Notenliste!C7+Notenliste!E7+Notenliste!G7+Notenliste!K7)/$AU$1)&gt;=((Endnoten!$AH$5+1)/100),1,IF(((Notenliste!C7+Notenliste!E7+Notenliste!G7+Notenliste!K7)/$AU$1)&gt;=(Endnoten!$AH$5/100),1.1,IF(((Notenliste!C7+Notenliste!E7+Notenliste!G7+Notenliste!K7)/$AU$1)&gt;=(Endnoten!$AH$6/100),1.2,IF(((Notenliste!C7+Notenliste!E7+Notenliste!G7+Notenliste!K7)/$AU$1)&gt;=(Endnoten!$AH$7/100),1.3,IF(((Notenliste!C7+Notenliste!E7+Notenliste!G7+Notenliste!K7)/$AU$1)&gt;=((Endnoten!$AH$8)/100),1.4,IF(((Notenliste!C7+Notenliste!E7+Notenliste!G7+Notenliste!K7)/$AU$1)&gt;=((Endnoten!$AH$9)/100),1.5,IF(((Notenliste!C7+Notenliste!E7+Notenliste!G7+Notenliste!K7)/$AU$1)&gt;=((Endnoten!$AH$10)/100),1.6,IF(((Notenliste!C7+Notenliste!E7+Notenliste!G7+Notenliste!K7)/$AU$1)&gt;=((Endnoten!$AH$11)/100),1.7,IF(((Notenliste!C7+Notenliste!E7+Notenliste!G7+Notenliste!K7)/$AU$1)&gt;=((Endnoten!$AH$12)/100),1.8,IF(((Notenliste!C7+Notenliste!E7+Notenliste!G7+Notenliste!K7)/$AU$1)&gt;=((Endnoten!$AH$13)/100),1.9,IF(((Notenliste!C7+Notenliste!E7+Notenliste!G7+Notenliste!K7)/$AU$1)&gt;=((Endnoten!$AH$14)/100),2,IF(((Notenliste!C7+Notenliste!E7+Notenliste!G7+Notenliste!K7)/$AU$1)&gt;=((Endnoten!$AH$15)/100),2.1,IF(((Notenliste!C7+Notenliste!E7+Notenliste!G7+Notenliste!K7)/$AU$1)&gt;=((Endnoten!$AH$16)/100),2.2,IF(((Notenliste!C7+Notenliste!E7+Notenliste!G7+Notenliste!K7)/$AU$1)&gt;=((Endnoten!$AH$17)/100),2.3,IF(((Notenliste!C7+Notenliste!E7+Notenliste!G7+Notenliste!K7)/$AU$1)&gt;=((Endnoten!$AH$18)/100),2.4,IF(((Notenliste!C7+Notenliste!E7+Notenliste!G7+Notenliste!K7)/$AU$1)&gt;=((Endnoten!$AH$19)/100),2.5,IF(((Notenliste!C7+Notenliste!E7+Notenliste!G7+Notenliste!K7)/$AU$1)&gt;=((Endnoten!$AH$20)/100),2.6,IF(((Notenliste!C7+Notenliste!E7+Notenliste!G7+Notenliste!K7)/$AU$1)&gt;=((Endnoten!$AH$21)/100),2.7,IF(((Notenliste!C7+Notenliste!E7+Notenliste!G7+Notenliste!K7)/$AU$1)&gt;=((Endnoten!$AH$22)/100),2.8,IF(((Notenliste!C7+Notenliste!E7+Notenliste!G7+Notenliste!K7)/$AU$1)&gt;=((Endnoten!$AH$23)/100),2.9,IF(((Notenliste!C7+Notenliste!E7+Notenliste!G7+Notenliste!K7)/$AU$1)&gt;=((Endnoten!$AH$24)/100),3,IF(((Notenliste!C7+Notenliste!E7+Notenliste!G7+Notenliste!K7)/$AU$1)&gt;=((Endnoten!$AH$25)/100),3.1,IF(((Notenliste!C7+Notenliste!E7+Notenliste!G7+Notenliste!K7)/$AU$1)&gt;=((Endnoten!$AH$26)/100),3.2,IF(((Notenliste!C7+Notenliste!E7+Notenliste!G7+Notenliste!K7)/$AU$1)&gt;=((Endnoten!$AH$27)/100),3.3,IF(((Notenliste!C7+Notenliste!E7+Notenliste!G7+Notenliste!K7)/$AU$1)&gt;=((Endnoten!$AH$28)/100),3.4,IF(((Notenliste!C7+Notenliste!E7+Notenliste!G7+Notenliste!K7)/$AU$1)&gt;=((Endnoten!$AH$29)/100),3.5,IF(((Notenliste!C7+Notenliste!E7+Notenliste!G7+Notenliste!K7)/$AU$1)&gt;=((Endnoten!$AH$30)/100),3.6,IF(((Notenliste!C7+Notenliste!E7+Notenliste!G7+Notenliste!K7)/$AU$1)&gt;=((Endnoten!$AH$31)/100),3.7,IF(((Notenliste!C7+Notenliste!E7+Notenliste!G7+Notenliste!K7)/$AU$1)&gt;=((Endnoten!$AH$32)/100),3.8,IF(((Notenliste!C7+Notenliste!E7+Notenliste!G7+Notenliste!K7)/$AU$1)&gt;=((Endnoten!$AH$33)/100),3.9,IF(((Notenliste!C7+Notenliste!E7+Notenliste!G7+Notenliste!K7)/$AU$1)&gt;=((Endnoten!$AH$34)/100),4,IF(((Notenliste!C7+Notenliste!E7+Notenliste!G7+Notenliste!K7)/$AU$1)&gt;=((Endnoten!$AH$35)/100),4.1,IF(((Notenliste!C7+Notenliste!E7+Notenliste!G7+Notenliste!K7)/$AU$1)&gt;=((Endnoten!$AH$36)/100),4.2,IF(((Notenliste!C7+Notenliste!E7+Notenliste!G7+Notenliste!K7)/$AU$1)&gt;=((Endnoten!$AH$37)/100),4.3,IF(((Notenliste!C7+Notenliste!E7+Notenliste!G7+Notenliste!K7)/$AU$1)&gt;=((Endnoten!$AH$38)/100),4.4,IF(((Notenliste!C7+Notenliste!E7+Notenliste!G7+Notenliste!K7)/$AU$1)&gt;=((Endnoten!$AH$39)/100),4.5,IF(((Notenliste!C7+Notenliste!E7+Notenliste!G7+Notenliste!K7)/$AU$1)&gt;=((Endnoten!$AH$40)/100),4.6,IF(((Notenliste!C7+Notenliste!E7+Notenliste!G7+Notenliste!K7)/$AU$1)&gt;=((Endnoten!$AH$41)/100),4.7,IF(((Notenliste!C7+Notenliste!E7+Notenliste!G7+Notenliste!K7)/$AU$1)&gt;=((Endnoten!$AH$42)/100),4.8,IF(((Notenliste!C7+Notenliste!E7+Notenliste!G7+Notenliste!K7)/$AU$1)&gt;=((Endnoten!$AH$43)/100),4.9,5))))))))))))))))))))))))))))))))))))))))</f>
        <v>5</v>
      </c>
    </row>
    <row r="8" spans="1:47" ht="18.75" x14ac:dyDescent="0.3">
      <c r="A8" s="44">
        <f>'Schüler+Bedienungsanleitung'!A8</f>
        <v>5</v>
      </c>
      <c r="B8" s="45">
        <f>'Schüler+Bedienungsanleitung'!B8</f>
        <v>5</v>
      </c>
      <c r="C8" s="42">
        <f>Notenliste!C8</f>
        <v>0</v>
      </c>
      <c r="D8" s="43">
        <f>IF(Notenliste!C8&gt;=0.1,Notenliste!C8/Notenliste!C$1,)</f>
        <v>0</v>
      </c>
      <c r="E8" s="44">
        <f>IF(Endnoten!D8&gt;=(Endnoten!$AF$5/100),1,IF(Endnoten!D8&gt;=(Endnoten!$AF$6/100),2,IF(Endnoten!D8&gt;=(Endnoten!$AF$7/100),3,IF(Endnoten!D8&gt;=(Endnoten!$AF$8/100),4,5))))</f>
        <v>5</v>
      </c>
      <c r="F8" s="56">
        <f>IF(((Notenliste!C8)/Notenliste!$C$1)&gt;=((Endnoten!$AH$5+1)/100),1,IF(((Notenliste!C8)/Notenliste!$C$1)&gt;=(Endnoten!$AH$5/100),1.1,IF(((Notenliste!C8)/Notenliste!$C$1)&gt;=(Endnoten!$AH$6/100),1.2,IF(((Notenliste!C8)/Notenliste!$C$1)&gt;=(Endnoten!$AH$7/100),1.3,IF(((Notenliste!C8)/Notenliste!$C$1)&gt;=((Endnoten!$AH$8)/100),1.4,IF(((Notenliste!C8)/Notenliste!$C$1)&gt;=((Endnoten!$AH$9)/100),1.5,IF(((Notenliste!C8)/Notenliste!$C$1)&gt;=((Endnoten!$AH$10)/100),1.6,IF(((Notenliste!C8)/Notenliste!$C$1)&gt;=((Endnoten!$AH$11)/100),1.7,IF(((Notenliste!C8)/Notenliste!$C$1)&gt;=((Endnoten!$AH$12)/100),1.8,IF(((Notenliste!C8)/Notenliste!$C$1)&gt;=((Endnoten!$AH$13)/100),1.9,IF(((Notenliste!C8)/Notenliste!$C$1)&gt;=((Endnoten!$AH$14)/100),2,IF(((Notenliste!C8)/Notenliste!$C$1)&gt;=((Endnoten!$AH$15)/100),2.1,IF(((Notenliste!C8)/Notenliste!$C$1)&gt;=((Endnoten!$AH$16)/100),2.2,IF(((Notenliste!C8)/Notenliste!$C$1)&gt;=((Endnoten!$AH$17)/100),2.3,IF(((Notenliste!C8)/Notenliste!$C$1)&gt;=((Endnoten!$AH$18)/100),2.4,IF(((Notenliste!C8)/Notenliste!$C$1)&gt;=((Endnoten!$AH$19)/100),2.5,IF(((Notenliste!C8)/Notenliste!$C$1)&gt;=((Endnoten!$AH$20)/100),2.6,IF(((Notenliste!C8)/Notenliste!$C$1)&gt;=((Endnoten!$AH$21)/100),2.7,IF(((Notenliste!C8)/Notenliste!$C$1)&gt;=((Endnoten!$AH$22)/100),2.8,IF(((Notenliste!C8)/Notenliste!$C$1)&gt;=((Endnoten!$AH$23)/100),2.9,IF(((Notenliste!C8)/Notenliste!$C$1)&gt;=((Endnoten!$AH$24)/100),3,IF(((Notenliste!C8)/Notenliste!$C$1)&gt;=((Endnoten!$AH$25)/100),3.1,IF(((Notenliste!C8)/Notenliste!$C$1)&gt;=((Endnoten!$AH$26)/100),3.2,IF(((Notenliste!C8)/Notenliste!$C$1)&gt;=((Endnoten!$AH$27)/100),3.3,IF(((Notenliste!C8)/Notenliste!$C$1)&gt;=((Endnoten!$AH$28)/100),3.4,IF(((Notenliste!C8)/Notenliste!$C$1)&gt;=((Endnoten!$AH$29)/100),3.5,IF(((Notenliste!C8)/Notenliste!$C$1)&gt;=((Endnoten!$AH$30)/100),3.6,IF(((Notenliste!C8)/Notenliste!$C$1)&gt;=((Endnoten!$AH$31)/100),3.7,IF(((Notenliste!C8)/Notenliste!$C$1)&gt;=((Endnoten!$AH$32)/100),3.8,IF(((Notenliste!C8)/Notenliste!$C$1)&gt;=((Endnoten!$AH$33)/100),3.9,IF(((Notenliste!C8)/Notenliste!$C$1)&gt;=((Endnoten!$AH$34)/100),4,IF(((Notenliste!C8)/Notenliste!$C$1)&gt;=((Endnoten!$AH$35)/100),4.1,IF(((Notenliste!C8)/Notenliste!$C$1)&gt;=((Endnoten!$AH$36)/100),4.2,IF(((Notenliste!C8)/Notenliste!$C$1)&gt;=((Endnoten!$AH$37)/100),4.3,IF(((Notenliste!C8)/Notenliste!$C$1)&gt;=((Endnoten!$AH$38)/100),4.4,IF(((Notenliste!C8)/Notenliste!$C$1)&gt;=((Endnoten!$AH$39)/100),4.5,IF(((Notenliste!C8)/Notenliste!$C$1)&gt;=((Endnoten!$AH$40)/100),4.6,IF(((Notenliste!C8)/Notenliste!$C$1)&gt;=((Endnoten!$AH$41)/100),4.7,IF(((Notenliste!C8)/Notenliste!$C$1)&gt;=((Endnoten!$AH$42)/100),4.8,IF(((Notenliste!C8)/Notenliste!$C$1)&gt;=((Endnoten!$AH$43)/100),4.9,5))))))))))))))))))))))))))))))))))))))))</f>
        <v>5</v>
      </c>
      <c r="G8" s="42">
        <f>Notenliste!E8</f>
        <v>0</v>
      </c>
      <c r="H8" s="43">
        <f>IF(Notenliste!E8&gt;=0.1,Notenliste!E8/Notenliste!E$1,)</f>
        <v>0</v>
      </c>
      <c r="I8" s="44">
        <f>IF(Endnoten!H8&gt;=(Endnoten!$AF$5/100),1,IF(Endnoten!H8&gt;=(Endnoten!$AF$6/100),2,IF(Endnoten!H8&gt;=(Endnoten!$AF$7/100),3,IF(Endnoten!H8&gt;=(Endnoten!$AF$8/100),4,5))))</f>
        <v>5</v>
      </c>
      <c r="J8" s="56">
        <f>IF(((Notenliste!E8)/Notenliste!$E$1)&gt;=((Endnoten!$AH$5+1)/100),1,IF(((Notenliste!E8)/Notenliste!$E$1)&gt;=(Endnoten!$AH$5/100),1.1,IF(((Notenliste!E8)/Notenliste!$E$1)&gt;=(Endnoten!$AH$6/100),1.2,IF(((Notenliste!E8)/Notenliste!$E$1)&gt;=(Endnoten!$AH$7/100),1.3,IF(((Notenliste!E8)/Notenliste!$E$1)&gt;=((Endnoten!$AH$8)/100),1.4,IF(((Notenliste!E8)/Notenliste!$E$1)&gt;=((Endnoten!$AH$9)/100),1.5,IF(((Notenliste!E8)/Notenliste!$E$1)&gt;=((Endnoten!$AH$10)/100),1.6,IF(((Notenliste!E8)/Notenliste!$E$1)&gt;=((Endnoten!$AH$11)/100),1.7,IF(((Notenliste!E8)/Notenliste!$E$1)&gt;=((Endnoten!$AH$12)/100),1.8,IF(((Notenliste!E8)/Notenliste!$E$1)&gt;=((Endnoten!$AH$13)/100),1.9,IF(((Notenliste!E8)/Notenliste!$E$1)&gt;=((Endnoten!$AH$14)/100),2,IF(((Notenliste!E8)/Notenliste!$E$1)&gt;=((Endnoten!$AH$15)/100),2.1,IF(((Notenliste!E8)/Notenliste!$E$1)&gt;=((Endnoten!$AH$16)/100),2.2,IF(((Notenliste!E8)/Notenliste!$E$1)&gt;=((Endnoten!$AH$17)/100),2.3,IF(((Notenliste!E8)/Notenliste!$E$1)&gt;=((Endnoten!$AH$18)/100),2.4,IF(((Notenliste!E8)/Notenliste!$E$1)&gt;=((Endnoten!$AH$19)/100),2.5,IF(((Notenliste!E8)/Notenliste!$E$1)&gt;=((Endnoten!$AH$20)/100),2.6,IF(((Notenliste!E8)/Notenliste!$E$1)&gt;=((Endnoten!$AH$21)/100),2.7,IF(((Notenliste!E8)/Notenliste!$E$1)&gt;=((Endnoten!$AH$22)/100),2.8,IF(((Notenliste!E8)/Notenliste!$E$1)&gt;=((Endnoten!$AH$23)/100),2.9,IF(((Notenliste!E8)/Notenliste!$E$1)&gt;=((Endnoten!$AH$24)/100),3,IF(((Notenliste!E8)/Notenliste!$E$1)&gt;=((Endnoten!$AH$25)/100),3.1,IF(((Notenliste!E8)/Notenliste!$E$1)&gt;=((Endnoten!$AH$26)/100),3.2,IF(((Notenliste!E8)/Notenliste!$E$1)&gt;=((Endnoten!$AH$27)/100),3.3,IF(((Notenliste!E8)/Notenliste!$E$1)&gt;=((Endnoten!$AH$28)/100),3.4,IF(((Notenliste!E8)/Notenliste!$E$1)&gt;=((Endnoten!$AH$29)/100),3.5,IF(((Notenliste!E8)/Notenliste!$E$1)&gt;=((Endnoten!$AH$30)/100),3.6,IF(((Notenliste!E8)/Notenliste!$E$1)&gt;=((Endnoten!$AH$31)/100),3.7,IF(((Notenliste!E8)/Notenliste!$E$1)&gt;=((Endnoten!$AH$32)/100),3.8,IF(((Notenliste!E8)/Notenliste!$E$1)&gt;=((Endnoten!$AH$33)/100),3.9,IF(((Notenliste!E8)/Notenliste!$E$1)&gt;=((Endnoten!$AH$34)/100),4,IF(((Notenliste!E8)/Notenliste!$E$1)&gt;=((Endnoten!$AH$35)/100),4.1,IF(((Notenliste!E8)/Notenliste!$E$1)&gt;=((Endnoten!$AH$36)/100),4.2,IF(((Notenliste!E8)/Notenliste!$E$1)&gt;=((Endnoten!$AH$37)/100),4.3,IF(((Notenliste!E8)/Notenliste!$E$1)&gt;=((Endnoten!$AH$38)/100),4.4,IF(((Notenliste!E8)/Notenliste!$E$1)&gt;=((Endnoten!$AH$39)/100),4.5,IF(((Notenliste!E8)/Notenliste!$E$1)&gt;=((Endnoten!$AH$40)/100),4.6,IF(((Notenliste!E8)/Notenliste!$E$1)&gt;=((Endnoten!$AH$41)/100),4.7,IF(((Notenliste!E8)/Notenliste!$E$1)&gt;=((Endnoten!$AH$42)/100),4.8,IF(((Notenliste!E8)/Notenliste!$E$1)&gt;=((Endnoten!$AH$43)/100),4.9,5))))))))))))))))))))))))))))))))))))))))</f>
        <v>5</v>
      </c>
      <c r="K8" s="42">
        <f>Notenliste!G8</f>
        <v>0</v>
      </c>
      <c r="L8" s="43">
        <f>IF(Notenliste!G8&gt;=0.1,Notenliste!G8/Notenliste!G$1,)</f>
        <v>0</v>
      </c>
      <c r="M8" s="44">
        <f>IF(Endnoten!L8&gt;=(Endnoten!$AF$5/100),1,IF(Endnoten!L8&gt;=(Endnoten!$AF$6/100),2,IF(Endnoten!L8&gt;=(Endnoten!$AF$7/100),3,IF(Endnoten!L8&gt;=(Endnoten!$AF$8/100),4,5))))</f>
        <v>5</v>
      </c>
      <c r="N8" s="56">
        <f>IF(((Notenliste!G8)/Notenliste!$G$1)&gt;=((Endnoten!$AH$5+1)/100),1,IF(((Notenliste!G8)/Notenliste!$G$1)&gt;=(Endnoten!$AH$5/100),1.1,IF(((Notenliste!G8)/Notenliste!$G$1)&gt;=(Endnoten!$AH$6/100),1.2,IF(((Notenliste!G8)/Notenliste!$G$1)&gt;=(Endnoten!$AH$7/100),1.3,IF(((Notenliste!G8)/Notenliste!$G$1)&gt;=((Endnoten!$AH$8)/100),1.4,IF(((Notenliste!G8)/Notenliste!$G$1)&gt;=((Endnoten!$AH$9)/100),1.5,IF(((Notenliste!G8)/Notenliste!$G$1)&gt;=((Endnoten!$AH$10)/100),1.6,IF(((Notenliste!G8)/Notenliste!$G$1)&gt;=((Endnoten!$AH$11)/100),1.7,IF(((Notenliste!G8)/Notenliste!$G$1)&gt;=((Endnoten!$AH$12)/100),1.8,IF(((Notenliste!G8)/Notenliste!$G$1)&gt;=((Endnoten!$AH$13)/100),1.9,IF(((Notenliste!G8)/Notenliste!$G$1)&gt;=((Endnoten!$AH$14)/100),2,IF(((Notenliste!G8)/Notenliste!$G$1)&gt;=((Endnoten!$AH$15)/100),2.1,IF(((Notenliste!G8)/Notenliste!$G$1)&gt;=((Endnoten!$AH$16)/100),2.2,IF(((Notenliste!G8)/Notenliste!$G$1)&gt;=((Endnoten!$AH$17)/100),2.3,IF(((Notenliste!G8)/Notenliste!$G$1)&gt;=((Endnoten!$AH$18)/100),2.4,IF(((Notenliste!G8)/Notenliste!$G$1)&gt;=((Endnoten!$AH$19)/100),2.5,IF(((Notenliste!G8)/Notenliste!$G$1)&gt;=((Endnoten!$AH$20)/100),2.6,IF(((Notenliste!G8)/Notenliste!$G$1)&gt;=((Endnoten!$AH$21)/100),2.7,IF(((Notenliste!G8)/Notenliste!$G$1)&gt;=((Endnoten!$AH$22)/100),2.8,IF(((Notenliste!G8)/Notenliste!$G$1)&gt;=((Endnoten!$AH$23)/100),2.9,IF(((Notenliste!G8)/Notenliste!$G$1)&gt;=((Endnoten!$AH$24)/100),3,IF(((Notenliste!G8)/Notenliste!$G$1)&gt;=((Endnoten!$AH$25)/100),3.1,IF(((Notenliste!G8)/Notenliste!$G$1)&gt;=((Endnoten!$AH$26)/100),3.2,IF(((Notenliste!G8)/Notenliste!$G$1)&gt;=((Endnoten!$AH$27)/100),3.3,IF(((Notenliste!G8)/Notenliste!$G$1)&gt;=((Endnoten!$AH$28)/100),3.4,IF(((Notenliste!G8)/Notenliste!$G$1)&gt;=((Endnoten!$AH$29)/100),3.5,IF(((Notenliste!G8)/Notenliste!$G$1)&gt;=((Endnoten!$AH$30)/100),3.6,IF(((Notenliste!G8)/Notenliste!$G$1)&gt;=((Endnoten!$AH$31)/100),3.7,IF(((Notenliste!G8)/Notenliste!$G$1)&gt;=((Endnoten!$AH$32)/100),3.8,IF(((Notenliste!G8)/Notenliste!$G$1)&gt;=((Endnoten!$AH$33)/100),3.9,IF(((Notenliste!G8)/Notenliste!$G$1)&gt;=((Endnoten!$AH$34)/100),4,IF(((Notenliste!G8)/Notenliste!$G$1)&gt;=((Endnoten!$AH$35)/100),4.1,IF(((Notenliste!G8)/Notenliste!$G$1)&gt;=((Endnoten!$AH$36)/100),4.2,IF(((Notenliste!G8)/Notenliste!$G$1)&gt;=((Endnoten!$AH$37)/100),4.3,IF(((Notenliste!G8)/Notenliste!$G$1)&gt;=((Endnoten!$AH$38)/100),4.4,IF(((Notenliste!G8)/Notenliste!$G$1)&gt;=((Endnoten!$AH$39)/100),4.5,IF(((Notenliste!G8)/Notenliste!$G$1)&gt;=((Endnoten!$AH$40)/100),4.6,IF(((Notenliste!G8)/Notenliste!$G$1)&gt;=((Endnoten!$AH$41)/100),4.7,IF(((Notenliste!G8)/Notenliste!$G$1)&gt;=((Endnoten!$AH$42)/100),4.8,IF(((Notenliste!G8)/Notenliste!$G$1)&gt;=((Endnoten!$AH$43)/100),4.9,5))))))))))))))))))))))))))))))))))))))))</f>
        <v>5</v>
      </c>
      <c r="O8" s="42">
        <f>Notenliste!K8</f>
        <v>0</v>
      </c>
      <c r="P8" s="36">
        <f>IF(Notenliste!I8&gt;=0.1,Notenliste!I8/Notenliste!I$1,)</f>
        <v>0</v>
      </c>
      <c r="Q8" s="44">
        <f>IF(Endnoten!P8&gt;=(Endnoten!$AF$5/100),1,IF(Endnoten!P8&gt;=(Endnoten!$AF$6/100),2,IF(Endnoten!P8&gt;=(Endnoten!$AF$7/100),3,IF(Endnoten!P8&gt;=(Endnoten!$AF$8/100),4,5))))</f>
        <v>5</v>
      </c>
      <c r="R8" s="56">
        <f>IF(((Notenliste!K8)/Notenliste!$G$1)&gt;=((Endnoten!$AH$5+1)/100),1,IF(((Notenliste!K8)/Notenliste!$G$1)&gt;=(Endnoten!$AH$5/100),1.1,IF(((Notenliste!K8)/Notenliste!$G$1)&gt;=(Endnoten!$AH$6/100),1.2,IF(((Notenliste!K8)/Notenliste!$G$1)&gt;=(Endnoten!$AH$7/100),1.3,IF(((Notenliste!K8)/Notenliste!$G$1)&gt;=((Endnoten!$AH$8)/100),1.4,IF(((Notenliste!K8)/Notenliste!$G$1)&gt;=((Endnoten!$AH$9)/100),1.5,IF(((Notenliste!K8)/Notenliste!$G$1)&gt;=((Endnoten!$AH$10)/100),1.6,IF(((Notenliste!K8)/Notenliste!$G$1)&gt;=((Endnoten!$AH$11)/100),1.7,IF(((Notenliste!K8)/Notenliste!$G$1)&gt;=((Endnoten!$AH$12)/100),1.8,IF(((Notenliste!K8)/Notenliste!$G$1)&gt;=((Endnoten!$AH$13)/100),1.9,IF(((Notenliste!K8)/Notenliste!$G$1)&gt;=((Endnoten!$AH$14)/100),2,IF(((Notenliste!K8)/Notenliste!$G$1)&gt;=((Endnoten!$AH$15)/100),2.1,IF(((Notenliste!K8)/Notenliste!$G$1)&gt;=((Endnoten!$AH$16)/100),2.2,IF(((Notenliste!K8)/Notenliste!$G$1)&gt;=((Endnoten!$AH$17)/100),2.3,IF(((Notenliste!K8)/Notenliste!$G$1)&gt;=((Endnoten!$AH$18)/100),2.4,IF(((Notenliste!K8)/Notenliste!$G$1)&gt;=((Endnoten!$AH$19)/100),2.5,IF(((Notenliste!K8)/Notenliste!$G$1)&gt;=((Endnoten!$AH$20)/100),2.6,IF(((Notenliste!K8)/Notenliste!$G$1)&gt;=((Endnoten!$AH$21)/100),2.7,IF(((Notenliste!K8)/Notenliste!$G$1)&gt;=((Endnoten!$AH$22)/100),2.8,IF(((Notenliste!K8)/Notenliste!$G$1)&gt;=((Endnoten!$AH$23)/100),2.9,IF(((Notenliste!K8)/Notenliste!$G$1)&gt;=((Endnoten!$AH$24)/100),3,IF(((Notenliste!K8)/Notenliste!$G$1)&gt;=((Endnoten!$AH$25)/100),3.1,IF(((Notenliste!K8)/Notenliste!$G$1)&gt;=((Endnoten!$AH$26)/100),3.2,IF(((Notenliste!K8)/Notenliste!$G$1)&gt;=((Endnoten!$AH$27)/100),3.3,IF(((Notenliste!K8)/Notenliste!$G$1)&gt;=((Endnoten!$AH$28)/100),3.4,IF(((Notenliste!K8)/Notenliste!$G$1)&gt;=((Endnoten!$AH$29)/100),3.5,IF(((Notenliste!K8)/Notenliste!$G$1)&gt;=((Endnoten!$AH$30)/100),3.6,IF(((Notenliste!K8)/Notenliste!$G$1)&gt;=((Endnoten!$AH$31)/100),3.7,IF(((Notenliste!K8)/Notenliste!$G$1)&gt;=((Endnoten!$AH$32)/100),3.8,IF(((Notenliste!K8)/Notenliste!$G$1)&gt;=((Endnoten!$AH$33)/100),3.9,IF(((Notenliste!K8)/Notenliste!$G$1)&gt;=((Endnoten!$AH$34)/100),4,IF(((Notenliste!K8)/Notenliste!$G$1)&gt;=((Endnoten!$AH$35)/100),4.1,IF(((Notenliste!K8)/Notenliste!$G$1)&gt;=((Endnoten!$AH$36)/100),4.2,IF(((Notenliste!K8)/Notenliste!$G$1)&gt;=((Endnoten!$AH$37)/100),4.3,IF(((Notenliste!K8)/Notenliste!$G$1)&gt;=((Endnoten!$AH$38)/100),4.4,IF(((Notenliste!K8)/Notenliste!$G$1)&gt;=((Endnoten!$AH$39)/100),4.5,IF(((Notenliste!K8)/Notenliste!$G$1)&gt;=((Endnoten!$AH$40)/100),4.6,IF(((Notenliste!K8)/Notenliste!$G$1)&gt;=((Endnoten!$AH$41)/100),4.7,IF(((Notenliste!K8)/Notenliste!$G$1)&gt;=((Endnoten!$AH$42)/100),4.8,IF(((Notenliste!K8)/Notenliste!$G$1)&gt;=((Endnoten!$AH$43)/100),4.9,5))))))))))))))))))))))))))))))))))))))))</f>
        <v>5</v>
      </c>
      <c r="S8" s="42">
        <f>Notenliste!K8</f>
        <v>0</v>
      </c>
      <c r="T8" s="43">
        <f>IF(Notenliste!K8&gt;=0.1,Notenliste!K8/Notenliste!K$1,)</f>
        <v>0</v>
      </c>
      <c r="U8" s="44">
        <f>IF(Endnoten!T8&gt;=(Endnoten!$AF$5/100),1,IF(Endnoten!T8&gt;=(Endnoten!$AF$6/100),2,IF(Endnoten!T8&gt;=(Endnoten!$AF$7/100),3,IF(Endnoten!T8&gt;=(Endnoten!$AF$8/100),4,5))))</f>
        <v>5</v>
      </c>
      <c r="V8" s="56">
        <f>IF(((Notenliste!K8)/Notenliste!$K$1)&gt;=((Endnoten!$AH$5+1)/100),1,IF(((Notenliste!K8)/Notenliste!$K$1)&gt;=(Endnoten!$AH$5/100),1.1,IF(((Notenliste!K8)/Notenliste!$K$1)&gt;=(Endnoten!$AH$6/100),1.2,IF(((Notenliste!K8)/Notenliste!$K$1)&gt;=(Endnoten!$AH$7/100),1.3,IF(((Notenliste!K8)/Notenliste!$K$1)&gt;=((Endnoten!$AH$8)/100),1.4,IF(((Notenliste!K8)/Notenliste!$K$1)&gt;=((Endnoten!$AH$9)/100),1.5,IF(((Notenliste!K8)/Notenliste!$K$1)&gt;=((Endnoten!$AH$10)/100),1.6,IF(((Notenliste!K8)/Notenliste!$K$1)&gt;=((Endnoten!$AH$11)/100),1.7,IF(((Notenliste!K8)/Notenliste!$K$1)&gt;=((Endnoten!$AH$12)/100),1.8,IF(((Notenliste!K8)/Notenliste!$K$1)&gt;=((Endnoten!$AH$13)/100),1.9,IF(((Notenliste!K8)/Notenliste!$K$1)&gt;=((Endnoten!$AH$14)/100),2,IF(((Notenliste!K8)/Notenliste!$K$1)&gt;=((Endnoten!$AH$15)/100),2.1,IF(((Notenliste!K8)/Notenliste!$K$1)&gt;=((Endnoten!$AH$16)/100),2.2,IF(((Notenliste!K8)/Notenliste!$K$1)&gt;=((Endnoten!$AH$17)/100),2.3,IF(((Notenliste!K8)/Notenliste!$K$1)&gt;=((Endnoten!$AH$18)/100),2.4,IF(((Notenliste!K8)/Notenliste!$K$1)&gt;=((Endnoten!$AH$19)/100),2.5,IF(((Notenliste!K8)/Notenliste!$K$1)&gt;=((Endnoten!$AH$20)/100),2.6,IF(((Notenliste!K8)/Notenliste!$K$1)&gt;=((Endnoten!$AH$21)/100),2.7,IF(((Notenliste!K8)/Notenliste!$K$1)&gt;=((Endnoten!$AH$22)/100),2.8,IF(((Notenliste!K8)/Notenliste!$K$1)&gt;=((Endnoten!$AH$23)/100),2.9,IF(((Notenliste!K8)/Notenliste!$K$1)&gt;=((Endnoten!$AH$24)/100),3,IF(((Notenliste!K8)/Notenliste!$K$1)&gt;=((Endnoten!$AH$25)/100),3.1,IF(((Notenliste!K8)/Notenliste!$K$1)&gt;=((Endnoten!$AH$26)/100),3.2,IF(((Notenliste!K8)/Notenliste!$K$1)&gt;=((Endnoten!$AH$27)/100),3.3,IF(((Notenliste!K8)/Notenliste!$K$1)&gt;=((Endnoten!$AH$28)/100),3.4,IF(((Notenliste!K8)/Notenliste!$K$1)&gt;=((Endnoten!$AH$29)/100),3.5,IF(((Notenliste!K8)/Notenliste!$K$1)&gt;=((Endnoten!$AH$30)/100),3.6,IF(((Notenliste!K8)/Notenliste!$K$1)&gt;=((Endnoten!$AH$31)/100),3.7,IF(((Notenliste!K8)/Notenliste!$K$1)&gt;=((Endnoten!$AH$32)/100),3.8,IF(((Notenliste!K8)/Notenliste!$K$1)&gt;=((Endnoten!$AH$33)/100),3.9,IF(((Notenliste!K8)/Notenliste!$K$1)&gt;=((Endnoten!$AH$34)/100),4,IF(((Notenliste!K8)/Notenliste!$K$1)&gt;=((Endnoten!$AH$35)/100),4.1,IF(((Notenliste!K8)/Notenliste!$K$1)&gt;=((Endnoten!$AH$36)/100),4.2,IF(((Notenliste!K8)/Notenliste!$K$1)&gt;=((Endnoten!$AH$37)/100),4.3,IF(((Notenliste!K8)/Notenliste!$K$1)&gt;=((Endnoten!$AH$38)/100),4.4,IF(((Notenliste!K8)/Notenliste!$K$1)&gt;=((Endnoten!$AH$39)/100),4.5,IF(((Notenliste!K8)/Notenliste!$K$1)&gt;=((Endnoten!$AH$40)/100),4.6,IF(((Notenliste!K8)/Notenliste!$K$1)&gt;=((Endnoten!$AH$41)/100),4.7,IF(((Notenliste!K8)/Notenliste!$K$1)&gt;=((Endnoten!$AH$42)/100),4.8,IF(((Notenliste!K8)/Notenliste!$K$1)&gt;=((Endnoten!$AH$43)/100),4.9,5))))))))))))))))))))))))))))))))))))))))</f>
        <v>5</v>
      </c>
      <c r="W8" s="46">
        <v>0</v>
      </c>
      <c r="X8" s="43" t="e" cm="1">
        <f t="array" ref="X8">_xlfn.IFS((T8&gt;0.1),(AVERAGE(F8,J8,N8,R8,U8)),(P8&gt;=0.1),(AVERAGE(F8,J8,N8,R8)),(L8&gt;=0.1),(AVERAGE(F8,J8,N8)),(H8&gt;0.1),(AVERAGE(F8,J8)),(D8&gt;0.1),F8)</f>
        <v>#N/A</v>
      </c>
      <c r="Y8" s="47">
        <f t="shared" si="0"/>
        <v>5</v>
      </c>
      <c r="Z8" s="47">
        <f>SUM(Notenliste!N8:AI8)</f>
        <v>1</v>
      </c>
      <c r="AA8" s="77">
        <f>Notenliste!AJ8</f>
        <v>1</v>
      </c>
      <c r="AB8" s="47" t="e">
        <f>((AA8*Notenliste!$AJ$2)+(IF(W8=0,X8,Y8)*(1-Notenliste!$AJ$2)))</f>
        <v>#N/A</v>
      </c>
      <c r="AC8" s="48">
        <f t="shared" si="1"/>
        <v>5</v>
      </c>
      <c r="AD8" s="17">
        <f t="shared" si="2"/>
        <v>5</v>
      </c>
      <c r="AE8" s="19">
        <v>5</v>
      </c>
      <c r="AF8" s="29">
        <v>50</v>
      </c>
      <c r="AG8" s="22">
        <v>1.4</v>
      </c>
      <c r="AH8" s="22">
        <f>(AF4-AF5)/5+AF5</f>
        <v>92</v>
      </c>
      <c r="AI8">
        <f>IF(((AL8+AJ8+AK8)/$AL$3)&gt;=((Endnoten!$AH$5+1)/100),1,IF(((AL8+AJ8+AK8)/$AL$3)&gt;=(Endnoten!$AH$5/100),1.1,IF(((AL8+AJ8+AK8)/$AL$3)&gt;=(Endnoten!$AH$6/100),1.2,IF(((AL8+AJ8+AK8)/$AL$3)&gt;=(Endnoten!$AH$7/100),1.3,IF(((AL8+AJ8+AK8)/$AL$3)&gt;=((Endnoten!$AH$8)/100),1.4,IF(((AL8+AJ8+AK8)/$AL$3)&gt;=((Endnoten!$AH$9)/100),1.5,IF(((AL8+AJ8+AK8)/$AL$3)&gt;=((Endnoten!$AH$10)/100),1.6,IF(((AL8+AJ8+AK8)/$AL$3)&gt;=((Endnoten!$AH$11)/100),1.7,IF(((AL8+AJ8+AK8)/$AL$3)&gt;=((Endnoten!$AH$12)/100),1.8,IF(((AL8+AJ8+AK8)/$AL$3)&gt;=((Endnoten!$AH$13)/100),1.9,IF(((AL8+AJ8+AK8)/$AL$3)&gt;=((Endnoten!$AH$14)/100),2,IF(((AL8+AJ8+AK8)/$AL$3)&gt;=((Endnoten!$AH$15)/100),2.1,IF(((AL8+AJ8+AK8)/$AL$3)&gt;=((Endnoten!$AH$16)/100),2.2,IF(((AL8+AJ8+AK8)/$AL$3)&gt;=((Endnoten!$AH$17)/100),2.3,IF(((AL8+AJ8+AK8)/$AL$3)&gt;=((Endnoten!$AH$18)/100),2.4,IF(((AL8+AJ8+AK8)/$AL$3)&gt;=((Endnoten!$AH$19)/100),2.5,IF(((AL8+AJ8+AK8)/$AL$3)&gt;=((Endnoten!$AH$20)/100),2.6,IF(((AL8+AJ8+AK8)/$AL$3)&gt;=((Endnoten!$AH$21)/100),2.7,IF(((AL8+AJ8+AK8)/$AL$3)&gt;=((Endnoten!$AH$22)/100),2.8,IF(((AL8+AJ8+AK8)/$AL$3)&gt;=((Endnoten!$AH$23)/100),2.9,IF(((AL8+AJ8+AK8)/$AL$3)&gt;=((Endnoten!$AH$24)/100),3,IF(((AL8+AJ8+AK8)/$AL$3)&gt;=((Endnoten!$AH$25)/100),3.1,IF(((AL8+AJ8+AK8)/$AL$3)&gt;=((Endnoten!$AH$26)/100),3.2,IF(((AL8+AJ8+AK8)/$AL$3)&gt;=((Endnoten!$AH$27)/100),3.3,IF(((AL8+AJ8+AK8)/$AL$3)&gt;=((Endnoten!$AH$28)/100),3.4,IF(((AL8+AJ8+AK8)/$AL$3)&gt;=((Endnoten!$AH$29)/100),3.5,IF(((AL8+AJ8+AK8)/$AL$3)&gt;=((Endnoten!$AH$30)/100),3.6,IF(((AL8+AJ8+AK8)/$AL$3)&gt;=((Endnoten!$AH$31)/100),3.7,IF(((AL8+AJ8+AK8)/$AL$3)&gt;=((Endnoten!$AH$32)/100),3.8,IF(((AL8+AJ8+AK8)/$AL$3)&gt;=((Endnoten!$AH$33)/100),3.9,IF(((AL8+AJ8+AK8)/$AL$3)&gt;=((Endnoten!$AH$34)/100),4,IF(((AL8+AJ8+AK8)/$AL$3)&gt;=((Endnoten!$AH$35)/100),4.1,IF(((AL8+AJ8+AK8)/$AL$3)&gt;=((Endnoten!$AH$36)/100),4.2,IF(((AL8+AJ8+AK8)/$AL$3)&gt;=((Endnoten!$AH$37)/100),4.3,IF(((AL8+AJ8+AK8)/$AL$3)&gt;=((Endnoten!$AH$38)/100),4.4,IF(((AL8+AJ8+AK8)/$AL$3)&gt;=((Endnoten!$AH$39)/100),4.5,IF(((AL8+AJ8+AK8)/$AL$3)&gt;=((Endnoten!$AH$40)/100),4.6,IF(((AL8+AJ8+AK8)/$AL$3)&gt;=((Endnoten!$AH$41)/100),4.7,IF(((AL8+AJ8+AK8)/$AL$3)&gt;=((Endnoten!$AH$42)/100),4.8,IF(((AL8+AJ8+AK8)/$AL$3)&gt;=((Endnoten!$AH$43)/100),4.9,5))))))))))))))))))))))))))))))))))))))))</f>
        <v>1.4</v>
      </c>
      <c r="AL8">
        <f t="shared" si="7"/>
        <v>92</v>
      </c>
      <c r="AN8" s="82"/>
      <c r="AO8" s="82">
        <f t="shared" si="3"/>
        <v>5</v>
      </c>
      <c r="AP8" s="82">
        <f t="shared" si="4"/>
        <v>5</v>
      </c>
      <c r="AQ8" s="82">
        <f t="shared" si="5"/>
        <v>5</v>
      </c>
      <c r="AR8" s="82">
        <f t="shared" si="6"/>
        <v>5</v>
      </c>
      <c r="AT8" s="1">
        <f>IF(((Notenliste!C8+Notenliste!E8+Notenliste!G8)/$AT$1)&gt;=((Endnoten!$AH$5+1)/100),1,IF(((Notenliste!C8+Notenliste!E8+Notenliste!G8)/$AT$1)&gt;=(Endnoten!$AH$5/100),1.1,IF(((Notenliste!C8+Notenliste!E8+Notenliste!G8)/$AT$1)&gt;=(Endnoten!$AH$6/100),1.2,IF(((Notenliste!C8+Notenliste!E8+Notenliste!G8)/$AT$1)&gt;=(Endnoten!$AH$7/100),1.3,IF(((Notenliste!C8+Notenliste!E8+Notenliste!G8)/$AT$1)&gt;=((Endnoten!$AH$8)/100),1.4,IF(((Notenliste!C8+Notenliste!E8+Notenliste!G8)/$AT$1)&gt;=((Endnoten!$AH$9)/100),1.5,IF(((Notenliste!C8+Notenliste!E8+Notenliste!G8)/$AT$1)&gt;=((Endnoten!$AH$10)/100),1.6,IF(((Notenliste!C8+Notenliste!E8+Notenliste!G8)/$AT$1)&gt;=((Endnoten!$AH$11)/100),1.7,IF(((Notenliste!C8+Notenliste!E8+Notenliste!G8)/$AT$1)&gt;=((Endnoten!$AH$12)/100),1.8,IF(((Notenliste!C8+Notenliste!E8+Notenliste!G8)/$AT$1)&gt;=((Endnoten!$AH$13)/100),1.9,IF(((Notenliste!C8+Notenliste!E8+Notenliste!G8)/$AT$1)&gt;=((Endnoten!$AH$14)/100),2,IF(((Notenliste!C8+Notenliste!E8+Notenliste!G8)/$AT$1)&gt;=((Endnoten!$AH$15)/100),2.1,IF(((Notenliste!C8+Notenliste!E8+Notenliste!G8)/$AT$1)&gt;=((Endnoten!$AH$16)/100),2.2,IF(((Notenliste!C8+Notenliste!E8+Notenliste!G8)/$AT$1)&gt;=((Endnoten!$AH$17)/100),2.3,IF(((Notenliste!C8+Notenliste!E8+Notenliste!G8)/$AT$1)&gt;=((Endnoten!$AH$18)/100),2.4,IF(((Notenliste!C8+Notenliste!E8+Notenliste!G8)/$AT$1)&gt;=((Endnoten!$AH$19)/100),2.5,IF(((Notenliste!C8+Notenliste!E8+Notenliste!G8)/$AT$1)&gt;=((Endnoten!$AH$20)/100),2.6,IF(((Notenliste!C8+Notenliste!E8+Notenliste!G8)/$AT$1)&gt;=((Endnoten!$AH$21)/100),2.7,IF(((Notenliste!C8+Notenliste!E8+Notenliste!G8)/$AT$1)&gt;=((Endnoten!$AH$22)/100),2.8,IF(((Notenliste!C8+Notenliste!E8+Notenliste!G8)/$AT$1)&gt;=((Endnoten!$AH$23)/100),2.9,IF(((Notenliste!C8+Notenliste!E8+Notenliste!G8)/$AT$1)&gt;=((Endnoten!$AH$24)/100),3,IF(((Notenliste!C8+Notenliste!E8+Notenliste!G8)/$AT$1)&gt;=((Endnoten!$AH$25)/100),3.1,IF(((Notenliste!C8+Notenliste!E8+Notenliste!G8)/$AT$1)&gt;=((Endnoten!$AH$26)/100),3.2,IF(((Notenliste!C8+Notenliste!E8+Notenliste!G8)/$AT$1)&gt;=((Endnoten!$AH$27)/100),3.3,IF(((Notenliste!C8+Notenliste!E8+Notenliste!G8)/$AT$1)&gt;=((Endnoten!$AH$28)/100),3.4,IF(((Notenliste!C8+Notenliste!E8+Notenliste!G8)/$AT$1)&gt;=((Endnoten!$AH$29)/100),3.5,IF(((Notenliste!C8+Notenliste!E8+Notenliste!G8)/$AT$1)&gt;=((Endnoten!$AH$30)/100),3.6,IF(((Notenliste!C8+Notenliste!E8+Notenliste!G8)/$AT$1)&gt;=((Endnoten!$AH$31)/100),3.7,IF(((Notenliste!C8+Notenliste!E8+Notenliste!G8)/$AT$1)&gt;=((Endnoten!$AH$32)/100),3.8,IF(((Notenliste!C8+Notenliste!E8+Notenliste!G8)/$AT$1)&gt;=((Endnoten!$AH$33)/100),3.9,IF(((Notenliste!C8+Notenliste!E8+Notenliste!G8)/$AT$1)&gt;=((Endnoten!$AH$34)/100),4,IF(((Notenliste!C8+Notenliste!E8+Notenliste!G8)/$AT$1)&gt;=((Endnoten!$AH$35)/100),4.1,IF(((Notenliste!C8+Notenliste!E8+Notenliste!G8)/$AT$1)&gt;=((Endnoten!$AH$36)/100),4.2,IF(((Notenliste!C8+Notenliste!E8+Notenliste!G8)/$AT$1)&gt;=((Endnoten!$AH$37)/100),4.3,IF(((Notenliste!C8+Notenliste!E8+Notenliste!G8)/$AT$1)&gt;=((Endnoten!$AH$38)/100),4.4,IF(((Notenliste!C8+Notenliste!E8+Notenliste!G8)/$AT$1)&gt;=((Endnoten!$AH$39)/100),4.5,IF(((Notenliste!C8+Notenliste!E8+Notenliste!G8)/$AT$1)&gt;=((Endnoten!$AH$40)/100),4.6,IF(((Notenliste!C8+Notenliste!E8+Notenliste!G8)/$AT$1)&gt;=((Endnoten!$AH$41)/100),4.7,IF(((Notenliste!C8+Notenliste!E8+Notenliste!G8)/$AT$1)&gt;=((Endnoten!$AH$42)/100),4.8,IF(((Notenliste!C8+Notenliste!E8+Notenliste!G8)/$AT$1)&gt;=((Endnoten!$AH$43)/100),4.9,5))))))))))))))))))))))))))))))))))))))))</f>
        <v>5</v>
      </c>
      <c r="AU8" s="1">
        <f>IF(((Notenliste!C8+Notenliste!E8+Notenliste!G8+Notenliste!K8)/$AU$1)&gt;=((Endnoten!$AH$5+1)/100),1,IF(((Notenliste!C8+Notenliste!E8+Notenliste!G8+Notenliste!K8)/$AU$1)&gt;=(Endnoten!$AH$5/100),1.1,IF(((Notenliste!C8+Notenliste!E8+Notenliste!G8+Notenliste!K8)/$AU$1)&gt;=(Endnoten!$AH$6/100),1.2,IF(((Notenliste!C8+Notenliste!E8+Notenliste!G8+Notenliste!K8)/$AU$1)&gt;=(Endnoten!$AH$7/100),1.3,IF(((Notenliste!C8+Notenliste!E8+Notenliste!G8+Notenliste!K8)/$AU$1)&gt;=((Endnoten!$AH$8)/100),1.4,IF(((Notenliste!C8+Notenliste!E8+Notenliste!G8+Notenliste!K8)/$AU$1)&gt;=((Endnoten!$AH$9)/100),1.5,IF(((Notenliste!C8+Notenliste!E8+Notenliste!G8+Notenliste!K8)/$AU$1)&gt;=((Endnoten!$AH$10)/100),1.6,IF(((Notenliste!C8+Notenliste!E8+Notenliste!G8+Notenliste!K8)/$AU$1)&gt;=((Endnoten!$AH$11)/100),1.7,IF(((Notenliste!C8+Notenliste!E8+Notenliste!G8+Notenliste!K8)/$AU$1)&gt;=((Endnoten!$AH$12)/100),1.8,IF(((Notenliste!C8+Notenliste!E8+Notenliste!G8+Notenliste!K8)/$AU$1)&gt;=((Endnoten!$AH$13)/100),1.9,IF(((Notenliste!C8+Notenliste!E8+Notenliste!G8+Notenliste!K8)/$AU$1)&gt;=((Endnoten!$AH$14)/100),2,IF(((Notenliste!C8+Notenliste!E8+Notenliste!G8+Notenliste!K8)/$AU$1)&gt;=((Endnoten!$AH$15)/100),2.1,IF(((Notenliste!C8+Notenliste!E8+Notenliste!G8+Notenliste!K8)/$AU$1)&gt;=((Endnoten!$AH$16)/100),2.2,IF(((Notenliste!C8+Notenliste!E8+Notenliste!G8+Notenliste!K8)/$AU$1)&gt;=((Endnoten!$AH$17)/100),2.3,IF(((Notenliste!C8+Notenliste!E8+Notenliste!G8+Notenliste!K8)/$AU$1)&gt;=((Endnoten!$AH$18)/100),2.4,IF(((Notenliste!C8+Notenliste!E8+Notenliste!G8+Notenliste!K8)/$AU$1)&gt;=((Endnoten!$AH$19)/100),2.5,IF(((Notenliste!C8+Notenliste!E8+Notenliste!G8+Notenliste!K8)/$AU$1)&gt;=((Endnoten!$AH$20)/100),2.6,IF(((Notenliste!C8+Notenliste!E8+Notenliste!G8+Notenliste!K8)/$AU$1)&gt;=((Endnoten!$AH$21)/100),2.7,IF(((Notenliste!C8+Notenliste!E8+Notenliste!G8+Notenliste!K8)/$AU$1)&gt;=((Endnoten!$AH$22)/100),2.8,IF(((Notenliste!C8+Notenliste!E8+Notenliste!G8+Notenliste!K8)/$AU$1)&gt;=((Endnoten!$AH$23)/100),2.9,IF(((Notenliste!C8+Notenliste!E8+Notenliste!G8+Notenliste!K8)/$AU$1)&gt;=((Endnoten!$AH$24)/100),3,IF(((Notenliste!C8+Notenliste!E8+Notenliste!G8+Notenliste!K8)/$AU$1)&gt;=((Endnoten!$AH$25)/100),3.1,IF(((Notenliste!C8+Notenliste!E8+Notenliste!G8+Notenliste!K8)/$AU$1)&gt;=((Endnoten!$AH$26)/100),3.2,IF(((Notenliste!C8+Notenliste!E8+Notenliste!G8+Notenliste!K8)/$AU$1)&gt;=((Endnoten!$AH$27)/100),3.3,IF(((Notenliste!C8+Notenliste!E8+Notenliste!G8+Notenliste!K8)/$AU$1)&gt;=((Endnoten!$AH$28)/100),3.4,IF(((Notenliste!C8+Notenliste!E8+Notenliste!G8+Notenliste!K8)/$AU$1)&gt;=((Endnoten!$AH$29)/100),3.5,IF(((Notenliste!C8+Notenliste!E8+Notenliste!G8+Notenliste!K8)/$AU$1)&gt;=((Endnoten!$AH$30)/100),3.6,IF(((Notenliste!C8+Notenliste!E8+Notenliste!G8+Notenliste!K8)/$AU$1)&gt;=((Endnoten!$AH$31)/100),3.7,IF(((Notenliste!C8+Notenliste!E8+Notenliste!G8+Notenliste!K8)/$AU$1)&gt;=((Endnoten!$AH$32)/100),3.8,IF(((Notenliste!C8+Notenliste!E8+Notenliste!G8+Notenliste!K8)/$AU$1)&gt;=((Endnoten!$AH$33)/100),3.9,IF(((Notenliste!C8+Notenliste!E8+Notenliste!G8+Notenliste!K8)/$AU$1)&gt;=((Endnoten!$AH$34)/100),4,IF(((Notenliste!C8+Notenliste!E8+Notenliste!G8+Notenliste!K8)/$AU$1)&gt;=((Endnoten!$AH$35)/100),4.1,IF(((Notenliste!C8+Notenliste!E8+Notenliste!G8+Notenliste!K8)/$AU$1)&gt;=((Endnoten!$AH$36)/100),4.2,IF(((Notenliste!C8+Notenliste!E8+Notenliste!G8+Notenliste!K8)/$AU$1)&gt;=((Endnoten!$AH$37)/100),4.3,IF(((Notenliste!C8+Notenliste!E8+Notenliste!G8+Notenliste!K8)/$AU$1)&gt;=((Endnoten!$AH$38)/100),4.4,IF(((Notenliste!C8+Notenliste!E8+Notenliste!G8+Notenliste!K8)/$AU$1)&gt;=((Endnoten!$AH$39)/100),4.5,IF(((Notenliste!C8+Notenliste!E8+Notenliste!G8+Notenliste!K8)/$AU$1)&gt;=((Endnoten!$AH$40)/100),4.6,IF(((Notenliste!C8+Notenliste!E8+Notenliste!G8+Notenliste!K8)/$AU$1)&gt;=((Endnoten!$AH$41)/100),4.7,IF(((Notenliste!C8+Notenliste!E8+Notenliste!G8+Notenliste!K8)/$AU$1)&gt;=((Endnoten!$AH$42)/100),4.8,IF(((Notenliste!C8+Notenliste!E8+Notenliste!G8+Notenliste!K8)/$AU$1)&gt;=((Endnoten!$AH$43)/100),4.9,5))))))))))))))))))))))))))))))))))))))))</f>
        <v>5</v>
      </c>
    </row>
    <row r="9" spans="1:47" ht="18.75" x14ac:dyDescent="0.3">
      <c r="A9" s="51">
        <f>'Schüler+Bedienungsanleitung'!A9</f>
        <v>6</v>
      </c>
      <c r="B9" s="52">
        <f>'Schüler+Bedienungsanleitung'!B9</f>
        <v>6</v>
      </c>
      <c r="C9" s="49">
        <f>Notenliste!C9</f>
        <v>0</v>
      </c>
      <c r="D9" s="50">
        <f>IF(Notenliste!C9&gt;=0.1,Notenliste!C9/Notenliste!C$1,)</f>
        <v>0</v>
      </c>
      <c r="E9" s="51">
        <f>IF(Endnoten!D9&gt;=(Endnoten!$AF$5/100),1,IF(Endnoten!D9&gt;=(Endnoten!$AF$6/100),2,IF(Endnoten!D9&gt;=(Endnoten!$AF$7/100),3,IF(Endnoten!D9&gt;=(Endnoten!$AF$8/100),4,5))))</f>
        <v>5</v>
      </c>
      <c r="F9" s="57">
        <f>IF(((Notenliste!C9)/Notenliste!$C$1)&gt;=((Endnoten!$AH$5+1)/100),1,IF(((Notenliste!C9)/Notenliste!$C$1)&gt;=(Endnoten!$AH$5/100),1.1,IF(((Notenliste!C9)/Notenliste!$C$1)&gt;=(Endnoten!$AH$6/100),1.2,IF(((Notenliste!C9)/Notenliste!$C$1)&gt;=(Endnoten!$AH$7/100),1.3,IF(((Notenliste!C9)/Notenliste!$C$1)&gt;=((Endnoten!$AH$8)/100),1.4,IF(((Notenliste!C9)/Notenliste!$C$1)&gt;=((Endnoten!$AH$9)/100),1.5,IF(((Notenliste!C9)/Notenliste!$C$1)&gt;=((Endnoten!$AH$10)/100),1.6,IF(((Notenliste!C9)/Notenliste!$C$1)&gt;=((Endnoten!$AH$11)/100),1.7,IF(((Notenliste!C9)/Notenliste!$C$1)&gt;=((Endnoten!$AH$12)/100),1.8,IF(((Notenliste!C9)/Notenliste!$C$1)&gt;=((Endnoten!$AH$13)/100),1.9,IF(((Notenliste!C9)/Notenliste!$C$1)&gt;=((Endnoten!$AH$14)/100),2,IF(((Notenliste!C9)/Notenliste!$C$1)&gt;=((Endnoten!$AH$15)/100),2.1,IF(((Notenliste!C9)/Notenliste!$C$1)&gt;=((Endnoten!$AH$16)/100),2.2,IF(((Notenliste!C9)/Notenliste!$C$1)&gt;=((Endnoten!$AH$17)/100),2.3,IF(((Notenliste!C9)/Notenliste!$C$1)&gt;=((Endnoten!$AH$18)/100),2.4,IF(((Notenliste!C9)/Notenliste!$C$1)&gt;=((Endnoten!$AH$19)/100),2.5,IF(((Notenliste!C9)/Notenliste!$C$1)&gt;=((Endnoten!$AH$20)/100),2.6,IF(((Notenliste!C9)/Notenliste!$C$1)&gt;=((Endnoten!$AH$21)/100),2.7,IF(((Notenliste!C9)/Notenliste!$C$1)&gt;=((Endnoten!$AH$22)/100),2.8,IF(((Notenliste!C9)/Notenliste!$C$1)&gt;=((Endnoten!$AH$23)/100),2.9,IF(((Notenliste!C9)/Notenliste!$C$1)&gt;=((Endnoten!$AH$24)/100),3,IF(((Notenliste!C9)/Notenliste!$C$1)&gt;=((Endnoten!$AH$25)/100),3.1,IF(((Notenliste!C9)/Notenliste!$C$1)&gt;=((Endnoten!$AH$26)/100),3.2,IF(((Notenliste!C9)/Notenliste!$C$1)&gt;=((Endnoten!$AH$27)/100),3.3,IF(((Notenliste!C9)/Notenliste!$C$1)&gt;=((Endnoten!$AH$28)/100),3.4,IF(((Notenliste!C9)/Notenliste!$C$1)&gt;=((Endnoten!$AH$29)/100),3.5,IF(((Notenliste!C9)/Notenliste!$C$1)&gt;=((Endnoten!$AH$30)/100),3.6,IF(((Notenliste!C9)/Notenliste!$C$1)&gt;=((Endnoten!$AH$31)/100),3.7,IF(((Notenliste!C9)/Notenliste!$C$1)&gt;=((Endnoten!$AH$32)/100),3.8,IF(((Notenliste!C9)/Notenliste!$C$1)&gt;=((Endnoten!$AH$33)/100),3.9,IF(((Notenliste!C9)/Notenliste!$C$1)&gt;=((Endnoten!$AH$34)/100),4,IF(((Notenliste!C9)/Notenliste!$C$1)&gt;=((Endnoten!$AH$35)/100),4.1,IF(((Notenliste!C9)/Notenliste!$C$1)&gt;=((Endnoten!$AH$36)/100),4.2,IF(((Notenliste!C9)/Notenliste!$C$1)&gt;=((Endnoten!$AH$37)/100),4.3,IF(((Notenliste!C9)/Notenliste!$C$1)&gt;=((Endnoten!$AH$38)/100),4.4,IF(((Notenliste!C9)/Notenliste!$C$1)&gt;=((Endnoten!$AH$39)/100),4.5,IF(((Notenliste!C9)/Notenliste!$C$1)&gt;=((Endnoten!$AH$40)/100),4.6,IF(((Notenliste!C9)/Notenliste!$C$1)&gt;=((Endnoten!$AH$41)/100),4.7,IF(((Notenliste!C9)/Notenliste!$C$1)&gt;=((Endnoten!$AH$42)/100),4.8,IF(((Notenliste!C9)/Notenliste!$C$1)&gt;=((Endnoten!$AH$43)/100),4.9,5))))))))))))))))))))))))))))))))))))))))</f>
        <v>5</v>
      </c>
      <c r="G9" s="49">
        <f>Notenliste!E9</f>
        <v>0</v>
      </c>
      <c r="H9" s="50">
        <f>IF(Notenliste!E9&gt;=0.1,Notenliste!E9/Notenliste!E$1,)</f>
        <v>0</v>
      </c>
      <c r="I9" s="51">
        <f>IF(Endnoten!H9&gt;=(Endnoten!$AF$5/100),1,IF(Endnoten!H9&gt;=(Endnoten!$AF$6/100),2,IF(Endnoten!H9&gt;=(Endnoten!$AF$7/100),3,IF(Endnoten!H9&gt;=(Endnoten!$AF$8/100),4,5))))</f>
        <v>5</v>
      </c>
      <c r="J9" s="57">
        <f>IF(((Notenliste!E9)/Notenliste!$E$1)&gt;=((Endnoten!$AH$5+1)/100),1,IF(((Notenliste!E9)/Notenliste!$E$1)&gt;=(Endnoten!$AH$5/100),1.1,IF(((Notenliste!E9)/Notenliste!$E$1)&gt;=(Endnoten!$AH$6/100),1.2,IF(((Notenliste!E9)/Notenliste!$E$1)&gt;=(Endnoten!$AH$7/100),1.3,IF(((Notenliste!E9)/Notenliste!$E$1)&gt;=((Endnoten!$AH$8)/100),1.4,IF(((Notenliste!E9)/Notenliste!$E$1)&gt;=((Endnoten!$AH$9)/100),1.5,IF(((Notenliste!E9)/Notenliste!$E$1)&gt;=((Endnoten!$AH$10)/100),1.6,IF(((Notenliste!E9)/Notenliste!$E$1)&gt;=((Endnoten!$AH$11)/100),1.7,IF(((Notenliste!E9)/Notenliste!$E$1)&gt;=((Endnoten!$AH$12)/100),1.8,IF(((Notenliste!E9)/Notenliste!$E$1)&gt;=((Endnoten!$AH$13)/100),1.9,IF(((Notenliste!E9)/Notenliste!$E$1)&gt;=((Endnoten!$AH$14)/100),2,IF(((Notenliste!E9)/Notenliste!$E$1)&gt;=((Endnoten!$AH$15)/100),2.1,IF(((Notenliste!E9)/Notenliste!$E$1)&gt;=((Endnoten!$AH$16)/100),2.2,IF(((Notenliste!E9)/Notenliste!$E$1)&gt;=((Endnoten!$AH$17)/100),2.3,IF(((Notenliste!E9)/Notenliste!$E$1)&gt;=((Endnoten!$AH$18)/100),2.4,IF(((Notenliste!E9)/Notenliste!$E$1)&gt;=((Endnoten!$AH$19)/100),2.5,IF(((Notenliste!E9)/Notenliste!$E$1)&gt;=((Endnoten!$AH$20)/100),2.6,IF(((Notenliste!E9)/Notenliste!$E$1)&gt;=((Endnoten!$AH$21)/100),2.7,IF(((Notenliste!E9)/Notenliste!$E$1)&gt;=((Endnoten!$AH$22)/100),2.8,IF(((Notenliste!E9)/Notenliste!$E$1)&gt;=((Endnoten!$AH$23)/100),2.9,IF(((Notenliste!E9)/Notenliste!$E$1)&gt;=((Endnoten!$AH$24)/100),3,IF(((Notenliste!E9)/Notenliste!$E$1)&gt;=((Endnoten!$AH$25)/100),3.1,IF(((Notenliste!E9)/Notenliste!$E$1)&gt;=((Endnoten!$AH$26)/100),3.2,IF(((Notenliste!E9)/Notenliste!$E$1)&gt;=((Endnoten!$AH$27)/100),3.3,IF(((Notenliste!E9)/Notenliste!$E$1)&gt;=((Endnoten!$AH$28)/100),3.4,IF(((Notenliste!E9)/Notenliste!$E$1)&gt;=((Endnoten!$AH$29)/100),3.5,IF(((Notenliste!E9)/Notenliste!$E$1)&gt;=((Endnoten!$AH$30)/100),3.6,IF(((Notenliste!E9)/Notenliste!$E$1)&gt;=((Endnoten!$AH$31)/100),3.7,IF(((Notenliste!E9)/Notenliste!$E$1)&gt;=((Endnoten!$AH$32)/100),3.8,IF(((Notenliste!E9)/Notenliste!$E$1)&gt;=((Endnoten!$AH$33)/100),3.9,IF(((Notenliste!E9)/Notenliste!$E$1)&gt;=((Endnoten!$AH$34)/100),4,IF(((Notenliste!E9)/Notenliste!$E$1)&gt;=((Endnoten!$AH$35)/100),4.1,IF(((Notenliste!E9)/Notenliste!$E$1)&gt;=((Endnoten!$AH$36)/100),4.2,IF(((Notenliste!E9)/Notenliste!$E$1)&gt;=((Endnoten!$AH$37)/100),4.3,IF(((Notenliste!E9)/Notenliste!$E$1)&gt;=((Endnoten!$AH$38)/100),4.4,IF(((Notenliste!E9)/Notenliste!$E$1)&gt;=((Endnoten!$AH$39)/100),4.5,IF(((Notenliste!E9)/Notenliste!$E$1)&gt;=((Endnoten!$AH$40)/100),4.6,IF(((Notenliste!E9)/Notenliste!$E$1)&gt;=((Endnoten!$AH$41)/100),4.7,IF(((Notenliste!E9)/Notenliste!$E$1)&gt;=((Endnoten!$AH$42)/100),4.8,IF(((Notenliste!E9)/Notenliste!$E$1)&gt;=((Endnoten!$AH$43)/100),4.9,5))))))))))))))))))))))))))))))))))))))))</f>
        <v>5</v>
      </c>
      <c r="K9" s="49">
        <f>Notenliste!G9</f>
        <v>0</v>
      </c>
      <c r="L9" s="50">
        <f>IF(Notenliste!G9&gt;=0.1,Notenliste!G9/Notenliste!G$1,)</f>
        <v>0</v>
      </c>
      <c r="M9" s="51">
        <f>IF(Endnoten!L9&gt;=(Endnoten!$AF$5/100),1,IF(Endnoten!L9&gt;=(Endnoten!$AF$6/100),2,IF(Endnoten!L9&gt;=(Endnoten!$AF$7/100),3,IF(Endnoten!L9&gt;=(Endnoten!$AF$8/100),4,5))))</f>
        <v>5</v>
      </c>
      <c r="N9" s="57">
        <f>IF(((Notenliste!G9)/Notenliste!$G$1)&gt;=((Endnoten!$AH$5+1)/100),1,IF(((Notenliste!G9)/Notenliste!$G$1)&gt;=(Endnoten!$AH$5/100),1.1,IF(((Notenliste!G9)/Notenliste!$G$1)&gt;=(Endnoten!$AH$6/100),1.2,IF(((Notenliste!G9)/Notenliste!$G$1)&gt;=(Endnoten!$AH$7/100),1.3,IF(((Notenliste!G9)/Notenliste!$G$1)&gt;=((Endnoten!$AH$8)/100),1.4,IF(((Notenliste!G9)/Notenliste!$G$1)&gt;=((Endnoten!$AH$9)/100),1.5,IF(((Notenliste!G9)/Notenliste!$G$1)&gt;=((Endnoten!$AH$10)/100),1.6,IF(((Notenliste!G9)/Notenliste!$G$1)&gt;=((Endnoten!$AH$11)/100),1.7,IF(((Notenliste!G9)/Notenliste!$G$1)&gt;=((Endnoten!$AH$12)/100),1.8,IF(((Notenliste!G9)/Notenliste!$G$1)&gt;=((Endnoten!$AH$13)/100),1.9,IF(((Notenliste!G9)/Notenliste!$G$1)&gt;=((Endnoten!$AH$14)/100),2,IF(((Notenliste!G9)/Notenliste!$G$1)&gt;=((Endnoten!$AH$15)/100),2.1,IF(((Notenliste!G9)/Notenliste!$G$1)&gt;=((Endnoten!$AH$16)/100),2.2,IF(((Notenliste!G9)/Notenliste!$G$1)&gt;=((Endnoten!$AH$17)/100),2.3,IF(((Notenliste!G9)/Notenliste!$G$1)&gt;=((Endnoten!$AH$18)/100),2.4,IF(((Notenliste!G9)/Notenliste!$G$1)&gt;=((Endnoten!$AH$19)/100),2.5,IF(((Notenliste!G9)/Notenliste!$G$1)&gt;=((Endnoten!$AH$20)/100),2.6,IF(((Notenliste!G9)/Notenliste!$G$1)&gt;=((Endnoten!$AH$21)/100),2.7,IF(((Notenliste!G9)/Notenliste!$G$1)&gt;=((Endnoten!$AH$22)/100),2.8,IF(((Notenliste!G9)/Notenliste!$G$1)&gt;=((Endnoten!$AH$23)/100),2.9,IF(((Notenliste!G9)/Notenliste!$G$1)&gt;=((Endnoten!$AH$24)/100),3,IF(((Notenliste!G9)/Notenliste!$G$1)&gt;=((Endnoten!$AH$25)/100),3.1,IF(((Notenliste!G9)/Notenliste!$G$1)&gt;=((Endnoten!$AH$26)/100),3.2,IF(((Notenliste!G9)/Notenliste!$G$1)&gt;=((Endnoten!$AH$27)/100),3.3,IF(((Notenliste!G9)/Notenliste!$G$1)&gt;=((Endnoten!$AH$28)/100),3.4,IF(((Notenliste!G9)/Notenliste!$G$1)&gt;=((Endnoten!$AH$29)/100),3.5,IF(((Notenliste!G9)/Notenliste!$G$1)&gt;=((Endnoten!$AH$30)/100),3.6,IF(((Notenliste!G9)/Notenliste!$G$1)&gt;=((Endnoten!$AH$31)/100),3.7,IF(((Notenliste!G9)/Notenliste!$G$1)&gt;=((Endnoten!$AH$32)/100),3.8,IF(((Notenliste!G9)/Notenliste!$G$1)&gt;=((Endnoten!$AH$33)/100),3.9,IF(((Notenliste!G9)/Notenliste!$G$1)&gt;=((Endnoten!$AH$34)/100),4,IF(((Notenliste!G9)/Notenliste!$G$1)&gt;=((Endnoten!$AH$35)/100),4.1,IF(((Notenliste!G9)/Notenliste!$G$1)&gt;=((Endnoten!$AH$36)/100),4.2,IF(((Notenliste!G9)/Notenliste!$G$1)&gt;=((Endnoten!$AH$37)/100),4.3,IF(((Notenliste!G9)/Notenliste!$G$1)&gt;=((Endnoten!$AH$38)/100),4.4,IF(((Notenliste!G9)/Notenliste!$G$1)&gt;=((Endnoten!$AH$39)/100),4.5,IF(((Notenliste!G9)/Notenliste!$G$1)&gt;=((Endnoten!$AH$40)/100),4.6,IF(((Notenliste!G9)/Notenliste!$G$1)&gt;=((Endnoten!$AH$41)/100),4.7,IF(((Notenliste!G9)/Notenliste!$G$1)&gt;=((Endnoten!$AH$42)/100),4.8,IF(((Notenliste!G9)/Notenliste!$G$1)&gt;=((Endnoten!$AH$43)/100),4.9,5))))))))))))))))))))))))))))))))))))))))</f>
        <v>5</v>
      </c>
      <c r="O9" s="49">
        <f>Notenliste!K9</f>
        <v>0</v>
      </c>
      <c r="P9" s="36">
        <f>IF(Notenliste!I9&gt;=0.1,Notenliste!I9/Notenliste!I$1,)</f>
        <v>0</v>
      </c>
      <c r="Q9" s="51">
        <f>IF(Endnoten!P9&gt;=(Endnoten!$AF$5/100),1,IF(Endnoten!P9&gt;=(Endnoten!$AF$6/100),2,IF(Endnoten!P9&gt;=(Endnoten!$AF$7/100),3,IF(Endnoten!P9&gt;=(Endnoten!$AF$8/100),4,5))))</f>
        <v>5</v>
      </c>
      <c r="R9" s="57">
        <f>IF(((Notenliste!K9)/Notenliste!$G$1)&gt;=((Endnoten!$AH$5+1)/100),1,IF(((Notenliste!K9)/Notenliste!$G$1)&gt;=(Endnoten!$AH$5/100),1.1,IF(((Notenliste!K9)/Notenliste!$G$1)&gt;=(Endnoten!$AH$6/100),1.2,IF(((Notenliste!K9)/Notenliste!$G$1)&gt;=(Endnoten!$AH$7/100),1.3,IF(((Notenliste!K9)/Notenliste!$G$1)&gt;=((Endnoten!$AH$8)/100),1.4,IF(((Notenliste!K9)/Notenliste!$G$1)&gt;=((Endnoten!$AH$9)/100),1.5,IF(((Notenliste!K9)/Notenliste!$G$1)&gt;=((Endnoten!$AH$10)/100),1.6,IF(((Notenliste!K9)/Notenliste!$G$1)&gt;=((Endnoten!$AH$11)/100),1.7,IF(((Notenliste!K9)/Notenliste!$G$1)&gt;=((Endnoten!$AH$12)/100),1.8,IF(((Notenliste!K9)/Notenliste!$G$1)&gt;=((Endnoten!$AH$13)/100),1.9,IF(((Notenliste!K9)/Notenliste!$G$1)&gt;=((Endnoten!$AH$14)/100),2,IF(((Notenliste!K9)/Notenliste!$G$1)&gt;=((Endnoten!$AH$15)/100),2.1,IF(((Notenliste!K9)/Notenliste!$G$1)&gt;=((Endnoten!$AH$16)/100),2.2,IF(((Notenliste!K9)/Notenliste!$G$1)&gt;=((Endnoten!$AH$17)/100),2.3,IF(((Notenliste!K9)/Notenliste!$G$1)&gt;=((Endnoten!$AH$18)/100),2.4,IF(((Notenliste!K9)/Notenliste!$G$1)&gt;=((Endnoten!$AH$19)/100),2.5,IF(((Notenliste!K9)/Notenliste!$G$1)&gt;=((Endnoten!$AH$20)/100),2.6,IF(((Notenliste!K9)/Notenliste!$G$1)&gt;=((Endnoten!$AH$21)/100),2.7,IF(((Notenliste!K9)/Notenliste!$G$1)&gt;=((Endnoten!$AH$22)/100),2.8,IF(((Notenliste!K9)/Notenliste!$G$1)&gt;=((Endnoten!$AH$23)/100),2.9,IF(((Notenliste!K9)/Notenliste!$G$1)&gt;=((Endnoten!$AH$24)/100),3,IF(((Notenliste!K9)/Notenliste!$G$1)&gt;=((Endnoten!$AH$25)/100),3.1,IF(((Notenliste!K9)/Notenliste!$G$1)&gt;=((Endnoten!$AH$26)/100),3.2,IF(((Notenliste!K9)/Notenliste!$G$1)&gt;=((Endnoten!$AH$27)/100),3.3,IF(((Notenliste!K9)/Notenliste!$G$1)&gt;=((Endnoten!$AH$28)/100),3.4,IF(((Notenliste!K9)/Notenliste!$G$1)&gt;=((Endnoten!$AH$29)/100),3.5,IF(((Notenliste!K9)/Notenliste!$G$1)&gt;=((Endnoten!$AH$30)/100),3.6,IF(((Notenliste!K9)/Notenliste!$G$1)&gt;=((Endnoten!$AH$31)/100),3.7,IF(((Notenliste!K9)/Notenliste!$G$1)&gt;=((Endnoten!$AH$32)/100),3.8,IF(((Notenliste!K9)/Notenliste!$G$1)&gt;=((Endnoten!$AH$33)/100),3.9,IF(((Notenliste!K9)/Notenliste!$G$1)&gt;=((Endnoten!$AH$34)/100),4,IF(((Notenliste!K9)/Notenliste!$G$1)&gt;=((Endnoten!$AH$35)/100),4.1,IF(((Notenliste!K9)/Notenliste!$G$1)&gt;=((Endnoten!$AH$36)/100),4.2,IF(((Notenliste!K9)/Notenliste!$G$1)&gt;=((Endnoten!$AH$37)/100),4.3,IF(((Notenliste!K9)/Notenliste!$G$1)&gt;=((Endnoten!$AH$38)/100),4.4,IF(((Notenliste!K9)/Notenliste!$G$1)&gt;=((Endnoten!$AH$39)/100),4.5,IF(((Notenliste!K9)/Notenliste!$G$1)&gt;=((Endnoten!$AH$40)/100),4.6,IF(((Notenliste!K9)/Notenliste!$G$1)&gt;=((Endnoten!$AH$41)/100),4.7,IF(((Notenliste!K9)/Notenliste!$G$1)&gt;=((Endnoten!$AH$42)/100),4.8,IF(((Notenliste!K9)/Notenliste!$G$1)&gt;=((Endnoten!$AH$43)/100),4.9,5))))))))))))))))))))))))))))))))))))))))</f>
        <v>5</v>
      </c>
      <c r="S9" s="49">
        <f>Notenliste!K9</f>
        <v>0</v>
      </c>
      <c r="T9" s="50">
        <f>IF(Notenliste!K9&gt;=0.1,Notenliste!K9/Notenliste!K$1,)</f>
        <v>0</v>
      </c>
      <c r="U9" s="51">
        <f>IF(Endnoten!T9&gt;=(Endnoten!$AF$5/100),1,IF(Endnoten!T9&gt;=(Endnoten!$AF$6/100),2,IF(Endnoten!T9&gt;=(Endnoten!$AF$7/100),3,IF(Endnoten!T9&gt;=(Endnoten!$AF$8/100),4,5))))</f>
        <v>5</v>
      </c>
      <c r="V9" s="57">
        <f>IF(((Notenliste!K9)/Notenliste!$K$1)&gt;=((Endnoten!$AH$5+1)/100),1,IF(((Notenliste!K9)/Notenliste!$K$1)&gt;=(Endnoten!$AH$5/100),1.1,IF(((Notenliste!K9)/Notenliste!$K$1)&gt;=(Endnoten!$AH$6/100),1.2,IF(((Notenliste!K9)/Notenliste!$K$1)&gt;=(Endnoten!$AH$7/100),1.3,IF(((Notenliste!K9)/Notenliste!$K$1)&gt;=((Endnoten!$AH$8)/100),1.4,IF(((Notenliste!K9)/Notenliste!$K$1)&gt;=((Endnoten!$AH$9)/100),1.5,IF(((Notenliste!K9)/Notenliste!$K$1)&gt;=((Endnoten!$AH$10)/100),1.6,IF(((Notenliste!K9)/Notenliste!$K$1)&gt;=((Endnoten!$AH$11)/100),1.7,IF(((Notenliste!K9)/Notenliste!$K$1)&gt;=((Endnoten!$AH$12)/100),1.8,IF(((Notenliste!K9)/Notenliste!$K$1)&gt;=((Endnoten!$AH$13)/100),1.9,IF(((Notenliste!K9)/Notenliste!$K$1)&gt;=((Endnoten!$AH$14)/100),2,IF(((Notenliste!K9)/Notenliste!$K$1)&gt;=((Endnoten!$AH$15)/100),2.1,IF(((Notenliste!K9)/Notenliste!$K$1)&gt;=((Endnoten!$AH$16)/100),2.2,IF(((Notenliste!K9)/Notenliste!$K$1)&gt;=((Endnoten!$AH$17)/100),2.3,IF(((Notenliste!K9)/Notenliste!$K$1)&gt;=((Endnoten!$AH$18)/100),2.4,IF(((Notenliste!K9)/Notenliste!$K$1)&gt;=((Endnoten!$AH$19)/100),2.5,IF(((Notenliste!K9)/Notenliste!$K$1)&gt;=((Endnoten!$AH$20)/100),2.6,IF(((Notenliste!K9)/Notenliste!$K$1)&gt;=((Endnoten!$AH$21)/100),2.7,IF(((Notenliste!K9)/Notenliste!$K$1)&gt;=((Endnoten!$AH$22)/100),2.8,IF(((Notenliste!K9)/Notenliste!$K$1)&gt;=((Endnoten!$AH$23)/100),2.9,IF(((Notenliste!K9)/Notenliste!$K$1)&gt;=((Endnoten!$AH$24)/100),3,IF(((Notenliste!K9)/Notenliste!$K$1)&gt;=((Endnoten!$AH$25)/100),3.1,IF(((Notenliste!K9)/Notenliste!$K$1)&gt;=((Endnoten!$AH$26)/100),3.2,IF(((Notenliste!K9)/Notenliste!$K$1)&gt;=((Endnoten!$AH$27)/100),3.3,IF(((Notenliste!K9)/Notenliste!$K$1)&gt;=((Endnoten!$AH$28)/100),3.4,IF(((Notenliste!K9)/Notenliste!$K$1)&gt;=((Endnoten!$AH$29)/100),3.5,IF(((Notenliste!K9)/Notenliste!$K$1)&gt;=((Endnoten!$AH$30)/100),3.6,IF(((Notenliste!K9)/Notenliste!$K$1)&gt;=((Endnoten!$AH$31)/100),3.7,IF(((Notenliste!K9)/Notenliste!$K$1)&gt;=((Endnoten!$AH$32)/100),3.8,IF(((Notenliste!K9)/Notenliste!$K$1)&gt;=((Endnoten!$AH$33)/100),3.9,IF(((Notenliste!K9)/Notenliste!$K$1)&gt;=((Endnoten!$AH$34)/100),4,IF(((Notenliste!K9)/Notenliste!$K$1)&gt;=((Endnoten!$AH$35)/100),4.1,IF(((Notenliste!K9)/Notenliste!$K$1)&gt;=((Endnoten!$AH$36)/100),4.2,IF(((Notenliste!K9)/Notenliste!$K$1)&gt;=((Endnoten!$AH$37)/100),4.3,IF(((Notenliste!K9)/Notenliste!$K$1)&gt;=((Endnoten!$AH$38)/100),4.4,IF(((Notenliste!K9)/Notenliste!$K$1)&gt;=((Endnoten!$AH$39)/100),4.5,IF(((Notenliste!K9)/Notenliste!$K$1)&gt;=((Endnoten!$AH$40)/100),4.6,IF(((Notenliste!K9)/Notenliste!$K$1)&gt;=((Endnoten!$AH$41)/100),4.7,IF(((Notenliste!K9)/Notenliste!$K$1)&gt;=((Endnoten!$AH$42)/100),4.8,IF(((Notenliste!K9)/Notenliste!$K$1)&gt;=((Endnoten!$AH$43)/100),4.9,5))))))))))))))))))))))))))))))))))))))))</f>
        <v>5</v>
      </c>
      <c r="W9" s="53">
        <v>0</v>
      </c>
      <c r="X9" s="50" t="e" cm="1">
        <f t="array" ref="X9">_xlfn.IFS((T9&gt;0.1),(AVERAGE(F9,J9,N9,R9,U9)),(P9&gt;=0.1),(AVERAGE(F9,J9,N9,R9)),(L9&gt;=0.1),(AVERAGE(F9,J9,N9)),(H9&gt;0.1),(AVERAGE(F9,J9)),(D9&gt;0.1),F9)</f>
        <v>#N/A</v>
      </c>
      <c r="Y9" s="54">
        <f t="shared" si="0"/>
        <v>5</v>
      </c>
      <c r="Z9" s="54">
        <f>SUM(Notenliste!N9:AI9)</f>
        <v>1</v>
      </c>
      <c r="AA9" s="78">
        <f>Notenliste!AJ9</f>
        <v>1</v>
      </c>
      <c r="AB9" s="54" t="e">
        <f>((AA9*Notenliste!$AJ$2)+(IF(W9=0,X9,Y9)*(1-Notenliste!$AJ$2)))</f>
        <v>#N/A</v>
      </c>
      <c r="AC9" s="55">
        <f t="shared" si="1"/>
        <v>5</v>
      </c>
      <c r="AD9" s="17">
        <f t="shared" si="2"/>
        <v>5</v>
      </c>
      <c r="AG9" s="23">
        <v>1.5</v>
      </c>
      <c r="AH9" s="23">
        <v>90</v>
      </c>
      <c r="AI9">
        <f>IF(((AL9+AJ9+AK9)/$AL$3)&gt;=((Endnoten!$AH$5+1)/100),1,IF(((AL9+AJ9+AK9)/$AL$3)&gt;=(Endnoten!$AH$5/100),1.1,IF(((AL9+AJ9+AK9)/$AL$3)&gt;=(Endnoten!$AH$6/100),1.2,IF(((AL9+AJ9+AK9)/$AL$3)&gt;=(Endnoten!$AH$7/100),1.3,IF(((AL9+AJ9+AK9)/$AL$3)&gt;=((Endnoten!$AH$8)/100),1.4,IF(((AL9+AJ9+AK9)/$AL$3)&gt;=((Endnoten!$AH$9)/100),1.5,IF(((AL9+AJ9+AK9)/$AL$3)&gt;=((Endnoten!$AH$10)/100),1.6,IF(((AL9+AJ9+AK9)/$AL$3)&gt;=((Endnoten!$AH$11)/100),1.7,IF(((AL9+AJ9+AK9)/$AL$3)&gt;=((Endnoten!$AH$12)/100),1.8,IF(((AL9+AJ9+AK9)/$AL$3)&gt;=((Endnoten!$AH$13)/100),1.9,IF(((AL9+AJ9+AK9)/$AL$3)&gt;=((Endnoten!$AH$14)/100),2,IF(((AL9+AJ9+AK9)/$AL$3)&gt;=((Endnoten!$AH$15)/100),2.1,IF(((AL9+AJ9+AK9)/$AL$3)&gt;=((Endnoten!$AH$16)/100),2.2,IF(((AL9+AJ9+AK9)/$AL$3)&gt;=((Endnoten!$AH$17)/100),2.3,IF(((AL9+AJ9+AK9)/$AL$3)&gt;=((Endnoten!$AH$18)/100),2.4,IF(((AL9+AJ9+AK9)/$AL$3)&gt;=((Endnoten!$AH$19)/100),2.5,IF(((AL9+AJ9+AK9)/$AL$3)&gt;=((Endnoten!$AH$20)/100),2.6,IF(((AL9+AJ9+AK9)/$AL$3)&gt;=((Endnoten!$AH$21)/100),2.7,IF(((AL9+AJ9+AK9)/$AL$3)&gt;=((Endnoten!$AH$22)/100),2.8,IF(((AL9+AJ9+AK9)/$AL$3)&gt;=((Endnoten!$AH$23)/100),2.9,IF(((AL9+AJ9+AK9)/$AL$3)&gt;=((Endnoten!$AH$24)/100),3,IF(((AL9+AJ9+AK9)/$AL$3)&gt;=((Endnoten!$AH$25)/100),3.1,IF(((AL9+AJ9+AK9)/$AL$3)&gt;=((Endnoten!$AH$26)/100),3.2,IF(((AL9+AJ9+AK9)/$AL$3)&gt;=((Endnoten!$AH$27)/100),3.3,IF(((AL9+AJ9+AK9)/$AL$3)&gt;=((Endnoten!$AH$28)/100),3.4,IF(((AL9+AJ9+AK9)/$AL$3)&gt;=((Endnoten!$AH$29)/100),3.5,IF(((AL9+AJ9+AK9)/$AL$3)&gt;=((Endnoten!$AH$30)/100),3.6,IF(((AL9+AJ9+AK9)/$AL$3)&gt;=((Endnoten!$AH$31)/100),3.7,IF(((AL9+AJ9+AK9)/$AL$3)&gt;=((Endnoten!$AH$32)/100),3.8,IF(((AL9+AJ9+AK9)/$AL$3)&gt;=((Endnoten!$AH$33)/100),3.9,IF(((AL9+AJ9+AK9)/$AL$3)&gt;=((Endnoten!$AH$34)/100),4,IF(((AL9+AJ9+AK9)/$AL$3)&gt;=((Endnoten!$AH$35)/100),4.1,IF(((AL9+AJ9+AK9)/$AL$3)&gt;=((Endnoten!$AH$36)/100),4.2,IF(((AL9+AJ9+AK9)/$AL$3)&gt;=((Endnoten!$AH$37)/100),4.3,IF(((AL9+AJ9+AK9)/$AL$3)&gt;=((Endnoten!$AH$38)/100),4.4,IF(((AL9+AJ9+AK9)/$AL$3)&gt;=((Endnoten!$AH$39)/100),4.5,IF(((AL9+AJ9+AK9)/$AL$3)&gt;=((Endnoten!$AH$40)/100),4.6,IF(((AL9+AJ9+AK9)/$AL$3)&gt;=((Endnoten!$AH$41)/100),4.7,IF(((AL9+AJ9+AK9)/$AL$3)&gt;=((Endnoten!$AH$42)/100),4.8,IF(((AL9+AJ9+AK9)/$AL$3)&gt;=((Endnoten!$AH$43)/100),4.9,5))))))))))))))))))))))))))))))))))))))))</f>
        <v>1.5</v>
      </c>
      <c r="AL9">
        <f t="shared" si="7"/>
        <v>90</v>
      </c>
      <c r="AN9" s="82"/>
      <c r="AO9" s="82">
        <f t="shared" si="3"/>
        <v>5</v>
      </c>
      <c r="AP9" s="82">
        <f t="shared" si="4"/>
        <v>5</v>
      </c>
      <c r="AQ9" s="82">
        <f t="shared" si="5"/>
        <v>5</v>
      </c>
      <c r="AR9" s="82">
        <f t="shared" si="6"/>
        <v>5</v>
      </c>
      <c r="AT9" s="1">
        <f>IF(((Notenliste!C9+Notenliste!E9+Notenliste!G9)/$AT$1)&gt;=((Endnoten!$AH$5+1)/100),1,IF(((Notenliste!C9+Notenliste!E9+Notenliste!G9)/$AT$1)&gt;=(Endnoten!$AH$5/100),1.1,IF(((Notenliste!C9+Notenliste!E9+Notenliste!G9)/$AT$1)&gt;=(Endnoten!$AH$6/100),1.2,IF(((Notenliste!C9+Notenliste!E9+Notenliste!G9)/$AT$1)&gt;=(Endnoten!$AH$7/100),1.3,IF(((Notenliste!C9+Notenliste!E9+Notenliste!G9)/$AT$1)&gt;=((Endnoten!$AH$8)/100),1.4,IF(((Notenliste!C9+Notenliste!E9+Notenliste!G9)/$AT$1)&gt;=((Endnoten!$AH$9)/100),1.5,IF(((Notenliste!C9+Notenliste!E9+Notenliste!G9)/$AT$1)&gt;=((Endnoten!$AH$10)/100),1.6,IF(((Notenliste!C9+Notenliste!E9+Notenliste!G9)/$AT$1)&gt;=((Endnoten!$AH$11)/100),1.7,IF(((Notenliste!C9+Notenliste!E9+Notenliste!G9)/$AT$1)&gt;=((Endnoten!$AH$12)/100),1.8,IF(((Notenliste!C9+Notenliste!E9+Notenliste!G9)/$AT$1)&gt;=((Endnoten!$AH$13)/100),1.9,IF(((Notenliste!C9+Notenliste!E9+Notenliste!G9)/$AT$1)&gt;=((Endnoten!$AH$14)/100),2,IF(((Notenliste!C9+Notenliste!E9+Notenliste!G9)/$AT$1)&gt;=((Endnoten!$AH$15)/100),2.1,IF(((Notenliste!C9+Notenliste!E9+Notenliste!G9)/$AT$1)&gt;=((Endnoten!$AH$16)/100),2.2,IF(((Notenliste!C9+Notenliste!E9+Notenliste!G9)/$AT$1)&gt;=((Endnoten!$AH$17)/100),2.3,IF(((Notenliste!C9+Notenliste!E9+Notenliste!G9)/$AT$1)&gt;=((Endnoten!$AH$18)/100),2.4,IF(((Notenliste!C9+Notenliste!E9+Notenliste!G9)/$AT$1)&gt;=((Endnoten!$AH$19)/100),2.5,IF(((Notenliste!C9+Notenliste!E9+Notenliste!G9)/$AT$1)&gt;=((Endnoten!$AH$20)/100),2.6,IF(((Notenliste!C9+Notenliste!E9+Notenliste!G9)/$AT$1)&gt;=((Endnoten!$AH$21)/100),2.7,IF(((Notenliste!C9+Notenliste!E9+Notenliste!G9)/$AT$1)&gt;=((Endnoten!$AH$22)/100),2.8,IF(((Notenliste!C9+Notenliste!E9+Notenliste!G9)/$AT$1)&gt;=((Endnoten!$AH$23)/100),2.9,IF(((Notenliste!C9+Notenliste!E9+Notenliste!G9)/$AT$1)&gt;=((Endnoten!$AH$24)/100),3,IF(((Notenliste!C9+Notenliste!E9+Notenliste!G9)/$AT$1)&gt;=((Endnoten!$AH$25)/100),3.1,IF(((Notenliste!C9+Notenliste!E9+Notenliste!G9)/$AT$1)&gt;=((Endnoten!$AH$26)/100),3.2,IF(((Notenliste!C9+Notenliste!E9+Notenliste!G9)/$AT$1)&gt;=((Endnoten!$AH$27)/100),3.3,IF(((Notenliste!C9+Notenliste!E9+Notenliste!G9)/$AT$1)&gt;=((Endnoten!$AH$28)/100),3.4,IF(((Notenliste!C9+Notenliste!E9+Notenliste!G9)/$AT$1)&gt;=((Endnoten!$AH$29)/100),3.5,IF(((Notenliste!C9+Notenliste!E9+Notenliste!G9)/$AT$1)&gt;=((Endnoten!$AH$30)/100),3.6,IF(((Notenliste!C9+Notenliste!E9+Notenliste!G9)/$AT$1)&gt;=((Endnoten!$AH$31)/100),3.7,IF(((Notenliste!C9+Notenliste!E9+Notenliste!G9)/$AT$1)&gt;=((Endnoten!$AH$32)/100),3.8,IF(((Notenliste!C9+Notenliste!E9+Notenliste!G9)/$AT$1)&gt;=((Endnoten!$AH$33)/100),3.9,IF(((Notenliste!C9+Notenliste!E9+Notenliste!G9)/$AT$1)&gt;=((Endnoten!$AH$34)/100),4,IF(((Notenliste!C9+Notenliste!E9+Notenliste!G9)/$AT$1)&gt;=((Endnoten!$AH$35)/100),4.1,IF(((Notenliste!C9+Notenliste!E9+Notenliste!G9)/$AT$1)&gt;=((Endnoten!$AH$36)/100),4.2,IF(((Notenliste!C9+Notenliste!E9+Notenliste!G9)/$AT$1)&gt;=((Endnoten!$AH$37)/100),4.3,IF(((Notenliste!C9+Notenliste!E9+Notenliste!G9)/$AT$1)&gt;=((Endnoten!$AH$38)/100),4.4,IF(((Notenliste!C9+Notenliste!E9+Notenliste!G9)/$AT$1)&gt;=((Endnoten!$AH$39)/100),4.5,IF(((Notenliste!C9+Notenliste!E9+Notenliste!G9)/$AT$1)&gt;=((Endnoten!$AH$40)/100),4.6,IF(((Notenliste!C9+Notenliste!E9+Notenliste!G9)/$AT$1)&gt;=((Endnoten!$AH$41)/100),4.7,IF(((Notenliste!C9+Notenliste!E9+Notenliste!G9)/$AT$1)&gt;=((Endnoten!$AH$42)/100),4.8,IF(((Notenliste!C9+Notenliste!E9+Notenliste!G9)/$AT$1)&gt;=((Endnoten!$AH$43)/100),4.9,5))))))))))))))))))))))))))))))))))))))))</f>
        <v>5</v>
      </c>
      <c r="AU9" s="1">
        <f>IF(((Notenliste!C9+Notenliste!E9+Notenliste!G9+Notenliste!K9)/$AU$1)&gt;=((Endnoten!$AH$5+1)/100),1,IF(((Notenliste!C9+Notenliste!E9+Notenliste!G9+Notenliste!K9)/$AU$1)&gt;=(Endnoten!$AH$5/100),1.1,IF(((Notenliste!C9+Notenliste!E9+Notenliste!G9+Notenliste!K9)/$AU$1)&gt;=(Endnoten!$AH$6/100),1.2,IF(((Notenliste!C9+Notenliste!E9+Notenliste!G9+Notenliste!K9)/$AU$1)&gt;=(Endnoten!$AH$7/100),1.3,IF(((Notenliste!C9+Notenliste!E9+Notenliste!G9+Notenliste!K9)/$AU$1)&gt;=((Endnoten!$AH$8)/100),1.4,IF(((Notenliste!C9+Notenliste!E9+Notenliste!G9+Notenliste!K9)/$AU$1)&gt;=((Endnoten!$AH$9)/100),1.5,IF(((Notenliste!C9+Notenliste!E9+Notenliste!G9+Notenliste!K9)/$AU$1)&gt;=((Endnoten!$AH$10)/100),1.6,IF(((Notenliste!C9+Notenliste!E9+Notenliste!G9+Notenliste!K9)/$AU$1)&gt;=((Endnoten!$AH$11)/100),1.7,IF(((Notenliste!C9+Notenliste!E9+Notenliste!G9+Notenliste!K9)/$AU$1)&gt;=((Endnoten!$AH$12)/100),1.8,IF(((Notenliste!C9+Notenliste!E9+Notenliste!G9+Notenliste!K9)/$AU$1)&gt;=((Endnoten!$AH$13)/100),1.9,IF(((Notenliste!C9+Notenliste!E9+Notenliste!G9+Notenliste!K9)/$AU$1)&gt;=((Endnoten!$AH$14)/100),2,IF(((Notenliste!C9+Notenliste!E9+Notenliste!G9+Notenliste!K9)/$AU$1)&gt;=((Endnoten!$AH$15)/100),2.1,IF(((Notenliste!C9+Notenliste!E9+Notenliste!G9+Notenliste!K9)/$AU$1)&gt;=((Endnoten!$AH$16)/100),2.2,IF(((Notenliste!C9+Notenliste!E9+Notenliste!G9+Notenliste!K9)/$AU$1)&gt;=((Endnoten!$AH$17)/100),2.3,IF(((Notenliste!C9+Notenliste!E9+Notenliste!G9+Notenliste!K9)/$AU$1)&gt;=((Endnoten!$AH$18)/100),2.4,IF(((Notenliste!C9+Notenliste!E9+Notenliste!G9+Notenliste!K9)/$AU$1)&gt;=((Endnoten!$AH$19)/100),2.5,IF(((Notenliste!C9+Notenliste!E9+Notenliste!G9+Notenliste!K9)/$AU$1)&gt;=((Endnoten!$AH$20)/100),2.6,IF(((Notenliste!C9+Notenliste!E9+Notenliste!G9+Notenliste!K9)/$AU$1)&gt;=((Endnoten!$AH$21)/100),2.7,IF(((Notenliste!C9+Notenliste!E9+Notenliste!G9+Notenliste!K9)/$AU$1)&gt;=((Endnoten!$AH$22)/100),2.8,IF(((Notenliste!C9+Notenliste!E9+Notenliste!G9+Notenliste!K9)/$AU$1)&gt;=((Endnoten!$AH$23)/100),2.9,IF(((Notenliste!C9+Notenliste!E9+Notenliste!G9+Notenliste!K9)/$AU$1)&gt;=((Endnoten!$AH$24)/100),3,IF(((Notenliste!C9+Notenliste!E9+Notenliste!G9+Notenliste!K9)/$AU$1)&gt;=((Endnoten!$AH$25)/100),3.1,IF(((Notenliste!C9+Notenliste!E9+Notenliste!G9+Notenliste!K9)/$AU$1)&gt;=((Endnoten!$AH$26)/100),3.2,IF(((Notenliste!C9+Notenliste!E9+Notenliste!G9+Notenliste!K9)/$AU$1)&gt;=((Endnoten!$AH$27)/100),3.3,IF(((Notenliste!C9+Notenliste!E9+Notenliste!G9+Notenliste!K9)/$AU$1)&gt;=((Endnoten!$AH$28)/100),3.4,IF(((Notenliste!C9+Notenliste!E9+Notenliste!G9+Notenliste!K9)/$AU$1)&gt;=((Endnoten!$AH$29)/100),3.5,IF(((Notenliste!C9+Notenliste!E9+Notenliste!G9+Notenliste!K9)/$AU$1)&gt;=((Endnoten!$AH$30)/100),3.6,IF(((Notenliste!C9+Notenliste!E9+Notenliste!G9+Notenliste!K9)/$AU$1)&gt;=((Endnoten!$AH$31)/100),3.7,IF(((Notenliste!C9+Notenliste!E9+Notenliste!G9+Notenliste!K9)/$AU$1)&gt;=((Endnoten!$AH$32)/100),3.8,IF(((Notenliste!C9+Notenliste!E9+Notenliste!G9+Notenliste!K9)/$AU$1)&gt;=((Endnoten!$AH$33)/100),3.9,IF(((Notenliste!C9+Notenliste!E9+Notenliste!G9+Notenliste!K9)/$AU$1)&gt;=((Endnoten!$AH$34)/100),4,IF(((Notenliste!C9+Notenliste!E9+Notenliste!G9+Notenliste!K9)/$AU$1)&gt;=((Endnoten!$AH$35)/100),4.1,IF(((Notenliste!C9+Notenliste!E9+Notenliste!G9+Notenliste!K9)/$AU$1)&gt;=((Endnoten!$AH$36)/100),4.2,IF(((Notenliste!C9+Notenliste!E9+Notenliste!G9+Notenliste!K9)/$AU$1)&gt;=((Endnoten!$AH$37)/100),4.3,IF(((Notenliste!C9+Notenliste!E9+Notenliste!G9+Notenliste!K9)/$AU$1)&gt;=((Endnoten!$AH$38)/100),4.4,IF(((Notenliste!C9+Notenliste!E9+Notenliste!G9+Notenliste!K9)/$AU$1)&gt;=((Endnoten!$AH$39)/100),4.5,IF(((Notenliste!C9+Notenliste!E9+Notenliste!G9+Notenliste!K9)/$AU$1)&gt;=((Endnoten!$AH$40)/100),4.6,IF(((Notenliste!C9+Notenliste!E9+Notenliste!G9+Notenliste!K9)/$AU$1)&gt;=((Endnoten!$AH$41)/100),4.7,IF(((Notenliste!C9+Notenliste!E9+Notenliste!G9+Notenliste!K9)/$AU$1)&gt;=((Endnoten!$AH$42)/100),4.8,IF(((Notenliste!C9+Notenliste!E9+Notenliste!G9+Notenliste!K9)/$AU$1)&gt;=((Endnoten!$AH$43)/100),4.9,5))))))))))))))))))))))))))))))))))))))))</f>
        <v>5</v>
      </c>
    </row>
    <row r="10" spans="1:47" ht="18.75" x14ac:dyDescent="0.3">
      <c r="A10" s="37">
        <f>'Schüler+Bedienungsanleitung'!A10</f>
        <v>7</v>
      </c>
      <c r="B10" s="72">
        <f>'Schüler+Bedienungsanleitung'!B10</f>
        <v>7</v>
      </c>
      <c r="C10" s="35">
        <f>Notenliste!C10</f>
        <v>0</v>
      </c>
      <c r="D10" s="36">
        <f>IF(Notenliste!C10&gt;=0.1,Notenliste!C10/Notenliste!C$1,)</f>
        <v>0</v>
      </c>
      <c r="E10" s="37">
        <f>IF(Endnoten!D10&gt;=(Endnoten!$AF$5/100),1,IF(Endnoten!D10&gt;=(Endnoten!$AF$6/100),2,IF(Endnoten!D10&gt;=(Endnoten!$AF$7/100),3,IF(Endnoten!D10&gt;=(Endnoten!$AF$8/100),4,5))))</f>
        <v>5</v>
      </c>
      <c r="F10" s="38">
        <f>IF(((Notenliste!C10)/Notenliste!$C$1)&gt;=((Endnoten!$AH$5+1)/100),1,IF(((Notenliste!C10)/Notenliste!$C$1)&gt;=(Endnoten!$AH$5/100),1.1,IF(((Notenliste!C10)/Notenliste!$C$1)&gt;=(Endnoten!$AH$6/100),1.2,IF(((Notenliste!C10)/Notenliste!$C$1)&gt;=(Endnoten!$AH$7/100),1.3,IF(((Notenliste!C10)/Notenliste!$C$1)&gt;=((Endnoten!$AH$8)/100),1.4,IF(((Notenliste!C10)/Notenliste!$C$1)&gt;=((Endnoten!$AH$9)/100),1.5,IF(((Notenliste!C10)/Notenliste!$C$1)&gt;=((Endnoten!$AH$10)/100),1.6,IF(((Notenliste!C10)/Notenliste!$C$1)&gt;=((Endnoten!$AH$11)/100),1.7,IF(((Notenliste!C10)/Notenliste!$C$1)&gt;=((Endnoten!$AH$12)/100),1.8,IF(((Notenliste!C10)/Notenliste!$C$1)&gt;=((Endnoten!$AH$13)/100),1.9,IF(((Notenliste!C10)/Notenliste!$C$1)&gt;=((Endnoten!$AH$14)/100),2,IF(((Notenliste!C10)/Notenliste!$C$1)&gt;=((Endnoten!$AH$15)/100),2.1,IF(((Notenliste!C10)/Notenliste!$C$1)&gt;=((Endnoten!$AH$16)/100),2.2,IF(((Notenliste!C10)/Notenliste!$C$1)&gt;=((Endnoten!$AH$17)/100),2.3,IF(((Notenliste!C10)/Notenliste!$C$1)&gt;=((Endnoten!$AH$18)/100),2.4,IF(((Notenliste!C10)/Notenliste!$C$1)&gt;=((Endnoten!$AH$19)/100),2.5,IF(((Notenliste!C10)/Notenliste!$C$1)&gt;=((Endnoten!$AH$20)/100),2.6,IF(((Notenliste!C10)/Notenliste!$C$1)&gt;=((Endnoten!$AH$21)/100),2.7,IF(((Notenliste!C10)/Notenliste!$C$1)&gt;=((Endnoten!$AH$22)/100),2.8,IF(((Notenliste!C10)/Notenliste!$C$1)&gt;=((Endnoten!$AH$23)/100),2.9,IF(((Notenliste!C10)/Notenliste!$C$1)&gt;=((Endnoten!$AH$24)/100),3,IF(((Notenliste!C10)/Notenliste!$C$1)&gt;=((Endnoten!$AH$25)/100),3.1,IF(((Notenliste!C10)/Notenliste!$C$1)&gt;=((Endnoten!$AH$26)/100),3.2,IF(((Notenliste!C10)/Notenliste!$C$1)&gt;=((Endnoten!$AH$27)/100),3.3,IF(((Notenliste!C10)/Notenliste!$C$1)&gt;=((Endnoten!$AH$28)/100),3.4,IF(((Notenliste!C10)/Notenliste!$C$1)&gt;=((Endnoten!$AH$29)/100),3.5,IF(((Notenliste!C10)/Notenliste!$C$1)&gt;=((Endnoten!$AH$30)/100),3.6,IF(((Notenliste!C10)/Notenliste!$C$1)&gt;=((Endnoten!$AH$31)/100),3.7,IF(((Notenliste!C10)/Notenliste!$C$1)&gt;=((Endnoten!$AH$32)/100),3.8,IF(((Notenliste!C10)/Notenliste!$C$1)&gt;=((Endnoten!$AH$33)/100),3.9,IF(((Notenliste!C10)/Notenliste!$C$1)&gt;=((Endnoten!$AH$34)/100),4,IF(((Notenliste!C10)/Notenliste!$C$1)&gt;=((Endnoten!$AH$35)/100),4.1,IF(((Notenliste!C10)/Notenliste!$C$1)&gt;=((Endnoten!$AH$36)/100),4.2,IF(((Notenliste!C10)/Notenliste!$C$1)&gt;=((Endnoten!$AH$37)/100),4.3,IF(((Notenliste!C10)/Notenliste!$C$1)&gt;=((Endnoten!$AH$38)/100),4.4,IF(((Notenliste!C10)/Notenliste!$C$1)&gt;=((Endnoten!$AH$39)/100),4.5,IF(((Notenliste!C10)/Notenliste!$C$1)&gt;=((Endnoten!$AH$40)/100),4.6,IF(((Notenliste!C10)/Notenliste!$C$1)&gt;=((Endnoten!$AH$41)/100),4.7,IF(((Notenliste!C10)/Notenliste!$C$1)&gt;=((Endnoten!$AH$42)/100),4.8,IF(((Notenliste!C10)/Notenliste!$C$1)&gt;=((Endnoten!$AH$43)/100),4.9,5))))))))))))))))))))))))))))))))))))))))</f>
        <v>5</v>
      </c>
      <c r="G10" s="35">
        <f>Notenliste!E10</f>
        <v>0</v>
      </c>
      <c r="H10" s="36">
        <f>IF(Notenliste!E10&gt;=0.1,Notenliste!E10/Notenliste!E$1,)</f>
        <v>0</v>
      </c>
      <c r="I10" s="37">
        <f>IF(Endnoten!H10&gt;=(Endnoten!$AF$5/100),1,IF(Endnoten!H10&gt;=(Endnoten!$AF$6/100),2,IF(Endnoten!H10&gt;=(Endnoten!$AF$7/100),3,IF(Endnoten!H10&gt;=(Endnoten!$AF$8/100),4,5))))</f>
        <v>5</v>
      </c>
      <c r="J10" s="38">
        <f>IF(((Notenliste!E10)/Notenliste!$E$1)&gt;=((Endnoten!$AH$5+1)/100),1,IF(((Notenliste!E10)/Notenliste!$E$1)&gt;=(Endnoten!$AH$5/100),1.1,IF(((Notenliste!E10)/Notenliste!$E$1)&gt;=(Endnoten!$AH$6/100),1.2,IF(((Notenliste!E10)/Notenliste!$E$1)&gt;=(Endnoten!$AH$7/100),1.3,IF(((Notenliste!E10)/Notenliste!$E$1)&gt;=((Endnoten!$AH$8)/100),1.4,IF(((Notenliste!E10)/Notenliste!$E$1)&gt;=((Endnoten!$AH$9)/100),1.5,IF(((Notenliste!E10)/Notenliste!$E$1)&gt;=((Endnoten!$AH$10)/100),1.6,IF(((Notenliste!E10)/Notenliste!$E$1)&gt;=((Endnoten!$AH$11)/100),1.7,IF(((Notenliste!E10)/Notenliste!$E$1)&gt;=((Endnoten!$AH$12)/100),1.8,IF(((Notenliste!E10)/Notenliste!$E$1)&gt;=((Endnoten!$AH$13)/100),1.9,IF(((Notenliste!E10)/Notenliste!$E$1)&gt;=((Endnoten!$AH$14)/100),2,IF(((Notenliste!E10)/Notenliste!$E$1)&gt;=((Endnoten!$AH$15)/100),2.1,IF(((Notenliste!E10)/Notenliste!$E$1)&gt;=((Endnoten!$AH$16)/100),2.2,IF(((Notenliste!E10)/Notenliste!$E$1)&gt;=((Endnoten!$AH$17)/100),2.3,IF(((Notenliste!E10)/Notenliste!$E$1)&gt;=((Endnoten!$AH$18)/100),2.4,IF(((Notenliste!E10)/Notenliste!$E$1)&gt;=((Endnoten!$AH$19)/100),2.5,IF(((Notenliste!E10)/Notenliste!$E$1)&gt;=((Endnoten!$AH$20)/100),2.6,IF(((Notenliste!E10)/Notenliste!$E$1)&gt;=((Endnoten!$AH$21)/100),2.7,IF(((Notenliste!E10)/Notenliste!$E$1)&gt;=((Endnoten!$AH$22)/100),2.8,IF(((Notenliste!E10)/Notenliste!$E$1)&gt;=((Endnoten!$AH$23)/100),2.9,IF(((Notenliste!E10)/Notenliste!$E$1)&gt;=((Endnoten!$AH$24)/100),3,IF(((Notenliste!E10)/Notenliste!$E$1)&gt;=((Endnoten!$AH$25)/100),3.1,IF(((Notenliste!E10)/Notenliste!$E$1)&gt;=((Endnoten!$AH$26)/100),3.2,IF(((Notenliste!E10)/Notenliste!$E$1)&gt;=((Endnoten!$AH$27)/100),3.3,IF(((Notenliste!E10)/Notenliste!$E$1)&gt;=((Endnoten!$AH$28)/100),3.4,IF(((Notenliste!E10)/Notenliste!$E$1)&gt;=((Endnoten!$AH$29)/100),3.5,IF(((Notenliste!E10)/Notenliste!$E$1)&gt;=((Endnoten!$AH$30)/100),3.6,IF(((Notenliste!E10)/Notenliste!$E$1)&gt;=((Endnoten!$AH$31)/100),3.7,IF(((Notenliste!E10)/Notenliste!$E$1)&gt;=((Endnoten!$AH$32)/100),3.8,IF(((Notenliste!E10)/Notenliste!$E$1)&gt;=((Endnoten!$AH$33)/100),3.9,IF(((Notenliste!E10)/Notenliste!$E$1)&gt;=((Endnoten!$AH$34)/100),4,IF(((Notenliste!E10)/Notenliste!$E$1)&gt;=((Endnoten!$AH$35)/100),4.1,IF(((Notenliste!E10)/Notenliste!$E$1)&gt;=((Endnoten!$AH$36)/100),4.2,IF(((Notenliste!E10)/Notenliste!$E$1)&gt;=((Endnoten!$AH$37)/100),4.3,IF(((Notenliste!E10)/Notenliste!$E$1)&gt;=((Endnoten!$AH$38)/100),4.4,IF(((Notenliste!E10)/Notenliste!$E$1)&gt;=((Endnoten!$AH$39)/100),4.5,IF(((Notenliste!E10)/Notenliste!$E$1)&gt;=((Endnoten!$AH$40)/100),4.6,IF(((Notenliste!E10)/Notenliste!$E$1)&gt;=((Endnoten!$AH$41)/100),4.7,IF(((Notenliste!E10)/Notenliste!$E$1)&gt;=((Endnoten!$AH$42)/100),4.8,IF(((Notenliste!E10)/Notenliste!$E$1)&gt;=((Endnoten!$AH$43)/100),4.9,5))))))))))))))))))))))))))))))))))))))))</f>
        <v>5</v>
      </c>
      <c r="K10" s="35">
        <f>Notenliste!G10</f>
        <v>0</v>
      </c>
      <c r="L10" s="36">
        <f>IF(Notenliste!G10&gt;=0.1,Notenliste!G10/Notenliste!G$1,)</f>
        <v>0</v>
      </c>
      <c r="M10" s="37">
        <f>IF(Endnoten!L10&gt;=(Endnoten!$AF$5/100),1,IF(Endnoten!L10&gt;=(Endnoten!$AF$6/100),2,IF(Endnoten!L10&gt;=(Endnoten!$AF$7/100),3,IF(Endnoten!L10&gt;=(Endnoten!$AF$8/100),4,5))))</f>
        <v>5</v>
      </c>
      <c r="N10" s="38">
        <f>IF(((Notenliste!G10)/Notenliste!$G$1)&gt;=((Endnoten!$AH$5+1)/100),1,IF(((Notenliste!G10)/Notenliste!$G$1)&gt;=(Endnoten!$AH$5/100),1.1,IF(((Notenliste!G10)/Notenliste!$G$1)&gt;=(Endnoten!$AH$6/100),1.2,IF(((Notenliste!G10)/Notenliste!$G$1)&gt;=(Endnoten!$AH$7/100),1.3,IF(((Notenliste!G10)/Notenliste!$G$1)&gt;=((Endnoten!$AH$8)/100),1.4,IF(((Notenliste!G10)/Notenliste!$G$1)&gt;=((Endnoten!$AH$9)/100),1.5,IF(((Notenliste!G10)/Notenliste!$G$1)&gt;=((Endnoten!$AH$10)/100),1.6,IF(((Notenliste!G10)/Notenliste!$G$1)&gt;=((Endnoten!$AH$11)/100),1.7,IF(((Notenliste!G10)/Notenliste!$G$1)&gt;=((Endnoten!$AH$12)/100),1.8,IF(((Notenliste!G10)/Notenliste!$G$1)&gt;=((Endnoten!$AH$13)/100),1.9,IF(((Notenliste!G10)/Notenliste!$G$1)&gt;=((Endnoten!$AH$14)/100),2,IF(((Notenliste!G10)/Notenliste!$G$1)&gt;=((Endnoten!$AH$15)/100),2.1,IF(((Notenliste!G10)/Notenliste!$G$1)&gt;=((Endnoten!$AH$16)/100),2.2,IF(((Notenliste!G10)/Notenliste!$G$1)&gt;=((Endnoten!$AH$17)/100),2.3,IF(((Notenliste!G10)/Notenliste!$G$1)&gt;=((Endnoten!$AH$18)/100),2.4,IF(((Notenliste!G10)/Notenliste!$G$1)&gt;=((Endnoten!$AH$19)/100),2.5,IF(((Notenliste!G10)/Notenliste!$G$1)&gt;=((Endnoten!$AH$20)/100),2.6,IF(((Notenliste!G10)/Notenliste!$G$1)&gt;=((Endnoten!$AH$21)/100),2.7,IF(((Notenliste!G10)/Notenliste!$G$1)&gt;=((Endnoten!$AH$22)/100),2.8,IF(((Notenliste!G10)/Notenliste!$G$1)&gt;=((Endnoten!$AH$23)/100),2.9,IF(((Notenliste!G10)/Notenliste!$G$1)&gt;=((Endnoten!$AH$24)/100),3,IF(((Notenliste!G10)/Notenliste!$G$1)&gt;=((Endnoten!$AH$25)/100),3.1,IF(((Notenliste!G10)/Notenliste!$G$1)&gt;=((Endnoten!$AH$26)/100),3.2,IF(((Notenliste!G10)/Notenliste!$G$1)&gt;=((Endnoten!$AH$27)/100),3.3,IF(((Notenliste!G10)/Notenliste!$G$1)&gt;=((Endnoten!$AH$28)/100),3.4,IF(((Notenliste!G10)/Notenliste!$G$1)&gt;=((Endnoten!$AH$29)/100),3.5,IF(((Notenliste!G10)/Notenliste!$G$1)&gt;=((Endnoten!$AH$30)/100),3.6,IF(((Notenliste!G10)/Notenliste!$G$1)&gt;=((Endnoten!$AH$31)/100),3.7,IF(((Notenliste!G10)/Notenliste!$G$1)&gt;=((Endnoten!$AH$32)/100),3.8,IF(((Notenliste!G10)/Notenliste!$G$1)&gt;=((Endnoten!$AH$33)/100),3.9,IF(((Notenliste!G10)/Notenliste!$G$1)&gt;=((Endnoten!$AH$34)/100),4,IF(((Notenliste!G10)/Notenliste!$G$1)&gt;=((Endnoten!$AH$35)/100),4.1,IF(((Notenliste!G10)/Notenliste!$G$1)&gt;=((Endnoten!$AH$36)/100),4.2,IF(((Notenliste!G10)/Notenliste!$G$1)&gt;=((Endnoten!$AH$37)/100),4.3,IF(((Notenliste!G10)/Notenliste!$G$1)&gt;=((Endnoten!$AH$38)/100),4.4,IF(((Notenliste!G10)/Notenliste!$G$1)&gt;=((Endnoten!$AH$39)/100),4.5,IF(((Notenliste!G10)/Notenliste!$G$1)&gt;=((Endnoten!$AH$40)/100),4.6,IF(((Notenliste!G10)/Notenliste!$G$1)&gt;=((Endnoten!$AH$41)/100),4.7,IF(((Notenliste!G10)/Notenliste!$G$1)&gt;=((Endnoten!$AH$42)/100),4.8,IF(((Notenliste!G10)/Notenliste!$G$1)&gt;=((Endnoten!$AH$43)/100),4.9,5))))))))))))))))))))))))))))))))))))))))</f>
        <v>5</v>
      </c>
      <c r="O10" s="35">
        <f>Notenliste!K10</f>
        <v>0</v>
      </c>
      <c r="P10" s="36">
        <f>IF(Notenliste!I10&gt;=0.1,Notenliste!I10/Notenliste!I$1,)</f>
        <v>0</v>
      </c>
      <c r="Q10" s="37">
        <f>IF(Endnoten!P10&gt;=(Endnoten!$AF$5/100),1,IF(Endnoten!P10&gt;=(Endnoten!$AF$6/100),2,IF(Endnoten!P10&gt;=(Endnoten!$AF$7/100),3,IF(Endnoten!P10&gt;=(Endnoten!$AF$8/100),4,5))))</f>
        <v>5</v>
      </c>
      <c r="R10" s="38">
        <f>IF(((Notenliste!K10)/Notenliste!$G$1)&gt;=((Endnoten!$AH$5+1)/100),1,IF(((Notenliste!K10)/Notenliste!$G$1)&gt;=(Endnoten!$AH$5/100),1.1,IF(((Notenliste!K10)/Notenliste!$G$1)&gt;=(Endnoten!$AH$6/100),1.2,IF(((Notenliste!K10)/Notenliste!$G$1)&gt;=(Endnoten!$AH$7/100),1.3,IF(((Notenliste!K10)/Notenliste!$G$1)&gt;=((Endnoten!$AH$8)/100),1.4,IF(((Notenliste!K10)/Notenliste!$G$1)&gt;=((Endnoten!$AH$9)/100),1.5,IF(((Notenliste!K10)/Notenliste!$G$1)&gt;=((Endnoten!$AH$10)/100),1.6,IF(((Notenliste!K10)/Notenliste!$G$1)&gt;=((Endnoten!$AH$11)/100),1.7,IF(((Notenliste!K10)/Notenliste!$G$1)&gt;=((Endnoten!$AH$12)/100),1.8,IF(((Notenliste!K10)/Notenliste!$G$1)&gt;=((Endnoten!$AH$13)/100),1.9,IF(((Notenliste!K10)/Notenliste!$G$1)&gt;=((Endnoten!$AH$14)/100),2,IF(((Notenliste!K10)/Notenliste!$G$1)&gt;=((Endnoten!$AH$15)/100),2.1,IF(((Notenliste!K10)/Notenliste!$G$1)&gt;=((Endnoten!$AH$16)/100),2.2,IF(((Notenliste!K10)/Notenliste!$G$1)&gt;=((Endnoten!$AH$17)/100),2.3,IF(((Notenliste!K10)/Notenliste!$G$1)&gt;=((Endnoten!$AH$18)/100),2.4,IF(((Notenliste!K10)/Notenliste!$G$1)&gt;=((Endnoten!$AH$19)/100),2.5,IF(((Notenliste!K10)/Notenliste!$G$1)&gt;=((Endnoten!$AH$20)/100),2.6,IF(((Notenliste!K10)/Notenliste!$G$1)&gt;=((Endnoten!$AH$21)/100),2.7,IF(((Notenliste!K10)/Notenliste!$G$1)&gt;=((Endnoten!$AH$22)/100),2.8,IF(((Notenliste!K10)/Notenliste!$G$1)&gt;=((Endnoten!$AH$23)/100),2.9,IF(((Notenliste!K10)/Notenliste!$G$1)&gt;=((Endnoten!$AH$24)/100),3,IF(((Notenliste!K10)/Notenliste!$G$1)&gt;=((Endnoten!$AH$25)/100),3.1,IF(((Notenliste!K10)/Notenliste!$G$1)&gt;=((Endnoten!$AH$26)/100),3.2,IF(((Notenliste!K10)/Notenliste!$G$1)&gt;=((Endnoten!$AH$27)/100),3.3,IF(((Notenliste!K10)/Notenliste!$G$1)&gt;=((Endnoten!$AH$28)/100),3.4,IF(((Notenliste!K10)/Notenliste!$G$1)&gt;=((Endnoten!$AH$29)/100),3.5,IF(((Notenliste!K10)/Notenliste!$G$1)&gt;=((Endnoten!$AH$30)/100),3.6,IF(((Notenliste!K10)/Notenliste!$G$1)&gt;=((Endnoten!$AH$31)/100),3.7,IF(((Notenliste!K10)/Notenliste!$G$1)&gt;=((Endnoten!$AH$32)/100),3.8,IF(((Notenliste!K10)/Notenliste!$G$1)&gt;=((Endnoten!$AH$33)/100),3.9,IF(((Notenliste!K10)/Notenliste!$G$1)&gt;=((Endnoten!$AH$34)/100),4,IF(((Notenliste!K10)/Notenliste!$G$1)&gt;=((Endnoten!$AH$35)/100),4.1,IF(((Notenliste!K10)/Notenliste!$G$1)&gt;=((Endnoten!$AH$36)/100),4.2,IF(((Notenliste!K10)/Notenliste!$G$1)&gt;=((Endnoten!$AH$37)/100),4.3,IF(((Notenliste!K10)/Notenliste!$G$1)&gt;=((Endnoten!$AH$38)/100),4.4,IF(((Notenliste!K10)/Notenliste!$G$1)&gt;=((Endnoten!$AH$39)/100),4.5,IF(((Notenliste!K10)/Notenliste!$G$1)&gt;=((Endnoten!$AH$40)/100),4.6,IF(((Notenliste!K10)/Notenliste!$G$1)&gt;=((Endnoten!$AH$41)/100),4.7,IF(((Notenliste!K10)/Notenliste!$G$1)&gt;=((Endnoten!$AH$42)/100),4.8,IF(((Notenliste!K10)/Notenliste!$G$1)&gt;=((Endnoten!$AH$43)/100),4.9,5))))))))))))))))))))))))))))))))))))))))</f>
        <v>5</v>
      </c>
      <c r="S10" s="35">
        <f>Notenliste!K10</f>
        <v>0</v>
      </c>
      <c r="T10" s="36">
        <f>IF(Notenliste!K10&gt;=0.1,Notenliste!K10/Notenliste!K$1,)</f>
        <v>0</v>
      </c>
      <c r="U10" s="37">
        <f>IF(Endnoten!T10&gt;=(Endnoten!$AF$5/100),1,IF(Endnoten!T10&gt;=(Endnoten!$AF$6/100),2,IF(Endnoten!T10&gt;=(Endnoten!$AF$7/100),3,IF(Endnoten!T10&gt;=(Endnoten!$AF$8/100),4,5))))</f>
        <v>5</v>
      </c>
      <c r="V10" s="38">
        <f>IF(((Notenliste!K10)/Notenliste!$K$1)&gt;=((Endnoten!$AH$5+1)/100),1,IF(((Notenliste!K10)/Notenliste!$K$1)&gt;=(Endnoten!$AH$5/100),1.1,IF(((Notenliste!K10)/Notenliste!$K$1)&gt;=(Endnoten!$AH$6/100),1.2,IF(((Notenliste!K10)/Notenliste!$K$1)&gt;=(Endnoten!$AH$7/100),1.3,IF(((Notenliste!K10)/Notenliste!$K$1)&gt;=((Endnoten!$AH$8)/100),1.4,IF(((Notenliste!K10)/Notenliste!$K$1)&gt;=((Endnoten!$AH$9)/100),1.5,IF(((Notenliste!K10)/Notenliste!$K$1)&gt;=((Endnoten!$AH$10)/100),1.6,IF(((Notenliste!K10)/Notenliste!$K$1)&gt;=((Endnoten!$AH$11)/100),1.7,IF(((Notenliste!K10)/Notenliste!$K$1)&gt;=((Endnoten!$AH$12)/100),1.8,IF(((Notenliste!K10)/Notenliste!$K$1)&gt;=((Endnoten!$AH$13)/100),1.9,IF(((Notenliste!K10)/Notenliste!$K$1)&gt;=((Endnoten!$AH$14)/100),2,IF(((Notenliste!K10)/Notenliste!$K$1)&gt;=((Endnoten!$AH$15)/100),2.1,IF(((Notenliste!K10)/Notenliste!$K$1)&gt;=((Endnoten!$AH$16)/100),2.2,IF(((Notenliste!K10)/Notenliste!$K$1)&gt;=((Endnoten!$AH$17)/100),2.3,IF(((Notenliste!K10)/Notenliste!$K$1)&gt;=((Endnoten!$AH$18)/100),2.4,IF(((Notenliste!K10)/Notenliste!$K$1)&gt;=((Endnoten!$AH$19)/100),2.5,IF(((Notenliste!K10)/Notenliste!$K$1)&gt;=((Endnoten!$AH$20)/100),2.6,IF(((Notenliste!K10)/Notenliste!$K$1)&gt;=((Endnoten!$AH$21)/100),2.7,IF(((Notenliste!K10)/Notenliste!$K$1)&gt;=((Endnoten!$AH$22)/100),2.8,IF(((Notenliste!K10)/Notenliste!$K$1)&gt;=((Endnoten!$AH$23)/100),2.9,IF(((Notenliste!K10)/Notenliste!$K$1)&gt;=((Endnoten!$AH$24)/100),3,IF(((Notenliste!K10)/Notenliste!$K$1)&gt;=((Endnoten!$AH$25)/100),3.1,IF(((Notenliste!K10)/Notenliste!$K$1)&gt;=((Endnoten!$AH$26)/100),3.2,IF(((Notenliste!K10)/Notenliste!$K$1)&gt;=((Endnoten!$AH$27)/100),3.3,IF(((Notenliste!K10)/Notenliste!$K$1)&gt;=((Endnoten!$AH$28)/100),3.4,IF(((Notenliste!K10)/Notenliste!$K$1)&gt;=((Endnoten!$AH$29)/100),3.5,IF(((Notenliste!K10)/Notenliste!$K$1)&gt;=((Endnoten!$AH$30)/100),3.6,IF(((Notenliste!K10)/Notenliste!$K$1)&gt;=((Endnoten!$AH$31)/100),3.7,IF(((Notenliste!K10)/Notenliste!$K$1)&gt;=((Endnoten!$AH$32)/100),3.8,IF(((Notenliste!K10)/Notenliste!$K$1)&gt;=((Endnoten!$AH$33)/100),3.9,IF(((Notenliste!K10)/Notenliste!$K$1)&gt;=((Endnoten!$AH$34)/100),4,IF(((Notenliste!K10)/Notenliste!$K$1)&gt;=((Endnoten!$AH$35)/100),4.1,IF(((Notenliste!K10)/Notenliste!$K$1)&gt;=((Endnoten!$AH$36)/100),4.2,IF(((Notenliste!K10)/Notenliste!$K$1)&gt;=((Endnoten!$AH$37)/100),4.3,IF(((Notenliste!K10)/Notenliste!$K$1)&gt;=((Endnoten!$AH$38)/100),4.4,IF(((Notenliste!K10)/Notenliste!$K$1)&gt;=((Endnoten!$AH$39)/100),4.5,IF(((Notenliste!K10)/Notenliste!$K$1)&gt;=((Endnoten!$AH$40)/100),4.6,IF(((Notenliste!K10)/Notenliste!$K$1)&gt;=((Endnoten!$AH$41)/100),4.7,IF(((Notenliste!K10)/Notenliste!$K$1)&gt;=((Endnoten!$AH$42)/100),4.8,IF(((Notenliste!K10)/Notenliste!$K$1)&gt;=((Endnoten!$AH$43)/100),4.9,5))))))))))))))))))))))))))))))))))))))))</f>
        <v>5</v>
      </c>
      <c r="W10" s="39">
        <v>0</v>
      </c>
      <c r="X10" s="36" t="e" cm="1">
        <f t="array" ref="X10">_xlfn.IFS((T10&gt;0.1),(AVERAGE(F10,J10,N10,R10,U10)),(P10&gt;=0.1),(AVERAGE(F10,J10,N10,R10)),(L10&gt;=0.1),(AVERAGE(F10,J10,N10)),(H10&gt;0.1),(AVERAGE(F10,J10)),(D10&gt;0.1),F10)</f>
        <v>#N/A</v>
      </c>
      <c r="Y10" s="40">
        <f t="shared" si="0"/>
        <v>5</v>
      </c>
      <c r="Z10" s="40">
        <f>SUM(Notenliste!N10:AI10)</f>
        <v>1</v>
      </c>
      <c r="AA10" s="76">
        <f>Notenliste!AJ10</f>
        <v>1</v>
      </c>
      <c r="AB10" s="40" t="e">
        <f>((AA10*Notenliste!$AJ$2)+(IF(W10=0,X10,Y10)*(1-Notenliste!$AJ$2)))</f>
        <v>#N/A</v>
      </c>
      <c r="AC10" s="41">
        <f t="shared" si="1"/>
        <v>5</v>
      </c>
      <c r="AD10" s="17">
        <f t="shared" si="2"/>
        <v>5</v>
      </c>
      <c r="AG10" s="23">
        <v>1.6</v>
      </c>
      <c r="AH10" s="23">
        <f>AH9-2</f>
        <v>88</v>
      </c>
      <c r="AI10">
        <f>IF(((AL10+AJ10+AK10)/$AL$3)&gt;=((Endnoten!$AH$5+1)/100),1,IF(((AL10+AJ10+AK10)/$AL$3)&gt;=(Endnoten!$AH$5/100),1.1,IF(((AL10+AJ10+AK10)/$AL$3)&gt;=(Endnoten!$AH$6/100),1.2,IF(((AL10+AJ10+AK10)/$AL$3)&gt;=(Endnoten!$AH$7/100),1.3,IF(((AL10+AJ10+AK10)/$AL$3)&gt;=((Endnoten!$AH$8)/100),1.4,IF(((AL10+AJ10+AK10)/$AL$3)&gt;=((Endnoten!$AH$9)/100),1.5,IF(((AL10+AJ10+AK10)/$AL$3)&gt;=((Endnoten!$AH$10)/100),1.6,IF(((AL10+AJ10+AK10)/$AL$3)&gt;=((Endnoten!$AH$11)/100),1.7,IF(((AL10+AJ10+AK10)/$AL$3)&gt;=((Endnoten!$AH$12)/100),1.8,IF(((AL10+AJ10+AK10)/$AL$3)&gt;=((Endnoten!$AH$13)/100),1.9,IF(((AL10+AJ10+AK10)/$AL$3)&gt;=((Endnoten!$AH$14)/100),2,IF(((AL10+AJ10+AK10)/$AL$3)&gt;=((Endnoten!$AH$15)/100),2.1,IF(((AL10+AJ10+AK10)/$AL$3)&gt;=((Endnoten!$AH$16)/100),2.2,IF(((AL10+AJ10+AK10)/$AL$3)&gt;=((Endnoten!$AH$17)/100),2.3,IF(((AL10+AJ10+AK10)/$AL$3)&gt;=((Endnoten!$AH$18)/100),2.4,IF(((AL10+AJ10+AK10)/$AL$3)&gt;=((Endnoten!$AH$19)/100),2.5,IF(((AL10+AJ10+AK10)/$AL$3)&gt;=((Endnoten!$AH$20)/100),2.6,IF(((AL10+AJ10+AK10)/$AL$3)&gt;=((Endnoten!$AH$21)/100),2.7,IF(((AL10+AJ10+AK10)/$AL$3)&gt;=((Endnoten!$AH$22)/100),2.8,IF(((AL10+AJ10+AK10)/$AL$3)&gt;=((Endnoten!$AH$23)/100),2.9,IF(((AL10+AJ10+AK10)/$AL$3)&gt;=((Endnoten!$AH$24)/100),3,IF(((AL10+AJ10+AK10)/$AL$3)&gt;=((Endnoten!$AH$25)/100),3.1,IF(((AL10+AJ10+AK10)/$AL$3)&gt;=((Endnoten!$AH$26)/100),3.2,IF(((AL10+AJ10+AK10)/$AL$3)&gt;=((Endnoten!$AH$27)/100),3.3,IF(((AL10+AJ10+AK10)/$AL$3)&gt;=((Endnoten!$AH$28)/100),3.4,IF(((AL10+AJ10+AK10)/$AL$3)&gt;=((Endnoten!$AH$29)/100),3.5,IF(((AL10+AJ10+AK10)/$AL$3)&gt;=((Endnoten!$AH$30)/100),3.6,IF(((AL10+AJ10+AK10)/$AL$3)&gt;=((Endnoten!$AH$31)/100),3.7,IF(((AL10+AJ10+AK10)/$AL$3)&gt;=((Endnoten!$AH$32)/100),3.8,IF(((AL10+AJ10+AK10)/$AL$3)&gt;=((Endnoten!$AH$33)/100),3.9,IF(((AL10+AJ10+AK10)/$AL$3)&gt;=((Endnoten!$AH$34)/100),4,IF(((AL10+AJ10+AK10)/$AL$3)&gt;=((Endnoten!$AH$35)/100),4.1,IF(((AL10+AJ10+AK10)/$AL$3)&gt;=((Endnoten!$AH$36)/100),4.2,IF(((AL10+AJ10+AK10)/$AL$3)&gt;=((Endnoten!$AH$37)/100),4.3,IF(((AL10+AJ10+AK10)/$AL$3)&gt;=((Endnoten!$AH$38)/100),4.4,IF(((AL10+AJ10+AK10)/$AL$3)&gt;=((Endnoten!$AH$39)/100),4.5,IF(((AL10+AJ10+AK10)/$AL$3)&gt;=((Endnoten!$AH$40)/100),4.6,IF(((AL10+AJ10+AK10)/$AL$3)&gt;=((Endnoten!$AH$41)/100),4.7,IF(((AL10+AJ10+AK10)/$AL$3)&gt;=((Endnoten!$AH$42)/100),4.8,IF(((AL10+AJ10+AK10)/$AL$3)&gt;=((Endnoten!$AH$43)/100),4.9,5))))))))))))))))))))))))))))))))))))))))</f>
        <v>1.6</v>
      </c>
      <c r="AL10">
        <f t="shared" si="7"/>
        <v>88</v>
      </c>
      <c r="AN10" s="82"/>
      <c r="AO10" s="82">
        <f t="shared" si="3"/>
        <v>5</v>
      </c>
      <c r="AP10" s="82">
        <f t="shared" si="4"/>
        <v>5</v>
      </c>
      <c r="AQ10" s="82">
        <f t="shared" si="5"/>
        <v>5</v>
      </c>
      <c r="AR10" s="82">
        <f t="shared" si="6"/>
        <v>5</v>
      </c>
      <c r="AT10" s="1">
        <f>IF(((Notenliste!C10+Notenliste!E10+Notenliste!G10)/$AT$1)&gt;=((Endnoten!$AH$5+1)/100),1,IF(((Notenliste!C10+Notenliste!E10+Notenliste!G10)/$AT$1)&gt;=(Endnoten!$AH$5/100),1.1,IF(((Notenliste!C10+Notenliste!E10+Notenliste!G10)/$AT$1)&gt;=(Endnoten!$AH$6/100),1.2,IF(((Notenliste!C10+Notenliste!E10+Notenliste!G10)/$AT$1)&gt;=(Endnoten!$AH$7/100),1.3,IF(((Notenliste!C10+Notenliste!E10+Notenliste!G10)/$AT$1)&gt;=((Endnoten!$AH$8)/100),1.4,IF(((Notenliste!C10+Notenliste!E10+Notenliste!G10)/$AT$1)&gt;=((Endnoten!$AH$9)/100),1.5,IF(((Notenliste!C10+Notenliste!E10+Notenliste!G10)/$AT$1)&gt;=((Endnoten!$AH$10)/100),1.6,IF(((Notenliste!C10+Notenliste!E10+Notenliste!G10)/$AT$1)&gt;=((Endnoten!$AH$11)/100),1.7,IF(((Notenliste!C10+Notenliste!E10+Notenliste!G10)/$AT$1)&gt;=((Endnoten!$AH$12)/100),1.8,IF(((Notenliste!C10+Notenliste!E10+Notenliste!G10)/$AT$1)&gt;=((Endnoten!$AH$13)/100),1.9,IF(((Notenliste!C10+Notenliste!E10+Notenliste!G10)/$AT$1)&gt;=((Endnoten!$AH$14)/100),2,IF(((Notenliste!C10+Notenliste!E10+Notenliste!G10)/$AT$1)&gt;=((Endnoten!$AH$15)/100),2.1,IF(((Notenliste!C10+Notenliste!E10+Notenliste!G10)/$AT$1)&gt;=((Endnoten!$AH$16)/100),2.2,IF(((Notenliste!C10+Notenliste!E10+Notenliste!G10)/$AT$1)&gt;=((Endnoten!$AH$17)/100),2.3,IF(((Notenliste!C10+Notenliste!E10+Notenliste!G10)/$AT$1)&gt;=((Endnoten!$AH$18)/100),2.4,IF(((Notenliste!C10+Notenliste!E10+Notenliste!G10)/$AT$1)&gt;=((Endnoten!$AH$19)/100),2.5,IF(((Notenliste!C10+Notenliste!E10+Notenliste!G10)/$AT$1)&gt;=((Endnoten!$AH$20)/100),2.6,IF(((Notenliste!C10+Notenliste!E10+Notenliste!G10)/$AT$1)&gt;=((Endnoten!$AH$21)/100),2.7,IF(((Notenliste!C10+Notenliste!E10+Notenliste!G10)/$AT$1)&gt;=((Endnoten!$AH$22)/100),2.8,IF(((Notenliste!C10+Notenliste!E10+Notenliste!G10)/$AT$1)&gt;=((Endnoten!$AH$23)/100),2.9,IF(((Notenliste!C10+Notenliste!E10+Notenliste!G10)/$AT$1)&gt;=((Endnoten!$AH$24)/100),3,IF(((Notenliste!C10+Notenliste!E10+Notenliste!G10)/$AT$1)&gt;=((Endnoten!$AH$25)/100),3.1,IF(((Notenliste!C10+Notenliste!E10+Notenliste!G10)/$AT$1)&gt;=((Endnoten!$AH$26)/100),3.2,IF(((Notenliste!C10+Notenliste!E10+Notenliste!G10)/$AT$1)&gt;=((Endnoten!$AH$27)/100),3.3,IF(((Notenliste!C10+Notenliste!E10+Notenliste!G10)/$AT$1)&gt;=((Endnoten!$AH$28)/100),3.4,IF(((Notenliste!C10+Notenliste!E10+Notenliste!G10)/$AT$1)&gt;=((Endnoten!$AH$29)/100),3.5,IF(((Notenliste!C10+Notenliste!E10+Notenliste!G10)/$AT$1)&gt;=((Endnoten!$AH$30)/100),3.6,IF(((Notenliste!C10+Notenliste!E10+Notenliste!G10)/$AT$1)&gt;=((Endnoten!$AH$31)/100),3.7,IF(((Notenliste!C10+Notenliste!E10+Notenliste!G10)/$AT$1)&gt;=((Endnoten!$AH$32)/100),3.8,IF(((Notenliste!C10+Notenliste!E10+Notenliste!G10)/$AT$1)&gt;=((Endnoten!$AH$33)/100),3.9,IF(((Notenliste!C10+Notenliste!E10+Notenliste!G10)/$AT$1)&gt;=((Endnoten!$AH$34)/100),4,IF(((Notenliste!C10+Notenliste!E10+Notenliste!G10)/$AT$1)&gt;=((Endnoten!$AH$35)/100),4.1,IF(((Notenliste!C10+Notenliste!E10+Notenliste!G10)/$AT$1)&gt;=((Endnoten!$AH$36)/100),4.2,IF(((Notenliste!C10+Notenliste!E10+Notenliste!G10)/$AT$1)&gt;=((Endnoten!$AH$37)/100),4.3,IF(((Notenliste!C10+Notenliste!E10+Notenliste!G10)/$AT$1)&gt;=((Endnoten!$AH$38)/100),4.4,IF(((Notenliste!C10+Notenliste!E10+Notenliste!G10)/$AT$1)&gt;=((Endnoten!$AH$39)/100),4.5,IF(((Notenliste!C10+Notenliste!E10+Notenliste!G10)/$AT$1)&gt;=((Endnoten!$AH$40)/100),4.6,IF(((Notenliste!C10+Notenliste!E10+Notenliste!G10)/$AT$1)&gt;=((Endnoten!$AH$41)/100),4.7,IF(((Notenliste!C10+Notenliste!E10+Notenliste!G10)/$AT$1)&gt;=((Endnoten!$AH$42)/100),4.8,IF(((Notenliste!C10+Notenliste!E10+Notenliste!G10)/$AT$1)&gt;=((Endnoten!$AH$43)/100),4.9,5))))))))))))))))))))))))))))))))))))))))</f>
        <v>5</v>
      </c>
      <c r="AU10" s="1">
        <f>IF(((Notenliste!C10+Notenliste!E10+Notenliste!G10+Notenliste!K10)/$AU$1)&gt;=((Endnoten!$AH$5+1)/100),1,IF(((Notenliste!C10+Notenliste!E10+Notenliste!G10+Notenliste!K10)/$AU$1)&gt;=(Endnoten!$AH$5/100),1.1,IF(((Notenliste!C10+Notenliste!E10+Notenliste!G10+Notenliste!K10)/$AU$1)&gt;=(Endnoten!$AH$6/100),1.2,IF(((Notenliste!C10+Notenliste!E10+Notenliste!G10+Notenliste!K10)/$AU$1)&gt;=(Endnoten!$AH$7/100),1.3,IF(((Notenliste!C10+Notenliste!E10+Notenliste!G10+Notenliste!K10)/$AU$1)&gt;=((Endnoten!$AH$8)/100),1.4,IF(((Notenliste!C10+Notenliste!E10+Notenliste!G10+Notenliste!K10)/$AU$1)&gt;=((Endnoten!$AH$9)/100),1.5,IF(((Notenliste!C10+Notenliste!E10+Notenliste!G10+Notenliste!K10)/$AU$1)&gt;=((Endnoten!$AH$10)/100),1.6,IF(((Notenliste!C10+Notenliste!E10+Notenliste!G10+Notenliste!K10)/$AU$1)&gt;=((Endnoten!$AH$11)/100),1.7,IF(((Notenliste!C10+Notenliste!E10+Notenliste!G10+Notenliste!K10)/$AU$1)&gt;=((Endnoten!$AH$12)/100),1.8,IF(((Notenliste!C10+Notenliste!E10+Notenliste!G10+Notenliste!K10)/$AU$1)&gt;=((Endnoten!$AH$13)/100),1.9,IF(((Notenliste!C10+Notenliste!E10+Notenliste!G10+Notenliste!K10)/$AU$1)&gt;=((Endnoten!$AH$14)/100),2,IF(((Notenliste!C10+Notenliste!E10+Notenliste!G10+Notenliste!K10)/$AU$1)&gt;=((Endnoten!$AH$15)/100),2.1,IF(((Notenliste!C10+Notenliste!E10+Notenliste!G10+Notenliste!K10)/$AU$1)&gt;=((Endnoten!$AH$16)/100),2.2,IF(((Notenliste!C10+Notenliste!E10+Notenliste!G10+Notenliste!K10)/$AU$1)&gt;=((Endnoten!$AH$17)/100),2.3,IF(((Notenliste!C10+Notenliste!E10+Notenliste!G10+Notenliste!K10)/$AU$1)&gt;=((Endnoten!$AH$18)/100),2.4,IF(((Notenliste!C10+Notenliste!E10+Notenliste!G10+Notenliste!K10)/$AU$1)&gt;=((Endnoten!$AH$19)/100),2.5,IF(((Notenliste!C10+Notenliste!E10+Notenliste!G10+Notenliste!K10)/$AU$1)&gt;=((Endnoten!$AH$20)/100),2.6,IF(((Notenliste!C10+Notenliste!E10+Notenliste!G10+Notenliste!K10)/$AU$1)&gt;=((Endnoten!$AH$21)/100),2.7,IF(((Notenliste!C10+Notenliste!E10+Notenliste!G10+Notenliste!K10)/$AU$1)&gt;=((Endnoten!$AH$22)/100),2.8,IF(((Notenliste!C10+Notenliste!E10+Notenliste!G10+Notenliste!K10)/$AU$1)&gt;=((Endnoten!$AH$23)/100),2.9,IF(((Notenliste!C10+Notenliste!E10+Notenliste!G10+Notenliste!K10)/$AU$1)&gt;=((Endnoten!$AH$24)/100),3,IF(((Notenliste!C10+Notenliste!E10+Notenliste!G10+Notenliste!K10)/$AU$1)&gt;=((Endnoten!$AH$25)/100),3.1,IF(((Notenliste!C10+Notenliste!E10+Notenliste!G10+Notenliste!K10)/$AU$1)&gt;=((Endnoten!$AH$26)/100),3.2,IF(((Notenliste!C10+Notenliste!E10+Notenliste!G10+Notenliste!K10)/$AU$1)&gt;=((Endnoten!$AH$27)/100),3.3,IF(((Notenliste!C10+Notenliste!E10+Notenliste!G10+Notenliste!K10)/$AU$1)&gt;=((Endnoten!$AH$28)/100),3.4,IF(((Notenliste!C10+Notenliste!E10+Notenliste!G10+Notenliste!K10)/$AU$1)&gt;=((Endnoten!$AH$29)/100),3.5,IF(((Notenliste!C10+Notenliste!E10+Notenliste!G10+Notenliste!K10)/$AU$1)&gt;=((Endnoten!$AH$30)/100),3.6,IF(((Notenliste!C10+Notenliste!E10+Notenliste!G10+Notenliste!K10)/$AU$1)&gt;=((Endnoten!$AH$31)/100),3.7,IF(((Notenliste!C10+Notenliste!E10+Notenliste!G10+Notenliste!K10)/$AU$1)&gt;=((Endnoten!$AH$32)/100),3.8,IF(((Notenliste!C10+Notenliste!E10+Notenliste!G10+Notenliste!K10)/$AU$1)&gt;=((Endnoten!$AH$33)/100),3.9,IF(((Notenliste!C10+Notenliste!E10+Notenliste!G10+Notenliste!K10)/$AU$1)&gt;=((Endnoten!$AH$34)/100),4,IF(((Notenliste!C10+Notenliste!E10+Notenliste!G10+Notenliste!K10)/$AU$1)&gt;=((Endnoten!$AH$35)/100),4.1,IF(((Notenliste!C10+Notenliste!E10+Notenliste!G10+Notenliste!K10)/$AU$1)&gt;=((Endnoten!$AH$36)/100),4.2,IF(((Notenliste!C10+Notenliste!E10+Notenliste!G10+Notenliste!K10)/$AU$1)&gt;=((Endnoten!$AH$37)/100),4.3,IF(((Notenliste!C10+Notenliste!E10+Notenliste!G10+Notenliste!K10)/$AU$1)&gt;=((Endnoten!$AH$38)/100),4.4,IF(((Notenliste!C10+Notenliste!E10+Notenliste!G10+Notenliste!K10)/$AU$1)&gt;=((Endnoten!$AH$39)/100),4.5,IF(((Notenliste!C10+Notenliste!E10+Notenliste!G10+Notenliste!K10)/$AU$1)&gt;=((Endnoten!$AH$40)/100),4.6,IF(((Notenliste!C10+Notenliste!E10+Notenliste!G10+Notenliste!K10)/$AU$1)&gt;=((Endnoten!$AH$41)/100),4.7,IF(((Notenliste!C10+Notenliste!E10+Notenliste!G10+Notenliste!K10)/$AU$1)&gt;=((Endnoten!$AH$42)/100),4.8,IF(((Notenliste!C10+Notenliste!E10+Notenliste!G10+Notenliste!K10)/$AU$1)&gt;=((Endnoten!$AH$43)/100),4.9,5))))))))))))))))))))))))))))))))))))))))</f>
        <v>5</v>
      </c>
    </row>
    <row r="11" spans="1:47" ht="18.75" x14ac:dyDescent="0.3">
      <c r="A11" s="44">
        <f>'Schüler+Bedienungsanleitung'!A11</f>
        <v>8</v>
      </c>
      <c r="B11" s="45">
        <f>'Schüler+Bedienungsanleitung'!B11</f>
        <v>8</v>
      </c>
      <c r="C11" s="42">
        <f>Notenliste!C11</f>
        <v>0</v>
      </c>
      <c r="D11" s="43">
        <f>IF(Notenliste!C11&gt;=0.1,Notenliste!C11/Notenliste!C$1,)</f>
        <v>0</v>
      </c>
      <c r="E11" s="44">
        <f>IF(Endnoten!D11&gt;=(Endnoten!$AF$5/100),1,IF(Endnoten!D11&gt;=(Endnoten!$AF$6/100),2,IF(Endnoten!D11&gt;=(Endnoten!$AF$7/100),3,IF(Endnoten!D11&gt;=(Endnoten!$AF$8/100),4,5))))</f>
        <v>5</v>
      </c>
      <c r="F11" s="56">
        <f>IF(((Notenliste!C11)/Notenliste!$C$1)&gt;=((Endnoten!$AH$5+1)/100),1,IF(((Notenliste!C11)/Notenliste!$C$1)&gt;=(Endnoten!$AH$5/100),1.1,IF(((Notenliste!C11)/Notenliste!$C$1)&gt;=(Endnoten!$AH$6/100),1.2,IF(((Notenliste!C11)/Notenliste!$C$1)&gt;=(Endnoten!$AH$7/100),1.3,IF(((Notenliste!C11)/Notenliste!$C$1)&gt;=((Endnoten!$AH$8)/100),1.4,IF(((Notenliste!C11)/Notenliste!$C$1)&gt;=((Endnoten!$AH$9)/100),1.5,IF(((Notenliste!C11)/Notenliste!$C$1)&gt;=((Endnoten!$AH$10)/100),1.6,IF(((Notenliste!C11)/Notenliste!$C$1)&gt;=((Endnoten!$AH$11)/100),1.7,IF(((Notenliste!C11)/Notenliste!$C$1)&gt;=((Endnoten!$AH$12)/100),1.8,IF(((Notenliste!C11)/Notenliste!$C$1)&gt;=((Endnoten!$AH$13)/100),1.9,IF(((Notenliste!C11)/Notenliste!$C$1)&gt;=((Endnoten!$AH$14)/100),2,IF(((Notenliste!C11)/Notenliste!$C$1)&gt;=((Endnoten!$AH$15)/100),2.1,IF(((Notenliste!C11)/Notenliste!$C$1)&gt;=((Endnoten!$AH$16)/100),2.2,IF(((Notenliste!C11)/Notenliste!$C$1)&gt;=((Endnoten!$AH$17)/100),2.3,IF(((Notenliste!C11)/Notenliste!$C$1)&gt;=((Endnoten!$AH$18)/100),2.4,IF(((Notenliste!C11)/Notenliste!$C$1)&gt;=((Endnoten!$AH$19)/100),2.5,IF(((Notenliste!C11)/Notenliste!$C$1)&gt;=((Endnoten!$AH$20)/100),2.6,IF(((Notenliste!C11)/Notenliste!$C$1)&gt;=((Endnoten!$AH$21)/100),2.7,IF(((Notenliste!C11)/Notenliste!$C$1)&gt;=((Endnoten!$AH$22)/100),2.8,IF(((Notenliste!C11)/Notenliste!$C$1)&gt;=((Endnoten!$AH$23)/100),2.9,IF(((Notenliste!C11)/Notenliste!$C$1)&gt;=((Endnoten!$AH$24)/100),3,IF(((Notenliste!C11)/Notenliste!$C$1)&gt;=((Endnoten!$AH$25)/100),3.1,IF(((Notenliste!C11)/Notenliste!$C$1)&gt;=((Endnoten!$AH$26)/100),3.2,IF(((Notenliste!C11)/Notenliste!$C$1)&gt;=((Endnoten!$AH$27)/100),3.3,IF(((Notenliste!C11)/Notenliste!$C$1)&gt;=((Endnoten!$AH$28)/100),3.4,IF(((Notenliste!C11)/Notenliste!$C$1)&gt;=((Endnoten!$AH$29)/100),3.5,IF(((Notenliste!C11)/Notenliste!$C$1)&gt;=((Endnoten!$AH$30)/100),3.6,IF(((Notenliste!C11)/Notenliste!$C$1)&gt;=((Endnoten!$AH$31)/100),3.7,IF(((Notenliste!C11)/Notenliste!$C$1)&gt;=((Endnoten!$AH$32)/100),3.8,IF(((Notenliste!C11)/Notenliste!$C$1)&gt;=((Endnoten!$AH$33)/100),3.9,IF(((Notenliste!C11)/Notenliste!$C$1)&gt;=((Endnoten!$AH$34)/100),4,IF(((Notenliste!C11)/Notenliste!$C$1)&gt;=((Endnoten!$AH$35)/100),4.1,IF(((Notenliste!C11)/Notenliste!$C$1)&gt;=((Endnoten!$AH$36)/100),4.2,IF(((Notenliste!C11)/Notenliste!$C$1)&gt;=((Endnoten!$AH$37)/100),4.3,IF(((Notenliste!C11)/Notenliste!$C$1)&gt;=((Endnoten!$AH$38)/100),4.4,IF(((Notenliste!C11)/Notenliste!$C$1)&gt;=((Endnoten!$AH$39)/100),4.5,IF(((Notenliste!C11)/Notenliste!$C$1)&gt;=((Endnoten!$AH$40)/100),4.6,IF(((Notenliste!C11)/Notenliste!$C$1)&gt;=((Endnoten!$AH$41)/100),4.7,IF(((Notenliste!C11)/Notenliste!$C$1)&gt;=((Endnoten!$AH$42)/100),4.8,IF(((Notenliste!C11)/Notenliste!$C$1)&gt;=((Endnoten!$AH$43)/100),4.9,5))))))))))))))))))))))))))))))))))))))))</f>
        <v>5</v>
      </c>
      <c r="G11" s="42">
        <f>Notenliste!E11</f>
        <v>0</v>
      </c>
      <c r="H11" s="43">
        <f>IF(Notenliste!E11&gt;=0.1,Notenliste!E11/Notenliste!E$1,)</f>
        <v>0</v>
      </c>
      <c r="I11" s="44">
        <f>IF(Endnoten!H11&gt;=(Endnoten!$AF$5/100),1,IF(Endnoten!H11&gt;=(Endnoten!$AF$6/100),2,IF(Endnoten!H11&gt;=(Endnoten!$AF$7/100),3,IF(Endnoten!H11&gt;=(Endnoten!$AF$8/100),4,5))))</f>
        <v>5</v>
      </c>
      <c r="J11" s="56">
        <f>IF(((Notenliste!E11)/Notenliste!$E$1)&gt;=((Endnoten!$AH$5+1)/100),1,IF(((Notenliste!E11)/Notenliste!$E$1)&gt;=(Endnoten!$AH$5/100),1.1,IF(((Notenliste!E11)/Notenliste!$E$1)&gt;=(Endnoten!$AH$6/100),1.2,IF(((Notenliste!E11)/Notenliste!$E$1)&gt;=(Endnoten!$AH$7/100),1.3,IF(((Notenliste!E11)/Notenliste!$E$1)&gt;=((Endnoten!$AH$8)/100),1.4,IF(((Notenliste!E11)/Notenliste!$E$1)&gt;=((Endnoten!$AH$9)/100),1.5,IF(((Notenliste!E11)/Notenliste!$E$1)&gt;=((Endnoten!$AH$10)/100),1.6,IF(((Notenliste!E11)/Notenliste!$E$1)&gt;=((Endnoten!$AH$11)/100),1.7,IF(((Notenliste!E11)/Notenliste!$E$1)&gt;=((Endnoten!$AH$12)/100),1.8,IF(((Notenliste!E11)/Notenliste!$E$1)&gt;=((Endnoten!$AH$13)/100),1.9,IF(((Notenliste!E11)/Notenliste!$E$1)&gt;=((Endnoten!$AH$14)/100),2,IF(((Notenliste!E11)/Notenliste!$E$1)&gt;=((Endnoten!$AH$15)/100),2.1,IF(((Notenliste!E11)/Notenliste!$E$1)&gt;=((Endnoten!$AH$16)/100),2.2,IF(((Notenliste!E11)/Notenliste!$E$1)&gt;=((Endnoten!$AH$17)/100),2.3,IF(((Notenliste!E11)/Notenliste!$E$1)&gt;=((Endnoten!$AH$18)/100),2.4,IF(((Notenliste!E11)/Notenliste!$E$1)&gt;=((Endnoten!$AH$19)/100),2.5,IF(((Notenliste!E11)/Notenliste!$E$1)&gt;=((Endnoten!$AH$20)/100),2.6,IF(((Notenliste!E11)/Notenliste!$E$1)&gt;=((Endnoten!$AH$21)/100),2.7,IF(((Notenliste!E11)/Notenliste!$E$1)&gt;=((Endnoten!$AH$22)/100),2.8,IF(((Notenliste!E11)/Notenliste!$E$1)&gt;=((Endnoten!$AH$23)/100),2.9,IF(((Notenliste!E11)/Notenliste!$E$1)&gt;=((Endnoten!$AH$24)/100),3,IF(((Notenliste!E11)/Notenliste!$E$1)&gt;=((Endnoten!$AH$25)/100),3.1,IF(((Notenliste!E11)/Notenliste!$E$1)&gt;=((Endnoten!$AH$26)/100),3.2,IF(((Notenliste!E11)/Notenliste!$E$1)&gt;=((Endnoten!$AH$27)/100),3.3,IF(((Notenliste!E11)/Notenliste!$E$1)&gt;=((Endnoten!$AH$28)/100),3.4,IF(((Notenliste!E11)/Notenliste!$E$1)&gt;=((Endnoten!$AH$29)/100),3.5,IF(((Notenliste!E11)/Notenliste!$E$1)&gt;=((Endnoten!$AH$30)/100),3.6,IF(((Notenliste!E11)/Notenliste!$E$1)&gt;=((Endnoten!$AH$31)/100),3.7,IF(((Notenliste!E11)/Notenliste!$E$1)&gt;=((Endnoten!$AH$32)/100),3.8,IF(((Notenliste!E11)/Notenliste!$E$1)&gt;=((Endnoten!$AH$33)/100),3.9,IF(((Notenliste!E11)/Notenliste!$E$1)&gt;=((Endnoten!$AH$34)/100),4,IF(((Notenliste!E11)/Notenliste!$E$1)&gt;=((Endnoten!$AH$35)/100),4.1,IF(((Notenliste!E11)/Notenliste!$E$1)&gt;=((Endnoten!$AH$36)/100),4.2,IF(((Notenliste!E11)/Notenliste!$E$1)&gt;=((Endnoten!$AH$37)/100),4.3,IF(((Notenliste!E11)/Notenliste!$E$1)&gt;=((Endnoten!$AH$38)/100),4.4,IF(((Notenliste!E11)/Notenliste!$E$1)&gt;=((Endnoten!$AH$39)/100),4.5,IF(((Notenliste!E11)/Notenliste!$E$1)&gt;=((Endnoten!$AH$40)/100),4.6,IF(((Notenliste!E11)/Notenliste!$E$1)&gt;=((Endnoten!$AH$41)/100),4.7,IF(((Notenliste!E11)/Notenliste!$E$1)&gt;=((Endnoten!$AH$42)/100),4.8,IF(((Notenliste!E11)/Notenliste!$E$1)&gt;=((Endnoten!$AH$43)/100),4.9,5))))))))))))))))))))))))))))))))))))))))</f>
        <v>5</v>
      </c>
      <c r="K11" s="42">
        <f>Notenliste!G11</f>
        <v>0</v>
      </c>
      <c r="L11" s="43">
        <f>IF(Notenliste!G11&gt;=0.1,Notenliste!G11/Notenliste!G$1,)</f>
        <v>0</v>
      </c>
      <c r="M11" s="44">
        <f>IF(Endnoten!L11&gt;=(Endnoten!$AF$5/100),1,IF(Endnoten!L11&gt;=(Endnoten!$AF$6/100),2,IF(Endnoten!L11&gt;=(Endnoten!$AF$7/100),3,IF(Endnoten!L11&gt;=(Endnoten!$AF$8/100),4,5))))</f>
        <v>5</v>
      </c>
      <c r="N11" s="56">
        <f>IF(((Notenliste!G11)/Notenliste!$G$1)&gt;=((Endnoten!$AH$5+1)/100),1,IF(((Notenliste!G11)/Notenliste!$G$1)&gt;=(Endnoten!$AH$5/100),1.1,IF(((Notenliste!G11)/Notenliste!$G$1)&gt;=(Endnoten!$AH$6/100),1.2,IF(((Notenliste!G11)/Notenliste!$G$1)&gt;=(Endnoten!$AH$7/100),1.3,IF(((Notenliste!G11)/Notenliste!$G$1)&gt;=((Endnoten!$AH$8)/100),1.4,IF(((Notenliste!G11)/Notenliste!$G$1)&gt;=((Endnoten!$AH$9)/100),1.5,IF(((Notenliste!G11)/Notenliste!$G$1)&gt;=((Endnoten!$AH$10)/100),1.6,IF(((Notenliste!G11)/Notenliste!$G$1)&gt;=((Endnoten!$AH$11)/100),1.7,IF(((Notenliste!G11)/Notenliste!$G$1)&gt;=((Endnoten!$AH$12)/100),1.8,IF(((Notenliste!G11)/Notenliste!$G$1)&gt;=((Endnoten!$AH$13)/100),1.9,IF(((Notenliste!G11)/Notenliste!$G$1)&gt;=((Endnoten!$AH$14)/100),2,IF(((Notenliste!G11)/Notenliste!$G$1)&gt;=((Endnoten!$AH$15)/100),2.1,IF(((Notenliste!G11)/Notenliste!$G$1)&gt;=((Endnoten!$AH$16)/100),2.2,IF(((Notenliste!G11)/Notenliste!$G$1)&gt;=((Endnoten!$AH$17)/100),2.3,IF(((Notenliste!G11)/Notenliste!$G$1)&gt;=((Endnoten!$AH$18)/100),2.4,IF(((Notenliste!G11)/Notenliste!$G$1)&gt;=((Endnoten!$AH$19)/100),2.5,IF(((Notenliste!G11)/Notenliste!$G$1)&gt;=((Endnoten!$AH$20)/100),2.6,IF(((Notenliste!G11)/Notenliste!$G$1)&gt;=((Endnoten!$AH$21)/100),2.7,IF(((Notenliste!G11)/Notenliste!$G$1)&gt;=((Endnoten!$AH$22)/100),2.8,IF(((Notenliste!G11)/Notenliste!$G$1)&gt;=((Endnoten!$AH$23)/100),2.9,IF(((Notenliste!G11)/Notenliste!$G$1)&gt;=((Endnoten!$AH$24)/100),3,IF(((Notenliste!G11)/Notenliste!$G$1)&gt;=((Endnoten!$AH$25)/100),3.1,IF(((Notenliste!G11)/Notenliste!$G$1)&gt;=((Endnoten!$AH$26)/100),3.2,IF(((Notenliste!G11)/Notenliste!$G$1)&gt;=((Endnoten!$AH$27)/100),3.3,IF(((Notenliste!G11)/Notenliste!$G$1)&gt;=((Endnoten!$AH$28)/100),3.4,IF(((Notenliste!G11)/Notenliste!$G$1)&gt;=((Endnoten!$AH$29)/100),3.5,IF(((Notenliste!G11)/Notenliste!$G$1)&gt;=((Endnoten!$AH$30)/100),3.6,IF(((Notenliste!G11)/Notenliste!$G$1)&gt;=((Endnoten!$AH$31)/100),3.7,IF(((Notenliste!G11)/Notenliste!$G$1)&gt;=((Endnoten!$AH$32)/100),3.8,IF(((Notenliste!G11)/Notenliste!$G$1)&gt;=((Endnoten!$AH$33)/100),3.9,IF(((Notenliste!G11)/Notenliste!$G$1)&gt;=((Endnoten!$AH$34)/100),4,IF(((Notenliste!G11)/Notenliste!$G$1)&gt;=((Endnoten!$AH$35)/100),4.1,IF(((Notenliste!G11)/Notenliste!$G$1)&gt;=((Endnoten!$AH$36)/100),4.2,IF(((Notenliste!G11)/Notenliste!$G$1)&gt;=((Endnoten!$AH$37)/100),4.3,IF(((Notenliste!G11)/Notenliste!$G$1)&gt;=((Endnoten!$AH$38)/100),4.4,IF(((Notenliste!G11)/Notenliste!$G$1)&gt;=((Endnoten!$AH$39)/100),4.5,IF(((Notenliste!G11)/Notenliste!$G$1)&gt;=((Endnoten!$AH$40)/100),4.6,IF(((Notenliste!G11)/Notenliste!$G$1)&gt;=((Endnoten!$AH$41)/100),4.7,IF(((Notenliste!G11)/Notenliste!$G$1)&gt;=((Endnoten!$AH$42)/100),4.8,IF(((Notenliste!G11)/Notenliste!$G$1)&gt;=((Endnoten!$AH$43)/100),4.9,5))))))))))))))))))))))))))))))))))))))))</f>
        <v>5</v>
      </c>
      <c r="O11" s="42">
        <f>Notenliste!K11</f>
        <v>0</v>
      </c>
      <c r="P11" s="36">
        <f>IF(Notenliste!I11&gt;=0.1,Notenliste!I11/Notenliste!I$1,)</f>
        <v>0</v>
      </c>
      <c r="Q11" s="44">
        <f>IF(Endnoten!P11&gt;=(Endnoten!$AF$5/100),1,IF(Endnoten!P11&gt;=(Endnoten!$AF$6/100),2,IF(Endnoten!P11&gt;=(Endnoten!$AF$7/100),3,IF(Endnoten!P11&gt;=(Endnoten!$AF$8/100),4,5))))</f>
        <v>5</v>
      </c>
      <c r="R11" s="56">
        <f>IF(((Notenliste!K11)/Notenliste!$G$1)&gt;=((Endnoten!$AH$5+1)/100),1,IF(((Notenliste!K11)/Notenliste!$G$1)&gt;=(Endnoten!$AH$5/100),1.1,IF(((Notenliste!K11)/Notenliste!$G$1)&gt;=(Endnoten!$AH$6/100),1.2,IF(((Notenliste!K11)/Notenliste!$G$1)&gt;=(Endnoten!$AH$7/100),1.3,IF(((Notenliste!K11)/Notenliste!$G$1)&gt;=((Endnoten!$AH$8)/100),1.4,IF(((Notenliste!K11)/Notenliste!$G$1)&gt;=((Endnoten!$AH$9)/100),1.5,IF(((Notenliste!K11)/Notenliste!$G$1)&gt;=((Endnoten!$AH$10)/100),1.6,IF(((Notenliste!K11)/Notenliste!$G$1)&gt;=((Endnoten!$AH$11)/100),1.7,IF(((Notenliste!K11)/Notenliste!$G$1)&gt;=((Endnoten!$AH$12)/100),1.8,IF(((Notenliste!K11)/Notenliste!$G$1)&gt;=((Endnoten!$AH$13)/100),1.9,IF(((Notenliste!K11)/Notenliste!$G$1)&gt;=((Endnoten!$AH$14)/100),2,IF(((Notenliste!K11)/Notenliste!$G$1)&gt;=((Endnoten!$AH$15)/100),2.1,IF(((Notenliste!K11)/Notenliste!$G$1)&gt;=((Endnoten!$AH$16)/100),2.2,IF(((Notenliste!K11)/Notenliste!$G$1)&gt;=((Endnoten!$AH$17)/100),2.3,IF(((Notenliste!K11)/Notenliste!$G$1)&gt;=((Endnoten!$AH$18)/100),2.4,IF(((Notenliste!K11)/Notenliste!$G$1)&gt;=((Endnoten!$AH$19)/100),2.5,IF(((Notenliste!K11)/Notenliste!$G$1)&gt;=((Endnoten!$AH$20)/100),2.6,IF(((Notenliste!K11)/Notenliste!$G$1)&gt;=((Endnoten!$AH$21)/100),2.7,IF(((Notenliste!K11)/Notenliste!$G$1)&gt;=((Endnoten!$AH$22)/100),2.8,IF(((Notenliste!K11)/Notenliste!$G$1)&gt;=((Endnoten!$AH$23)/100),2.9,IF(((Notenliste!K11)/Notenliste!$G$1)&gt;=((Endnoten!$AH$24)/100),3,IF(((Notenliste!K11)/Notenliste!$G$1)&gt;=((Endnoten!$AH$25)/100),3.1,IF(((Notenliste!K11)/Notenliste!$G$1)&gt;=((Endnoten!$AH$26)/100),3.2,IF(((Notenliste!K11)/Notenliste!$G$1)&gt;=((Endnoten!$AH$27)/100),3.3,IF(((Notenliste!K11)/Notenliste!$G$1)&gt;=((Endnoten!$AH$28)/100),3.4,IF(((Notenliste!K11)/Notenliste!$G$1)&gt;=((Endnoten!$AH$29)/100),3.5,IF(((Notenliste!K11)/Notenliste!$G$1)&gt;=((Endnoten!$AH$30)/100),3.6,IF(((Notenliste!K11)/Notenliste!$G$1)&gt;=((Endnoten!$AH$31)/100),3.7,IF(((Notenliste!K11)/Notenliste!$G$1)&gt;=((Endnoten!$AH$32)/100),3.8,IF(((Notenliste!K11)/Notenliste!$G$1)&gt;=((Endnoten!$AH$33)/100),3.9,IF(((Notenliste!K11)/Notenliste!$G$1)&gt;=((Endnoten!$AH$34)/100),4,IF(((Notenliste!K11)/Notenliste!$G$1)&gt;=((Endnoten!$AH$35)/100),4.1,IF(((Notenliste!K11)/Notenliste!$G$1)&gt;=((Endnoten!$AH$36)/100),4.2,IF(((Notenliste!K11)/Notenliste!$G$1)&gt;=((Endnoten!$AH$37)/100),4.3,IF(((Notenliste!K11)/Notenliste!$G$1)&gt;=((Endnoten!$AH$38)/100),4.4,IF(((Notenliste!K11)/Notenliste!$G$1)&gt;=((Endnoten!$AH$39)/100),4.5,IF(((Notenliste!K11)/Notenliste!$G$1)&gt;=((Endnoten!$AH$40)/100),4.6,IF(((Notenliste!K11)/Notenliste!$G$1)&gt;=((Endnoten!$AH$41)/100),4.7,IF(((Notenliste!K11)/Notenliste!$G$1)&gt;=((Endnoten!$AH$42)/100),4.8,IF(((Notenliste!K11)/Notenliste!$G$1)&gt;=((Endnoten!$AH$43)/100),4.9,5))))))))))))))))))))))))))))))))))))))))</f>
        <v>5</v>
      </c>
      <c r="S11" s="42">
        <f>Notenliste!K11</f>
        <v>0</v>
      </c>
      <c r="T11" s="43">
        <f>IF(Notenliste!K11&gt;=0.1,Notenliste!K11/Notenliste!K$1,)</f>
        <v>0</v>
      </c>
      <c r="U11" s="44">
        <f>IF(Endnoten!T11&gt;=(Endnoten!$AF$5/100),1,IF(Endnoten!T11&gt;=(Endnoten!$AF$6/100),2,IF(Endnoten!T11&gt;=(Endnoten!$AF$7/100),3,IF(Endnoten!T11&gt;=(Endnoten!$AF$8/100),4,5))))</f>
        <v>5</v>
      </c>
      <c r="V11" s="56">
        <f>IF(((Notenliste!K11)/Notenliste!$K$1)&gt;=((Endnoten!$AH$5+1)/100),1,IF(((Notenliste!K11)/Notenliste!$K$1)&gt;=(Endnoten!$AH$5/100),1.1,IF(((Notenliste!K11)/Notenliste!$K$1)&gt;=(Endnoten!$AH$6/100),1.2,IF(((Notenliste!K11)/Notenliste!$K$1)&gt;=(Endnoten!$AH$7/100),1.3,IF(((Notenliste!K11)/Notenliste!$K$1)&gt;=((Endnoten!$AH$8)/100),1.4,IF(((Notenliste!K11)/Notenliste!$K$1)&gt;=((Endnoten!$AH$9)/100),1.5,IF(((Notenliste!K11)/Notenliste!$K$1)&gt;=((Endnoten!$AH$10)/100),1.6,IF(((Notenliste!K11)/Notenliste!$K$1)&gt;=((Endnoten!$AH$11)/100),1.7,IF(((Notenliste!K11)/Notenliste!$K$1)&gt;=((Endnoten!$AH$12)/100),1.8,IF(((Notenliste!K11)/Notenliste!$K$1)&gt;=((Endnoten!$AH$13)/100),1.9,IF(((Notenliste!K11)/Notenliste!$K$1)&gt;=((Endnoten!$AH$14)/100),2,IF(((Notenliste!K11)/Notenliste!$K$1)&gt;=((Endnoten!$AH$15)/100),2.1,IF(((Notenliste!K11)/Notenliste!$K$1)&gt;=((Endnoten!$AH$16)/100),2.2,IF(((Notenliste!K11)/Notenliste!$K$1)&gt;=((Endnoten!$AH$17)/100),2.3,IF(((Notenliste!K11)/Notenliste!$K$1)&gt;=((Endnoten!$AH$18)/100),2.4,IF(((Notenliste!K11)/Notenliste!$K$1)&gt;=((Endnoten!$AH$19)/100),2.5,IF(((Notenliste!K11)/Notenliste!$K$1)&gt;=((Endnoten!$AH$20)/100),2.6,IF(((Notenliste!K11)/Notenliste!$K$1)&gt;=((Endnoten!$AH$21)/100),2.7,IF(((Notenliste!K11)/Notenliste!$K$1)&gt;=((Endnoten!$AH$22)/100),2.8,IF(((Notenliste!K11)/Notenliste!$K$1)&gt;=((Endnoten!$AH$23)/100),2.9,IF(((Notenliste!K11)/Notenliste!$K$1)&gt;=((Endnoten!$AH$24)/100),3,IF(((Notenliste!K11)/Notenliste!$K$1)&gt;=((Endnoten!$AH$25)/100),3.1,IF(((Notenliste!K11)/Notenliste!$K$1)&gt;=((Endnoten!$AH$26)/100),3.2,IF(((Notenliste!K11)/Notenliste!$K$1)&gt;=((Endnoten!$AH$27)/100),3.3,IF(((Notenliste!K11)/Notenliste!$K$1)&gt;=((Endnoten!$AH$28)/100),3.4,IF(((Notenliste!K11)/Notenliste!$K$1)&gt;=((Endnoten!$AH$29)/100),3.5,IF(((Notenliste!K11)/Notenliste!$K$1)&gt;=((Endnoten!$AH$30)/100),3.6,IF(((Notenliste!K11)/Notenliste!$K$1)&gt;=((Endnoten!$AH$31)/100),3.7,IF(((Notenliste!K11)/Notenliste!$K$1)&gt;=((Endnoten!$AH$32)/100),3.8,IF(((Notenliste!K11)/Notenliste!$K$1)&gt;=((Endnoten!$AH$33)/100),3.9,IF(((Notenliste!K11)/Notenliste!$K$1)&gt;=((Endnoten!$AH$34)/100),4,IF(((Notenliste!K11)/Notenliste!$K$1)&gt;=((Endnoten!$AH$35)/100),4.1,IF(((Notenliste!K11)/Notenliste!$K$1)&gt;=((Endnoten!$AH$36)/100),4.2,IF(((Notenliste!K11)/Notenliste!$K$1)&gt;=((Endnoten!$AH$37)/100),4.3,IF(((Notenliste!K11)/Notenliste!$K$1)&gt;=((Endnoten!$AH$38)/100),4.4,IF(((Notenliste!K11)/Notenliste!$K$1)&gt;=((Endnoten!$AH$39)/100),4.5,IF(((Notenliste!K11)/Notenliste!$K$1)&gt;=((Endnoten!$AH$40)/100),4.6,IF(((Notenliste!K11)/Notenliste!$K$1)&gt;=((Endnoten!$AH$41)/100),4.7,IF(((Notenliste!K11)/Notenliste!$K$1)&gt;=((Endnoten!$AH$42)/100),4.8,IF(((Notenliste!K11)/Notenliste!$K$1)&gt;=((Endnoten!$AH$43)/100),4.9,5))))))))))))))))))))))))))))))))))))))))</f>
        <v>5</v>
      </c>
      <c r="W11" s="46">
        <v>0</v>
      </c>
      <c r="X11" s="43" t="e" cm="1">
        <f t="array" ref="X11">_xlfn.IFS((T11&gt;0.1),(AVERAGE(F11,J11,N11,R11,U11)),(P11&gt;=0.1),(AVERAGE(F11,J11,N11,R11)),(L11&gt;=0.1),(AVERAGE(F11,J11,N11)),(H11&gt;0.1),(AVERAGE(F11,J11)),(D11&gt;0.1),F11)</f>
        <v>#N/A</v>
      </c>
      <c r="Y11" s="47">
        <f t="shared" si="0"/>
        <v>5</v>
      </c>
      <c r="Z11" s="47">
        <f>SUM(Notenliste!N11:AI11)</f>
        <v>1</v>
      </c>
      <c r="AA11" s="77">
        <f>Notenliste!AJ11</f>
        <v>1</v>
      </c>
      <c r="AB11" s="47" t="e">
        <f>((AA11*Notenliste!$AJ$2)+(IF(W11=0,X11,Y11)*(1-Notenliste!$AJ$2)))</f>
        <v>#N/A</v>
      </c>
      <c r="AC11" s="48">
        <f t="shared" si="1"/>
        <v>5</v>
      </c>
      <c r="AD11" s="17">
        <f t="shared" si="2"/>
        <v>5</v>
      </c>
      <c r="AE11">
        <v>1</v>
      </c>
      <c r="AF11" s="94">
        <v>1.5</v>
      </c>
      <c r="AG11" s="23">
        <v>1.7</v>
      </c>
      <c r="AH11" s="23">
        <f>AH10-1</f>
        <v>87</v>
      </c>
      <c r="AI11">
        <f>IF(((AL11+AJ11+AK11)/$AL$3)&gt;=((Endnoten!$AH$5+1)/100),1,IF(((AL11+AJ11+AK11)/$AL$3)&gt;=(Endnoten!$AH$5/100),1.1,IF(((AL11+AJ11+AK11)/$AL$3)&gt;=(Endnoten!$AH$6/100),1.2,IF(((AL11+AJ11+AK11)/$AL$3)&gt;=(Endnoten!$AH$7/100),1.3,IF(((AL11+AJ11+AK11)/$AL$3)&gt;=((Endnoten!$AH$8)/100),1.4,IF(((AL11+AJ11+AK11)/$AL$3)&gt;=((Endnoten!$AH$9)/100),1.5,IF(((AL11+AJ11+AK11)/$AL$3)&gt;=((Endnoten!$AH$10)/100),1.6,IF(((AL11+AJ11+AK11)/$AL$3)&gt;=((Endnoten!$AH$11)/100),1.7,IF(((AL11+AJ11+AK11)/$AL$3)&gt;=((Endnoten!$AH$12)/100),1.8,IF(((AL11+AJ11+AK11)/$AL$3)&gt;=((Endnoten!$AH$13)/100),1.9,IF(((AL11+AJ11+AK11)/$AL$3)&gt;=((Endnoten!$AH$14)/100),2,IF(((AL11+AJ11+AK11)/$AL$3)&gt;=((Endnoten!$AH$15)/100),2.1,IF(((AL11+AJ11+AK11)/$AL$3)&gt;=((Endnoten!$AH$16)/100),2.2,IF(((AL11+AJ11+AK11)/$AL$3)&gt;=((Endnoten!$AH$17)/100),2.3,IF(((AL11+AJ11+AK11)/$AL$3)&gt;=((Endnoten!$AH$18)/100),2.4,IF(((AL11+AJ11+AK11)/$AL$3)&gt;=((Endnoten!$AH$19)/100),2.5,IF(((AL11+AJ11+AK11)/$AL$3)&gt;=((Endnoten!$AH$20)/100),2.6,IF(((AL11+AJ11+AK11)/$AL$3)&gt;=((Endnoten!$AH$21)/100),2.7,IF(((AL11+AJ11+AK11)/$AL$3)&gt;=((Endnoten!$AH$22)/100),2.8,IF(((AL11+AJ11+AK11)/$AL$3)&gt;=((Endnoten!$AH$23)/100),2.9,IF(((AL11+AJ11+AK11)/$AL$3)&gt;=((Endnoten!$AH$24)/100),3,IF(((AL11+AJ11+AK11)/$AL$3)&gt;=((Endnoten!$AH$25)/100),3.1,IF(((AL11+AJ11+AK11)/$AL$3)&gt;=((Endnoten!$AH$26)/100),3.2,IF(((AL11+AJ11+AK11)/$AL$3)&gt;=((Endnoten!$AH$27)/100),3.3,IF(((AL11+AJ11+AK11)/$AL$3)&gt;=((Endnoten!$AH$28)/100),3.4,IF(((AL11+AJ11+AK11)/$AL$3)&gt;=((Endnoten!$AH$29)/100),3.5,IF(((AL11+AJ11+AK11)/$AL$3)&gt;=((Endnoten!$AH$30)/100),3.6,IF(((AL11+AJ11+AK11)/$AL$3)&gt;=((Endnoten!$AH$31)/100),3.7,IF(((AL11+AJ11+AK11)/$AL$3)&gt;=((Endnoten!$AH$32)/100),3.8,IF(((AL11+AJ11+AK11)/$AL$3)&gt;=((Endnoten!$AH$33)/100),3.9,IF(((AL11+AJ11+AK11)/$AL$3)&gt;=((Endnoten!$AH$34)/100),4,IF(((AL11+AJ11+AK11)/$AL$3)&gt;=((Endnoten!$AH$35)/100),4.1,IF(((AL11+AJ11+AK11)/$AL$3)&gt;=((Endnoten!$AH$36)/100),4.2,IF(((AL11+AJ11+AK11)/$AL$3)&gt;=((Endnoten!$AH$37)/100),4.3,IF(((AL11+AJ11+AK11)/$AL$3)&gt;=((Endnoten!$AH$38)/100),4.4,IF(((AL11+AJ11+AK11)/$AL$3)&gt;=((Endnoten!$AH$39)/100),4.5,IF(((AL11+AJ11+AK11)/$AL$3)&gt;=((Endnoten!$AH$40)/100),4.6,IF(((AL11+AJ11+AK11)/$AL$3)&gt;=((Endnoten!$AH$41)/100),4.7,IF(((AL11+AJ11+AK11)/$AL$3)&gt;=((Endnoten!$AH$42)/100),4.8,IF(((AL11+AJ11+AK11)/$AL$3)&gt;=((Endnoten!$AH$43)/100),4.9,5))))))))))))))))))))))))))))))))))))))))</f>
        <v>1.7</v>
      </c>
      <c r="AL11">
        <f t="shared" si="7"/>
        <v>87</v>
      </c>
      <c r="AN11" s="82"/>
      <c r="AO11" s="82">
        <f t="shared" si="3"/>
        <v>5</v>
      </c>
      <c r="AP11" s="82">
        <f t="shared" si="4"/>
        <v>5</v>
      </c>
      <c r="AQ11" s="82">
        <f t="shared" si="5"/>
        <v>5</v>
      </c>
      <c r="AR11" s="82">
        <f t="shared" si="6"/>
        <v>5</v>
      </c>
      <c r="AT11" s="1">
        <f>IF(((Notenliste!C11+Notenliste!E11+Notenliste!G11)/$AT$1)&gt;=((Endnoten!$AH$5+1)/100),1,IF(((Notenliste!C11+Notenliste!E11+Notenliste!G11)/$AT$1)&gt;=(Endnoten!$AH$5/100),1.1,IF(((Notenliste!C11+Notenliste!E11+Notenliste!G11)/$AT$1)&gt;=(Endnoten!$AH$6/100),1.2,IF(((Notenliste!C11+Notenliste!E11+Notenliste!G11)/$AT$1)&gt;=(Endnoten!$AH$7/100),1.3,IF(((Notenliste!C11+Notenliste!E11+Notenliste!G11)/$AT$1)&gt;=((Endnoten!$AH$8)/100),1.4,IF(((Notenliste!C11+Notenliste!E11+Notenliste!G11)/$AT$1)&gt;=((Endnoten!$AH$9)/100),1.5,IF(((Notenliste!C11+Notenliste!E11+Notenliste!G11)/$AT$1)&gt;=((Endnoten!$AH$10)/100),1.6,IF(((Notenliste!C11+Notenliste!E11+Notenliste!G11)/$AT$1)&gt;=((Endnoten!$AH$11)/100),1.7,IF(((Notenliste!C11+Notenliste!E11+Notenliste!G11)/$AT$1)&gt;=((Endnoten!$AH$12)/100),1.8,IF(((Notenliste!C11+Notenliste!E11+Notenliste!G11)/$AT$1)&gt;=((Endnoten!$AH$13)/100),1.9,IF(((Notenliste!C11+Notenliste!E11+Notenliste!G11)/$AT$1)&gt;=((Endnoten!$AH$14)/100),2,IF(((Notenliste!C11+Notenliste!E11+Notenliste!G11)/$AT$1)&gt;=((Endnoten!$AH$15)/100),2.1,IF(((Notenliste!C11+Notenliste!E11+Notenliste!G11)/$AT$1)&gt;=((Endnoten!$AH$16)/100),2.2,IF(((Notenliste!C11+Notenliste!E11+Notenliste!G11)/$AT$1)&gt;=((Endnoten!$AH$17)/100),2.3,IF(((Notenliste!C11+Notenliste!E11+Notenliste!G11)/$AT$1)&gt;=((Endnoten!$AH$18)/100),2.4,IF(((Notenliste!C11+Notenliste!E11+Notenliste!G11)/$AT$1)&gt;=((Endnoten!$AH$19)/100),2.5,IF(((Notenliste!C11+Notenliste!E11+Notenliste!G11)/$AT$1)&gt;=((Endnoten!$AH$20)/100),2.6,IF(((Notenliste!C11+Notenliste!E11+Notenliste!G11)/$AT$1)&gt;=((Endnoten!$AH$21)/100),2.7,IF(((Notenliste!C11+Notenliste!E11+Notenliste!G11)/$AT$1)&gt;=((Endnoten!$AH$22)/100),2.8,IF(((Notenliste!C11+Notenliste!E11+Notenliste!G11)/$AT$1)&gt;=((Endnoten!$AH$23)/100),2.9,IF(((Notenliste!C11+Notenliste!E11+Notenliste!G11)/$AT$1)&gt;=((Endnoten!$AH$24)/100),3,IF(((Notenliste!C11+Notenliste!E11+Notenliste!G11)/$AT$1)&gt;=((Endnoten!$AH$25)/100),3.1,IF(((Notenliste!C11+Notenliste!E11+Notenliste!G11)/$AT$1)&gt;=((Endnoten!$AH$26)/100),3.2,IF(((Notenliste!C11+Notenliste!E11+Notenliste!G11)/$AT$1)&gt;=((Endnoten!$AH$27)/100),3.3,IF(((Notenliste!C11+Notenliste!E11+Notenliste!G11)/$AT$1)&gt;=((Endnoten!$AH$28)/100),3.4,IF(((Notenliste!C11+Notenliste!E11+Notenliste!G11)/$AT$1)&gt;=((Endnoten!$AH$29)/100),3.5,IF(((Notenliste!C11+Notenliste!E11+Notenliste!G11)/$AT$1)&gt;=((Endnoten!$AH$30)/100),3.6,IF(((Notenliste!C11+Notenliste!E11+Notenliste!G11)/$AT$1)&gt;=((Endnoten!$AH$31)/100),3.7,IF(((Notenliste!C11+Notenliste!E11+Notenliste!G11)/$AT$1)&gt;=((Endnoten!$AH$32)/100),3.8,IF(((Notenliste!C11+Notenliste!E11+Notenliste!G11)/$AT$1)&gt;=((Endnoten!$AH$33)/100),3.9,IF(((Notenliste!C11+Notenliste!E11+Notenliste!G11)/$AT$1)&gt;=((Endnoten!$AH$34)/100),4,IF(((Notenliste!C11+Notenliste!E11+Notenliste!G11)/$AT$1)&gt;=((Endnoten!$AH$35)/100),4.1,IF(((Notenliste!C11+Notenliste!E11+Notenliste!G11)/$AT$1)&gt;=((Endnoten!$AH$36)/100),4.2,IF(((Notenliste!C11+Notenliste!E11+Notenliste!G11)/$AT$1)&gt;=((Endnoten!$AH$37)/100),4.3,IF(((Notenliste!C11+Notenliste!E11+Notenliste!G11)/$AT$1)&gt;=((Endnoten!$AH$38)/100),4.4,IF(((Notenliste!C11+Notenliste!E11+Notenliste!G11)/$AT$1)&gt;=((Endnoten!$AH$39)/100),4.5,IF(((Notenliste!C11+Notenliste!E11+Notenliste!G11)/$AT$1)&gt;=((Endnoten!$AH$40)/100),4.6,IF(((Notenliste!C11+Notenliste!E11+Notenliste!G11)/$AT$1)&gt;=((Endnoten!$AH$41)/100),4.7,IF(((Notenliste!C11+Notenliste!E11+Notenliste!G11)/$AT$1)&gt;=((Endnoten!$AH$42)/100),4.8,IF(((Notenliste!C11+Notenliste!E11+Notenliste!G11)/$AT$1)&gt;=((Endnoten!$AH$43)/100),4.9,5))))))))))))))))))))))))))))))))))))))))</f>
        <v>5</v>
      </c>
      <c r="AU11" s="1">
        <f>IF(((Notenliste!C11+Notenliste!E11+Notenliste!G11+Notenliste!K11)/$AU$1)&gt;=((Endnoten!$AH$5+1)/100),1,IF(((Notenliste!C11+Notenliste!E11+Notenliste!G11+Notenliste!K11)/$AU$1)&gt;=(Endnoten!$AH$5/100),1.1,IF(((Notenliste!C11+Notenliste!E11+Notenliste!G11+Notenliste!K11)/$AU$1)&gt;=(Endnoten!$AH$6/100),1.2,IF(((Notenliste!C11+Notenliste!E11+Notenliste!G11+Notenliste!K11)/$AU$1)&gt;=(Endnoten!$AH$7/100),1.3,IF(((Notenliste!C11+Notenliste!E11+Notenliste!G11+Notenliste!K11)/$AU$1)&gt;=((Endnoten!$AH$8)/100),1.4,IF(((Notenliste!C11+Notenliste!E11+Notenliste!G11+Notenliste!K11)/$AU$1)&gt;=((Endnoten!$AH$9)/100),1.5,IF(((Notenliste!C11+Notenliste!E11+Notenliste!G11+Notenliste!K11)/$AU$1)&gt;=((Endnoten!$AH$10)/100),1.6,IF(((Notenliste!C11+Notenliste!E11+Notenliste!G11+Notenliste!K11)/$AU$1)&gt;=((Endnoten!$AH$11)/100),1.7,IF(((Notenliste!C11+Notenliste!E11+Notenliste!G11+Notenliste!K11)/$AU$1)&gt;=((Endnoten!$AH$12)/100),1.8,IF(((Notenliste!C11+Notenliste!E11+Notenliste!G11+Notenliste!K11)/$AU$1)&gt;=((Endnoten!$AH$13)/100),1.9,IF(((Notenliste!C11+Notenliste!E11+Notenliste!G11+Notenliste!K11)/$AU$1)&gt;=((Endnoten!$AH$14)/100),2,IF(((Notenliste!C11+Notenliste!E11+Notenliste!G11+Notenliste!K11)/$AU$1)&gt;=((Endnoten!$AH$15)/100),2.1,IF(((Notenliste!C11+Notenliste!E11+Notenliste!G11+Notenliste!K11)/$AU$1)&gt;=((Endnoten!$AH$16)/100),2.2,IF(((Notenliste!C11+Notenliste!E11+Notenliste!G11+Notenliste!K11)/$AU$1)&gt;=((Endnoten!$AH$17)/100),2.3,IF(((Notenliste!C11+Notenliste!E11+Notenliste!G11+Notenliste!K11)/$AU$1)&gt;=((Endnoten!$AH$18)/100),2.4,IF(((Notenliste!C11+Notenliste!E11+Notenliste!G11+Notenliste!K11)/$AU$1)&gt;=((Endnoten!$AH$19)/100),2.5,IF(((Notenliste!C11+Notenliste!E11+Notenliste!G11+Notenliste!K11)/$AU$1)&gt;=((Endnoten!$AH$20)/100),2.6,IF(((Notenliste!C11+Notenliste!E11+Notenliste!G11+Notenliste!K11)/$AU$1)&gt;=((Endnoten!$AH$21)/100),2.7,IF(((Notenliste!C11+Notenliste!E11+Notenliste!G11+Notenliste!K11)/$AU$1)&gt;=((Endnoten!$AH$22)/100),2.8,IF(((Notenliste!C11+Notenliste!E11+Notenliste!G11+Notenliste!K11)/$AU$1)&gt;=((Endnoten!$AH$23)/100),2.9,IF(((Notenliste!C11+Notenliste!E11+Notenliste!G11+Notenliste!K11)/$AU$1)&gt;=((Endnoten!$AH$24)/100),3,IF(((Notenliste!C11+Notenliste!E11+Notenliste!G11+Notenliste!K11)/$AU$1)&gt;=((Endnoten!$AH$25)/100),3.1,IF(((Notenliste!C11+Notenliste!E11+Notenliste!G11+Notenliste!K11)/$AU$1)&gt;=((Endnoten!$AH$26)/100),3.2,IF(((Notenliste!C11+Notenliste!E11+Notenliste!G11+Notenliste!K11)/$AU$1)&gt;=((Endnoten!$AH$27)/100),3.3,IF(((Notenliste!C11+Notenliste!E11+Notenliste!G11+Notenliste!K11)/$AU$1)&gt;=((Endnoten!$AH$28)/100),3.4,IF(((Notenliste!C11+Notenliste!E11+Notenliste!G11+Notenliste!K11)/$AU$1)&gt;=((Endnoten!$AH$29)/100),3.5,IF(((Notenliste!C11+Notenliste!E11+Notenliste!G11+Notenliste!K11)/$AU$1)&gt;=((Endnoten!$AH$30)/100),3.6,IF(((Notenliste!C11+Notenliste!E11+Notenliste!G11+Notenliste!K11)/$AU$1)&gt;=((Endnoten!$AH$31)/100),3.7,IF(((Notenliste!C11+Notenliste!E11+Notenliste!G11+Notenliste!K11)/$AU$1)&gt;=((Endnoten!$AH$32)/100),3.8,IF(((Notenliste!C11+Notenliste!E11+Notenliste!G11+Notenliste!K11)/$AU$1)&gt;=((Endnoten!$AH$33)/100),3.9,IF(((Notenliste!C11+Notenliste!E11+Notenliste!G11+Notenliste!K11)/$AU$1)&gt;=((Endnoten!$AH$34)/100),4,IF(((Notenliste!C11+Notenliste!E11+Notenliste!G11+Notenliste!K11)/$AU$1)&gt;=((Endnoten!$AH$35)/100),4.1,IF(((Notenliste!C11+Notenliste!E11+Notenliste!G11+Notenliste!K11)/$AU$1)&gt;=((Endnoten!$AH$36)/100),4.2,IF(((Notenliste!C11+Notenliste!E11+Notenliste!G11+Notenliste!K11)/$AU$1)&gt;=((Endnoten!$AH$37)/100),4.3,IF(((Notenliste!C11+Notenliste!E11+Notenliste!G11+Notenliste!K11)/$AU$1)&gt;=((Endnoten!$AH$38)/100),4.4,IF(((Notenliste!C11+Notenliste!E11+Notenliste!G11+Notenliste!K11)/$AU$1)&gt;=((Endnoten!$AH$39)/100),4.5,IF(((Notenliste!C11+Notenliste!E11+Notenliste!G11+Notenliste!K11)/$AU$1)&gt;=((Endnoten!$AH$40)/100),4.6,IF(((Notenliste!C11+Notenliste!E11+Notenliste!G11+Notenliste!K11)/$AU$1)&gt;=((Endnoten!$AH$41)/100),4.7,IF(((Notenliste!C11+Notenliste!E11+Notenliste!G11+Notenliste!K11)/$AU$1)&gt;=((Endnoten!$AH$42)/100),4.8,IF(((Notenliste!C11+Notenliste!E11+Notenliste!G11+Notenliste!K11)/$AU$1)&gt;=((Endnoten!$AH$43)/100),4.9,5))))))))))))))))))))))))))))))))))))))))</f>
        <v>5</v>
      </c>
    </row>
    <row r="12" spans="1:47" ht="18.75" x14ac:dyDescent="0.3">
      <c r="A12" s="51">
        <f>'Schüler+Bedienungsanleitung'!A12</f>
        <v>9</v>
      </c>
      <c r="B12" s="52">
        <f>'Schüler+Bedienungsanleitung'!B12</f>
        <v>9</v>
      </c>
      <c r="C12" s="49">
        <f>Notenliste!C12</f>
        <v>0</v>
      </c>
      <c r="D12" s="50">
        <f>IF(Notenliste!C12&gt;=0.1,Notenliste!C12/Notenliste!C$1,)</f>
        <v>0</v>
      </c>
      <c r="E12" s="51">
        <f>IF(Endnoten!D12&gt;=(Endnoten!$AF$5/100),1,IF(Endnoten!D12&gt;=(Endnoten!$AF$6/100),2,IF(Endnoten!D12&gt;=(Endnoten!$AF$7/100),3,IF(Endnoten!D12&gt;=(Endnoten!$AF$8/100),4,5))))</f>
        <v>5</v>
      </c>
      <c r="F12" s="57">
        <f>IF(((Notenliste!C12)/Notenliste!$C$1)&gt;=((Endnoten!$AH$5+1)/100),1,IF(((Notenliste!C12)/Notenliste!$C$1)&gt;=(Endnoten!$AH$5/100),1.1,IF(((Notenliste!C12)/Notenliste!$C$1)&gt;=(Endnoten!$AH$6/100),1.2,IF(((Notenliste!C12)/Notenliste!$C$1)&gt;=(Endnoten!$AH$7/100),1.3,IF(((Notenliste!C12)/Notenliste!$C$1)&gt;=((Endnoten!$AH$8)/100),1.4,IF(((Notenliste!C12)/Notenliste!$C$1)&gt;=((Endnoten!$AH$9)/100),1.5,IF(((Notenliste!C12)/Notenliste!$C$1)&gt;=((Endnoten!$AH$10)/100),1.6,IF(((Notenliste!C12)/Notenliste!$C$1)&gt;=((Endnoten!$AH$11)/100),1.7,IF(((Notenliste!C12)/Notenliste!$C$1)&gt;=((Endnoten!$AH$12)/100),1.8,IF(((Notenliste!C12)/Notenliste!$C$1)&gt;=((Endnoten!$AH$13)/100),1.9,IF(((Notenliste!C12)/Notenliste!$C$1)&gt;=((Endnoten!$AH$14)/100),2,IF(((Notenliste!C12)/Notenliste!$C$1)&gt;=((Endnoten!$AH$15)/100),2.1,IF(((Notenliste!C12)/Notenliste!$C$1)&gt;=((Endnoten!$AH$16)/100),2.2,IF(((Notenliste!C12)/Notenliste!$C$1)&gt;=((Endnoten!$AH$17)/100),2.3,IF(((Notenliste!C12)/Notenliste!$C$1)&gt;=((Endnoten!$AH$18)/100),2.4,IF(((Notenliste!C12)/Notenliste!$C$1)&gt;=((Endnoten!$AH$19)/100),2.5,IF(((Notenliste!C12)/Notenliste!$C$1)&gt;=((Endnoten!$AH$20)/100),2.6,IF(((Notenliste!C12)/Notenliste!$C$1)&gt;=((Endnoten!$AH$21)/100),2.7,IF(((Notenliste!C12)/Notenliste!$C$1)&gt;=((Endnoten!$AH$22)/100),2.8,IF(((Notenliste!C12)/Notenliste!$C$1)&gt;=((Endnoten!$AH$23)/100),2.9,IF(((Notenliste!C12)/Notenliste!$C$1)&gt;=((Endnoten!$AH$24)/100),3,IF(((Notenliste!C12)/Notenliste!$C$1)&gt;=((Endnoten!$AH$25)/100),3.1,IF(((Notenliste!C12)/Notenliste!$C$1)&gt;=((Endnoten!$AH$26)/100),3.2,IF(((Notenliste!C12)/Notenliste!$C$1)&gt;=((Endnoten!$AH$27)/100),3.3,IF(((Notenliste!C12)/Notenliste!$C$1)&gt;=((Endnoten!$AH$28)/100),3.4,IF(((Notenliste!C12)/Notenliste!$C$1)&gt;=((Endnoten!$AH$29)/100),3.5,IF(((Notenliste!C12)/Notenliste!$C$1)&gt;=((Endnoten!$AH$30)/100),3.6,IF(((Notenliste!C12)/Notenliste!$C$1)&gt;=((Endnoten!$AH$31)/100),3.7,IF(((Notenliste!C12)/Notenliste!$C$1)&gt;=((Endnoten!$AH$32)/100),3.8,IF(((Notenliste!C12)/Notenliste!$C$1)&gt;=((Endnoten!$AH$33)/100),3.9,IF(((Notenliste!C12)/Notenliste!$C$1)&gt;=((Endnoten!$AH$34)/100),4,IF(((Notenliste!C12)/Notenliste!$C$1)&gt;=((Endnoten!$AH$35)/100),4.1,IF(((Notenliste!C12)/Notenliste!$C$1)&gt;=((Endnoten!$AH$36)/100),4.2,IF(((Notenliste!C12)/Notenliste!$C$1)&gt;=((Endnoten!$AH$37)/100),4.3,IF(((Notenliste!C12)/Notenliste!$C$1)&gt;=((Endnoten!$AH$38)/100),4.4,IF(((Notenliste!C12)/Notenliste!$C$1)&gt;=((Endnoten!$AH$39)/100),4.5,IF(((Notenliste!C12)/Notenliste!$C$1)&gt;=((Endnoten!$AH$40)/100),4.6,IF(((Notenliste!C12)/Notenliste!$C$1)&gt;=((Endnoten!$AH$41)/100),4.7,IF(((Notenliste!C12)/Notenliste!$C$1)&gt;=((Endnoten!$AH$42)/100),4.8,IF(((Notenliste!C12)/Notenliste!$C$1)&gt;=((Endnoten!$AH$43)/100),4.9,5))))))))))))))))))))))))))))))))))))))))</f>
        <v>5</v>
      </c>
      <c r="G12" s="49">
        <f>Notenliste!E12</f>
        <v>0</v>
      </c>
      <c r="H12" s="50">
        <f>IF(Notenliste!E12&gt;=0.1,Notenliste!E12/Notenliste!E$1,)</f>
        <v>0</v>
      </c>
      <c r="I12" s="51">
        <f>IF(Endnoten!H12&gt;=(Endnoten!$AF$5/100),1,IF(Endnoten!H12&gt;=(Endnoten!$AF$6/100),2,IF(Endnoten!H12&gt;=(Endnoten!$AF$7/100),3,IF(Endnoten!H12&gt;=(Endnoten!$AF$8/100),4,5))))</f>
        <v>5</v>
      </c>
      <c r="J12" s="57">
        <f>IF(((Notenliste!E12)/Notenliste!$E$1)&gt;=((Endnoten!$AH$5+1)/100),1,IF(((Notenliste!E12)/Notenliste!$E$1)&gt;=(Endnoten!$AH$5/100),1.1,IF(((Notenliste!E12)/Notenliste!$E$1)&gt;=(Endnoten!$AH$6/100),1.2,IF(((Notenliste!E12)/Notenliste!$E$1)&gt;=(Endnoten!$AH$7/100),1.3,IF(((Notenliste!E12)/Notenliste!$E$1)&gt;=((Endnoten!$AH$8)/100),1.4,IF(((Notenliste!E12)/Notenliste!$E$1)&gt;=((Endnoten!$AH$9)/100),1.5,IF(((Notenliste!E12)/Notenliste!$E$1)&gt;=((Endnoten!$AH$10)/100),1.6,IF(((Notenliste!E12)/Notenliste!$E$1)&gt;=((Endnoten!$AH$11)/100),1.7,IF(((Notenliste!E12)/Notenliste!$E$1)&gt;=((Endnoten!$AH$12)/100),1.8,IF(((Notenliste!E12)/Notenliste!$E$1)&gt;=((Endnoten!$AH$13)/100),1.9,IF(((Notenliste!E12)/Notenliste!$E$1)&gt;=((Endnoten!$AH$14)/100),2,IF(((Notenliste!E12)/Notenliste!$E$1)&gt;=((Endnoten!$AH$15)/100),2.1,IF(((Notenliste!E12)/Notenliste!$E$1)&gt;=((Endnoten!$AH$16)/100),2.2,IF(((Notenliste!E12)/Notenliste!$E$1)&gt;=((Endnoten!$AH$17)/100),2.3,IF(((Notenliste!E12)/Notenliste!$E$1)&gt;=((Endnoten!$AH$18)/100),2.4,IF(((Notenliste!E12)/Notenliste!$E$1)&gt;=((Endnoten!$AH$19)/100),2.5,IF(((Notenliste!E12)/Notenliste!$E$1)&gt;=((Endnoten!$AH$20)/100),2.6,IF(((Notenliste!E12)/Notenliste!$E$1)&gt;=((Endnoten!$AH$21)/100),2.7,IF(((Notenliste!E12)/Notenliste!$E$1)&gt;=((Endnoten!$AH$22)/100),2.8,IF(((Notenliste!E12)/Notenliste!$E$1)&gt;=((Endnoten!$AH$23)/100),2.9,IF(((Notenliste!E12)/Notenliste!$E$1)&gt;=((Endnoten!$AH$24)/100),3,IF(((Notenliste!E12)/Notenliste!$E$1)&gt;=((Endnoten!$AH$25)/100),3.1,IF(((Notenliste!E12)/Notenliste!$E$1)&gt;=((Endnoten!$AH$26)/100),3.2,IF(((Notenliste!E12)/Notenliste!$E$1)&gt;=((Endnoten!$AH$27)/100),3.3,IF(((Notenliste!E12)/Notenliste!$E$1)&gt;=((Endnoten!$AH$28)/100),3.4,IF(((Notenliste!E12)/Notenliste!$E$1)&gt;=((Endnoten!$AH$29)/100),3.5,IF(((Notenliste!E12)/Notenliste!$E$1)&gt;=((Endnoten!$AH$30)/100),3.6,IF(((Notenliste!E12)/Notenliste!$E$1)&gt;=((Endnoten!$AH$31)/100),3.7,IF(((Notenliste!E12)/Notenliste!$E$1)&gt;=((Endnoten!$AH$32)/100),3.8,IF(((Notenliste!E12)/Notenliste!$E$1)&gt;=((Endnoten!$AH$33)/100),3.9,IF(((Notenliste!E12)/Notenliste!$E$1)&gt;=((Endnoten!$AH$34)/100),4,IF(((Notenliste!E12)/Notenliste!$E$1)&gt;=((Endnoten!$AH$35)/100),4.1,IF(((Notenliste!E12)/Notenliste!$E$1)&gt;=((Endnoten!$AH$36)/100),4.2,IF(((Notenliste!E12)/Notenliste!$E$1)&gt;=((Endnoten!$AH$37)/100),4.3,IF(((Notenliste!E12)/Notenliste!$E$1)&gt;=((Endnoten!$AH$38)/100),4.4,IF(((Notenliste!E12)/Notenliste!$E$1)&gt;=((Endnoten!$AH$39)/100),4.5,IF(((Notenliste!E12)/Notenliste!$E$1)&gt;=((Endnoten!$AH$40)/100),4.6,IF(((Notenliste!E12)/Notenliste!$E$1)&gt;=((Endnoten!$AH$41)/100),4.7,IF(((Notenliste!E12)/Notenliste!$E$1)&gt;=((Endnoten!$AH$42)/100),4.8,IF(((Notenliste!E12)/Notenliste!$E$1)&gt;=((Endnoten!$AH$43)/100),4.9,5))))))))))))))))))))))))))))))))))))))))</f>
        <v>5</v>
      </c>
      <c r="K12" s="49">
        <f>Notenliste!G12</f>
        <v>0</v>
      </c>
      <c r="L12" s="50">
        <f>IF(Notenliste!G12&gt;=0.1,Notenliste!G12/Notenliste!G$1,)</f>
        <v>0</v>
      </c>
      <c r="M12" s="51">
        <f>IF(Endnoten!L12&gt;=(Endnoten!$AF$5/100),1,IF(Endnoten!L12&gt;=(Endnoten!$AF$6/100),2,IF(Endnoten!L12&gt;=(Endnoten!$AF$7/100),3,IF(Endnoten!L12&gt;=(Endnoten!$AF$8/100),4,5))))</f>
        <v>5</v>
      </c>
      <c r="N12" s="57">
        <f>IF(((Notenliste!G12)/Notenliste!$G$1)&gt;=((Endnoten!$AH$5+1)/100),1,IF(((Notenliste!G12)/Notenliste!$G$1)&gt;=(Endnoten!$AH$5/100),1.1,IF(((Notenliste!G12)/Notenliste!$G$1)&gt;=(Endnoten!$AH$6/100),1.2,IF(((Notenliste!G12)/Notenliste!$G$1)&gt;=(Endnoten!$AH$7/100),1.3,IF(((Notenliste!G12)/Notenliste!$G$1)&gt;=((Endnoten!$AH$8)/100),1.4,IF(((Notenliste!G12)/Notenliste!$G$1)&gt;=((Endnoten!$AH$9)/100),1.5,IF(((Notenliste!G12)/Notenliste!$G$1)&gt;=((Endnoten!$AH$10)/100),1.6,IF(((Notenliste!G12)/Notenliste!$G$1)&gt;=((Endnoten!$AH$11)/100),1.7,IF(((Notenliste!G12)/Notenliste!$G$1)&gt;=((Endnoten!$AH$12)/100),1.8,IF(((Notenliste!G12)/Notenliste!$G$1)&gt;=((Endnoten!$AH$13)/100),1.9,IF(((Notenliste!G12)/Notenliste!$G$1)&gt;=((Endnoten!$AH$14)/100),2,IF(((Notenliste!G12)/Notenliste!$G$1)&gt;=((Endnoten!$AH$15)/100),2.1,IF(((Notenliste!G12)/Notenliste!$G$1)&gt;=((Endnoten!$AH$16)/100),2.2,IF(((Notenliste!G12)/Notenliste!$G$1)&gt;=((Endnoten!$AH$17)/100),2.3,IF(((Notenliste!G12)/Notenliste!$G$1)&gt;=((Endnoten!$AH$18)/100),2.4,IF(((Notenliste!G12)/Notenliste!$G$1)&gt;=((Endnoten!$AH$19)/100),2.5,IF(((Notenliste!G12)/Notenliste!$G$1)&gt;=((Endnoten!$AH$20)/100),2.6,IF(((Notenliste!G12)/Notenliste!$G$1)&gt;=((Endnoten!$AH$21)/100),2.7,IF(((Notenliste!G12)/Notenliste!$G$1)&gt;=((Endnoten!$AH$22)/100),2.8,IF(((Notenliste!G12)/Notenliste!$G$1)&gt;=((Endnoten!$AH$23)/100),2.9,IF(((Notenliste!G12)/Notenliste!$G$1)&gt;=((Endnoten!$AH$24)/100),3,IF(((Notenliste!G12)/Notenliste!$G$1)&gt;=((Endnoten!$AH$25)/100),3.1,IF(((Notenliste!G12)/Notenliste!$G$1)&gt;=((Endnoten!$AH$26)/100),3.2,IF(((Notenliste!G12)/Notenliste!$G$1)&gt;=((Endnoten!$AH$27)/100),3.3,IF(((Notenliste!G12)/Notenliste!$G$1)&gt;=((Endnoten!$AH$28)/100),3.4,IF(((Notenliste!G12)/Notenliste!$G$1)&gt;=((Endnoten!$AH$29)/100),3.5,IF(((Notenliste!G12)/Notenliste!$G$1)&gt;=((Endnoten!$AH$30)/100),3.6,IF(((Notenliste!G12)/Notenliste!$G$1)&gt;=((Endnoten!$AH$31)/100),3.7,IF(((Notenliste!G12)/Notenliste!$G$1)&gt;=((Endnoten!$AH$32)/100),3.8,IF(((Notenliste!G12)/Notenliste!$G$1)&gt;=((Endnoten!$AH$33)/100),3.9,IF(((Notenliste!G12)/Notenliste!$G$1)&gt;=((Endnoten!$AH$34)/100),4,IF(((Notenliste!G12)/Notenliste!$G$1)&gt;=((Endnoten!$AH$35)/100),4.1,IF(((Notenliste!G12)/Notenliste!$G$1)&gt;=((Endnoten!$AH$36)/100),4.2,IF(((Notenliste!G12)/Notenliste!$G$1)&gt;=((Endnoten!$AH$37)/100),4.3,IF(((Notenliste!G12)/Notenliste!$G$1)&gt;=((Endnoten!$AH$38)/100),4.4,IF(((Notenliste!G12)/Notenliste!$G$1)&gt;=((Endnoten!$AH$39)/100),4.5,IF(((Notenliste!G12)/Notenliste!$G$1)&gt;=((Endnoten!$AH$40)/100),4.6,IF(((Notenliste!G12)/Notenliste!$G$1)&gt;=((Endnoten!$AH$41)/100),4.7,IF(((Notenliste!G12)/Notenliste!$G$1)&gt;=((Endnoten!$AH$42)/100),4.8,IF(((Notenliste!G12)/Notenliste!$G$1)&gt;=((Endnoten!$AH$43)/100),4.9,5))))))))))))))))))))))))))))))))))))))))</f>
        <v>5</v>
      </c>
      <c r="O12" s="49">
        <f>Notenliste!K12</f>
        <v>0</v>
      </c>
      <c r="P12" s="36">
        <f>IF(Notenliste!I12&gt;=0.1,Notenliste!I12/Notenliste!I$1,)</f>
        <v>0</v>
      </c>
      <c r="Q12" s="51">
        <f>IF(Endnoten!P12&gt;=(Endnoten!$AF$5/100),1,IF(Endnoten!P12&gt;=(Endnoten!$AF$6/100),2,IF(Endnoten!P12&gt;=(Endnoten!$AF$7/100),3,IF(Endnoten!P12&gt;=(Endnoten!$AF$8/100),4,5))))</f>
        <v>5</v>
      </c>
      <c r="R12" s="57">
        <f>IF(((Notenliste!K12)/Notenliste!$G$1)&gt;=((Endnoten!$AH$5+1)/100),1,IF(((Notenliste!K12)/Notenliste!$G$1)&gt;=(Endnoten!$AH$5/100),1.1,IF(((Notenliste!K12)/Notenliste!$G$1)&gt;=(Endnoten!$AH$6/100),1.2,IF(((Notenliste!K12)/Notenliste!$G$1)&gt;=(Endnoten!$AH$7/100),1.3,IF(((Notenliste!K12)/Notenliste!$G$1)&gt;=((Endnoten!$AH$8)/100),1.4,IF(((Notenliste!K12)/Notenliste!$G$1)&gt;=((Endnoten!$AH$9)/100),1.5,IF(((Notenliste!K12)/Notenliste!$G$1)&gt;=((Endnoten!$AH$10)/100),1.6,IF(((Notenliste!K12)/Notenliste!$G$1)&gt;=((Endnoten!$AH$11)/100),1.7,IF(((Notenliste!K12)/Notenliste!$G$1)&gt;=((Endnoten!$AH$12)/100),1.8,IF(((Notenliste!K12)/Notenliste!$G$1)&gt;=((Endnoten!$AH$13)/100),1.9,IF(((Notenliste!K12)/Notenliste!$G$1)&gt;=((Endnoten!$AH$14)/100),2,IF(((Notenliste!K12)/Notenliste!$G$1)&gt;=((Endnoten!$AH$15)/100),2.1,IF(((Notenliste!K12)/Notenliste!$G$1)&gt;=((Endnoten!$AH$16)/100),2.2,IF(((Notenliste!K12)/Notenliste!$G$1)&gt;=((Endnoten!$AH$17)/100),2.3,IF(((Notenliste!K12)/Notenliste!$G$1)&gt;=((Endnoten!$AH$18)/100),2.4,IF(((Notenliste!K12)/Notenliste!$G$1)&gt;=((Endnoten!$AH$19)/100),2.5,IF(((Notenliste!K12)/Notenliste!$G$1)&gt;=((Endnoten!$AH$20)/100),2.6,IF(((Notenliste!K12)/Notenliste!$G$1)&gt;=((Endnoten!$AH$21)/100),2.7,IF(((Notenliste!K12)/Notenliste!$G$1)&gt;=((Endnoten!$AH$22)/100),2.8,IF(((Notenliste!K12)/Notenliste!$G$1)&gt;=((Endnoten!$AH$23)/100),2.9,IF(((Notenliste!K12)/Notenliste!$G$1)&gt;=((Endnoten!$AH$24)/100),3,IF(((Notenliste!K12)/Notenliste!$G$1)&gt;=((Endnoten!$AH$25)/100),3.1,IF(((Notenliste!K12)/Notenliste!$G$1)&gt;=((Endnoten!$AH$26)/100),3.2,IF(((Notenliste!K12)/Notenliste!$G$1)&gt;=((Endnoten!$AH$27)/100),3.3,IF(((Notenliste!K12)/Notenliste!$G$1)&gt;=((Endnoten!$AH$28)/100),3.4,IF(((Notenliste!K12)/Notenliste!$G$1)&gt;=((Endnoten!$AH$29)/100),3.5,IF(((Notenliste!K12)/Notenliste!$G$1)&gt;=((Endnoten!$AH$30)/100),3.6,IF(((Notenliste!K12)/Notenliste!$G$1)&gt;=((Endnoten!$AH$31)/100),3.7,IF(((Notenliste!K12)/Notenliste!$G$1)&gt;=((Endnoten!$AH$32)/100),3.8,IF(((Notenliste!K12)/Notenliste!$G$1)&gt;=((Endnoten!$AH$33)/100),3.9,IF(((Notenliste!K12)/Notenliste!$G$1)&gt;=((Endnoten!$AH$34)/100),4,IF(((Notenliste!K12)/Notenliste!$G$1)&gt;=((Endnoten!$AH$35)/100),4.1,IF(((Notenliste!K12)/Notenliste!$G$1)&gt;=((Endnoten!$AH$36)/100),4.2,IF(((Notenliste!K12)/Notenliste!$G$1)&gt;=((Endnoten!$AH$37)/100),4.3,IF(((Notenliste!K12)/Notenliste!$G$1)&gt;=((Endnoten!$AH$38)/100),4.4,IF(((Notenliste!K12)/Notenliste!$G$1)&gt;=((Endnoten!$AH$39)/100),4.5,IF(((Notenliste!K12)/Notenliste!$G$1)&gt;=((Endnoten!$AH$40)/100),4.6,IF(((Notenliste!K12)/Notenliste!$G$1)&gt;=((Endnoten!$AH$41)/100),4.7,IF(((Notenliste!K12)/Notenliste!$G$1)&gt;=((Endnoten!$AH$42)/100),4.8,IF(((Notenliste!K12)/Notenliste!$G$1)&gt;=((Endnoten!$AH$43)/100),4.9,5))))))))))))))))))))))))))))))))))))))))</f>
        <v>5</v>
      </c>
      <c r="S12" s="49">
        <f>Notenliste!K12</f>
        <v>0</v>
      </c>
      <c r="T12" s="50">
        <f>IF(Notenliste!K12&gt;=0.1,Notenliste!K12/Notenliste!K$1,)</f>
        <v>0</v>
      </c>
      <c r="U12" s="51">
        <f>IF(Endnoten!T12&gt;=(Endnoten!$AF$5/100),1,IF(Endnoten!T12&gt;=(Endnoten!$AF$6/100),2,IF(Endnoten!T12&gt;=(Endnoten!$AF$7/100),3,IF(Endnoten!T12&gt;=(Endnoten!$AF$8/100),4,5))))</f>
        <v>5</v>
      </c>
      <c r="V12" s="57">
        <f>IF(((Notenliste!K12)/Notenliste!$K$1)&gt;=((Endnoten!$AH$5+1)/100),1,IF(((Notenliste!K12)/Notenliste!$K$1)&gt;=(Endnoten!$AH$5/100),1.1,IF(((Notenliste!K12)/Notenliste!$K$1)&gt;=(Endnoten!$AH$6/100),1.2,IF(((Notenliste!K12)/Notenliste!$K$1)&gt;=(Endnoten!$AH$7/100),1.3,IF(((Notenliste!K12)/Notenliste!$K$1)&gt;=((Endnoten!$AH$8)/100),1.4,IF(((Notenliste!K12)/Notenliste!$K$1)&gt;=((Endnoten!$AH$9)/100),1.5,IF(((Notenliste!K12)/Notenliste!$K$1)&gt;=((Endnoten!$AH$10)/100),1.6,IF(((Notenliste!K12)/Notenliste!$K$1)&gt;=((Endnoten!$AH$11)/100),1.7,IF(((Notenliste!K12)/Notenliste!$K$1)&gt;=((Endnoten!$AH$12)/100),1.8,IF(((Notenliste!K12)/Notenliste!$K$1)&gt;=((Endnoten!$AH$13)/100),1.9,IF(((Notenliste!K12)/Notenliste!$K$1)&gt;=((Endnoten!$AH$14)/100),2,IF(((Notenliste!K12)/Notenliste!$K$1)&gt;=((Endnoten!$AH$15)/100),2.1,IF(((Notenliste!K12)/Notenliste!$K$1)&gt;=((Endnoten!$AH$16)/100),2.2,IF(((Notenliste!K12)/Notenliste!$K$1)&gt;=((Endnoten!$AH$17)/100),2.3,IF(((Notenliste!K12)/Notenliste!$K$1)&gt;=((Endnoten!$AH$18)/100),2.4,IF(((Notenliste!K12)/Notenliste!$K$1)&gt;=((Endnoten!$AH$19)/100),2.5,IF(((Notenliste!K12)/Notenliste!$K$1)&gt;=((Endnoten!$AH$20)/100),2.6,IF(((Notenliste!K12)/Notenliste!$K$1)&gt;=((Endnoten!$AH$21)/100),2.7,IF(((Notenliste!K12)/Notenliste!$K$1)&gt;=((Endnoten!$AH$22)/100),2.8,IF(((Notenliste!K12)/Notenliste!$K$1)&gt;=((Endnoten!$AH$23)/100),2.9,IF(((Notenliste!K12)/Notenliste!$K$1)&gt;=((Endnoten!$AH$24)/100),3,IF(((Notenliste!K12)/Notenliste!$K$1)&gt;=((Endnoten!$AH$25)/100),3.1,IF(((Notenliste!K12)/Notenliste!$K$1)&gt;=((Endnoten!$AH$26)/100),3.2,IF(((Notenliste!K12)/Notenliste!$K$1)&gt;=((Endnoten!$AH$27)/100),3.3,IF(((Notenliste!K12)/Notenliste!$K$1)&gt;=((Endnoten!$AH$28)/100),3.4,IF(((Notenliste!K12)/Notenliste!$K$1)&gt;=((Endnoten!$AH$29)/100),3.5,IF(((Notenliste!K12)/Notenliste!$K$1)&gt;=((Endnoten!$AH$30)/100),3.6,IF(((Notenliste!K12)/Notenliste!$K$1)&gt;=((Endnoten!$AH$31)/100),3.7,IF(((Notenliste!K12)/Notenliste!$K$1)&gt;=((Endnoten!$AH$32)/100),3.8,IF(((Notenliste!K12)/Notenliste!$K$1)&gt;=((Endnoten!$AH$33)/100),3.9,IF(((Notenliste!K12)/Notenliste!$K$1)&gt;=((Endnoten!$AH$34)/100),4,IF(((Notenliste!K12)/Notenliste!$K$1)&gt;=((Endnoten!$AH$35)/100),4.1,IF(((Notenliste!K12)/Notenliste!$K$1)&gt;=((Endnoten!$AH$36)/100),4.2,IF(((Notenliste!K12)/Notenliste!$K$1)&gt;=((Endnoten!$AH$37)/100),4.3,IF(((Notenliste!K12)/Notenliste!$K$1)&gt;=((Endnoten!$AH$38)/100),4.4,IF(((Notenliste!K12)/Notenliste!$K$1)&gt;=((Endnoten!$AH$39)/100),4.5,IF(((Notenliste!K12)/Notenliste!$K$1)&gt;=((Endnoten!$AH$40)/100),4.6,IF(((Notenliste!K12)/Notenliste!$K$1)&gt;=((Endnoten!$AH$41)/100),4.7,IF(((Notenliste!K12)/Notenliste!$K$1)&gt;=((Endnoten!$AH$42)/100),4.8,IF(((Notenliste!K12)/Notenliste!$K$1)&gt;=((Endnoten!$AH$43)/100),4.9,5))))))))))))))))))))))))))))))))))))))))</f>
        <v>5</v>
      </c>
      <c r="W12" s="53">
        <v>0</v>
      </c>
      <c r="X12" s="50" t="e" cm="1">
        <f t="array" ref="X12">_xlfn.IFS((T12&gt;0.1),(AVERAGE(F12,J12,N12,R12,U12)),(P12&gt;=0.1),(AVERAGE(F12,J12,N12,R12)),(L12&gt;=0.1),(AVERAGE(F12,J12,N12)),(H12&gt;0.1),(AVERAGE(F12,J12)),(D12&gt;0.1),F12)</f>
        <v>#N/A</v>
      </c>
      <c r="Y12" s="54">
        <f t="shared" si="0"/>
        <v>5</v>
      </c>
      <c r="Z12" s="54">
        <f>SUM(Notenliste!N12:AI12)</f>
        <v>1</v>
      </c>
      <c r="AA12" s="78">
        <f>Notenliste!AJ12</f>
        <v>1</v>
      </c>
      <c r="AB12" s="54" t="e">
        <f>((AA12*Notenliste!$AJ$2)+(IF(W12=0,X12,Y12)*(1-Notenliste!$AJ$2)))</f>
        <v>#N/A</v>
      </c>
      <c r="AC12" s="55">
        <f t="shared" si="1"/>
        <v>5</v>
      </c>
      <c r="AD12" s="17">
        <f t="shared" si="2"/>
        <v>5</v>
      </c>
      <c r="AE12" s="32" t="s">
        <v>44</v>
      </c>
      <c r="AF12" s="94">
        <v>1.85</v>
      </c>
      <c r="AG12" s="23">
        <v>1.8</v>
      </c>
      <c r="AH12" s="23">
        <f t="shared" ref="AH12:AH18" si="8">AH11-1</f>
        <v>86</v>
      </c>
      <c r="AI12">
        <f>IF(((AL12+AJ12+AK12)/$AL$3)&gt;=((Endnoten!$AH$5+1)/100),1,IF(((AL12+AJ12+AK12)/$AL$3)&gt;=(Endnoten!$AH$5/100),1.1,IF(((AL12+AJ12+AK12)/$AL$3)&gt;=(Endnoten!$AH$6/100),1.2,IF(((AL12+AJ12+AK12)/$AL$3)&gt;=(Endnoten!$AH$7/100),1.3,IF(((AL12+AJ12+AK12)/$AL$3)&gt;=((Endnoten!$AH$8)/100),1.4,IF(((AL12+AJ12+AK12)/$AL$3)&gt;=((Endnoten!$AH$9)/100),1.5,IF(((AL12+AJ12+AK12)/$AL$3)&gt;=((Endnoten!$AH$10)/100),1.6,IF(((AL12+AJ12+AK12)/$AL$3)&gt;=((Endnoten!$AH$11)/100),1.7,IF(((AL12+AJ12+AK12)/$AL$3)&gt;=((Endnoten!$AH$12)/100),1.8,IF(((AL12+AJ12+AK12)/$AL$3)&gt;=((Endnoten!$AH$13)/100),1.9,IF(((AL12+AJ12+AK12)/$AL$3)&gt;=((Endnoten!$AH$14)/100),2,IF(((AL12+AJ12+AK12)/$AL$3)&gt;=((Endnoten!$AH$15)/100),2.1,IF(((AL12+AJ12+AK12)/$AL$3)&gt;=((Endnoten!$AH$16)/100),2.2,IF(((AL12+AJ12+AK12)/$AL$3)&gt;=((Endnoten!$AH$17)/100),2.3,IF(((AL12+AJ12+AK12)/$AL$3)&gt;=((Endnoten!$AH$18)/100),2.4,IF(((AL12+AJ12+AK12)/$AL$3)&gt;=((Endnoten!$AH$19)/100),2.5,IF(((AL12+AJ12+AK12)/$AL$3)&gt;=((Endnoten!$AH$20)/100),2.6,IF(((AL12+AJ12+AK12)/$AL$3)&gt;=((Endnoten!$AH$21)/100),2.7,IF(((AL12+AJ12+AK12)/$AL$3)&gt;=((Endnoten!$AH$22)/100),2.8,IF(((AL12+AJ12+AK12)/$AL$3)&gt;=((Endnoten!$AH$23)/100),2.9,IF(((AL12+AJ12+AK12)/$AL$3)&gt;=((Endnoten!$AH$24)/100),3,IF(((AL12+AJ12+AK12)/$AL$3)&gt;=((Endnoten!$AH$25)/100),3.1,IF(((AL12+AJ12+AK12)/$AL$3)&gt;=((Endnoten!$AH$26)/100),3.2,IF(((AL12+AJ12+AK12)/$AL$3)&gt;=((Endnoten!$AH$27)/100),3.3,IF(((AL12+AJ12+AK12)/$AL$3)&gt;=((Endnoten!$AH$28)/100),3.4,IF(((AL12+AJ12+AK12)/$AL$3)&gt;=((Endnoten!$AH$29)/100),3.5,IF(((AL12+AJ12+AK12)/$AL$3)&gt;=((Endnoten!$AH$30)/100),3.6,IF(((AL12+AJ12+AK12)/$AL$3)&gt;=((Endnoten!$AH$31)/100),3.7,IF(((AL12+AJ12+AK12)/$AL$3)&gt;=((Endnoten!$AH$32)/100),3.8,IF(((AL12+AJ12+AK12)/$AL$3)&gt;=((Endnoten!$AH$33)/100),3.9,IF(((AL12+AJ12+AK12)/$AL$3)&gt;=((Endnoten!$AH$34)/100),4,IF(((AL12+AJ12+AK12)/$AL$3)&gt;=((Endnoten!$AH$35)/100),4.1,IF(((AL12+AJ12+AK12)/$AL$3)&gt;=((Endnoten!$AH$36)/100),4.2,IF(((AL12+AJ12+AK12)/$AL$3)&gt;=((Endnoten!$AH$37)/100),4.3,IF(((AL12+AJ12+AK12)/$AL$3)&gt;=((Endnoten!$AH$38)/100),4.4,IF(((AL12+AJ12+AK12)/$AL$3)&gt;=((Endnoten!$AH$39)/100),4.5,IF(((AL12+AJ12+AK12)/$AL$3)&gt;=((Endnoten!$AH$40)/100),4.6,IF(((AL12+AJ12+AK12)/$AL$3)&gt;=((Endnoten!$AH$41)/100),4.7,IF(((AL12+AJ12+AK12)/$AL$3)&gt;=((Endnoten!$AH$42)/100),4.8,IF(((AL12+AJ12+AK12)/$AL$3)&gt;=((Endnoten!$AH$43)/100),4.9,5))))))))))))))))))))))))))))))))))))))))</f>
        <v>1.8</v>
      </c>
      <c r="AL12">
        <f t="shared" si="7"/>
        <v>86</v>
      </c>
      <c r="AN12" s="82"/>
      <c r="AO12" s="82">
        <f t="shared" si="3"/>
        <v>5</v>
      </c>
      <c r="AP12" s="82">
        <f t="shared" si="4"/>
        <v>5</v>
      </c>
      <c r="AQ12" s="82">
        <f t="shared" si="5"/>
        <v>5</v>
      </c>
      <c r="AR12" s="82">
        <f t="shared" si="6"/>
        <v>5</v>
      </c>
      <c r="AT12" s="1">
        <f>IF(((Notenliste!C12+Notenliste!E12+Notenliste!G12)/$AT$1)&gt;=((Endnoten!$AH$5+1)/100),1,IF(((Notenliste!C12+Notenliste!E12+Notenliste!G12)/$AT$1)&gt;=(Endnoten!$AH$5/100),1.1,IF(((Notenliste!C12+Notenliste!E12+Notenliste!G12)/$AT$1)&gt;=(Endnoten!$AH$6/100),1.2,IF(((Notenliste!C12+Notenliste!E12+Notenliste!G12)/$AT$1)&gt;=(Endnoten!$AH$7/100),1.3,IF(((Notenliste!C12+Notenliste!E12+Notenliste!G12)/$AT$1)&gt;=((Endnoten!$AH$8)/100),1.4,IF(((Notenliste!C12+Notenliste!E12+Notenliste!G12)/$AT$1)&gt;=((Endnoten!$AH$9)/100),1.5,IF(((Notenliste!C12+Notenliste!E12+Notenliste!G12)/$AT$1)&gt;=((Endnoten!$AH$10)/100),1.6,IF(((Notenliste!C12+Notenliste!E12+Notenliste!G12)/$AT$1)&gt;=((Endnoten!$AH$11)/100),1.7,IF(((Notenliste!C12+Notenliste!E12+Notenliste!G12)/$AT$1)&gt;=((Endnoten!$AH$12)/100),1.8,IF(((Notenliste!C12+Notenliste!E12+Notenliste!G12)/$AT$1)&gt;=((Endnoten!$AH$13)/100),1.9,IF(((Notenliste!C12+Notenliste!E12+Notenliste!G12)/$AT$1)&gt;=((Endnoten!$AH$14)/100),2,IF(((Notenliste!C12+Notenliste!E12+Notenliste!G12)/$AT$1)&gt;=((Endnoten!$AH$15)/100),2.1,IF(((Notenliste!C12+Notenliste!E12+Notenliste!G12)/$AT$1)&gt;=((Endnoten!$AH$16)/100),2.2,IF(((Notenliste!C12+Notenliste!E12+Notenliste!G12)/$AT$1)&gt;=((Endnoten!$AH$17)/100),2.3,IF(((Notenliste!C12+Notenliste!E12+Notenliste!G12)/$AT$1)&gt;=((Endnoten!$AH$18)/100),2.4,IF(((Notenliste!C12+Notenliste!E12+Notenliste!G12)/$AT$1)&gt;=((Endnoten!$AH$19)/100),2.5,IF(((Notenliste!C12+Notenliste!E12+Notenliste!G12)/$AT$1)&gt;=((Endnoten!$AH$20)/100),2.6,IF(((Notenliste!C12+Notenliste!E12+Notenliste!G12)/$AT$1)&gt;=((Endnoten!$AH$21)/100),2.7,IF(((Notenliste!C12+Notenliste!E12+Notenliste!G12)/$AT$1)&gt;=((Endnoten!$AH$22)/100),2.8,IF(((Notenliste!C12+Notenliste!E12+Notenliste!G12)/$AT$1)&gt;=((Endnoten!$AH$23)/100),2.9,IF(((Notenliste!C12+Notenliste!E12+Notenliste!G12)/$AT$1)&gt;=((Endnoten!$AH$24)/100),3,IF(((Notenliste!C12+Notenliste!E12+Notenliste!G12)/$AT$1)&gt;=((Endnoten!$AH$25)/100),3.1,IF(((Notenliste!C12+Notenliste!E12+Notenliste!G12)/$AT$1)&gt;=((Endnoten!$AH$26)/100),3.2,IF(((Notenliste!C12+Notenliste!E12+Notenliste!G12)/$AT$1)&gt;=((Endnoten!$AH$27)/100),3.3,IF(((Notenliste!C12+Notenliste!E12+Notenliste!G12)/$AT$1)&gt;=((Endnoten!$AH$28)/100),3.4,IF(((Notenliste!C12+Notenliste!E12+Notenliste!G12)/$AT$1)&gt;=((Endnoten!$AH$29)/100),3.5,IF(((Notenliste!C12+Notenliste!E12+Notenliste!G12)/$AT$1)&gt;=((Endnoten!$AH$30)/100),3.6,IF(((Notenliste!C12+Notenliste!E12+Notenliste!G12)/$AT$1)&gt;=((Endnoten!$AH$31)/100),3.7,IF(((Notenliste!C12+Notenliste!E12+Notenliste!G12)/$AT$1)&gt;=((Endnoten!$AH$32)/100),3.8,IF(((Notenliste!C12+Notenliste!E12+Notenliste!G12)/$AT$1)&gt;=((Endnoten!$AH$33)/100),3.9,IF(((Notenliste!C12+Notenliste!E12+Notenliste!G12)/$AT$1)&gt;=((Endnoten!$AH$34)/100),4,IF(((Notenliste!C12+Notenliste!E12+Notenliste!G12)/$AT$1)&gt;=((Endnoten!$AH$35)/100),4.1,IF(((Notenliste!C12+Notenliste!E12+Notenliste!G12)/$AT$1)&gt;=((Endnoten!$AH$36)/100),4.2,IF(((Notenliste!C12+Notenliste!E12+Notenliste!G12)/$AT$1)&gt;=((Endnoten!$AH$37)/100),4.3,IF(((Notenliste!C12+Notenliste!E12+Notenliste!G12)/$AT$1)&gt;=((Endnoten!$AH$38)/100),4.4,IF(((Notenliste!C12+Notenliste!E12+Notenliste!G12)/$AT$1)&gt;=((Endnoten!$AH$39)/100),4.5,IF(((Notenliste!C12+Notenliste!E12+Notenliste!G12)/$AT$1)&gt;=((Endnoten!$AH$40)/100),4.6,IF(((Notenliste!C12+Notenliste!E12+Notenliste!G12)/$AT$1)&gt;=((Endnoten!$AH$41)/100),4.7,IF(((Notenliste!C12+Notenliste!E12+Notenliste!G12)/$AT$1)&gt;=((Endnoten!$AH$42)/100),4.8,IF(((Notenliste!C12+Notenliste!E12+Notenliste!G12)/$AT$1)&gt;=((Endnoten!$AH$43)/100),4.9,5))))))))))))))))))))))))))))))))))))))))</f>
        <v>5</v>
      </c>
      <c r="AU12" s="1">
        <f>IF(((Notenliste!C12+Notenliste!E12+Notenliste!G12+Notenliste!K12)/$AU$1)&gt;=((Endnoten!$AH$5+1)/100),1,IF(((Notenliste!C12+Notenliste!E12+Notenliste!G12+Notenliste!K12)/$AU$1)&gt;=(Endnoten!$AH$5/100),1.1,IF(((Notenliste!C12+Notenliste!E12+Notenliste!G12+Notenliste!K12)/$AU$1)&gt;=(Endnoten!$AH$6/100),1.2,IF(((Notenliste!C12+Notenliste!E12+Notenliste!G12+Notenliste!K12)/$AU$1)&gt;=(Endnoten!$AH$7/100),1.3,IF(((Notenliste!C12+Notenliste!E12+Notenliste!G12+Notenliste!K12)/$AU$1)&gt;=((Endnoten!$AH$8)/100),1.4,IF(((Notenliste!C12+Notenliste!E12+Notenliste!G12+Notenliste!K12)/$AU$1)&gt;=((Endnoten!$AH$9)/100),1.5,IF(((Notenliste!C12+Notenliste!E12+Notenliste!G12+Notenliste!K12)/$AU$1)&gt;=((Endnoten!$AH$10)/100),1.6,IF(((Notenliste!C12+Notenliste!E12+Notenliste!G12+Notenliste!K12)/$AU$1)&gt;=((Endnoten!$AH$11)/100),1.7,IF(((Notenliste!C12+Notenliste!E12+Notenliste!G12+Notenliste!K12)/$AU$1)&gt;=((Endnoten!$AH$12)/100),1.8,IF(((Notenliste!C12+Notenliste!E12+Notenliste!G12+Notenliste!K12)/$AU$1)&gt;=((Endnoten!$AH$13)/100),1.9,IF(((Notenliste!C12+Notenliste!E12+Notenliste!G12+Notenliste!K12)/$AU$1)&gt;=((Endnoten!$AH$14)/100),2,IF(((Notenliste!C12+Notenliste!E12+Notenliste!G12+Notenliste!K12)/$AU$1)&gt;=((Endnoten!$AH$15)/100),2.1,IF(((Notenliste!C12+Notenliste!E12+Notenliste!G12+Notenliste!K12)/$AU$1)&gt;=((Endnoten!$AH$16)/100),2.2,IF(((Notenliste!C12+Notenliste!E12+Notenliste!G12+Notenliste!K12)/$AU$1)&gt;=((Endnoten!$AH$17)/100),2.3,IF(((Notenliste!C12+Notenliste!E12+Notenliste!G12+Notenliste!K12)/$AU$1)&gt;=((Endnoten!$AH$18)/100),2.4,IF(((Notenliste!C12+Notenliste!E12+Notenliste!G12+Notenliste!K12)/$AU$1)&gt;=((Endnoten!$AH$19)/100),2.5,IF(((Notenliste!C12+Notenliste!E12+Notenliste!G12+Notenliste!K12)/$AU$1)&gt;=((Endnoten!$AH$20)/100),2.6,IF(((Notenliste!C12+Notenliste!E12+Notenliste!G12+Notenliste!K12)/$AU$1)&gt;=((Endnoten!$AH$21)/100),2.7,IF(((Notenliste!C12+Notenliste!E12+Notenliste!G12+Notenliste!K12)/$AU$1)&gt;=((Endnoten!$AH$22)/100),2.8,IF(((Notenliste!C12+Notenliste!E12+Notenliste!G12+Notenliste!K12)/$AU$1)&gt;=((Endnoten!$AH$23)/100),2.9,IF(((Notenliste!C12+Notenliste!E12+Notenliste!G12+Notenliste!K12)/$AU$1)&gt;=((Endnoten!$AH$24)/100),3,IF(((Notenliste!C12+Notenliste!E12+Notenliste!G12+Notenliste!K12)/$AU$1)&gt;=((Endnoten!$AH$25)/100),3.1,IF(((Notenliste!C12+Notenliste!E12+Notenliste!G12+Notenliste!K12)/$AU$1)&gt;=((Endnoten!$AH$26)/100),3.2,IF(((Notenliste!C12+Notenliste!E12+Notenliste!G12+Notenliste!K12)/$AU$1)&gt;=((Endnoten!$AH$27)/100),3.3,IF(((Notenliste!C12+Notenliste!E12+Notenliste!G12+Notenliste!K12)/$AU$1)&gt;=((Endnoten!$AH$28)/100),3.4,IF(((Notenliste!C12+Notenliste!E12+Notenliste!G12+Notenliste!K12)/$AU$1)&gt;=((Endnoten!$AH$29)/100),3.5,IF(((Notenliste!C12+Notenliste!E12+Notenliste!G12+Notenliste!K12)/$AU$1)&gt;=((Endnoten!$AH$30)/100),3.6,IF(((Notenliste!C12+Notenliste!E12+Notenliste!G12+Notenliste!K12)/$AU$1)&gt;=((Endnoten!$AH$31)/100),3.7,IF(((Notenliste!C12+Notenliste!E12+Notenliste!G12+Notenliste!K12)/$AU$1)&gt;=((Endnoten!$AH$32)/100),3.8,IF(((Notenliste!C12+Notenliste!E12+Notenliste!G12+Notenliste!K12)/$AU$1)&gt;=((Endnoten!$AH$33)/100),3.9,IF(((Notenliste!C12+Notenliste!E12+Notenliste!G12+Notenliste!K12)/$AU$1)&gt;=((Endnoten!$AH$34)/100),4,IF(((Notenliste!C12+Notenliste!E12+Notenliste!G12+Notenliste!K12)/$AU$1)&gt;=((Endnoten!$AH$35)/100),4.1,IF(((Notenliste!C12+Notenliste!E12+Notenliste!G12+Notenliste!K12)/$AU$1)&gt;=((Endnoten!$AH$36)/100),4.2,IF(((Notenliste!C12+Notenliste!E12+Notenliste!G12+Notenliste!K12)/$AU$1)&gt;=((Endnoten!$AH$37)/100),4.3,IF(((Notenliste!C12+Notenliste!E12+Notenliste!G12+Notenliste!K12)/$AU$1)&gt;=((Endnoten!$AH$38)/100),4.4,IF(((Notenliste!C12+Notenliste!E12+Notenliste!G12+Notenliste!K12)/$AU$1)&gt;=((Endnoten!$AH$39)/100),4.5,IF(((Notenliste!C12+Notenliste!E12+Notenliste!G12+Notenliste!K12)/$AU$1)&gt;=((Endnoten!$AH$40)/100),4.6,IF(((Notenliste!C12+Notenliste!E12+Notenliste!G12+Notenliste!K12)/$AU$1)&gt;=((Endnoten!$AH$41)/100),4.7,IF(((Notenliste!C12+Notenliste!E12+Notenliste!G12+Notenliste!K12)/$AU$1)&gt;=((Endnoten!$AH$42)/100),4.8,IF(((Notenliste!C12+Notenliste!E12+Notenliste!G12+Notenliste!K12)/$AU$1)&gt;=((Endnoten!$AH$43)/100),4.9,5))))))))))))))))))))))))))))))))))))))))</f>
        <v>5</v>
      </c>
    </row>
    <row r="13" spans="1:47" ht="18.75" x14ac:dyDescent="0.3">
      <c r="A13" s="37">
        <f>'Schüler+Bedienungsanleitung'!A13</f>
        <v>10</v>
      </c>
      <c r="B13" s="72">
        <f>'Schüler+Bedienungsanleitung'!B13</f>
        <v>10</v>
      </c>
      <c r="C13" s="35">
        <f>Notenliste!C13</f>
        <v>0</v>
      </c>
      <c r="D13" s="36">
        <f>IF(Notenliste!C13&gt;=0.1,Notenliste!C13/Notenliste!C$1,)</f>
        <v>0</v>
      </c>
      <c r="E13" s="37">
        <f>IF(Endnoten!D13&gt;=(Endnoten!$AF$5/100),1,IF(Endnoten!D13&gt;=(Endnoten!$AF$6/100),2,IF(Endnoten!D13&gt;=(Endnoten!$AF$7/100),3,IF(Endnoten!D13&gt;=(Endnoten!$AF$8/100),4,5))))</f>
        <v>5</v>
      </c>
      <c r="F13" s="38">
        <f>IF(((Notenliste!C13)/Notenliste!$C$1)&gt;=((Endnoten!$AH$5+1)/100),1,IF(((Notenliste!C13)/Notenliste!$C$1)&gt;=(Endnoten!$AH$5/100),1.1,IF(((Notenliste!C13)/Notenliste!$C$1)&gt;=(Endnoten!$AH$6/100),1.2,IF(((Notenliste!C13)/Notenliste!$C$1)&gt;=(Endnoten!$AH$7/100),1.3,IF(((Notenliste!C13)/Notenliste!$C$1)&gt;=((Endnoten!$AH$8)/100),1.4,IF(((Notenliste!C13)/Notenliste!$C$1)&gt;=((Endnoten!$AH$9)/100),1.5,IF(((Notenliste!C13)/Notenliste!$C$1)&gt;=((Endnoten!$AH$10)/100),1.6,IF(((Notenliste!C13)/Notenliste!$C$1)&gt;=((Endnoten!$AH$11)/100),1.7,IF(((Notenliste!C13)/Notenliste!$C$1)&gt;=((Endnoten!$AH$12)/100),1.8,IF(((Notenliste!C13)/Notenliste!$C$1)&gt;=((Endnoten!$AH$13)/100),1.9,IF(((Notenliste!C13)/Notenliste!$C$1)&gt;=((Endnoten!$AH$14)/100),2,IF(((Notenliste!C13)/Notenliste!$C$1)&gt;=((Endnoten!$AH$15)/100),2.1,IF(((Notenliste!C13)/Notenliste!$C$1)&gt;=((Endnoten!$AH$16)/100),2.2,IF(((Notenliste!C13)/Notenliste!$C$1)&gt;=((Endnoten!$AH$17)/100),2.3,IF(((Notenliste!C13)/Notenliste!$C$1)&gt;=((Endnoten!$AH$18)/100),2.4,IF(((Notenliste!C13)/Notenliste!$C$1)&gt;=((Endnoten!$AH$19)/100),2.5,IF(((Notenliste!C13)/Notenliste!$C$1)&gt;=((Endnoten!$AH$20)/100),2.6,IF(((Notenliste!C13)/Notenliste!$C$1)&gt;=((Endnoten!$AH$21)/100),2.7,IF(((Notenliste!C13)/Notenliste!$C$1)&gt;=((Endnoten!$AH$22)/100),2.8,IF(((Notenliste!C13)/Notenliste!$C$1)&gt;=((Endnoten!$AH$23)/100),2.9,IF(((Notenliste!C13)/Notenliste!$C$1)&gt;=((Endnoten!$AH$24)/100),3,IF(((Notenliste!C13)/Notenliste!$C$1)&gt;=((Endnoten!$AH$25)/100),3.1,IF(((Notenliste!C13)/Notenliste!$C$1)&gt;=((Endnoten!$AH$26)/100),3.2,IF(((Notenliste!C13)/Notenliste!$C$1)&gt;=((Endnoten!$AH$27)/100),3.3,IF(((Notenliste!C13)/Notenliste!$C$1)&gt;=((Endnoten!$AH$28)/100),3.4,IF(((Notenliste!C13)/Notenliste!$C$1)&gt;=((Endnoten!$AH$29)/100),3.5,IF(((Notenliste!C13)/Notenliste!$C$1)&gt;=((Endnoten!$AH$30)/100),3.6,IF(((Notenliste!C13)/Notenliste!$C$1)&gt;=((Endnoten!$AH$31)/100),3.7,IF(((Notenliste!C13)/Notenliste!$C$1)&gt;=((Endnoten!$AH$32)/100),3.8,IF(((Notenliste!C13)/Notenliste!$C$1)&gt;=((Endnoten!$AH$33)/100),3.9,IF(((Notenliste!C13)/Notenliste!$C$1)&gt;=((Endnoten!$AH$34)/100),4,IF(((Notenliste!C13)/Notenliste!$C$1)&gt;=((Endnoten!$AH$35)/100),4.1,IF(((Notenliste!C13)/Notenliste!$C$1)&gt;=((Endnoten!$AH$36)/100),4.2,IF(((Notenliste!C13)/Notenliste!$C$1)&gt;=((Endnoten!$AH$37)/100),4.3,IF(((Notenliste!C13)/Notenliste!$C$1)&gt;=((Endnoten!$AH$38)/100),4.4,IF(((Notenliste!C13)/Notenliste!$C$1)&gt;=((Endnoten!$AH$39)/100),4.5,IF(((Notenliste!C13)/Notenliste!$C$1)&gt;=((Endnoten!$AH$40)/100),4.6,IF(((Notenliste!C13)/Notenliste!$C$1)&gt;=((Endnoten!$AH$41)/100),4.7,IF(((Notenliste!C13)/Notenliste!$C$1)&gt;=((Endnoten!$AH$42)/100),4.8,IF(((Notenliste!C13)/Notenliste!$C$1)&gt;=((Endnoten!$AH$43)/100),4.9,5))))))))))))))))))))))))))))))))))))))))</f>
        <v>5</v>
      </c>
      <c r="G13" s="35">
        <f>Notenliste!E13</f>
        <v>0</v>
      </c>
      <c r="H13" s="36">
        <f>IF(Notenliste!E13&gt;=0.1,Notenliste!E13/Notenliste!E$1,)</f>
        <v>0</v>
      </c>
      <c r="I13" s="37">
        <f>IF(Endnoten!H13&gt;=(Endnoten!$AF$5/100),1,IF(Endnoten!H13&gt;=(Endnoten!$AF$6/100),2,IF(Endnoten!H13&gt;=(Endnoten!$AF$7/100),3,IF(Endnoten!H13&gt;=(Endnoten!$AF$8/100),4,5))))</f>
        <v>5</v>
      </c>
      <c r="J13" s="38">
        <f>IF(((Notenliste!E13)/Notenliste!$E$1)&gt;=((Endnoten!$AH$5+1)/100),1,IF(((Notenliste!E13)/Notenliste!$E$1)&gt;=(Endnoten!$AH$5/100),1.1,IF(((Notenliste!E13)/Notenliste!$E$1)&gt;=(Endnoten!$AH$6/100),1.2,IF(((Notenliste!E13)/Notenliste!$E$1)&gt;=(Endnoten!$AH$7/100),1.3,IF(((Notenliste!E13)/Notenliste!$E$1)&gt;=((Endnoten!$AH$8)/100),1.4,IF(((Notenliste!E13)/Notenliste!$E$1)&gt;=((Endnoten!$AH$9)/100),1.5,IF(((Notenliste!E13)/Notenliste!$E$1)&gt;=((Endnoten!$AH$10)/100),1.6,IF(((Notenliste!E13)/Notenliste!$E$1)&gt;=((Endnoten!$AH$11)/100),1.7,IF(((Notenliste!E13)/Notenliste!$E$1)&gt;=((Endnoten!$AH$12)/100),1.8,IF(((Notenliste!E13)/Notenliste!$E$1)&gt;=((Endnoten!$AH$13)/100),1.9,IF(((Notenliste!E13)/Notenliste!$E$1)&gt;=((Endnoten!$AH$14)/100),2,IF(((Notenliste!E13)/Notenliste!$E$1)&gt;=((Endnoten!$AH$15)/100),2.1,IF(((Notenliste!E13)/Notenliste!$E$1)&gt;=((Endnoten!$AH$16)/100),2.2,IF(((Notenliste!E13)/Notenliste!$E$1)&gt;=((Endnoten!$AH$17)/100),2.3,IF(((Notenliste!E13)/Notenliste!$E$1)&gt;=((Endnoten!$AH$18)/100),2.4,IF(((Notenliste!E13)/Notenliste!$E$1)&gt;=((Endnoten!$AH$19)/100),2.5,IF(((Notenliste!E13)/Notenliste!$E$1)&gt;=((Endnoten!$AH$20)/100),2.6,IF(((Notenliste!E13)/Notenliste!$E$1)&gt;=((Endnoten!$AH$21)/100),2.7,IF(((Notenliste!E13)/Notenliste!$E$1)&gt;=((Endnoten!$AH$22)/100),2.8,IF(((Notenliste!E13)/Notenliste!$E$1)&gt;=((Endnoten!$AH$23)/100),2.9,IF(((Notenliste!E13)/Notenliste!$E$1)&gt;=((Endnoten!$AH$24)/100),3,IF(((Notenliste!E13)/Notenliste!$E$1)&gt;=((Endnoten!$AH$25)/100),3.1,IF(((Notenliste!E13)/Notenliste!$E$1)&gt;=((Endnoten!$AH$26)/100),3.2,IF(((Notenliste!E13)/Notenliste!$E$1)&gt;=((Endnoten!$AH$27)/100),3.3,IF(((Notenliste!E13)/Notenliste!$E$1)&gt;=((Endnoten!$AH$28)/100),3.4,IF(((Notenliste!E13)/Notenliste!$E$1)&gt;=((Endnoten!$AH$29)/100),3.5,IF(((Notenliste!E13)/Notenliste!$E$1)&gt;=((Endnoten!$AH$30)/100),3.6,IF(((Notenliste!E13)/Notenliste!$E$1)&gt;=((Endnoten!$AH$31)/100),3.7,IF(((Notenliste!E13)/Notenliste!$E$1)&gt;=((Endnoten!$AH$32)/100),3.8,IF(((Notenliste!E13)/Notenliste!$E$1)&gt;=((Endnoten!$AH$33)/100),3.9,IF(((Notenliste!E13)/Notenliste!$E$1)&gt;=((Endnoten!$AH$34)/100),4,IF(((Notenliste!E13)/Notenliste!$E$1)&gt;=((Endnoten!$AH$35)/100),4.1,IF(((Notenliste!E13)/Notenliste!$E$1)&gt;=((Endnoten!$AH$36)/100),4.2,IF(((Notenliste!E13)/Notenliste!$E$1)&gt;=((Endnoten!$AH$37)/100),4.3,IF(((Notenliste!E13)/Notenliste!$E$1)&gt;=((Endnoten!$AH$38)/100),4.4,IF(((Notenliste!E13)/Notenliste!$E$1)&gt;=((Endnoten!$AH$39)/100),4.5,IF(((Notenliste!E13)/Notenliste!$E$1)&gt;=((Endnoten!$AH$40)/100),4.6,IF(((Notenliste!E13)/Notenliste!$E$1)&gt;=((Endnoten!$AH$41)/100),4.7,IF(((Notenliste!E13)/Notenliste!$E$1)&gt;=((Endnoten!$AH$42)/100),4.8,IF(((Notenliste!E13)/Notenliste!$E$1)&gt;=((Endnoten!$AH$43)/100),4.9,5))))))))))))))))))))))))))))))))))))))))</f>
        <v>5</v>
      </c>
      <c r="K13" s="35">
        <f>Notenliste!G13</f>
        <v>0</v>
      </c>
      <c r="L13" s="36">
        <f>IF(Notenliste!G13&gt;=0.1,Notenliste!G13/Notenliste!G$1,)</f>
        <v>0</v>
      </c>
      <c r="M13" s="37">
        <f>IF(Endnoten!L13&gt;=(Endnoten!$AF$5/100),1,IF(Endnoten!L13&gt;=(Endnoten!$AF$6/100),2,IF(Endnoten!L13&gt;=(Endnoten!$AF$7/100),3,IF(Endnoten!L13&gt;=(Endnoten!$AF$8/100),4,5))))</f>
        <v>5</v>
      </c>
      <c r="N13" s="38">
        <f>IF(((Notenliste!G13)/Notenliste!$G$1)&gt;=((Endnoten!$AH$5+1)/100),1,IF(((Notenliste!G13)/Notenliste!$G$1)&gt;=(Endnoten!$AH$5/100),1.1,IF(((Notenliste!G13)/Notenliste!$G$1)&gt;=(Endnoten!$AH$6/100),1.2,IF(((Notenliste!G13)/Notenliste!$G$1)&gt;=(Endnoten!$AH$7/100),1.3,IF(((Notenliste!G13)/Notenliste!$G$1)&gt;=((Endnoten!$AH$8)/100),1.4,IF(((Notenliste!G13)/Notenliste!$G$1)&gt;=((Endnoten!$AH$9)/100),1.5,IF(((Notenliste!G13)/Notenliste!$G$1)&gt;=((Endnoten!$AH$10)/100),1.6,IF(((Notenliste!G13)/Notenliste!$G$1)&gt;=((Endnoten!$AH$11)/100),1.7,IF(((Notenliste!G13)/Notenliste!$G$1)&gt;=((Endnoten!$AH$12)/100),1.8,IF(((Notenliste!G13)/Notenliste!$G$1)&gt;=((Endnoten!$AH$13)/100),1.9,IF(((Notenliste!G13)/Notenliste!$G$1)&gt;=((Endnoten!$AH$14)/100),2,IF(((Notenliste!G13)/Notenliste!$G$1)&gt;=((Endnoten!$AH$15)/100),2.1,IF(((Notenliste!G13)/Notenliste!$G$1)&gt;=((Endnoten!$AH$16)/100),2.2,IF(((Notenliste!G13)/Notenliste!$G$1)&gt;=((Endnoten!$AH$17)/100),2.3,IF(((Notenliste!G13)/Notenliste!$G$1)&gt;=((Endnoten!$AH$18)/100),2.4,IF(((Notenliste!G13)/Notenliste!$G$1)&gt;=((Endnoten!$AH$19)/100),2.5,IF(((Notenliste!G13)/Notenliste!$G$1)&gt;=((Endnoten!$AH$20)/100),2.6,IF(((Notenliste!G13)/Notenliste!$G$1)&gt;=((Endnoten!$AH$21)/100),2.7,IF(((Notenliste!G13)/Notenliste!$G$1)&gt;=((Endnoten!$AH$22)/100),2.8,IF(((Notenliste!G13)/Notenliste!$G$1)&gt;=((Endnoten!$AH$23)/100),2.9,IF(((Notenliste!G13)/Notenliste!$G$1)&gt;=((Endnoten!$AH$24)/100),3,IF(((Notenliste!G13)/Notenliste!$G$1)&gt;=((Endnoten!$AH$25)/100),3.1,IF(((Notenliste!G13)/Notenliste!$G$1)&gt;=((Endnoten!$AH$26)/100),3.2,IF(((Notenliste!G13)/Notenliste!$G$1)&gt;=((Endnoten!$AH$27)/100),3.3,IF(((Notenliste!G13)/Notenliste!$G$1)&gt;=((Endnoten!$AH$28)/100),3.4,IF(((Notenliste!G13)/Notenliste!$G$1)&gt;=((Endnoten!$AH$29)/100),3.5,IF(((Notenliste!G13)/Notenliste!$G$1)&gt;=((Endnoten!$AH$30)/100),3.6,IF(((Notenliste!G13)/Notenliste!$G$1)&gt;=((Endnoten!$AH$31)/100),3.7,IF(((Notenliste!G13)/Notenliste!$G$1)&gt;=((Endnoten!$AH$32)/100),3.8,IF(((Notenliste!G13)/Notenliste!$G$1)&gt;=((Endnoten!$AH$33)/100),3.9,IF(((Notenliste!G13)/Notenliste!$G$1)&gt;=((Endnoten!$AH$34)/100),4,IF(((Notenliste!G13)/Notenliste!$G$1)&gt;=((Endnoten!$AH$35)/100),4.1,IF(((Notenliste!G13)/Notenliste!$G$1)&gt;=((Endnoten!$AH$36)/100),4.2,IF(((Notenliste!G13)/Notenliste!$G$1)&gt;=((Endnoten!$AH$37)/100),4.3,IF(((Notenliste!G13)/Notenliste!$G$1)&gt;=((Endnoten!$AH$38)/100),4.4,IF(((Notenliste!G13)/Notenliste!$G$1)&gt;=((Endnoten!$AH$39)/100),4.5,IF(((Notenliste!G13)/Notenliste!$G$1)&gt;=((Endnoten!$AH$40)/100),4.6,IF(((Notenliste!G13)/Notenliste!$G$1)&gt;=((Endnoten!$AH$41)/100),4.7,IF(((Notenliste!G13)/Notenliste!$G$1)&gt;=((Endnoten!$AH$42)/100),4.8,IF(((Notenliste!G13)/Notenliste!$G$1)&gt;=((Endnoten!$AH$43)/100),4.9,5))))))))))))))))))))))))))))))))))))))))</f>
        <v>5</v>
      </c>
      <c r="O13" s="35">
        <f>Notenliste!K13</f>
        <v>0</v>
      </c>
      <c r="P13" s="36">
        <f>IF(Notenliste!I13&gt;=0.1,Notenliste!I13/Notenliste!I$1,)</f>
        <v>0</v>
      </c>
      <c r="Q13" s="37">
        <f>IF(Endnoten!P13&gt;=(Endnoten!$AF$5/100),1,IF(Endnoten!P13&gt;=(Endnoten!$AF$6/100),2,IF(Endnoten!P13&gt;=(Endnoten!$AF$7/100),3,IF(Endnoten!P13&gt;=(Endnoten!$AF$8/100),4,5))))</f>
        <v>5</v>
      </c>
      <c r="R13" s="38">
        <f>IF(((Notenliste!K13)/Notenliste!$G$1)&gt;=((Endnoten!$AH$5+1)/100),1,IF(((Notenliste!K13)/Notenliste!$G$1)&gt;=(Endnoten!$AH$5/100),1.1,IF(((Notenliste!K13)/Notenliste!$G$1)&gt;=(Endnoten!$AH$6/100),1.2,IF(((Notenliste!K13)/Notenliste!$G$1)&gt;=(Endnoten!$AH$7/100),1.3,IF(((Notenliste!K13)/Notenliste!$G$1)&gt;=((Endnoten!$AH$8)/100),1.4,IF(((Notenliste!K13)/Notenliste!$G$1)&gt;=((Endnoten!$AH$9)/100),1.5,IF(((Notenliste!K13)/Notenliste!$G$1)&gt;=((Endnoten!$AH$10)/100),1.6,IF(((Notenliste!K13)/Notenliste!$G$1)&gt;=((Endnoten!$AH$11)/100),1.7,IF(((Notenliste!K13)/Notenliste!$G$1)&gt;=((Endnoten!$AH$12)/100),1.8,IF(((Notenliste!K13)/Notenliste!$G$1)&gt;=((Endnoten!$AH$13)/100),1.9,IF(((Notenliste!K13)/Notenliste!$G$1)&gt;=((Endnoten!$AH$14)/100),2,IF(((Notenliste!K13)/Notenliste!$G$1)&gt;=((Endnoten!$AH$15)/100),2.1,IF(((Notenliste!K13)/Notenliste!$G$1)&gt;=((Endnoten!$AH$16)/100),2.2,IF(((Notenliste!K13)/Notenliste!$G$1)&gt;=((Endnoten!$AH$17)/100),2.3,IF(((Notenliste!K13)/Notenliste!$G$1)&gt;=((Endnoten!$AH$18)/100),2.4,IF(((Notenliste!K13)/Notenliste!$G$1)&gt;=((Endnoten!$AH$19)/100),2.5,IF(((Notenliste!K13)/Notenliste!$G$1)&gt;=((Endnoten!$AH$20)/100),2.6,IF(((Notenliste!K13)/Notenliste!$G$1)&gt;=((Endnoten!$AH$21)/100),2.7,IF(((Notenliste!K13)/Notenliste!$G$1)&gt;=((Endnoten!$AH$22)/100),2.8,IF(((Notenliste!K13)/Notenliste!$G$1)&gt;=((Endnoten!$AH$23)/100),2.9,IF(((Notenliste!K13)/Notenliste!$G$1)&gt;=((Endnoten!$AH$24)/100),3,IF(((Notenliste!K13)/Notenliste!$G$1)&gt;=((Endnoten!$AH$25)/100),3.1,IF(((Notenliste!K13)/Notenliste!$G$1)&gt;=((Endnoten!$AH$26)/100),3.2,IF(((Notenliste!K13)/Notenliste!$G$1)&gt;=((Endnoten!$AH$27)/100),3.3,IF(((Notenliste!K13)/Notenliste!$G$1)&gt;=((Endnoten!$AH$28)/100),3.4,IF(((Notenliste!K13)/Notenliste!$G$1)&gt;=((Endnoten!$AH$29)/100),3.5,IF(((Notenliste!K13)/Notenliste!$G$1)&gt;=((Endnoten!$AH$30)/100),3.6,IF(((Notenliste!K13)/Notenliste!$G$1)&gt;=((Endnoten!$AH$31)/100),3.7,IF(((Notenliste!K13)/Notenliste!$G$1)&gt;=((Endnoten!$AH$32)/100),3.8,IF(((Notenliste!K13)/Notenliste!$G$1)&gt;=((Endnoten!$AH$33)/100),3.9,IF(((Notenliste!K13)/Notenliste!$G$1)&gt;=((Endnoten!$AH$34)/100),4,IF(((Notenliste!K13)/Notenliste!$G$1)&gt;=((Endnoten!$AH$35)/100),4.1,IF(((Notenliste!K13)/Notenliste!$G$1)&gt;=((Endnoten!$AH$36)/100),4.2,IF(((Notenliste!K13)/Notenliste!$G$1)&gt;=((Endnoten!$AH$37)/100),4.3,IF(((Notenliste!K13)/Notenliste!$G$1)&gt;=((Endnoten!$AH$38)/100),4.4,IF(((Notenliste!K13)/Notenliste!$G$1)&gt;=((Endnoten!$AH$39)/100),4.5,IF(((Notenliste!K13)/Notenliste!$G$1)&gt;=((Endnoten!$AH$40)/100),4.6,IF(((Notenliste!K13)/Notenliste!$G$1)&gt;=((Endnoten!$AH$41)/100),4.7,IF(((Notenliste!K13)/Notenliste!$G$1)&gt;=((Endnoten!$AH$42)/100),4.8,IF(((Notenliste!K13)/Notenliste!$G$1)&gt;=((Endnoten!$AH$43)/100),4.9,5))))))))))))))))))))))))))))))))))))))))</f>
        <v>5</v>
      </c>
      <c r="S13" s="35">
        <f>Notenliste!K13</f>
        <v>0</v>
      </c>
      <c r="T13" s="36">
        <f>IF(Notenliste!K13&gt;=0.1,Notenliste!K13/Notenliste!K$1,)</f>
        <v>0</v>
      </c>
      <c r="U13" s="37">
        <f>IF(Endnoten!T13&gt;=(Endnoten!$AF$5/100),1,IF(Endnoten!T13&gt;=(Endnoten!$AF$6/100),2,IF(Endnoten!T13&gt;=(Endnoten!$AF$7/100),3,IF(Endnoten!T13&gt;=(Endnoten!$AF$8/100),4,5))))</f>
        <v>5</v>
      </c>
      <c r="V13" s="38">
        <f>IF(((Notenliste!K13)/Notenliste!$K$1)&gt;=((Endnoten!$AH$5+1)/100),1,IF(((Notenliste!K13)/Notenliste!$K$1)&gt;=(Endnoten!$AH$5/100),1.1,IF(((Notenliste!K13)/Notenliste!$K$1)&gt;=(Endnoten!$AH$6/100),1.2,IF(((Notenliste!K13)/Notenliste!$K$1)&gt;=(Endnoten!$AH$7/100),1.3,IF(((Notenliste!K13)/Notenliste!$K$1)&gt;=((Endnoten!$AH$8)/100),1.4,IF(((Notenliste!K13)/Notenliste!$K$1)&gt;=((Endnoten!$AH$9)/100),1.5,IF(((Notenliste!K13)/Notenliste!$K$1)&gt;=((Endnoten!$AH$10)/100),1.6,IF(((Notenliste!K13)/Notenliste!$K$1)&gt;=((Endnoten!$AH$11)/100),1.7,IF(((Notenliste!K13)/Notenliste!$K$1)&gt;=((Endnoten!$AH$12)/100),1.8,IF(((Notenliste!K13)/Notenliste!$K$1)&gt;=((Endnoten!$AH$13)/100),1.9,IF(((Notenliste!K13)/Notenliste!$K$1)&gt;=((Endnoten!$AH$14)/100),2,IF(((Notenliste!K13)/Notenliste!$K$1)&gt;=((Endnoten!$AH$15)/100),2.1,IF(((Notenliste!K13)/Notenliste!$K$1)&gt;=((Endnoten!$AH$16)/100),2.2,IF(((Notenliste!K13)/Notenliste!$K$1)&gt;=((Endnoten!$AH$17)/100),2.3,IF(((Notenliste!K13)/Notenliste!$K$1)&gt;=((Endnoten!$AH$18)/100),2.4,IF(((Notenliste!K13)/Notenliste!$K$1)&gt;=((Endnoten!$AH$19)/100),2.5,IF(((Notenliste!K13)/Notenliste!$K$1)&gt;=((Endnoten!$AH$20)/100),2.6,IF(((Notenliste!K13)/Notenliste!$K$1)&gt;=((Endnoten!$AH$21)/100),2.7,IF(((Notenliste!K13)/Notenliste!$K$1)&gt;=((Endnoten!$AH$22)/100),2.8,IF(((Notenliste!K13)/Notenliste!$K$1)&gt;=((Endnoten!$AH$23)/100),2.9,IF(((Notenliste!K13)/Notenliste!$K$1)&gt;=((Endnoten!$AH$24)/100),3,IF(((Notenliste!K13)/Notenliste!$K$1)&gt;=((Endnoten!$AH$25)/100),3.1,IF(((Notenliste!K13)/Notenliste!$K$1)&gt;=((Endnoten!$AH$26)/100),3.2,IF(((Notenliste!K13)/Notenliste!$K$1)&gt;=((Endnoten!$AH$27)/100),3.3,IF(((Notenliste!K13)/Notenliste!$K$1)&gt;=((Endnoten!$AH$28)/100),3.4,IF(((Notenliste!K13)/Notenliste!$K$1)&gt;=((Endnoten!$AH$29)/100),3.5,IF(((Notenliste!K13)/Notenliste!$K$1)&gt;=((Endnoten!$AH$30)/100),3.6,IF(((Notenliste!K13)/Notenliste!$K$1)&gt;=((Endnoten!$AH$31)/100),3.7,IF(((Notenliste!K13)/Notenliste!$K$1)&gt;=((Endnoten!$AH$32)/100),3.8,IF(((Notenliste!K13)/Notenliste!$K$1)&gt;=((Endnoten!$AH$33)/100),3.9,IF(((Notenliste!K13)/Notenliste!$K$1)&gt;=((Endnoten!$AH$34)/100),4,IF(((Notenliste!K13)/Notenliste!$K$1)&gt;=((Endnoten!$AH$35)/100),4.1,IF(((Notenliste!K13)/Notenliste!$K$1)&gt;=((Endnoten!$AH$36)/100),4.2,IF(((Notenliste!K13)/Notenliste!$K$1)&gt;=((Endnoten!$AH$37)/100),4.3,IF(((Notenliste!K13)/Notenliste!$K$1)&gt;=((Endnoten!$AH$38)/100),4.4,IF(((Notenliste!K13)/Notenliste!$K$1)&gt;=((Endnoten!$AH$39)/100),4.5,IF(((Notenliste!K13)/Notenliste!$K$1)&gt;=((Endnoten!$AH$40)/100),4.6,IF(((Notenliste!K13)/Notenliste!$K$1)&gt;=((Endnoten!$AH$41)/100),4.7,IF(((Notenliste!K13)/Notenliste!$K$1)&gt;=((Endnoten!$AH$42)/100),4.8,IF(((Notenliste!K13)/Notenliste!$K$1)&gt;=((Endnoten!$AH$43)/100),4.9,5))))))))))))))))))))))))))))))))))))))))</f>
        <v>5</v>
      </c>
      <c r="W13" s="39">
        <v>0</v>
      </c>
      <c r="X13" s="36" t="e" cm="1">
        <f t="array" ref="X13">_xlfn.IFS((T13&gt;0.1),(AVERAGE(F13,J13,N13,R13,U13)),(P13&gt;=0.1),(AVERAGE(F13,J13,N13,R13)),(L13&gt;=0.1),(AVERAGE(F13,J13,N13)),(H13&gt;0.1),(AVERAGE(F13,J13)),(D13&gt;0.1),F13)</f>
        <v>#N/A</v>
      </c>
      <c r="Y13" s="40">
        <f t="shared" si="0"/>
        <v>5</v>
      </c>
      <c r="Z13" s="40">
        <f>SUM(Notenliste!N13:AI13)</f>
        <v>1</v>
      </c>
      <c r="AA13" s="76">
        <f>Notenliste!AJ13</f>
        <v>1</v>
      </c>
      <c r="AB13" s="40" t="e">
        <f>((AA13*Notenliste!$AJ$2)+(IF(W13=0,X13,Y13)*(1-Notenliste!$AJ$2)))</f>
        <v>#N/A</v>
      </c>
      <c r="AC13" s="41">
        <f t="shared" si="1"/>
        <v>5</v>
      </c>
      <c r="AD13" s="17">
        <f t="shared" si="2"/>
        <v>5</v>
      </c>
      <c r="AE13">
        <v>2</v>
      </c>
      <c r="AF13" s="94">
        <v>2.15</v>
      </c>
      <c r="AG13" s="23">
        <v>1.9</v>
      </c>
      <c r="AH13" s="23">
        <f t="shared" si="8"/>
        <v>85</v>
      </c>
      <c r="AI13">
        <f>IF(((AL13+AJ13+AK13)/$AL$3)&gt;=((Endnoten!$AH$5+1)/100),1,IF(((AL13+AJ13+AK13)/$AL$3)&gt;=(Endnoten!$AH$5/100),1.1,IF(((AL13+AJ13+AK13)/$AL$3)&gt;=(Endnoten!$AH$6/100),1.2,IF(((AL13+AJ13+AK13)/$AL$3)&gt;=(Endnoten!$AH$7/100),1.3,IF(((AL13+AJ13+AK13)/$AL$3)&gt;=((Endnoten!$AH$8)/100),1.4,IF(((AL13+AJ13+AK13)/$AL$3)&gt;=((Endnoten!$AH$9)/100),1.5,IF(((AL13+AJ13+AK13)/$AL$3)&gt;=((Endnoten!$AH$10)/100),1.6,IF(((AL13+AJ13+AK13)/$AL$3)&gt;=((Endnoten!$AH$11)/100),1.7,IF(((AL13+AJ13+AK13)/$AL$3)&gt;=((Endnoten!$AH$12)/100),1.8,IF(((AL13+AJ13+AK13)/$AL$3)&gt;=((Endnoten!$AH$13)/100),1.9,IF(((AL13+AJ13+AK13)/$AL$3)&gt;=((Endnoten!$AH$14)/100),2,IF(((AL13+AJ13+AK13)/$AL$3)&gt;=((Endnoten!$AH$15)/100),2.1,IF(((AL13+AJ13+AK13)/$AL$3)&gt;=((Endnoten!$AH$16)/100),2.2,IF(((AL13+AJ13+AK13)/$AL$3)&gt;=((Endnoten!$AH$17)/100),2.3,IF(((AL13+AJ13+AK13)/$AL$3)&gt;=((Endnoten!$AH$18)/100),2.4,IF(((AL13+AJ13+AK13)/$AL$3)&gt;=((Endnoten!$AH$19)/100),2.5,IF(((AL13+AJ13+AK13)/$AL$3)&gt;=((Endnoten!$AH$20)/100),2.6,IF(((AL13+AJ13+AK13)/$AL$3)&gt;=((Endnoten!$AH$21)/100),2.7,IF(((AL13+AJ13+AK13)/$AL$3)&gt;=((Endnoten!$AH$22)/100),2.8,IF(((AL13+AJ13+AK13)/$AL$3)&gt;=((Endnoten!$AH$23)/100),2.9,IF(((AL13+AJ13+AK13)/$AL$3)&gt;=((Endnoten!$AH$24)/100),3,IF(((AL13+AJ13+AK13)/$AL$3)&gt;=((Endnoten!$AH$25)/100),3.1,IF(((AL13+AJ13+AK13)/$AL$3)&gt;=((Endnoten!$AH$26)/100),3.2,IF(((AL13+AJ13+AK13)/$AL$3)&gt;=((Endnoten!$AH$27)/100),3.3,IF(((AL13+AJ13+AK13)/$AL$3)&gt;=((Endnoten!$AH$28)/100),3.4,IF(((AL13+AJ13+AK13)/$AL$3)&gt;=((Endnoten!$AH$29)/100),3.5,IF(((AL13+AJ13+AK13)/$AL$3)&gt;=((Endnoten!$AH$30)/100),3.6,IF(((AL13+AJ13+AK13)/$AL$3)&gt;=((Endnoten!$AH$31)/100),3.7,IF(((AL13+AJ13+AK13)/$AL$3)&gt;=((Endnoten!$AH$32)/100),3.8,IF(((AL13+AJ13+AK13)/$AL$3)&gt;=((Endnoten!$AH$33)/100),3.9,IF(((AL13+AJ13+AK13)/$AL$3)&gt;=((Endnoten!$AH$34)/100),4,IF(((AL13+AJ13+AK13)/$AL$3)&gt;=((Endnoten!$AH$35)/100),4.1,IF(((AL13+AJ13+AK13)/$AL$3)&gt;=((Endnoten!$AH$36)/100),4.2,IF(((AL13+AJ13+AK13)/$AL$3)&gt;=((Endnoten!$AH$37)/100),4.3,IF(((AL13+AJ13+AK13)/$AL$3)&gt;=((Endnoten!$AH$38)/100),4.4,IF(((AL13+AJ13+AK13)/$AL$3)&gt;=((Endnoten!$AH$39)/100),4.5,IF(((AL13+AJ13+AK13)/$AL$3)&gt;=((Endnoten!$AH$40)/100),4.6,IF(((AL13+AJ13+AK13)/$AL$3)&gt;=((Endnoten!$AH$41)/100),4.7,IF(((AL13+AJ13+AK13)/$AL$3)&gt;=((Endnoten!$AH$42)/100),4.8,IF(((AL13+AJ13+AK13)/$AL$3)&gt;=((Endnoten!$AH$43)/100),4.9,5))))))))))))))))))))))))))))))))))))))))</f>
        <v>1.9</v>
      </c>
      <c r="AL13">
        <f t="shared" si="7"/>
        <v>85</v>
      </c>
      <c r="AN13" s="82"/>
      <c r="AO13" s="82">
        <f t="shared" si="3"/>
        <v>5</v>
      </c>
      <c r="AP13" s="82">
        <f t="shared" si="4"/>
        <v>5</v>
      </c>
      <c r="AQ13" s="82">
        <f t="shared" si="5"/>
        <v>5</v>
      </c>
      <c r="AR13" s="82">
        <f t="shared" si="6"/>
        <v>5</v>
      </c>
      <c r="AT13" s="1">
        <f>IF(((Notenliste!C13+Notenliste!E13+Notenliste!G13)/$AT$1)&gt;=((Endnoten!$AH$5+1)/100),1,IF(((Notenliste!C13+Notenliste!E13+Notenliste!G13)/$AT$1)&gt;=(Endnoten!$AH$5/100),1.1,IF(((Notenliste!C13+Notenliste!E13+Notenliste!G13)/$AT$1)&gt;=(Endnoten!$AH$6/100),1.2,IF(((Notenliste!C13+Notenliste!E13+Notenliste!G13)/$AT$1)&gt;=(Endnoten!$AH$7/100),1.3,IF(((Notenliste!C13+Notenliste!E13+Notenliste!G13)/$AT$1)&gt;=((Endnoten!$AH$8)/100),1.4,IF(((Notenliste!C13+Notenliste!E13+Notenliste!G13)/$AT$1)&gt;=((Endnoten!$AH$9)/100),1.5,IF(((Notenliste!C13+Notenliste!E13+Notenliste!G13)/$AT$1)&gt;=((Endnoten!$AH$10)/100),1.6,IF(((Notenliste!C13+Notenliste!E13+Notenliste!G13)/$AT$1)&gt;=((Endnoten!$AH$11)/100),1.7,IF(((Notenliste!C13+Notenliste!E13+Notenliste!G13)/$AT$1)&gt;=((Endnoten!$AH$12)/100),1.8,IF(((Notenliste!C13+Notenliste!E13+Notenliste!G13)/$AT$1)&gt;=((Endnoten!$AH$13)/100),1.9,IF(((Notenliste!C13+Notenliste!E13+Notenliste!G13)/$AT$1)&gt;=((Endnoten!$AH$14)/100),2,IF(((Notenliste!C13+Notenliste!E13+Notenliste!G13)/$AT$1)&gt;=((Endnoten!$AH$15)/100),2.1,IF(((Notenliste!C13+Notenliste!E13+Notenliste!G13)/$AT$1)&gt;=((Endnoten!$AH$16)/100),2.2,IF(((Notenliste!C13+Notenliste!E13+Notenliste!G13)/$AT$1)&gt;=((Endnoten!$AH$17)/100),2.3,IF(((Notenliste!C13+Notenliste!E13+Notenliste!G13)/$AT$1)&gt;=((Endnoten!$AH$18)/100),2.4,IF(((Notenliste!C13+Notenliste!E13+Notenliste!G13)/$AT$1)&gt;=((Endnoten!$AH$19)/100),2.5,IF(((Notenliste!C13+Notenliste!E13+Notenliste!G13)/$AT$1)&gt;=((Endnoten!$AH$20)/100),2.6,IF(((Notenliste!C13+Notenliste!E13+Notenliste!G13)/$AT$1)&gt;=((Endnoten!$AH$21)/100),2.7,IF(((Notenliste!C13+Notenliste!E13+Notenliste!G13)/$AT$1)&gt;=((Endnoten!$AH$22)/100),2.8,IF(((Notenliste!C13+Notenliste!E13+Notenliste!G13)/$AT$1)&gt;=((Endnoten!$AH$23)/100),2.9,IF(((Notenliste!C13+Notenliste!E13+Notenliste!G13)/$AT$1)&gt;=((Endnoten!$AH$24)/100),3,IF(((Notenliste!C13+Notenliste!E13+Notenliste!G13)/$AT$1)&gt;=((Endnoten!$AH$25)/100),3.1,IF(((Notenliste!C13+Notenliste!E13+Notenliste!G13)/$AT$1)&gt;=((Endnoten!$AH$26)/100),3.2,IF(((Notenliste!C13+Notenliste!E13+Notenliste!G13)/$AT$1)&gt;=((Endnoten!$AH$27)/100),3.3,IF(((Notenliste!C13+Notenliste!E13+Notenliste!G13)/$AT$1)&gt;=((Endnoten!$AH$28)/100),3.4,IF(((Notenliste!C13+Notenliste!E13+Notenliste!G13)/$AT$1)&gt;=((Endnoten!$AH$29)/100),3.5,IF(((Notenliste!C13+Notenliste!E13+Notenliste!G13)/$AT$1)&gt;=((Endnoten!$AH$30)/100),3.6,IF(((Notenliste!C13+Notenliste!E13+Notenliste!G13)/$AT$1)&gt;=((Endnoten!$AH$31)/100),3.7,IF(((Notenliste!C13+Notenliste!E13+Notenliste!G13)/$AT$1)&gt;=((Endnoten!$AH$32)/100),3.8,IF(((Notenliste!C13+Notenliste!E13+Notenliste!G13)/$AT$1)&gt;=((Endnoten!$AH$33)/100),3.9,IF(((Notenliste!C13+Notenliste!E13+Notenliste!G13)/$AT$1)&gt;=((Endnoten!$AH$34)/100),4,IF(((Notenliste!C13+Notenliste!E13+Notenliste!G13)/$AT$1)&gt;=((Endnoten!$AH$35)/100),4.1,IF(((Notenliste!C13+Notenliste!E13+Notenliste!G13)/$AT$1)&gt;=((Endnoten!$AH$36)/100),4.2,IF(((Notenliste!C13+Notenliste!E13+Notenliste!G13)/$AT$1)&gt;=((Endnoten!$AH$37)/100),4.3,IF(((Notenliste!C13+Notenliste!E13+Notenliste!G13)/$AT$1)&gt;=((Endnoten!$AH$38)/100),4.4,IF(((Notenliste!C13+Notenliste!E13+Notenliste!G13)/$AT$1)&gt;=((Endnoten!$AH$39)/100),4.5,IF(((Notenliste!C13+Notenliste!E13+Notenliste!G13)/$AT$1)&gt;=((Endnoten!$AH$40)/100),4.6,IF(((Notenliste!C13+Notenliste!E13+Notenliste!G13)/$AT$1)&gt;=((Endnoten!$AH$41)/100),4.7,IF(((Notenliste!C13+Notenliste!E13+Notenliste!G13)/$AT$1)&gt;=((Endnoten!$AH$42)/100),4.8,IF(((Notenliste!C13+Notenliste!E13+Notenliste!G13)/$AT$1)&gt;=((Endnoten!$AH$43)/100),4.9,5))))))))))))))))))))))))))))))))))))))))</f>
        <v>5</v>
      </c>
      <c r="AU13" s="1">
        <f>IF(((Notenliste!C13+Notenliste!E13+Notenliste!G13+Notenliste!K13)/$AU$1)&gt;=((Endnoten!$AH$5+1)/100),1,IF(((Notenliste!C13+Notenliste!E13+Notenliste!G13+Notenliste!K13)/$AU$1)&gt;=(Endnoten!$AH$5/100),1.1,IF(((Notenliste!C13+Notenliste!E13+Notenliste!G13+Notenliste!K13)/$AU$1)&gt;=(Endnoten!$AH$6/100),1.2,IF(((Notenliste!C13+Notenliste!E13+Notenliste!G13+Notenliste!K13)/$AU$1)&gt;=(Endnoten!$AH$7/100),1.3,IF(((Notenliste!C13+Notenliste!E13+Notenliste!G13+Notenliste!K13)/$AU$1)&gt;=((Endnoten!$AH$8)/100),1.4,IF(((Notenliste!C13+Notenliste!E13+Notenliste!G13+Notenliste!K13)/$AU$1)&gt;=((Endnoten!$AH$9)/100),1.5,IF(((Notenliste!C13+Notenliste!E13+Notenliste!G13+Notenliste!K13)/$AU$1)&gt;=((Endnoten!$AH$10)/100),1.6,IF(((Notenliste!C13+Notenliste!E13+Notenliste!G13+Notenliste!K13)/$AU$1)&gt;=((Endnoten!$AH$11)/100),1.7,IF(((Notenliste!C13+Notenliste!E13+Notenliste!G13+Notenliste!K13)/$AU$1)&gt;=((Endnoten!$AH$12)/100),1.8,IF(((Notenliste!C13+Notenliste!E13+Notenliste!G13+Notenliste!K13)/$AU$1)&gt;=((Endnoten!$AH$13)/100),1.9,IF(((Notenliste!C13+Notenliste!E13+Notenliste!G13+Notenliste!K13)/$AU$1)&gt;=((Endnoten!$AH$14)/100),2,IF(((Notenliste!C13+Notenliste!E13+Notenliste!G13+Notenliste!K13)/$AU$1)&gt;=((Endnoten!$AH$15)/100),2.1,IF(((Notenliste!C13+Notenliste!E13+Notenliste!G13+Notenliste!K13)/$AU$1)&gt;=((Endnoten!$AH$16)/100),2.2,IF(((Notenliste!C13+Notenliste!E13+Notenliste!G13+Notenliste!K13)/$AU$1)&gt;=((Endnoten!$AH$17)/100),2.3,IF(((Notenliste!C13+Notenliste!E13+Notenliste!G13+Notenliste!K13)/$AU$1)&gt;=((Endnoten!$AH$18)/100),2.4,IF(((Notenliste!C13+Notenliste!E13+Notenliste!G13+Notenliste!K13)/$AU$1)&gt;=((Endnoten!$AH$19)/100),2.5,IF(((Notenliste!C13+Notenliste!E13+Notenliste!G13+Notenliste!K13)/$AU$1)&gt;=((Endnoten!$AH$20)/100),2.6,IF(((Notenliste!C13+Notenliste!E13+Notenliste!G13+Notenliste!K13)/$AU$1)&gt;=((Endnoten!$AH$21)/100),2.7,IF(((Notenliste!C13+Notenliste!E13+Notenliste!G13+Notenliste!K13)/$AU$1)&gt;=((Endnoten!$AH$22)/100),2.8,IF(((Notenliste!C13+Notenliste!E13+Notenliste!G13+Notenliste!K13)/$AU$1)&gt;=((Endnoten!$AH$23)/100),2.9,IF(((Notenliste!C13+Notenliste!E13+Notenliste!G13+Notenliste!K13)/$AU$1)&gt;=((Endnoten!$AH$24)/100),3,IF(((Notenliste!C13+Notenliste!E13+Notenliste!G13+Notenliste!K13)/$AU$1)&gt;=((Endnoten!$AH$25)/100),3.1,IF(((Notenliste!C13+Notenliste!E13+Notenliste!G13+Notenliste!K13)/$AU$1)&gt;=((Endnoten!$AH$26)/100),3.2,IF(((Notenliste!C13+Notenliste!E13+Notenliste!G13+Notenliste!K13)/$AU$1)&gt;=((Endnoten!$AH$27)/100),3.3,IF(((Notenliste!C13+Notenliste!E13+Notenliste!G13+Notenliste!K13)/$AU$1)&gt;=((Endnoten!$AH$28)/100),3.4,IF(((Notenliste!C13+Notenliste!E13+Notenliste!G13+Notenliste!K13)/$AU$1)&gt;=((Endnoten!$AH$29)/100),3.5,IF(((Notenliste!C13+Notenliste!E13+Notenliste!G13+Notenliste!K13)/$AU$1)&gt;=((Endnoten!$AH$30)/100),3.6,IF(((Notenliste!C13+Notenliste!E13+Notenliste!G13+Notenliste!K13)/$AU$1)&gt;=((Endnoten!$AH$31)/100),3.7,IF(((Notenliste!C13+Notenliste!E13+Notenliste!G13+Notenliste!K13)/$AU$1)&gt;=((Endnoten!$AH$32)/100),3.8,IF(((Notenliste!C13+Notenliste!E13+Notenliste!G13+Notenliste!K13)/$AU$1)&gt;=((Endnoten!$AH$33)/100),3.9,IF(((Notenliste!C13+Notenliste!E13+Notenliste!G13+Notenliste!K13)/$AU$1)&gt;=((Endnoten!$AH$34)/100),4,IF(((Notenliste!C13+Notenliste!E13+Notenliste!G13+Notenliste!K13)/$AU$1)&gt;=((Endnoten!$AH$35)/100),4.1,IF(((Notenliste!C13+Notenliste!E13+Notenliste!G13+Notenliste!K13)/$AU$1)&gt;=((Endnoten!$AH$36)/100),4.2,IF(((Notenliste!C13+Notenliste!E13+Notenliste!G13+Notenliste!K13)/$AU$1)&gt;=((Endnoten!$AH$37)/100),4.3,IF(((Notenliste!C13+Notenliste!E13+Notenliste!G13+Notenliste!K13)/$AU$1)&gt;=((Endnoten!$AH$38)/100),4.4,IF(((Notenliste!C13+Notenliste!E13+Notenliste!G13+Notenliste!K13)/$AU$1)&gt;=((Endnoten!$AH$39)/100),4.5,IF(((Notenliste!C13+Notenliste!E13+Notenliste!G13+Notenliste!K13)/$AU$1)&gt;=((Endnoten!$AH$40)/100),4.6,IF(((Notenliste!C13+Notenliste!E13+Notenliste!G13+Notenliste!K13)/$AU$1)&gt;=((Endnoten!$AH$41)/100),4.7,IF(((Notenliste!C13+Notenliste!E13+Notenliste!G13+Notenliste!K13)/$AU$1)&gt;=((Endnoten!$AH$42)/100),4.8,IF(((Notenliste!C13+Notenliste!E13+Notenliste!G13+Notenliste!K13)/$AU$1)&gt;=((Endnoten!$AH$43)/100),4.9,5))))))))))))))))))))))))))))))))))))))))</f>
        <v>5</v>
      </c>
    </row>
    <row r="14" spans="1:47" ht="18.75" x14ac:dyDescent="0.3">
      <c r="A14" s="44">
        <f>'Schüler+Bedienungsanleitung'!A14</f>
        <v>11</v>
      </c>
      <c r="B14" s="45">
        <f>'Schüler+Bedienungsanleitung'!B14</f>
        <v>11</v>
      </c>
      <c r="C14" s="42">
        <f>Notenliste!C14</f>
        <v>0</v>
      </c>
      <c r="D14" s="43">
        <f>IF(Notenliste!C14&gt;=0.1,Notenliste!C14/Notenliste!C$1,)</f>
        <v>0</v>
      </c>
      <c r="E14" s="44">
        <f>IF(Endnoten!D14&gt;=(Endnoten!$AF$5/100),1,IF(Endnoten!D14&gt;=(Endnoten!$AF$6/100),2,IF(Endnoten!D14&gt;=(Endnoten!$AF$7/100),3,IF(Endnoten!D14&gt;=(Endnoten!$AF$8/100),4,5))))</f>
        <v>5</v>
      </c>
      <c r="F14" s="56">
        <f>IF(((Notenliste!C14)/Notenliste!$C$1)&gt;=((Endnoten!$AH$5+1)/100),1,IF(((Notenliste!C14)/Notenliste!$C$1)&gt;=(Endnoten!$AH$5/100),1.1,IF(((Notenliste!C14)/Notenliste!$C$1)&gt;=(Endnoten!$AH$6/100),1.2,IF(((Notenliste!C14)/Notenliste!$C$1)&gt;=(Endnoten!$AH$7/100),1.3,IF(((Notenliste!C14)/Notenliste!$C$1)&gt;=((Endnoten!$AH$8)/100),1.4,IF(((Notenliste!C14)/Notenliste!$C$1)&gt;=((Endnoten!$AH$9)/100),1.5,IF(((Notenliste!C14)/Notenliste!$C$1)&gt;=((Endnoten!$AH$10)/100),1.6,IF(((Notenliste!C14)/Notenliste!$C$1)&gt;=((Endnoten!$AH$11)/100),1.7,IF(((Notenliste!C14)/Notenliste!$C$1)&gt;=((Endnoten!$AH$12)/100),1.8,IF(((Notenliste!C14)/Notenliste!$C$1)&gt;=((Endnoten!$AH$13)/100),1.9,IF(((Notenliste!C14)/Notenliste!$C$1)&gt;=((Endnoten!$AH$14)/100),2,IF(((Notenliste!C14)/Notenliste!$C$1)&gt;=((Endnoten!$AH$15)/100),2.1,IF(((Notenliste!C14)/Notenliste!$C$1)&gt;=((Endnoten!$AH$16)/100),2.2,IF(((Notenliste!C14)/Notenliste!$C$1)&gt;=((Endnoten!$AH$17)/100),2.3,IF(((Notenliste!C14)/Notenliste!$C$1)&gt;=((Endnoten!$AH$18)/100),2.4,IF(((Notenliste!C14)/Notenliste!$C$1)&gt;=((Endnoten!$AH$19)/100),2.5,IF(((Notenliste!C14)/Notenliste!$C$1)&gt;=((Endnoten!$AH$20)/100),2.6,IF(((Notenliste!C14)/Notenliste!$C$1)&gt;=((Endnoten!$AH$21)/100),2.7,IF(((Notenliste!C14)/Notenliste!$C$1)&gt;=((Endnoten!$AH$22)/100),2.8,IF(((Notenliste!C14)/Notenliste!$C$1)&gt;=((Endnoten!$AH$23)/100),2.9,IF(((Notenliste!C14)/Notenliste!$C$1)&gt;=((Endnoten!$AH$24)/100),3,IF(((Notenliste!C14)/Notenliste!$C$1)&gt;=((Endnoten!$AH$25)/100),3.1,IF(((Notenliste!C14)/Notenliste!$C$1)&gt;=((Endnoten!$AH$26)/100),3.2,IF(((Notenliste!C14)/Notenliste!$C$1)&gt;=((Endnoten!$AH$27)/100),3.3,IF(((Notenliste!C14)/Notenliste!$C$1)&gt;=((Endnoten!$AH$28)/100),3.4,IF(((Notenliste!C14)/Notenliste!$C$1)&gt;=((Endnoten!$AH$29)/100),3.5,IF(((Notenliste!C14)/Notenliste!$C$1)&gt;=((Endnoten!$AH$30)/100),3.6,IF(((Notenliste!C14)/Notenliste!$C$1)&gt;=((Endnoten!$AH$31)/100),3.7,IF(((Notenliste!C14)/Notenliste!$C$1)&gt;=((Endnoten!$AH$32)/100),3.8,IF(((Notenliste!C14)/Notenliste!$C$1)&gt;=((Endnoten!$AH$33)/100),3.9,IF(((Notenliste!C14)/Notenliste!$C$1)&gt;=((Endnoten!$AH$34)/100),4,IF(((Notenliste!C14)/Notenliste!$C$1)&gt;=((Endnoten!$AH$35)/100),4.1,IF(((Notenliste!C14)/Notenliste!$C$1)&gt;=((Endnoten!$AH$36)/100),4.2,IF(((Notenliste!C14)/Notenliste!$C$1)&gt;=((Endnoten!$AH$37)/100),4.3,IF(((Notenliste!C14)/Notenliste!$C$1)&gt;=((Endnoten!$AH$38)/100),4.4,IF(((Notenliste!C14)/Notenliste!$C$1)&gt;=((Endnoten!$AH$39)/100),4.5,IF(((Notenliste!C14)/Notenliste!$C$1)&gt;=((Endnoten!$AH$40)/100),4.6,IF(((Notenliste!C14)/Notenliste!$C$1)&gt;=((Endnoten!$AH$41)/100),4.7,IF(((Notenliste!C14)/Notenliste!$C$1)&gt;=((Endnoten!$AH$42)/100),4.8,IF(((Notenliste!C14)/Notenliste!$C$1)&gt;=((Endnoten!$AH$43)/100),4.9,5))))))))))))))))))))))))))))))))))))))))</f>
        <v>5</v>
      </c>
      <c r="G14" s="42">
        <f>Notenliste!E14</f>
        <v>0</v>
      </c>
      <c r="H14" s="43">
        <f>IF(Notenliste!E14&gt;=0.1,Notenliste!E14/Notenliste!E$1,)</f>
        <v>0</v>
      </c>
      <c r="I14" s="44">
        <f>IF(Endnoten!H14&gt;=(Endnoten!$AF$5/100),1,IF(Endnoten!H14&gt;=(Endnoten!$AF$6/100),2,IF(Endnoten!H14&gt;=(Endnoten!$AF$7/100),3,IF(Endnoten!H14&gt;=(Endnoten!$AF$8/100),4,5))))</f>
        <v>5</v>
      </c>
      <c r="J14" s="56">
        <f>IF(((Notenliste!E14)/Notenliste!$E$1)&gt;=((Endnoten!$AH$5+1)/100),1,IF(((Notenliste!E14)/Notenliste!$E$1)&gt;=(Endnoten!$AH$5/100),1.1,IF(((Notenliste!E14)/Notenliste!$E$1)&gt;=(Endnoten!$AH$6/100),1.2,IF(((Notenliste!E14)/Notenliste!$E$1)&gt;=(Endnoten!$AH$7/100),1.3,IF(((Notenliste!E14)/Notenliste!$E$1)&gt;=((Endnoten!$AH$8)/100),1.4,IF(((Notenliste!E14)/Notenliste!$E$1)&gt;=((Endnoten!$AH$9)/100),1.5,IF(((Notenliste!E14)/Notenliste!$E$1)&gt;=((Endnoten!$AH$10)/100),1.6,IF(((Notenliste!E14)/Notenliste!$E$1)&gt;=((Endnoten!$AH$11)/100),1.7,IF(((Notenliste!E14)/Notenliste!$E$1)&gt;=((Endnoten!$AH$12)/100),1.8,IF(((Notenliste!E14)/Notenliste!$E$1)&gt;=((Endnoten!$AH$13)/100),1.9,IF(((Notenliste!E14)/Notenliste!$E$1)&gt;=((Endnoten!$AH$14)/100),2,IF(((Notenliste!E14)/Notenliste!$E$1)&gt;=((Endnoten!$AH$15)/100),2.1,IF(((Notenliste!E14)/Notenliste!$E$1)&gt;=((Endnoten!$AH$16)/100),2.2,IF(((Notenliste!E14)/Notenliste!$E$1)&gt;=((Endnoten!$AH$17)/100),2.3,IF(((Notenliste!E14)/Notenliste!$E$1)&gt;=((Endnoten!$AH$18)/100),2.4,IF(((Notenliste!E14)/Notenliste!$E$1)&gt;=((Endnoten!$AH$19)/100),2.5,IF(((Notenliste!E14)/Notenliste!$E$1)&gt;=((Endnoten!$AH$20)/100),2.6,IF(((Notenliste!E14)/Notenliste!$E$1)&gt;=((Endnoten!$AH$21)/100),2.7,IF(((Notenliste!E14)/Notenliste!$E$1)&gt;=((Endnoten!$AH$22)/100),2.8,IF(((Notenliste!E14)/Notenliste!$E$1)&gt;=((Endnoten!$AH$23)/100),2.9,IF(((Notenliste!E14)/Notenliste!$E$1)&gt;=((Endnoten!$AH$24)/100),3,IF(((Notenliste!E14)/Notenliste!$E$1)&gt;=((Endnoten!$AH$25)/100),3.1,IF(((Notenliste!E14)/Notenliste!$E$1)&gt;=((Endnoten!$AH$26)/100),3.2,IF(((Notenliste!E14)/Notenliste!$E$1)&gt;=((Endnoten!$AH$27)/100),3.3,IF(((Notenliste!E14)/Notenliste!$E$1)&gt;=((Endnoten!$AH$28)/100),3.4,IF(((Notenliste!E14)/Notenliste!$E$1)&gt;=((Endnoten!$AH$29)/100),3.5,IF(((Notenliste!E14)/Notenliste!$E$1)&gt;=((Endnoten!$AH$30)/100),3.6,IF(((Notenliste!E14)/Notenliste!$E$1)&gt;=((Endnoten!$AH$31)/100),3.7,IF(((Notenliste!E14)/Notenliste!$E$1)&gt;=((Endnoten!$AH$32)/100),3.8,IF(((Notenliste!E14)/Notenliste!$E$1)&gt;=((Endnoten!$AH$33)/100),3.9,IF(((Notenliste!E14)/Notenliste!$E$1)&gt;=((Endnoten!$AH$34)/100),4,IF(((Notenliste!E14)/Notenliste!$E$1)&gt;=((Endnoten!$AH$35)/100),4.1,IF(((Notenliste!E14)/Notenliste!$E$1)&gt;=((Endnoten!$AH$36)/100),4.2,IF(((Notenliste!E14)/Notenliste!$E$1)&gt;=((Endnoten!$AH$37)/100),4.3,IF(((Notenliste!E14)/Notenliste!$E$1)&gt;=((Endnoten!$AH$38)/100),4.4,IF(((Notenliste!E14)/Notenliste!$E$1)&gt;=((Endnoten!$AH$39)/100),4.5,IF(((Notenliste!E14)/Notenliste!$E$1)&gt;=((Endnoten!$AH$40)/100),4.6,IF(((Notenliste!E14)/Notenliste!$E$1)&gt;=((Endnoten!$AH$41)/100),4.7,IF(((Notenliste!E14)/Notenliste!$E$1)&gt;=((Endnoten!$AH$42)/100),4.8,IF(((Notenliste!E14)/Notenliste!$E$1)&gt;=((Endnoten!$AH$43)/100),4.9,5))))))))))))))))))))))))))))))))))))))))</f>
        <v>5</v>
      </c>
      <c r="K14" s="42">
        <f>Notenliste!G14</f>
        <v>0</v>
      </c>
      <c r="L14" s="43">
        <f>IF(Notenliste!G14&gt;=0.1,Notenliste!G14/Notenliste!G$1,)</f>
        <v>0</v>
      </c>
      <c r="M14" s="44">
        <f>IF(Endnoten!L14&gt;=(Endnoten!$AF$5/100),1,IF(Endnoten!L14&gt;=(Endnoten!$AF$6/100),2,IF(Endnoten!L14&gt;=(Endnoten!$AF$7/100),3,IF(Endnoten!L14&gt;=(Endnoten!$AF$8/100),4,5))))</f>
        <v>5</v>
      </c>
      <c r="N14" s="56">
        <f>IF(((Notenliste!G14)/Notenliste!$G$1)&gt;=((Endnoten!$AH$5+1)/100),1,IF(((Notenliste!G14)/Notenliste!$G$1)&gt;=(Endnoten!$AH$5/100),1.1,IF(((Notenliste!G14)/Notenliste!$G$1)&gt;=(Endnoten!$AH$6/100),1.2,IF(((Notenliste!G14)/Notenliste!$G$1)&gt;=(Endnoten!$AH$7/100),1.3,IF(((Notenliste!G14)/Notenliste!$G$1)&gt;=((Endnoten!$AH$8)/100),1.4,IF(((Notenliste!G14)/Notenliste!$G$1)&gt;=((Endnoten!$AH$9)/100),1.5,IF(((Notenliste!G14)/Notenliste!$G$1)&gt;=((Endnoten!$AH$10)/100),1.6,IF(((Notenliste!G14)/Notenliste!$G$1)&gt;=((Endnoten!$AH$11)/100),1.7,IF(((Notenliste!G14)/Notenliste!$G$1)&gt;=((Endnoten!$AH$12)/100),1.8,IF(((Notenliste!G14)/Notenliste!$G$1)&gt;=((Endnoten!$AH$13)/100),1.9,IF(((Notenliste!G14)/Notenliste!$G$1)&gt;=((Endnoten!$AH$14)/100),2,IF(((Notenliste!G14)/Notenliste!$G$1)&gt;=((Endnoten!$AH$15)/100),2.1,IF(((Notenliste!G14)/Notenliste!$G$1)&gt;=((Endnoten!$AH$16)/100),2.2,IF(((Notenliste!G14)/Notenliste!$G$1)&gt;=((Endnoten!$AH$17)/100),2.3,IF(((Notenliste!G14)/Notenliste!$G$1)&gt;=((Endnoten!$AH$18)/100),2.4,IF(((Notenliste!G14)/Notenliste!$G$1)&gt;=((Endnoten!$AH$19)/100),2.5,IF(((Notenliste!G14)/Notenliste!$G$1)&gt;=((Endnoten!$AH$20)/100),2.6,IF(((Notenliste!G14)/Notenliste!$G$1)&gt;=((Endnoten!$AH$21)/100),2.7,IF(((Notenliste!G14)/Notenliste!$G$1)&gt;=((Endnoten!$AH$22)/100),2.8,IF(((Notenliste!G14)/Notenliste!$G$1)&gt;=((Endnoten!$AH$23)/100),2.9,IF(((Notenliste!G14)/Notenliste!$G$1)&gt;=((Endnoten!$AH$24)/100),3,IF(((Notenliste!G14)/Notenliste!$G$1)&gt;=((Endnoten!$AH$25)/100),3.1,IF(((Notenliste!G14)/Notenliste!$G$1)&gt;=((Endnoten!$AH$26)/100),3.2,IF(((Notenliste!G14)/Notenliste!$G$1)&gt;=((Endnoten!$AH$27)/100),3.3,IF(((Notenliste!G14)/Notenliste!$G$1)&gt;=((Endnoten!$AH$28)/100),3.4,IF(((Notenliste!G14)/Notenliste!$G$1)&gt;=((Endnoten!$AH$29)/100),3.5,IF(((Notenliste!G14)/Notenliste!$G$1)&gt;=((Endnoten!$AH$30)/100),3.6,IF(((Notenliste!G14)/Notenliste!$G$1)&gt;=((Endnoten!$AH$31)/100),3.7,IF(((Notenliste!G14)/Notenliste!$G$1)&gt;=((Endnoten!$AH$32)/100),3.8,IF(((Notenliste!G14)/Notenliste!$G$1)&gt;=((Endnoten!$AH$33)/100),3.9,IF(((Notenliste!G14)/Notenliste!$G$1)&gt;=((Endnoten!$AH$34)/100),4,IF(((Notenliste!G14)/Notenliste!$G$1)&gt;=((Endnoten!$AH$35)/100),4.1,IF(((Notenliste!G14)/Notenliste!$G$1)&gt;=((Endnoten!$AH$36)/100),4.2,IF(((Notenliste!G14)/Notenliste!$G$1)&gt;=((Endnoten!$AH$37)/100),4.3,IF(((Notenliste!G14)/Notenliste!$G$1)&gt;=((Endnoten!$AH$38)/100),4.4,IF(((Notenliste!G14)/Notenliste!$G$1)&gt;=((Endnoten!$AH$39)/100),4.5,IF(((Notenliste!G14)/Notenliste!$G$1)&gt;=((Endnoten!$AH$40)/100),4.6,IF(((Notenliste!G14)/Notenliste!$G$1)&gt;=((Endnoten!$AH$41)/100),4.7,IF(((Notenliste!G14)/Notenliste!$G$1)&gt;=((Endnoten!$AH$42)/100),4.8,IF(((Notenliste!G14)/Notenliste!$G$1)&gt;=((Endnoten!$AH$43)/100),4.9,5))))))))))))))))))))))))))))))))))))))))</f>
        <v>5</v>
      </c>
      <c r="O14" s="42">
        <f>Notenliste!K14</f>
        <v>0</v>
      </c>
      <c r="P14" s="36">
        <f>IF(Notenliste!I14&gt;=0.1,Notenliste!I14/Notenliste!I$1,)</f>
        <v>0</v>
      </c>
      <c r="Q14" s="44">
        <f>IF(Endnoten!P14&gt;=(Endnoten!$AF$5/100),1,IF(Endnoten!P14&gt;=(Endnoten!$AF$6/100),2,IF(Endnoten!P14&gt;=(Endnoten!$AF$7/100),3,IF(Endnoten!P14&gt;=(Endnoten!$AF$8/100),4,5))))</f>
        <v>5</v>
      </c>
      <c r="R14" s="56">
        <f>IF(((Notenliste!K14)/Notenliste!$G$1)&gt;=((Endnoten!$AH$5+1)/100),1,IF(((Notenliste!K14)/Notenliste!$G$1)&gt;=(Endnoten!$AH$5/100),1.1,IF(((Notenliste!K14)/Notenliste!$G$1)&gt;=(Endnoten!$AH$6/100),1.2,IF(((Notenliste!K14)/Notenliste!$G$1)&gt;=(Endnoten!$AH$7/100),1.3,IF(((Notenliste!K14)/Notenliste!$G$1)&gt;=((Endnoten!$AH$8)/100),1.4,IF(((Notenliste!K14)/Notenliste!$G$1)&gt;=((Endnoten!$AH$9)/100),1.5,IF(((Notenliste!K14)/Notenliste!$G$1)&gt;=((Endnoten!$AH$10)/100),1.6,IF(((Notenliste!K14)/Notenliste!$G$1)&gt;=((Endnoten!$AH$11)/100),1.7,IF(((Notenliste!K14)/Notenliste!$G$1)&gt;=((Endnoten!$AH$12)/100),1.8,IF(((Notenliste!K14)/Notenliste!$G$1)&gt;=((Endnoten!$AH$13)/100),1.9,IF(((Notenliste!K14)/Notenliste!$G$1)&gt;=((Endnoten!$AH$14)/100),2,IF(((Notenliste!K14)/Notenliste!$G$1)&gt;=((Endnoten!$AH$15)/100),2.1,IF(((Notenliste!K14)/Notenliste!$G$1)&gt;=((Endnoten!$AH$16)/100),2.2,IF(((Notenliste!K14)/Notenliste!$G$1)&gt;=((Endnoten!$AH$17)/100),2.3,IF(((Notenliste!K14)/Notenliste!$G$1)&gt;=((Endnoten!$AH$18)/100),2.4,IF(((Notenliste!K14)/Notenliste!$G$1)&gt;=((Endnoten!$AH$19)/100),2.5,IF(((Notenliste!K14)/Notenliste!$G$1)&gt;=((Endnoten!$AH$20)/100),2.6,IF(((Notenliste!K14)/Notenliste!$G$1)&gt;=((Endnoten!$AH$21)/100),2.7,IF(((Notenliste!K14)/Notenliste!$G$1)&gt;=((Endnoten!$AH$22)/100),2.8,IF(((Notenliste!K14)/Notenliste!$G$1)&gt;=((Endnoten!$AH$23)/100),2.9,IF(((Notenliste!K14)/Notenliste!$G$1)&gt;=((Endnoten!$AH$24)/100),3,IF(((Notenliste!K14)/Notenliste!$G$1)&gt;=((Endnoten!$AH$25)/100),3.1,IF(((Notenliste!K14)/Notenliste!$G$1)&gt;=((Endnoten!$AH$26)/100),3.2,IF(((Notenliste!K14)/Notenliste!$G$1)&gt;=((Endnoten!$AH$27)/100),3.3,IF(((Notenliste!K14)/Notenliste!$G$1)&gt;=((Endnoten!$AH$28)/100),3.4,IF(((Notenliste!K14)/Notenliste!$G$1)&gt;=((Endnoten!$AH$29)/100),3.5,IF(((Notenliste!K14)/Notenliste!$G$1)&gt;=((Endnoten!$AH$30)/100),3.6,IF(((Notenliste!K14)/Notenliste!$G$1)&gt;=((Endnoten!$AH$31)/100),3.7,IF(((Notenliste!K14)/Notenliste!$G$1)&gt;=((Endnoten!$AH$32)/100),3.8,IF(((Notenliste!K14)/Notenliste!$G$1)&gt;=((Endnoten!$AH$33)/100),3.9,IF(((Notenliste!K14)/Notenliste!$G$1)&gt;=((Endnoten!$AH$34)/100),4,IF(((Notenliste!K14)/Notenliste!$G$1)&gt;=((Endnoten!$AH$35)/100),4.1,IF(((Notenliste!K14)/Notenliste!$G$1)&gt;=((Endnoten!$AH$36)/100),4.2,IF(((Notenliste!K14)/Notenliste!$G$1)&gt;=((Endnoten!$AH$37)/100),4.3,IF(((Notenliste!K14)/Notenliste!$G$1)&gt;=((Endnoten!$AH$38)/100),4.4,IF(((Notenliste!K14)/Notenliste!$G$1)&gt;=((Endnoten!$AH$39)/100),4.5,IF(((Notenliste!K14)/Notenliste!$G$1)&gt;=((Endnoten!$AH$40)/100),4.6,IF(((Notenliste!K14)/Notenliste!$G$1)&gt;=((Endnoten!$AH$41)/100),4.7,IF(((Notenliste!K14)/Notenliste!$G$1)&gt;=((Endnoten!$AH$42)/100),4.8,IF(((Notenliste!K14)/Notenliste!$G$1)&gt;=((Endnoten!$AH$43)/100),4.9,5))))))))))))))))))))))))))))))))))))))))</f>
        <v>5</v>
      </c>
      <c r="S14" s="42">
        <f>Notenliste!K14</f>
        <v>0</v>
      </c>
      <c r="T14" s="43">
        <f>IF(Notenliste!K14&gt;=0.1,Notenliste!K14/Notenliste!K$1,)</f>
        <v>0</v>
      </c>
      <c r="U14" s="44">
        <f>IF(Endnoten!T14&gt;=(Endnoten!$AF$5/100),1,IF(Endnoten!T14&gt;=(Endnoten!$AF$6/100),2,IF(Endnoten!T14&gt;=(Endnoten!$AF$7/100),3,IF(Endnoten!T14&gt;=(Endnoten!$AF$8/100),4,5))))</f>
        <v>5</v>
      </c>
      <c r="V14" s="56">
        <f>IF(((Notenliste!K14)/Notenliste!$K$1)&gt;=((Endnoten!$AH$5+1)/100),1,IF(((Notenliste!K14)/Notenliste!$K$1)&gt;=(Endnoten!$AH$5/100),1.1,IF(((Notenliste!K14)/Notenliste!$K$1)&gt;=(Endnoten!$AH$6/100),1.2,IF(((Notenliste!K14)/Notenliste!$K$1)&gt;=(Endnoten!$AH$7/100),1.3,IF(((Notenliste!K14)/Notenliste!$K$1)&gt;=((Endnoten!$AH$8)/100),1.4,IF(((Notenliste!K14)/Notenliste!$K$1)&gt;=((Endnoten!$AH$9)/100),1.5,IF(((Notenliste!K14)/Notenliste!$K$1)&gt;=((Endnoten!$AH$10)/100),1.6,IF(((Notenliste!K14)/Notenliste!$K$1)&gt;=((Endnoten!$AH$11)/100),1.7,IF(((Notenliste!K14)/Notenliste!$K$1)&gt;=((Endnoten!$AH$12)/100),1.8,IF(((Notenliste!K14)/Notenliste!$K$1)&gt;=((Endnoten!$AH$13)/100),1.9,IF(((Notenliste!K14)/Notenliste!$K$1)&gt;=((Endnoten!$AH$14)/100),2,IF(((Notenliste!K14)/Notenliste!$K$1)&gt;=((Endnoten!$AH$15)/100),2.1,IF(((Notenliste!K14)/Notenliste!$K$1)&gt;=((Endnoten!$AH$16)/100),2.2,IF(((Notenliste!K14)/Notenliste!$K$1)&gt;=((Endnoten!$AH$17)/100),2.3,IF(((Notenliste!K14)/Notenliste!$K$1)&gt;=((Endnoten!$AH$18)/100),2.4,IF(((Notenliste!K14)/Notenliste!$K$1)&gt;=((Endnoten!$AH$19)/100),2.5,IF(((Notenliste!K14)/Notenliste!$K$1)&gt;=((Endnoten!$AH$20)/100),2.6,IF(((Notenliste!K14)/Notenliste!$K$1)&gt;=((Endnoten!$AH$21)/100),2.7,IF(((Notenliste!K14)/Notenliste!$K$1)&gt;=((Endnoten!$AH$22)/100),2.8,IF(((Notenliste!K14)/Notenliste!$K$1)&gt;=((Endnoten!$AH$23)/100),2.9,IF(((Notenliste!K14)/Notenliste!$K$1)&gt;=((Endnoten!$AH$24)/100),3,IF(((Notenliste!K14)/Notenliste!$K$1)&gt;=((Endnoten!$AH$25)/100),3.1,IF(((Notenliste!K14)/Notenliste!$K$1)&gt;=((Endnoten!$AH$26)/100),3.2,IF(((Notenliste!K14)/Notenliste!$K$1)&gt;=((Endnoten!$AH$27)/100),3.3,IF(((Notenliste!K14)/Notenliste!$K$1)&gt;=((Endnoten!$AH$28)/100),3.4,IF(((Notenliste!K14)/Notenliste!$K$1)&gt;=((Endnoten!$AH$29)/100),3.5,IF(((Notenliste!K14)/Notenliste!$K$1)&gt;=((Endnoten!$AH$30)/100),3.6,IF(((Notenliste!K14)/Notenliste!$K$1)&gt;=((Endnoten!$AH$31)/100),3.7,IF(((Notenliste!K14)/Notenliste!$K$1)&gt;=((Endnoten!$AH$32)/100),3.8,IF(((Notenliste!K14)/Notenliste!$K$1)&gt;=((Endnoten!$AH$33)/100),3.9,IF(((Notenliste!K14)/Notenliste!$K$1)&gt;=((Endnoten!$AH$34)/100),4,IF(((Notenliste!K14)/Notenliste!$K$1)&gt;=((Endnoten!$AH$35)/100),4.1,IF(((Notenliste!K14)/Notenliste!$K$1)&gt;=((Endnoten!$AH$36)/100),4.2,IF(((Notenliste!K14)/Notenliste!$K$1)&gt;=((Endnoten!$AH$37)/100),4.3,IF(((Notenliste!K14)/Notenliste!$K$1)&gt;=((Endnoten!$AH$38)/100),4.4,IF(((Notenliste!K14)/Notenliste!$K$1)&gt;=((Endnoten!$AH$39)/100),4.5,IF(((Notenliste!K14)/Notenliste!$K$1)&gt;=((Endnoten!$AH$40)/100),4.6,IF(((Notenliste!K14)/Notenliste!$K$1)&gt;=((Endnoten!$AH$41)/100),4.7,IF(((Notenliste!K14)/Notenliste!$K$1)&gt;=((Endnoten!$AH$42)/100),4.8,IF(((Notenliste!K14)/Notenliste!$K$1)&gt;=((Endnoten!$AH$43)/100),4.9,5))))))))))))))))))))))))))))))))))))))))</f>
        <v>5</v>
      </c>
      <c r="W14" s="46">
        <v>0</v>
      </c>
      <c r="X14" s="43" t="e" cm="1">
        <f t="array" ref="X14">_xlfn.IFS((T14&gt;0.1),(AVERAGE(F14,J14,N14,R14,U14)),(P14&gt;=0.1),(AVERAGE(F14,J14,N14,R14)),(L14&gt;=0.1),(AVERAGE(F14,J14,N14)),(H14&gt;0.1),(AVERAGE(F14,J14)),(D14&gt;0.1),F14)</f>
        <v>#N/A</v>
      </c>
      <c r="Y14" s="47">
        <f t="shared" si="0"/>
        <v>5</v>
      </c>
      <c r="Z14" s="47">
        <f>SUM(Notenliste!N14:AI14)</f>
        <v>1</v>
      </c>
      <c r="AA14" s="77">
        <f>Notenliste!AJ14</f>
        <v>1</v>
      </c>
      <c r="AB14" s="47" t="e">
        <f>((AA14*Notenliste!$AJ$2)+(IF(W14=0,X14,Y14)*(1-Notenliste!$AJ$2)))</f>
        <v>#N/A</v>
      </c>
      <c r="AC14" s="48">
        <f t="shared" si="1"/>
        <v>5</v>
      </c>
      <c r="AD14" s="17">
        <f t="shared" si="2"/>
        <v>5</v>
      </c>
      <c r="AE14" s="32" t="s">
        <v>45</v>
      </c>
      <c r="AF14" s="94">
        <v>2.85</v>
      </c>
      <c r="AG14" s="23">
        <v>2</v>
      </c>
      <c r="AH14" s="23">
        <f t="shared" si="8"/>
        <v>84</v>
      </c>
      <c r="AI14">
        <f>IF(((AL14+AJ14+AK14)/$AL$3)&gt;=((Endnoten!$AH$5+1)/100),1,IF(((AL14+AJ14+AK14)/$AL$3)&gt;=(Endnoten!$AH$5/100),1.1,IF(((AL14+AJ14+AK14)/$AL$3)&gt;=(Endnoten!$AH$6/100),1.2,IF(((AL14+AJ14+AK14)/$AL$3)&gt;=(Endnoten!$AH$7/100),1.3,IF(((AL14+AJ14+AK14)/$AL$3)&gt;=((Endnoten!$AH$8)/100),1.4,IF(((AL14+AJ14+AK14)/$AL$3)&gt;=((Endnoten!$AH$9)/100),1.5,IF(((AL14+AJ14+AK14)/$AL$3)&gt;=((Endnoten!$AH$10)/100),1.6,IF(((AL14+AJ14+AK14)/$AL$3)&gt;=((Endnoten!$AH$11)/100),1.7,IF(((AL14+AJ14+AK14)/$AL$3)&gt;=((Endnoten!$AH$12)/100),1.8,IF(((AL14+AJ14+AK14)/$AL$3)&gt;=((Endnoten!$AH$13)/100),1.9,IF(((AL14+AJ14+AK14)/$AL$3)&gt;=((Endnoten!$AH$14)/100),2,IF(((AL14+AJ14+AK14)/$AL$3)&gt;=((Endnoten!$AH$15)/100),2.1,IF(((AL14+AJ14+AK14)/$AL$3)&gt;=((Endnoten!$AH$16)/100),2.2,IF(((AL14+AJ14+AK14)/$AL$3)&gt;=((Endnoten!$AH$17)/100),2.3,IF(((AL14+AJ14+AK14)/$AL$3)&gt;=((Endnoten!$AH$18)/100),2.4,IF(((AL14+AJ14+AK14)/$AL$3)&gt;=((Endnoten!$AH$19)/100),2.5,IF(((AL14+AJ14+AK14)/$AL$3)&gt;=((Endnoten!$AH$20)/100),2.6,IF(((AL14+AJ14+AK14)/$AL$3)&gt;=((Endnoten!$AH$21)/100),2.7,IF(((AL14+AJ14+AK14)/$AL$3)&gt;=((Endnoten!$AH$22)/100),2.8,IF(((AL14+AJ14+AK14)/$AL$3)&gt;=((Endnoten!$AH$23)/100),2.9,IF(((AL14+AJ14+AK14)/$AL$3)&gt;=((Endnoten!$AH$24)/100),3,IF(((AL14+AJ14+AK14)/$AL$3)&gt;=((Endnoten!$AH$25)/100),3.1,IF(((AL14+AJ14+AK14)/$AL$3)&gt;=((Endnoten!$AH$26)/100),3.2,IF(((AL14+AJ14+AK14)/$AL$3)&gt;=((Endnoten!$AH$27)/100),3.3,IF(((AL14+AJ14+AK14)/$AL$3)&gt;=((Endnoten!$AH$28)/100),3.4,IF(((AL14+AJ14+AK14)/$AL$3)&gt;=((Endnoten!$AH$29)/100),3.5,IF(((AL14+AJ14+AK14)/$AL$3)&gt;=((Endnoten!$AH$30)/100),3.6,IF(((AL14+AJ14+AK14)/$AL$3)&gt;=((Endnoten!$AH$31)/100),3.7,IF(((AL14+AJ14+AK14)/$AL$3)&gt;=((Endnoten!$AH$32)/100),3.8,IF(((AL14+AJ14+AK14)/$AL$3)&gt;=((Endnoten!$AH$33)/100),3.9,IF(((AL14+AJ14+AK14)/$AL$3)&gt;=((Endnoten!$AH$34)/100),4,IF(((AL14+AJ14+AK14)/$AL$3)&gt;=((Endnoten!$AH$35)/100),4.1,IF(((AL14+AJ14+AK14)/$AL$3)&gt;=((Endnoten!$AH$36)/100),4.2,IF(((AL14+AJ14+AK14)/$AL$3)&gt;=((Endnoten!$AH$37)/100),4.3,IF(((AL14+AJ14+AK14)/$AL$3)&gt;=((Endnoten!$AH$38)/100),4.4,IF(((AL14+AJ14+AK14)/$AL$3)&gt;=((Endnoten!$AH$39)/100),4.5,IF(((AL14+AJ14+AK14)/$AL$3)&gt;=((Endnoten!$AH$40)/100),4.6,IF(((AL14+AJ14+AK14)/$AL$3)&gt;=((Endnoten!$AH$41)/100),4.7,IF(((AL14+AJ14+AK14)/$AL$3)&gt;=((Endnoten!$AH$42)/100),4.8,IF(((AL14+AJ14+AK14)/$AL$3)&gt;=((Endnoten!$AH$43)/100),4.9,5))))))))))))))))))))))))))))))))))))))))</f>
        <v>2</v>
      </c>
      <c r="AL14">
        <f t="shared" si="7"/>
        <v>84</v>
      </c>
      <c r="AN14" s="82"/>
      <c r="AO14" s="82">
        <f t="shared" si="3"/>
        <v>5</v>
      </c>
      <c r="AP14" s="82">
        <f t="shared" si="4"/>
        <v>5</v>
      </c>
      <c r="AQ14" s="82">
        <f t="shared" si="5"/>
        <v>5</v>
      </c>
      <c r="AR14" s="82">
        <f t="shared" si="6"/>
        <v>5</v>
      </c>
      <c r="AT14" s="1">
        <f>IF(((Notenliste!C14+Notenliste!E14+Notenliste!G14)/$AT$1)&gt;=((Endnoten!$AH$5+1)/100),1,IF(((Notenliste!C14+Notenliste!E14+Notenliste!G14)/$AT$1)&gt;=(Endnoten!$AH$5/100),1.1,IF(((Notenliste!C14+Notenliste!E14+Notenliste!G14)/$AT$1)&gt;=(Endnoten!$AH$6/100),1.2,IF(((Notenliste!C14+Notenliste!E14+Notenliste!G14)/$AT$1)&gt;=(Endnoten!$AH$7/100),1.3,IF(((Notenliste!C14+Notenliste!E14+Notenliste!G14)/$AT$1)&gt;=((Endnoten!$AH$8)/100),1.4,IF(((Notenliste!C14+Notenliste!E14+Notenliste!G14)/$AT$1)&gt;=((Endnoten!$AH$9)/100),1.5,IF(((Notenliste!C14+Notenliste!E14+Notenliste!G14)/$AT$1)&gt;=((Endnoten!$AH$10)/100),1.6,IF(((Notenliste!C14+Notenliste!E14+Notenliste!G14)/$AT$1)&gt;=((Endnoten!$AH$11)/100),1.7,IF(((Notenliste!C14+Notenliste!E14+Notenliste!G14)/$AT$1)&gt;=((Endnoten!$AH$12)/100),1.8,IF(((Notenliste!C14+Notenliste!E14+Notenliste!G14)/$AT$1)&gt;=((Endnoten!$AH$13)/100),1.9,IF(((Notenliste!C14+Notenliste!E14+Notenliste!G14)/$AT$1)&gt;=((Endnoten!$AH$14)/100),2,IF(((Notenliste!C14+Notenliste!E14+Notenliste!G14)/$AT$1)&gt;=((Endnoten!$AH$15)/100),2.1,IF(((Notenliste!C14+Notenliste!E14+Notenliste!G14)/$AT$1)&gt;=((Endnoten!$AH$16)/100),2.2,IF(((Notenliste!C14+Notenliste!E14+Notenliste!G14)/$AT$1)&gt;=((Endnoten!$AH$17)/100),2.3,IF(((Notenliste!C14+Notenliste!E14+Notenliste!G14)/$AT$1)&gt;=((Endnoten!$AH$18)/100),2.4,IF(((Notenliste!C14+Notenliste!E14+Notenliste!G14)/$AT$1)&gt;=((Endnoten!$AH$19)/100),2.5,IF(((Notenliste!C14+Notenliste!E14+Notenliste!G14)/$AT$1)&gt;=((Endnoten!$AH$20)/100),2.6,IF(((Notenliste!C14+Notenliste!E14+Notenliste!G14)/$AT$1)&gt;=((Endnoten!$AH$21)/100),2.7,IF(((Notenliste!C14+Notenliste!E14+Notenliste!G14)/$AT$1)&gt;=((Endnoten!$AH$22)/100),2.8,IF(((Notenliste!C14+Notenliste!E14+Notenliste!G14)/$AT$1)&gt;=((Endnoten!$AH$23)/100),2.9,IF(((Notenliste!C14+Notenliste!E14+Notenliste!G14)/$AT$1)&gt;=((Endnoten!$AH$24)/100),3,IF(((Notenliste!C14+Notenliste!E14+Notenliste!G14)/$AT$1)&gt;=((Endnoten!$AH$25)/100),3.1,IF(((Notenliste!C14+Notenliste!E14+Notenliste!G14)/$AT$1)&gt;=((Endnoten!$AH$26)/100),3.2,IF(((Notenliste!C14+Notenliste!E14+Notenliste!G14)/$AT$1)&gt;=((Endnoten!$AH$27)/100),3.3,IF(((Notenliste!C14+Notenliste!E14+Notenliste!G14)/$AT$1)&gt;=((Endnoten!$AH$28)/100),3.4,IF(((Notenliste!C14+Notenliste!E14+Notenliste!G14)/$AT$1)&gt;=((Endnoten!$AH$29)/100),3.5,IF(((Notenliste!C14+Notenliste!E14+Notenliste!G14)/$AT$1)&gt;=((Endnoten!$AH$30)/100),3.6,IF(((Notenliste!C14+Notenliste!E14+Notenliste!G14)/$AT$1)&gt;=((Endnoten!$AH$31)/100),3.7,IF(((Notenliste!C14+Notenliste!E14+Notenliste!G14)/$AT$1)&gt;=((Endnoten!$AH$32)/100),3.8,IF(((Notenliste!C14+Notenliste!E14+Notenliste!G14)/$AT$1)&gt;=((Endnoten!$AH$33)/100),3.9,IF(((Notenliste!C14+Notenliste!E14+Notenliste!G14)/$AT$1)&gt;=((Endnoten!$AH$34)/100),4,IF(((Notenliste!C14+Notenliste!E14+Notenliste!G14)/$AT$1)&gt;=((Endnoten!$AH$35)/100),4.1,IF(((Notenliste!C14+Notenliste!E14+Notenliste!G14)/$AT$1)&gt;=((Endnoten!$AH$36)/100),4.2,IF(((Notenliste!C14+Notenliste!E14+Notenliste!G14)/$AT$1)&gt;=((Endnoten!$AH$37)/100),4.3,IF(((Notenliste!C14+Notenliste!E14+Notenliste!G14)/$AT$1)&gt;=((Endnoten!$AH$38)/100),4.4,IF(((Notenliste!C14+Notenliste!E14+Notenliste!G14)/$AT$1)&gt;=((Endnoten!$AH$39)/100),4.5,IF(((Notenliste!C14+Notenliste!E14+Notenliste!G14)/$AT$1)&gt;=((Endnoten!$AH$40)/100),4.6,IF(((Notenliste!C14+Notenliste!E14+Notenliste!G14)/$AT$1)&gt;=((Endnoten!$AH$41)/100),4.7,IF(((Notenliste!C14+Notenliste!E14+Notenliste!G14)/$AT$1)&gt;=((Endnoten!$AH$42)/100),4.8,IF(((Notenliste!C14+Notenliste!E14+Notenliste!G14)/$AT$1)&gt;=((Endnoten!$AH$43)/100),4.9,5))))))))))))))))))))))))))))))))))))))))</f>
        <v>5</v>
      </c>
      <c r="AU14" s="1">
        <f>IF(((Notenliste!C14+Notenliste!E14+Notenliste!G14+Notenliste!K14)/$AU$1)&gt;=((Endnoten!$AH$5+1)/100),1,IF(((Notenliste!C14+Notenliste!E14+Notenliste!G14+Notenliste!K14)/$AU$1)&gt;=(Endnoten!$AH$5/100),1.1,IF(((Notenliste!C14+Notenliste!E14+Notenliste!G14+Notenliste!K14)/$AU$1)&gt;=(Endnoten!$AH$6/100),1.2,IF(((Notenliste!C14+Notenliste!E14+Notenliste!G14+Notenliste!K14)/$AU$1)&gt;=(Endnoten!$AH$7/100),1.3,IF(((Notenliste!C14+Notenliste!E14+Notenliste!G14+Notenliste!K14)/$AU$1)&gt;=((Endnoten!$AH$8)/100),1.4,IF(((Notenliste!C14+Notenliste!E14+Notenliste!G14+Notenliste!K14)/$AU$1)&gt;=((Endnoten!$AH$9)/100),1.5,IF(((Notenliste!C14+Notenliste!E14+Notenliste!G14+Notenliste!K14)/$AU$1)&gt;=((Endnoten!$AH$10)/100),1.6,IF(((Notenliste!C14+Notenliste!E14+Notenliste!G14+Notenliste!K14)/$AU$1)&gt;=((Endnoten!$AH$11)/100),1.7,IF(((Notenliste!C14+Notenliste!E14+Notenliste!G14+Notenliste!K14)/$AU$1)&gt;=((Endnoten!$AH$12)/100),1.8,IF(((Notenliste!C14+Notenliste!E14+Notenliste!G14+Notenliste!K14)/$AU$1)&gt;=((Endnoten!$AH$13)/100),1.9,IF(((Notenliste!C14+Notenliste!E14+Notenliste!G14+Notenliste!K14)/$AU$1)&gt;=((Endnoten!$AH$14)/100),2,IF(((Notenliste!C14+Notenliste!E14+Notenliste!G14+Notenliste!K14)/$AU$1)&gt;=((Endnoten!$AH$15)/100),2.1,IF(((Notenliste!C14+Notenliste!E14+Notenliste!G14+Notenliste!K14)/$AU$1)&gt;=((Endnoten!$AH$16)/100),2.2,IF(((Notenliste!C14+Notenliste!E14+Notenliste!G14+Notenliste!K14)/$AU$1)&gt;=((Endnoten!$AH$17)/100),2.3,IF(((Notenliste!C14+Notenliste!E14+Notenliste!G14+Notenliste!K14)/$AU$1)&gt;=((Endnoten!$AH$18)/100),2.4,IF(((Notenliste!C14+Notenliste!E14+Notenliste!G14+Notenliste!K14)/$AU$1)&gt;=((Endnoten!$AH$19)/100),2.5,IF(((Notenliste!C14+Notenliste!E14+Notenliste!G14+Notenliste!K14)/$AU$1)&gt;=((Endnoten!$AH$20)/100),2.6,IF(((Notenliste!C14+Notenliste!E14+Notenliste!G14+Notenliste!K14)/$AU$1)&gt;=((Endnoten!$AH$21)/100),2.7,IF(((Notenliste!C14+Notenliste!E14+Notenliste!G14+Notenliste!K14)/$AU$1)&gt;=((Endnoten!$AH$22)/100),2.8,IF(((Notenliste!C14+Notenliste!E14+Notenliste!G14+Notenliste!K14)/$AU$1)&gt;=((Endnoten!$AH$23)/100),2.9,IF(((Notenliste!C14+Notenliste!E14+Notenliste!G14+Notenliste!K14)/$AU$1)&gt;=((Endnoten!$AH$24)/100),3,IF(((Notenliste!C14+Notenliste!E14+Notenliste!G14+Notenliste!K14)/$AU$1)&gt;=((Endnoten!$AH$25)/100),3.1,IF(((Notenliste!C14+Notenliste!E14+Notenliste!G14+Notenliste!K14)/$AU$1)&gt;=((Endnoten!$AH$26)/100),3.2,IF(((Notenliste!C14+Notenliste!E14+Notenliste!G14+Notenliste!K14)/$AU$1)&gt;=((Endnoten!$AH$27)/100),3.3,IF(((Notenliste!C14+Notenliste!E14+Notenliste!G14+Notenliste!K14)/$AU$1)&gt;=((Endnoten!$AH$28)/100),3.4,IF(((Notenliste!C14+Notenliste!E14+Notenliste!G14+Notenliste!K14)/$AU$1)&gt;=((Endnoten!$AH$29)/100),3.5,IF(((Notenliste!C14+Notenliste!E14+Notenliste!G14+Notenliste!K14)/$AU$1)&gt;=((Endnoten!$AH$30)/100),3.6,IF(((Notenliste!C14+Notenliste!E14+Notenliste!G14+Notenliste!K14)/$AU$1)&gt;=((Endnoten!$AH$31)/100),3.7,IF(((Notenliste!C14+Notenliste!E14+Notenliste!G14+Notenliste!K14)/$AU$1)&gt;=((Endnoten!$AH$32)/100),3.8,IF(((Notenliste!C14+Notenliste!E14+Notenliste!G14+Notenliste!K14)/$AU$1)&gt;=((Endnoten!$AH$33)/100),3.9,IF(((Notenliste!C14+Notenliste!E14+Notenliste!G14+Notenliste!K14)/$AU$1)&gt;=((Endnoten!$AH$34)/100),4,IF(((Notenliste!C14+Notenliste!E14+Notenliste!G14+Notenliste!K14)/$AU$1)&gt;=((Endnoten!$AH$35)/100),4.1,IF(((Notenliste!C14+Notenliste!E14+Notenliste!G14+Notenliste!K14)/$AU$1)&gt;=((Endnoten!$AH$36)/100),4.2,IF(((Notenliste!C14+Notenliste!E14+Notenliste!G14+Notenliste!K14)/$AU$1)&gt;=((Endnoten!$AH$37)/100),4.3,IF(((Notenliste!C14+Notenliste!E14+Notenliste!G14+Notenliste!K14)/$AU$1)&gt;=((Endnoten!$AH$38)/100),4.4,IF(((Notenliste!C14+Notenliste!E14+Notenliste!G14+Notenliste!K14)/$AU$1)&gt;=((Endnoten!$AH$39)/100),4.5,IF(((Notenliste!C14+Notenliste!E14+Notenliste!G14+Notenliste!K14)/$AU$1)&gt;=((Endnoten!$AH$40)/100),4.6,IF(((Notenliste!C14+Notenliste!E14+Notenliste!G14+Notenliste!K14)/$AU$1)&gt;=((Endnoten!$AH$41)/100),4.7,IF(((Notenliste!C14+Notenliste!E14+Notenliste!G14+Notenliste!K14)/$AU$1)&gt;=((Endnoten!$AH$42)/100),4.8,IF(((Notenliste!C14+Notenliste!E14+Notenliste!G14+Notenliste!K14)/$AU$1)&gt;=((Endnoten!$AH$43)/100),4.9,5))))))))))))))))))))))))))))))))))))))))</f>
        <v>5</v>
      </c>
    </row>
    <row r="15" spans="1:47" ht="18.75" x14ac:dyDescent="0.3">
      <c r="A15" s="51">
        <f>'Schüler+Bedienungsanleitung'!A15</f>
        <v>12</v>
      </c>
      <c r="B15" s="52">
        <f>'Schüler+Bedienungsanleitung'!B15</f>
        <v>12</v>
      </c>
      <c r="C15" s="49">
        <f>Notenliste!C15</f>
        <v>0</v>
      </c>
      <c r="D15" s="50">
        <f>IF(Notenliste!C15&gt;=0.1,Notenliste!C15/Notenliste!C$1,)</f>
        <v>0</v>
      </c>
      <c r="E15" s="51">
        <f>IF(Endnoten!D15&gt;=(Endnoten!$AF$5/100),1,IF(Endnoten!D15&gt;=(Endnoten!$AF$6/100),2,IF(Endnoten!D15&gt;=(Endnoten!$AF$7/100),3,IF(Endnoten!D15&gt;=(Endnoten!$AF$8/100),4,5))))</f>
        <v>5</v>
      </c>
      <c r="F15" s="57">
        <f>IF(((Notenliste!C15)/Notenliste!$C$1)&gt;=((Endnoten!$AH$5+1)/100),1,IF(((Notenliste!C15)/Notenliste!$C$1)&gt;=(Endnoten!$AH$5/100),1.1,IF(((Notenliste!C15)/Notenliste!$C$1)&gt;=(Endnoten!$AH$6/100),1.2,IF(((Notenliste!C15)/Notenliste!$C$1)&gt;=(Endnoten!$AH$7/100),1.3,IF(((Notenliste!C15)/Notenliste!$C$1)&gt;=((Endnoten!$AH$8)/100),1.4,IF(((Notenliste!C15)/Notenliste!$C$1)&gt;=((Endnoten!$AH$9)/100),1.5,IF(((Notenliste!C15)/Notenliste!$C$1)&gt;=((Endnoten!$AH$10)/100),1.6,IF(((Notenliste!C15)/Notenliste!$C$1)&gt;=((Endnoten!$AH$11)/100),1.7,IF(((Notenliste!C15)/Notenliste!$C$1)&gt;=((Endnoten!$AH$12)/100),1.8,IF(((Notenliste!C15)/Notenliste!$C$1)&gt;=((Endnoten!$AH$13)/100),1.9,IF(((Notenliste!C15)/Notenliste!$C$1)&gt;=((Endnoten!$AH$14)/100),2,IF(((Notenliste!C15)/Notenliste!$C$1)&gt;=((Endnoten!$AH$15)/100),2.1,IF(((Notenliste!C15)/Notenliste!$C$1)&gt;=((Endnoten!$AH$16)/100),2.2,IF(((Notenliste!C15)/Notenliste!$C$1)&gt;=((Endnoten!$AH$17)/100),2.3,IF(((Notenliste!C15)/Notenliste!$C$1)&gt;=((Endnoten!$AH$18)/100),2.4,IF(((Notenliste!C15)/Notenliste!$C$1)&gt;=((Endnoten!$AH$19)/100),2.5,IF(((Notenliste!C15)/Notenliste!$C$1)&gt;=((Endnoten!$AH$20)/100),2.6,IF(((Notenliste!C15)/Notenliste!$C$1)&gt;=((Endnoten!$AH$21)/100),2.7,IF(((Notenliste!C15)/Notenliste!$C$1)&gt;=((Endnoten!$AH$22)/100),2.8,IF(((Notenliste!C15)/Notenliste!$C$1)&gt;=((Endnoten!$AH$23)/100),2.9,IF(((Notenliste!C15)/Notenliste!$C$1)&gt;=((Endnoten!$AH$24)/100),3,IF(((Notenliste!C15)/Notenliste!$C$1)&gt;=((Endnoten!$AH$25)/100),3.1,IF(((Notenliste!C15)/Notenliste!$C$1)&gt;=((Endnoten!$AH$26)/100),3.2,IF(((Notenliste!C15)/Notenliste!$C$1)&gt;=((Endnoten!$AH$27)/100),3.3,IF(((Notenliste!C15)/Notenliste!$C$1)&gt;=((Endnoten!$AH$28)/100),3.4,IF(((Notenliste!C15)/Notenliste!$C$1)&gt;=((Endnoten!$AH$29)/100),3.5,IF(((Notenliste!C15)/Notenliste!$C$1)&gt;=((Endnoten!$AH$30)/100),3.6,IF(((Notenliste!C15)/Notenliste!$C$1)&gt;=((Endnoten!$AH$31)/100),3.7,IF(((Notenliste!C15)/Notenliste!$C$1)&gt;=((Endnoten!$AH$32)/100),3.8,IF(((Notenliste!C15)/Notenliste!$C$1)&gt;=((Endnoten!$AH$33)/100),3.9,IF(((Notenliste!C15)/Notenliste!$C$1)&gt;=((Endnoten!$AH$34)/100),4,IF(((Notenliste!C15)/Notenliste!$C$1)&gt;=((Endnoten!$AH$35)/100),4.1,IF(((Notenliste!C15)/Notenliste!$C$1)&gt;=((Endnoten!$AH$36)/100),4.2,IF(((Notenliste!C15)/Notenliste!$C$1)&gt;=((Endnoten!$AH$37)/100),4.3,IF(((Notenliste!C15)/Notenliste!$C$1)&gt;=((Endnoten!$AH$38)/100),4.4,IF(((Notenliste!C15)/Notenliste!$C$1)&gt;=((Endnoten!$AH$39)/100),4.5,IF(((Notenliste!C15)/Notenliste!$C$1)&gt;=((Endnoten!$AH$40)/100),4.6,IF(((Notenliste!C15)/Notenliste!$C$1)&gt;=((Endnoten!$AH$41)/100),4.7,IF(((Notenliste!C15)/Notenliste!$C$1)&gt;=((Endnoten!$AH$42)/100),4.8,IF(((Notenliste!C15)/Notenliste!$C$1)&gt;=((Endnoten!$AH$43)/100),4.9,5))))))))))))))))))))))))))))))))))))))))</f>
        <v>5</v>
      </c>
      <c r="G15" s="49">
        <f>Notenliste!E15</f>
        <v>0</v>
      </c>
      <c r="H15" s="50">
        <f>IF(Notenliste!E15&gt;=0.1,Notenliste!E15/Notenliste!E$1,)</f>
        <v>0</v>
      </c>
      <c r="I15" s="51">
        <f>IF(Endnoten!H15&gt;=(Endnoten!$AF$5/100),1,IF(Endnoten!H15&gt;=(Endnoten!$AF$6/100),2,IF(Endnoten!H15&gt;=(Endnoten!$AF$7/100),3,IF(Endnoten!H15&gt;=(Endnoten!$AF$8/100),4,5))))</f>
        <v>5</v>
      </c>
      <c r="J15" s="57">
        <f>IF(((Notenliste!E15)/Notenliste!$E$1)&gt;=((Endnoten!$AH$5+1)/100),1,IF(((Notenliste!E15)/Notenliste!$E$1)&gt;=(Endnoten!$AH$5/100),1.1,IF(((Notenliste!E15)/Notenliste!$E$1)&gt;=(Endnoten!$AH$6/100),1.2,IF(((Notenliste!E15)/Notenliste!$E$1)&gt;=(Endnoten!$AH$7/100),1.3,IF(((Notenliste!E15)/Notenliste!$E$1)&gt;=((Endnoten!$AH$8)/100),1.4,IF(((Notenliste!E15)/Notenliste!$E$1)&gt;=((Endnoten!$AH$9)/100),1.5,IF(((Notenliste!E15)/Notenliste!$E$1)&gt;=((Endnoten!$AH$10)/100),1.6,IF(((Notenliste!E15)/Notenliste!$E$1)&gt;=((Endnoten!$AH$11)/100),1.7,IF(((Notenliste!E15)/Notenliste!$E$1)&gt;=((Endnoten!$AH$12)/100),1.8,IF(((Notenliste!E15)/Notenliste!$E$1)&gt;=((Endnoten!$AH$13)/100),1.9,IF(((Notenliste!E15)/Notenliste!$E$1)&gt;=((Endnoten!$AH$14)/100),2,IF(((Notenliste!E15)/Notenliste!$E$1)&gt;=((Endnoten!$AH$15)/100),2.1,IF(((Notenliste!E15)/Notenliste!$E$1)&gt;=((Endnoten!$AH$16)/100),2.2,IF(((Notenliste!E15)/Notenliste!$E$1)&gt;=((Endnoten!$AH$17)/100),2.3,IF(((Notenliste!E15)/Notenliste!$E$1)&gt;=((Endnoten!$AH$18)/100),2.4,IF(((Notenliste!E15)/Notenliste!$E$1)&gt;=((Endnoten!$AH$19)/100),2.5,IF(((Notenliste!E15)/Notenliste!$E$1)&gt;=((Endnoten!$AH$20)/100),2.6,IF(((Notenliste!E15)/Notenliste!$E$1)&gt;=((Endnoten!$AH$21)/100),2.7,IF(((Notenliste!E15)/Notenliste!$E$1)&gt;=((Endnoten!$AH$22)/100),2.8,IF(((Notenliste!E15)/Notenliste!$E$1)&gt;=((Endnoten!$AH$23)/100),2.9,IF(((Notenliste!E15)/Notenliste!$E$1)&gt;=((Endnoten!$AH$24)/100),3,IF(((Notenliste!E15)/Notenliste!$E$1)&gt;=((Endnoten!$AH$25)/100),3.1,IF(((Notenliste!E15)/Notenliste!$E$1)&gt;=((Endnoten!$AH$26)/100),3.2,IF(((Notenliste!E15)/Notenliste!$E$1)&gt;=((Endnoten!$AH$27)/100),3.3,IF(((Notenliste!E15)/Notenliste!$E$1)&gt;=((Endnoten!$AH$28)/100),3.4,IF(((Notenliste!E15)/Notenliste!$E$1)&gt;=((Endnoten!$AH$29)/100),3.5,IF(((Notenliste!E15)/Notenliste!$E$1)&gt;=((Endnoten!$AH$30)/100),3.6,IF(((Notenliste!E15)/Notenliste!$E$1)&gt;=((Endnoten!$AH$31)/100),3.7,IF(((Notenliste!E15)/Notenliste!$E$1)&gt;=((Endnoten!$AH$32)/100),3.8,IF(((Notenliste!E15)/Notenliste!$E$1)&gt;=((Endnoten!$AH$33)/100),3.9,IF(((Notenliste!E15)/Notenliste!$E$1)&gt;=((Endnoten!$AH$34)/100),4,IF(((Notenliste!E15)/Notenliste!$E$1)&gt;=((Endnoten!$AH$35)/100),4.1,IF(((Notenliste!E15)/Notenliste!$E$1)&gt;=((Endnoten!$AH$36)/100),4.2,IF(((Notenliste!E15)/Notenliste!$E$1)&gt;=((Endnoten!$AH$37)/100),4.3,IF(((Notenliste!E15)/Notenliste!$E$1)&gt;=((Endnoten!$AH$38)/100),4.4,IF(((Notenliste!E15)/Notenliste!$E$1)&gt;=((Endnoten!$AH$39)/100),4.5,IF(((Notenliste!E15)/Notenliste!$E$1)&gt;=((Endnoten!$AH$40)/100),4.6,IF(((Notenliste!E15)/Notenliste!$E$1)&gt;=((Endnoten!$AH$41)/100),4.7,IF(((Notenliste!E15)/Notenliste!$E$1)&gt;=((Endnoten!$AH$42)/100),4.8,IF(((Notenliste!E15)/Notenliste!$E$1)&gt;=((Endnoten!$AH$43)/100),4.9,5))))))))))))))))))))))))))))))))))))))))</f>
        <v>5</v>
      </c>
      <c r="K15" s="49">
        <f>Notenliste!G15</f>
        <v>0</v>
      </c>
      <c r="L15" s="50">
        <f>IF(Notenliste!G15&gt;=0.1,Notenliste!G15/Notenliste!G$1,)</f>
        <v>0</v>
      </c>
      <c r="M15" s="51">
        <f>IF(Endnoten!L15&gt;=(Endnoten!$AF$5/100),1,IF(Endnoten!L15&gt;=(Endnoten!$AF$6/100),2,IF(Endnoten!L15&gt;=(Endnoten!$AF$7/100),3,IF(Endnoten!L15&gt;=(Endnoten!$AF$8/100),4,5))))</f>
        <v>5</v>
      </c>
      <c r="N15" s="57">
        <f>IF(((Notenliste!G15)/Notenliste!$G$1)&gt;=((Endnoten!$AH$5+1)/100),1,IF(((Notenliste!G15)/Notenliste!$G$1)&gt;=(Endnoten!$AH$5/100),1.1,IF(((Notenliste!G15)/Notenliste!$G$1)&gt;=(Endnoten!$AH$6/100),1.2,IF(((Notenliste!G15)/Notenliste!$G$1)&gt;=(Endnoten!$AH$7/100),1.3,IF(((Notenliste!G15)/Notenliste!$G$1)&gt;=((Endnoten!$AH$8)/100),1.4,IF(((Notenliste!G15)/Notenliste!$G$1)&gt;=((Endnoten!$AH$9)/100),1.5,IF(((Notenliste!G15)/Notenliste!$G$1)&gt;=((Endnoten!$AH$10)/100),1.6,IF(((Notenliste!G15)/Notenliste!$G$1)&gt;=((Endnoten!$AH$11)/100),1.7,IF(((Notenliste!G15)/Notenliste!$G$1)&gt;=((Endnoten!$AH$12)/100),1.8,IF(((Notenliste!G15)/Notenliste!$G$1)&gt;=((Endnoten!$AH$13)/100),1.9,IF(((Notenliste!G15)/Notenliste!$G$1)&gt;=((Endnoten!$AH$14)/100),2,IF(((Notenliste!G15)/Notenliste!$G$1)&gt;=((Endnoten!$AH$15)/100),2.1,IF(((Notenliste!G15)/Notenliste!$G$1)&gt;=((Endnoten!$AH$16)/100),2.2,IF(((Notenliste!G15)/Notenliste!$G$1)&gt;=((Endnoten!$AH$17)/100),2.3,IF(((Notenliste!G15)/Notenliste!$G$1)&gt;=((Endnoten!$AH$18)/100),2.4,IF(((Notenliste!G15)/Notenliste!$G$1)&gt;=((Endnoten!$AH$19)/100),2.5,IF(((Notenliste!G15)/Notenliste!$G$1)&gt;=((Endnoten!$AH$20)/100),2.6,IF(((Notenliste!G15)/Notenliste!$G$1)&gt;=((Endnoten!$AH$21)/100),2.7,IF(((Notenliste!G15)/Notenliste!$G$1)&gt;=((Endnoten!$AH$22)/100),2.8,IF(((Notenliste!G15)/Notenliste!$G$1)&gt;=((Endnoten!$AH$23)/100),2.9,IF(((Notenliste!G15)/Notenliste!$G$1)&gt;=((Endnoten!$AH$24)/100),3,IF(((Notenliste!G15)/Notenliste!$G$1)&gt;=((Endnoten!$AH$25)/100),3.1,IF(((Notenliste!G15)/Notenliste!$G$1)&gt;=((Endnoten!$AH$26)/100),3.2,IF(((Notenliste!G15)/Notenliste!$G$1)&gt;=((Endnoten!$AH$27)/100),3.3,IF(((Notenliste!G15)/Notenliste!$G$1)&gt;=((Endnoten!$AH$28)/100),3.4,IF(((Notenliste!G15)/Notenliste!$G$1)&gt;=((Endnoten!$AH$29)/100),3.5,IF(((Notenliste!G15)/Notenliste!$G$1)&gt;=((Endnoten!$AH$30)/100),3.6,IF(((Notenliste!G15)/Notenliste!$G$1)&gt;=((Endnoten!$AH$31)/100),3.7,IF(((Notenliste!G15)/Notenliste!$G$1)&gt;=((Endnoten!$AH$32)/100),3.8,IF(((Notenliste!G15)/Notenliste!$G$1)&gt;=((Endnoten!$AH$33)/100),3.9,IF(((Notenliste!G15)/Notenliste!$G$1)&gt;=((Endnoten!$AH$34)/100),4,IF(((Notenliste!G15)/Notenliste!$G$1)&gt;=((Endnoten!$AH$35)/100),4.1,IF(((Notenliste!G15)/Notenliste!$G$1)&gt;=((Endnoten!$AH$36)/100),4.2,IF(((Notenliste!G15)/Notenliste!$G$1)&gt;=((Endnoten!$AH$37)/100),4.3,IF(((Notenliste!G15)/Notenliste!$G$1)&gt;=((Endnoten!$AH$38)/100),4.4,IF(((Notenliste!G15)/Notenliste!$G$1)&gt;=((Endnoten!$AH$39)/100),4.5,IF(((Notenliste!G15)/Notenliste!$G$1)&gt;=((Endnoten!$AH$40)/100),4.6,IF(((Notenliste!G15)/Notenliste!$G$1)&gt;=((Endnoten!$AH$41)/100),4.7,IF(((Notenliste!G15)/Notenliste!$G$1)&gt;=((Endnoten!$AH$42)/100),4.8,IF(((Notenliste!G15)/Notenliste!$G$1)&gt;=((Endnoten!$AH$43)/100),4.9,5))))))))))))))))))))))))))))))))))))))))</f>
        <v>5</v>
      </c>
      <c r="O15" s="49">
        <f>Notenliste!K15</f>
        <v>0</v>
      </c>
      <c r="P15" s="36">
        <f>IF(Notenliste!I15&gt;=0.1,Notenliste!I15/Notenliste!I$1,)</f>
        <v>0</v>
      </c>
      <c r="Q15" s="51">
        <f>IF(Endnoten!P15&gt;=(Endnoten!$AF$5/100),1,IF(Endnoten!P15&gt;=(Endnoten!$AF$6/100),2,IF(Endnoten!P15&gt;=(Endnoten!$AF$7/100),3,IF(Endnoten!P15&gt;=(Endnoten!$AF$8/100),4,5))))</f>
        <v>5</v>
      </c>
      <c r="R15" s="57">
        <f>IF(((Notenliste!K15)/Notenliste!$G$1)&gt;=((Endnoten!$AH$5+1)/100),1,IF(((Notenliste!K15)/Notenliste!$G$1)&gt;=(Endnoten!$AH$5/100),1.1,IF(((Notenliste!K15)/Notenliste!$G$1)&gt;=(Endnoten!$AH$6/100),1.2,IF(((Notenliste!K15)/Notenliste!$G$1)&gt;=(Endnoten!$AH$7/100),1.3,IF(((Notenliste!K15)/Notenliste!$G$1)&gt;=((Endnoten!$AH$8)/100),1.4,IF(((Notenliste!K15)/Notenliste!$G$1)&gt;=((Endnoten!$AH$9)/100),1.5,IF(((Notenliste!K15)/Notenliste!$G$1)&gt;=((Endnoten!$AH$10)/100),1.6,IF(((Notenliste!K15)/Notenliste!$G$1)&gt;=((Endnoten!$AH$11)/100),1.7,IF(((Notenliste!K15)/Notenliste!$G$1)&gt;=((Endnoten!$AH$12)/100),1.8,IF(((Notenliste!K15)/Notenliste!$G$1)&gt;=((Endnoten!$AH$13)/100),1.9,IF(((Notenliste!K15)/Notenliste!$G$1)&gt;=((Endnoten!$AH$14)/100),2,IF(((Notenliste!K15)/Notenliste!$G$1)&gt;=((Endnoten!$AH$15)/100),2.1,IF(((Notenliste!K15)/Notenliste!$G$1)&gt;=((Endnoten!$AH$16)/100),2.2,IF(((Notenliste!K15)/Notenliste!$G$1)&gt;=((Endnoten!$AH$17)/100),2.3,IF(((Notenliste!K15)/Notenliste!$G$1)&gt;=((Endnoten!$AH$18)/100),2.4,IF(((Notenliste!K15)/Notenliste!$G$1)&gt;=((Endnoten!$AH$19)/100),2.5,IF(((Notenliste!K15)/Notenliste!$G$1)&gt;=((Endnoten!$AH$20)/100),2.6,IF(((Notenliste!K15)/Notenliste!$G$1)&gt;=((Endnoten!$AH$21)/100),2.7,IF(((Notenliste!K15)/Notenliste!$G$1)&gt;=((Endnoten!$AH$22)/100),2.8,IF(((Notenliste!K15)/Notenliste!$G$1)&gt;=((Endnoten!$AH$23)/100),2.9,IF(((Notenliste!K15)/Notenliste!$G$1)&gt;=((Endnoten!$AH$24)/100),3,IF(((Notenliste!K15)/Notenliste!$G$1)&gt;=((Endnoten!$AH$25)/100),3.1,IF(((Notenliste!K15)/Notenliste!$G$1)&gt;=((Endnoten!$AH$26)/100),3.2,IF(((Notenliste!K15)/Notenliste!$G$1)&gt;=((Endnoten!$AH$27)/100),3.3,IF(((Notenliste!K15)/Notenliste!$G$1)&gt;=((Endnoten!$AH$28)/100),3.4,IF(((Notenliste!K15)/Notenliste!$G$1)&gt;=((Endnoten!$AH$29)/100),3.5,IF(((Notenliste!K15)/Notenliste!$G$1)&gt;=((Endnoten!$AH$30)/100),3.6,IF(((Notenliste!K15)/Notenliste!$G$1)&gt;=((Endnoten!$AH$31)/100),3.7,IF(((Notenliste!K15)/Notenliste!$G$1)&gt;=((Endnoten!$AH$32)/100),3.8,IF(((Notenliste!K15)/Notenliste!$G$1)&gt;=((Endnoten!$AH$33)/100),3.9,IF(((Notenliste!K15)/Notenliste!$G$1)&gt;=((Endnoten!$AH$34)/100),4,IF(((Notenliste!K15)/Notenliste!$G$1)&gt;=((Endnoten!$AH$35)/100),4.1,IF(((Notenliste!K15)/Notenliste!$G$1)&gt;=((Endnoten!$AH$36)/100),4.2,IF(((Notenliste!K15)/Notenliste!$G$1)&gt;=((Endnoten!$AH$37)/100),4.3,IF(((Notenliste!K15)/Notenliste!$G$1)&gt;=((Endnoten!$AH$38)/100),4.4,IF(((Notenliste!K15)/Notenliste!$G$1)&gt;=((Endnoten!$AH$39)/100),4.5,IF(((Notenliste!K15)/Notenliste!$G$1)&gt;=((Endnoten!$AH$40)/100),4.6,IF(((Notenliste!K15)/Notenliste!$G$1)&gt;=((Endnoten!$AH$41)/100),4.7,IF(((Notenliste!K15)/Notenliste!$G$1)&gt;=((Endnoten!$AH$42)/100),4.8,IF(((Notenliste!K15)/Notenliste!$G$1)&gt;=((Endnoten!$AH$43)/100),4.9,5))))))))))))))))))))))))))))))))))))))))</f>
        <v>5</v>
      </c>
      <c r="S15" s="49">
        <f>Notenliste!K15</f>
        <v>0</v>
      </c>
      <c r="T15" s="50">
        <f>IF(Notenliste!K15&gt;=0.1,Notenliste!K15/Notenliste!K$1,)</f>
        <v>0</v>
      </c>
      <c r="U15" s="51">
        <f>IF(Endnoten!T15&gt;=(Endnoten!$AF$5/100),1,IF(Endnoten!T15&gt;=(Endnoten!$AF$6/100),2,IF(Endnoten!T15&gt;=(Endnoten!$AF$7/100),3,IF(Endnoten!T15&gt;=(Endnoten!$AF$8/100),4,5))))</f>
        <v>5</v>
      </c>
      <c r="V15" s="57">
        <f>IF(((Notenliste!K15)/Notenliste!$K$1)&gt;=((Endnoten!$AH$5+1)/100),1,IF(((Notenliste!K15)/Notenliste!$K$1)&gt;=(Endnoten!$AH$5/100),1.1,IF(((Notenliste!K15)/Notenliste!$K$1)&gt;=(Endnoten!$AH$6/100),1.2,IF(((Notenliste!K15)/Notenliste!$K$1)&gt;=(Endnoten!$AH$7/100),1.3,IF(((Notenliste!K15)/Notenliste!$K$1)&gt;=((Endnoten!$AH$8)/100),1.4,IF(((Notenliste!K15)/Notenliste!$K$1)&gt;=((Endnoten!$AH$9)/100),1.5,IF(((Notenliste!K15)/Notenliste!$K$1)&gt;=((Endnoten!$AH$10)/100),1.6,IF(((Notenliste!K15)/Notenliste!$K$1)&gt;=((Endnoten!$AH$11)/100),1.7,IF(((Notenliste!K15)/Notenliste!$K$1)&gt;=((Endnoten!$AH$12)/100),1.8,IF(((Notenliste!K15)/Notenliste!$K$1)&gt;=((Endnoten!$AH$13)/100),1.9,IF(((Notenliste!K15)/Notenliste!$K$1)&gt;=((Endnoten!$AH$14)/100),2,IF(((Notenliste!K15)/Notenliste!$K$1)&gt;=((Endnoten!$AH$15)/100),2.1,IF(((Notenliste!K15)/Notenliste!$K$1)&gt;=((Endnoten!$AH$16)/100),2.2,IF(((Notenliste!K15)/Notenliste!$K$1)&gt;=((Endnoten!$AH$17)/100),2.3,IF(((Notenliste!K15)/Notenliste!$K$1)&gt;=((Endnoten!$AH$18)/100),2.4,IF(((Notenliste!K15)/Notenliste!$K$1)&gt;=((Endnoten!$AH$19)/100),2.5,IF(((Notenliste!K15)/Notenliste!$K$1)&gt;=((Endnoten!$AH$20)/100),2.6,IF(((Notenliste!K15)/Notenliste!$K$1)&gt;=((Endnoten!$AH$21)/100),2.7,IF(((Notenliste!K15)/Notenliste!$K$1)&gt;=((Endnoten!$AH$22)/100),2.8,IF(((Notenliste!K15)/Notenliste!$K$1)&gt;=((Endnoten!$AH$23)/100),2.9,IF(((Notenliste!K15)/Notenliste!$K$1)&gt;=((Endnoten!$AH$24)/100),3,IF(((Notenliste!K15)/Notenliste!$K$1)&gt;=((Endnoten!$AH$25)/100),3.1,IF(((Notenliste!K15)/Notenliste!$K$1)&gt;=((Endnoten!$AH$26)/100),3.2,IF(((Notenliste!K15)/Notenliste!$K$1)&gt;=((Endnoten!$AH$27)/100),3.3,IF(((Notenliste!K15)/Notenliste!$K$1)&gt;=((Endnoten!$AH$28)/100),3.4,IF(((Notenliste!K15)/Notenliste!$K$1)&gt;=((Endnoten!$AH$29)/100),3.5,IF(((Notenliste!K15)/Notenliste!$K$1)&gt;=((Endnoten!$AH$30)/100),3.6,IF(((Notenliste!K15)/Notenliste!$K$1)&gt;=((Endnoten!$AH$31)/100),3.7,IF(((Notenliste!K15)/Notenliste!$K$1)&gt;=((Endnoten!$AH$32)/100),3.8,IF(((Notenliste!K15)/Notenliste!$K$1)&gt;=((Endnoten!$AH$33)/100),3.9,IF(((Notenliste!K15)/Notenliste!$K$1)&gt;=((Endnoten!$AH$34)/100),4,IF(((Notenliste!K15)/Notenliste!$K$1)&gt;=((Endnoten!$AH$35)/100),4.1,IF(((Notenliste!K15)/Notenliste!$K$1)&gt;=((Endnoten!$AH$36)/100),4.2,IF(((Notenliste!K15)/Notenliste!$K$1)&gt;=((Endnoten!$AH$37)/100),4.3,IF(((Notenliste!K15)/Notenliste!$K$1)&gt;=((Endnoten!$AH$38)/100),4.4,IF(((Notenliste!K15)/Notenliste!$K$1)&gt;=((Endnoten!$AH$39)/100),4.5,IF(((Notenliste!K15)/Notenliste!$K$1)&gt;=((Endnoten!$AH$40)/100),4.6,IF(((Notenliste!K15)/Notenliste!$K$1)&gt;=((Endnoten!$AH$41)/100),4.7,IF(((Notenliste!K15)/Notenliste!$K$1)&gt;=((Endnoten!$AH$42)/100),4.8,IF(((Notenliste!K15)/Notenliste!$K$1)&gt;=((Endnoten!$AH$43)/100),4.9,5))))))))))))))))))))))))))))))))))))))))</f>
        <v>5</v>
      </c>
      <c r="W15" s="53">
        <v>0</v>
      </c>
      <c r="X15" s="50" t="e" cm="1">
        <f t="array" ref="X15">_xlfn.IFS((T15&gt;0.1),(AVERAGE(F15,J15,N15,R15,U15)),(P15&gt;=0.1),(AVERAGE(F15,J15,N15,R15)),(L15&gt;=0.1),(AVERAGE(F15,J15,N15)),(H15&gt;0.1),(AVERAGE(F15,J15)),(D15&gt;0.1),F15)</f>
        <v>#N/A</v>
      </c>
      <c r="Y15" s="54">
        <f t="shared" si="0"/>
        <v>5</v>
      </c>
      <c r="Z15" s="54">
        <f>SUM(Notenliste!N15:AI15)</f>
        <v>1</v>
      </c>
      <c r="AA15" s="78">
        <f>Notenliste!AJ15</f>
        <v>1</v>
      </c>
      <c r="AB15" s="54" t="e">
        <f>((AA15*Notenliste!$AJ$2)+(IF(W15=0,X15,Y15)*(1-Notenliste!$AJ$2)))</f>
        <v>#N/A</v>
      </c>
      <c r="AC15" s="55">
        <f t="shared" si="1"/>
        <v>5</v>
      </c>
      <c r="AD15" s="17">
        <f t="shared" si="2"/>
        <v>5</v>
      </c>
      <c r="AE15">
        <v>3</v>
      </c>
      <c r="AF15" s="94">
        <v>3.15</v>
      </c>
      <c r="AG15" s="23">
        <v>2.1</v>
      </c>
      <c r="AH15" s="23">
        <f t="shared" si="8"/>
        <v>83</v>
      </c>
      <c r="AI15">
        <f>IF(((AL15+AJ15+AK15)/$AL$3)&gt;=((Endnoten!$AH$5+1)/100),1,IF(((AL15+AJ15+AK15)/$AL$3)&gt;=(Endnoten!$AH$5/100),1.1,IF(((AL15+AJ15+AK15)/$AL$3)&gt;=(Endnoten!$AH$6/100),1.2,IF(((AL15+AJ15+AK15)/$AL$3)&gt;=(Endnoten!$AH$7/100),1.3,IF(((AL15+AJ15+AK15)/$AL$3)&gt;=((Endnoten!$AH$8)/100),1.4,IF(((AL15+AJ15+AK15)/$AL$3)&gt;=((Endnoten!$AH$9)/100),1.5,IF(((AL15+AJ15+AK15)/$AL$3)&gt;=((Endnoten!$AH$10)/100),1.6,IF(((AL15+AJ15+AK15)/$AL$3)&gt;=((Endnoten!$AH$11)/100),1.7,IF(((AL15+AJ15+AK15)/$AL$3)&gt;=((Endnoten!$AH$12)/100),1.8,IF(((AL15+AJ15+AK15)/$AL$3)&gt;=((Endnoten!$AH$13)/100),1.9,IF(((AL15+AJ15+AK15)/$AL$3)&gt;=((Endnoten!$AH$14)/100),2,IF(((AL15+AJ15+AK15)/$AL$3)&gt;=((Endnoten!$AH$15)/100),2.1,IF(((AL15+AJ15+AK15)/$AL$3)&gt;=((Endnoten!$AH$16)/100),2.2,IF(((AL15+AJ15+AK15)/$AL$3)&gt;=((Endnoten!$AH$17)/100),2.3,IF(((AL15+AJ15+AK15)/$AL$3)&gt;=((Endnoten!$AH$18)/100),2.4,IF(((AL15+AJ15+AK15)/$AL$3)&gt;=((Endnoten!$AH$19)/100),2.5,IF(((AL15+AJ15+AK15)/$AL$3)&gt;=((Endnoten!$AH$20)/100),2.6,IF(((AL15+AJ15+AK15)/$AL$3)&gt;=((Endnoten!$AH$21)/100),2.7,IF(((AL15+AJ15+AK15)/$AL$3)&gt;=((Endnoten!$AH$22)/100),2.8,IF(((AL15+AJ15+AK15)/$AL$3)&gt;=((Endnoten!$AH$23)/100),2.9,IF(((AL15+AJ15+AK15)/$AL$3)&gt;=((Endnoten!$AH$24)/100),3,IF(((AL15+AJ15+AK15)/$AL$3)&gt;=((Endnoten!$AH$25)/100),3.1,IF(((AL15+AJ15+AK15)/$AL$3)&gt;=((Endnoten!$AH$26)/100),3.2,IF(((AL15+AJ15+AK15)/$AL$3)&gt;=((Endnoten!$AH$27)/100),3.3,IF(((AL15+AJ15+AK15)/$AL$3)&gt;=((Endnoten!$AH$28)/100),3.4,IF(((AL15+AJ15+AK15)/$AL$3)&gt;=((Endnoten!$AH$29)/100),3.5,IF(((AL15+AJ15+AK15)/$AL$3)&gt;=((Endnoten!$AH$30)/100),3.6,IF(((AL15+AJ15+AK15)/$AL$3)&gt;=((Endnoten!$AH$31)/100),3.7,IF(((AL15+AJ15+AK15)/$AL$3)&gt;=((Endnoten!$AH$32)/100),3.8,IF(((AL15+AJ15+AK15)/$AL$3)&gt;=((Endnoten!$AH$33)/100),3.9,IF(((AL15+AJ15+AK15)/$AL$3)&gt;=((Endnoten!$AH$34)/100),4,IF(((AL15+AJ15+AK15)/$AL$3)&gt;=((Endnoten!$AH$35)/100),4.1,IF(((AL15+AJ15+AK15)/$AL$3)&gt;=((Endnoten!$AH$36)/100),4.2,IF(((AL15+AJ15+AK15)/$AL$3)&gt;=((Endnoten!$AH$37)/100),4.3,IF(((AL15+AJ15+AK15)/$AL$3)&gt;=((Endnoten!$AH$38)/100),4.4,IF(((AL15+AJ15+AK15)/$AL$3)&gt;=((Endnoten!$AH$39)/100),4.5,IF(((AL15+AJ15+AK15)/$AL$3)&gt;=((Endnoten!$AH$40)/100),4.6,IF(((AL15+AJ15+AK15)/$AL$3)&gt;=((Endnoten!$AH$41)/100),4.7,IF(((AL15+AJ15+AK15)/$AL$3)&gt;=((Endnoten!$AH$42)/100),4.8,IF(((AL15+AJ15+AK15)/$AL$3)&gt;=((Endnoten!$AH$43)/100),4.9,5))))))))))))))))))))))))))))))))))))))))</f>
        <v>2.1</v>
      </c>
      <c r="AL15">
        <f t="shared" si="7"/>
        <v>83</v>
      </c>
      <c r="AN15" s="82"/>
      <c r="AO15" s="82">
        <f t="shared" si="3"/>
        <v>5</v>
      </c>
      <c r="AP15" s="82">
        <f t="shared" si="4"/>
        <v>5</v>
      </c>
      <c r="AQ15" s="82">
        <f t="shared" si="5"/>
        <v>5</v>
      </c>
      <c r="AR15" s="82">
        <f t="shared" si="6"/>
        <v>5</v>
      </c>
      <c r="AT15" s="1">
        <f>IF(((Notenliste!C15+Notenliste!E15+Notenliste!G15)/$AT$1)&gt;=((Endnoten!$AH$5+1)/100),1,IF(((Notenliste!C15+Notenliste!E15+Notenliste!G15)/$AT$1)&gt;=(Endnoten!$AH$5/100),1.1,IF(((Notenliste!C15+Notenliste!E15+Notenliste!G15)/$AT$1)&gt;=(Endnoten!$AH$6/100),1.2,IF(((Notenliste!C15+Notenliste!E15+Notenliste!G15)/$AT$1)&gt;=(Endnoten!$AH$7/100),1.3,IF(((Notenliste!C15+Notenliste!E15+Notenliste!G15)/$AT$1)&gt;=((Endnoten!$AH$8)/100),1.4,IF(((Notenliste!C15+Notenliste!E15+Notenliste!G15)/$AT$1)&gt;=((Endnoten!$AH$9)/100),1.5,IF(((Notenliste!C15+Notenliste!E15+Notenliste!G15)/$AT$1)&gt;=((Endnoten!$AH$10)/100),1.6,IF(((Notenliste!C15+Notenliste!E15+Notenliste!G15)/$AT$1)&gt;=((Endnoten!$AH$11)/100),1.7,IF(((Notenliste!C15+Notenliste!E15+Notenliste!G15)/$AT$1)&gt;=((Endnoten!$AH$12)/100),1.8,IF(((Notenliste!C15+Notenliste!E15+Notenliste!G15)/$AT$1)&gt;=((Endnoten!$AH$13)/100),1.9,IF(((Notenliste!C15+Notenliste!E15+Notenliste!G15)/$AT$1)&gt;=((Endnoten!$AH$14)/100),2,IF(((Notenliste!C15+Notenliste!E15+Notenliste!G15)/$AT$1)&gt;=((Endnoten!$AH$15)/100),2.1,IF(((Notenliste!C15+Notenliste!E15+Notenliste!G15)/$AT$1)&gt;=((Endnoten!$AH$16)/100),2.2,IF(((Notenliste!C15+Notenliste!E15+Notenliste!G15)/$AT$1)&gt;=((Endnoten!$AH$17)/100),2.3,IF(((Notenliste!C15+Notenliste!E15+Notenliste!G15)/$AT$1)&gt;=((Endnoten!$AH$18)/100),2.4,IF(((Notenliste!C15+Notenliste!E15+Notenliste!G15)/$AT$1)&gt;=((Endnoten!$AH$19)/100),2.5,IF(((Notenliste!C15+Notenliste!E15+Notenliste!G15)/$AT$1)&gt;=((Endnoten!$AH$20)/100),2.6,IF(((Notenliste!C15+Notenliste!E15+Notenliste!G15)/$AT$1)&gt;=((Endnoten!$AH$21)/100),2.7,IF(((Notenliste!C15+Notenliste!E15+Notenliste!G15)/$AT$1)&gt;=((Endnoten!$AH$22)/100),2.8,IF(((Notenliste!C15+Notenliste!E15+Notenliste!G15)/$AT$1)&gt;=((Endnoten!$AH$23)/100),2.9,IF(((Notenliste!C15+Notenliste!E15+Notenliste!G15)/$AT$1)&gt;=((Endnoten!$AH$24)/100),3,IF(((Notenliste!C15+Notenliste!E15+Notenliste!G15)/$AT$1)&gt;=((Endnoten!$AH$25)/100),3.1,IF(((Notenliste!C15+Notenliste!E15+Notenliste!G15)/$AT$1)&gt;=((Endnoten!$AH$26)/100),3.2,IF(((Notenliste!C15+Notenliste!E15+Notenliste!G15)/$AT$1)&gt;=((Endnoten!$AH$27)/100),3.3,IF(((Notenliste!C15+Notenliste!E15+Notenliste!G15)/$AT$1)&gt;=((Endnoten!$AH$28)/100),3.4,IF(((Notenliste!C15+Notenliste!E15+Notenliste!G15)/$AT$1)&gt;=((Endnoten!$AH$29)/100),3.5,IF(((Notenliste!C15+Notenliste!E15+Notenliste!G15)/$AT$1)&gt;=((Endnoten!$AH$30)/100),3.6,IF(((Notenliste!C15+Notenliste!E15+Notenliste!G15)/$AT$1)&gt;=((Endnoten!$AH$31)/100),3.7,IF(((Notenliste!C15+Notenliste!E15+Notenliste!G15)/$AT$1)&gt;=((Endnoten!$AH$32)/100),3.8,IF(((Notenliste!C15+Notenliste!E15+Notenliste!G15)/$AT$1)&gt;=((Endnoten!$AH$33)/100),3.9,IF(((Notenliste!C15+Notenliste!E15+Notenliste!G15)/$AT$1)&gt;=((Endnoten!$AH$34)/100),4,IF(((Notenliste!C15+Notenliste!E15+Notenliste!G15)/$AT$1)&gt;=((Endnoten!$AH$35)/100),4.1,IF(((Notenliste!C15+Notenliste!E15+Notenliste!G15)/$AT$1)&gt;=((Endnoten!$AH$36)/100),4.2,IF(((Notenliste!C15+Notenliste!E15+Notenliste!G15)/$AT$1)&gt;=((Endnoten!$AH$37)/100),4.3,IF(((Notenliste!C15+Notenliste!E15+Notenliste!G15)/$AT$1)&gt;=((Endnoten!$AH$38)/100),4.4,IF(((Notenliste!C15+Notenliste!E15+Notenliste!G15)/$AT$1)&gt;=((Endnoten!$AH$39)/100),4.5,IF(((Notenliste!C15+Notenliste!E15+Notenliste!G15)/$AT$1)&gt;=((Endnoten!$AH$40)/100),4.6,IF(((Notenliste!C15+Notenliste!E15+Notenliste!G15)/$AT$1)&gt;=((Endnoten!$AH$41)/100),4.7,IF(((Notenliste!C15+Notenliste!E15+Notenliste!G15)/$AT$1)&gt;=((Endnoten!$AH$42)/100),4.8,IF(((Notenliste!C15+Notenliste!E15+Notenliste!G15)/$AT$1)&gt;=((Endnoten!$AH$43)/100),4.9,5))))))))))))))))))))))))))))))))))))))))</f>
        <v>5</v>
      </c>
      <c r="AU15" s="1">
        <f>IF(((Notenliste!C15+Notenliste!E15+Notenliste!G15+Notenliste!K15)/$AU$1)&gt;=((Endnoten!$AH$5+1)/100),1,IF(((Notenliste!C15+Notenliste!E15+Notenliste!G15+Notenliste!K15)/$AU$1)&gt;=(Endnoten!$AH$5/100),1.1,IF(((Notenliste!C15+Notenliste!E15+Notenliste!G15+Notenliste!K15)/$AU$1)&gt;=(Endnoten!$AH$6/100),1.2,IF(((Notenliste!C15+Notenliste!E15+Notenliste!G15+Notenliste!K15)/$AU$1)&gt;=(Endnoten!$AH$7/100),1.3,IF(((Notenliste!C15+Notenliste!E15+Notenliste!G15+Notenliste!K15)/$AU$1)&gt;=((Endnoten!$AH$8)/100),1.4,IF(((Notenliste!C15+Notenliste!E15+Notenliste!G15+Notenliste!K15)/$AU$1)&gt;=((Endnoten!$AH$9)/100),1.5,IF(((Notenliste!C15+Notenliste!E15+Notenliste!G15+Notenliste!K15)/$AU$1)&gt;=((Endnoten!$AH$10)/100),1.6,IF(((Notenliste!C15+Notenliste!E15+Notenliste!G15+Notenliste!K15)/$AU$1)&gt;=((Endnoten!$AH$11)/100),1.7,IF(((Notenliste!C15+Notenliste!E15+Notenliste!G15+Notenliste!K15)/$AU$1)&gt;=((Endnoten!$AH$12)/100),1.8,IF(((Notenliste!C15+Notenliste!E15+Notenliste!G15+Notenliste!K15)/$AU$1)&gt;=((Endnoten!$AH$13)/100),1.9,IF(((Notenliste!C15+Notenliste!E15+Notenliste!G15+Notenliste!K15)/$AU$1)&gt;=((Endnoten!$AH$14)/100),2,IF(((Notenliste!C15+Notenliste!E15+Notenliste!G15+Notenliste!K15)/$AU$1)&gt;=((Endnoten!$AH$15)/100),2.1,IF(((Notenliste!C15+Notenliste!E15+Notenliste!G15+Notenliste!K15)/$AU$1)&gt;=((Endnoten!$AH$16)/100),2.2,IF(((Notenliste!C15+Notenliste!E15+Notenliste!G15+Notenliste!K15)/$AU$1)&gt;=((Endnoten!$AH$17)/100),2.3,IF(((Notenliste!C15+Notenliste!E15+Notenliste!G15+Notenliste!K15)/$AU$1)&gt;=((Endnoten!$AH$18)/100),2.4,IF(((Notenliste!C15+Notenliste!E15+Notenliste!G15+Notenliste!K15)/$AU$1)&gt;=((Endnoten!$AH$19)/100),2.5,IF(((Notenliste!C15+Notenliste!E15+Notenliste!G15+Notenliste!K15)/$AU$1)&gt;=((Endnoten!$AH$20)/100),2.6,IF(((Notenliste!C15+Notenliste!E15+Notenliste!G15+Notenliste!K15)/$AU$1)&gt;=((Endnoten!$AH$21)/100),2.7,IF(((Notenliste!C15+Notenliste!E15+Notenliste!G15+Notenliste!K15)/$AU$1)&gt;=((Endnoten!$AH$22)/100),2.8,IF(((Notenliste!C15+Notenliste!E15+Notenliste!G15+Notenliste!K15)/$AU$1)&gt;=((Endnoten!$AH$23)/100),2.9,IF(((Notenliste!C15+Notenliste!E15+Notenliste!G15+Notenliste!K15)/$AU$1)&gt;=((Endnoten!$AH$24)/100),3,IF(((Notenliste!C15+Notenliste!E15+Notenliste!G15+Notenliste!K15)/$AU$1)&gt;=((Endnoten!$AH$25)/100),3.1,IF(((Notenliste!C15+Notenliste!E15+Notenliste!G15+Notenliste!K15)/$AU$1)&gt;=((Endnoten!$AH$26)/100),3.2,IF(((Notenliste!C15+Notenliste!E15+Notenliste!G15+Notenliste!K15)/$AU$1)&gt;=((Endnoten!$AH$27)/100),3.3,IF(((Notenliste!C15+Notenliste!E15+Notenliste!G15+Notenliste!K15)/$AU$1)&gt;=((Endnoten!$AH$28)/100),3.4,IF(((Notenliste!C15+Notenliste!E15+Notenliste!G15+Notenliste!K15)/$AU$1)&gt;=((Endnoten!$AH$29)/100),3.5,IF(((Notenliste!C15+Notenliste!E15+Notenliste!G15+Notenliste!K15)/$AU$1)&gt;=((Endnoten!$AH$30)/100),3.6,IF(((Notenliste!C15+Notenliste!E15+Notenliste!G15+Notenliste!K15)/$AU$1)&gt;=((Endnoten!$AH$31)/100),3.7,IF(((Notenliste!C15+Notenliste!E15+Notenliste!G15+Notenliste!K15)/$AU$1)&gt;=((Endnoten!$AH$32)/100),3.8,IF(((Notenliste!C15+Notenliste!E15+Notenliste!G15+Notenliste!K15)/$AU$1)&gt;=((Endnoten!$AH$33)/100),3.9,IF(((Notenliste!C15+Notenliste!E15+Notenliste!G15+Notenliste!K15)/$AU$1)&gt;=((Endnoten!$AH$34)/100),4,IF(((Notenliste!C15+Notenliste!E15+Notenliste!G15+Notenliste!K15)/$AU$1)&gt;=((Endnoten!$AH$35)/100),4.1,IF(((Notenliste!C15+Notenliste!E15+Notenliste!G15+Notenliste!K15)/$AU$1)&gt;=((Endnoten!$AH$36)/100),4.2,IF(((Notenliste!C15+Notenliste!E15+Notenliste!G15+Notenliste!K15)/$AU$1)&gt;=((Endnoten!$AH$37)/100),4.3,IF(((Notenliste!C15+Notenliste!E15+Notenliste!G15+Notenliste!K15)/$AU$1)&gt;=((Endnoten!$AH$38)/100),4.4,IF(((Notenliste!C15+Notenliste!E15+Notenliste!G15+Notenliste!K15)/$AU$1)&gt;=((Endnoten!$AH$39)/100),4.5,IF(((Notenliste!C15+Notenliste!E15+Notenliste!G15+Notenliste!K15)/$AU$1)&gt;=((Endnoten!$AH$40)/100),4.6,IF(((Notenliste!C15+Notenliste!E15+Notenliste!G15+Notenliste!K15)/$AU$1)&gt;=((Endnoten!$AH$41)/100),4.7,IF(((Notenliste!C15+Notenliste!E15+Notenliste!G15+Notenliste!K15)/$AU$1)&gt;=((Endnoten!$AH$42)/100),4.8,IF(((Notenliste!C15+Notenliste!E15+Notenliste!G15+Notenliste!K15)/$AU$1)&gt;=((Endnoten!$AH$43)/100),4.9,5))))))))))))))))))))))))))))))))))))))))</f>
        <v>5</v>
      </c>
    </row>
    <row r="16" spans="1:47" ht="18.75" x14ac:dyDescent="0.3">
      <c r="A16" s="37">
        <f>'Schüler+Bedienungsanleitung'!A16</f>
        <v>13</v>
      </c>
      <c r="B16" s="72">
        <f>'Schüler+Bedienungsanleitung'!B16</f>
        <v>13</v>
      </c>
      <c r="C16" s="35">
        <f>Notenliste!C16</f>
        <v>0</v>
      </c>
      <c r="D16" s="36">
        <f>IF(Notenliste!C16&gt;=0.1,Notenliste!C16/Notenliste!C$1,)</f>
        <v>0</v>
      </c>
      <c r="E16" s="37">
        <f>IF(Endnoten!D16&gt;=(Endnoten!$AF$5/100),1,IF(Endnoten!D16&gt;=(Endnoten!$AF$6/100),2,IF(Endnoten!D16&gt;=(Endnoten!$AF$7/100),3,IF(Endnoten!D16&gt;=(Endnoten!$AF$8/100),4,5))))</f>
        <v>5</v>
      </c>
      <c r="F16" s="38">
        <f>IF(((Notenliste!C16)/Notenliste!$C$1)&gt;=((Endnoten!$AH$5+1)/100),1,IF(((Notenliste!C16)/Notenliste!$C$1)&gt;=(Endnoten!$AH$5/100),1.1,IF(((Notenliste!C16)/Notenliste!$C$1)&gt;=(Endnoten!$AH$6/100),1.2,IF(((Notenliste!C16)/Notenliste!$C$1)&gt;=(Endnoten!$AH$7/100),1.3,IF(((Notenliste!C16)/Notenliste!$C$1)&gt;=((Endnoten!$AH$8)/100),1.4,IF(((Notenliste!C16)/Notenliste!$C$1)&gt;=((Endnoten!$AH$9)/100),1.5,IF(((Notenliste!C16)/Notenliste!$C$1)&gt;=((Endnoten!$AH$10)/100),1.6,IF(((Notenliste!C16)/Notenliste!$C$1)&gt;=((Endnoten!$AH$11)/100),1.7,IF(((Notenliste!C16)/Notenliste!$C$1)&gt;=((Endnoten!$AH$12)/100),1.8,IF(((Notenliste!C16)/Notenliste!$C$1)&gt;=((Endnoten!$AH$13)/100),1.9,IF(((Notenliste!C16)/Notenliste!$C$1)&gt;=((Endnoten!$AH$14)/100),2,IF(((Notenliste!C16)/Notenliste!$C$1)&gt;=((Endnoten!$AH$15)/100),2.1,IF(((Notenliste!C16)/Notenliste!$C$1)&gt;=((Endnoten!$AH$16)/100),2.2,IF(((Notenliste!C16)/Notenliste!$C$1)&gt;=((Endnoten!$AH$17)/100),2.3,IF(((Notenliste!C16)/Notenliste!$C$1)&gt;=((Endnoten!$AH$18)/100),2.4,IF(((Notenliste!C16)/Notenliste!$C$1)&gt;=((Endnoten!$AH$19)/100),2.5,IF(((Notenliste!C16)/Notenliste!$C$1)&gt;=((Endnoten!$AH$20)/100),2.6,IF(((Notenliste!C16)/Notenliste!$C$1)&gt;=((Endnoten!$AH$21)/100),2.7,IF(((Notenliste!C16)/Notenliste!$C$1)&gt;=((Endnoten!$AH$22)/100),2.8,IF(((Notenliste!C16)/Notenliste!$C$1)&gt;=((Endnoten!$AH$23)/100),2.9,IF(((Notenliste!C16)/Notenliste!$C$1)&gt;=((Endnoten!$AH$24)/100),3,IF(((Notenliste!C16)/Notenliste!$C$1)&gt;=((Endnoten!$AH$25)/100),3.1,IF(((Notenliste!C16)/Notenliste!$C$1)&gt;=((Endnoten!$AH$26)/100),3.2,IF(((Notenliste!C16)/Notenliste!$C$1)&gt;=((Endnoten!$AH$27)/100),3.3,IF(((Notenliste!C16)/Notenliste!$C$1)&gt;=((Endnoten!$AH$28)/100),3.4,IF(((Notenliste!C16)/Notenliste!$C$1)&gt;=((Endnoten!$AH$29)/100),3.5,IF(((Notenliste!C16)/Notenliste!$C$1)&gt;=((Endnoten!$AH$30)/100),3.6,IF(((Notenliste!C16)/Notenliste!$C$1)&gt;=((Endnoten!$AH$31)/100),3.7,IF(((Notenliste!C16)/Notenliste!$C$1)&gt;=((Endnoten!$AH$32)/100),3.8,IF(((Notenliste!C16)/Notenliste!$C$1)&gt;=((Endnoten!$AH$33)/100),3.9,IF(((Notenliste!C16)/Notenliste!$C$1)&gt;=((Endnoten!$AH$34)/100),4,IF(((Notenliste!C16)/Notenliste!$C$1)&gt;=((Endnoten!$AH$35)/100),4.1,IF(((Notenliste!C16)/Notenliste!$C$1)&gt;=((Endnoten!$AH$36)/100),4.2,IF(((Notenliste!C16)/Notenliste!$C$1)&gt;=((Endnoten!$AH$37)/100),4.3,IF(((Notenliste!C16)/Notenliste!$C$1)&gt;=((Endnoten!$AH$38)/100),4.4,IF(((Notenliste!C16)/Notenliste!$C$1)&gt;=((Endnoten!$AH$39)/100),4.5,IF(((Notenliste!C16)/Notenliste!$C$1)&gt;=((Endnoten!$AH$40)/100),4.6,IF(((Notenliste!C16)/Notenliste!$C$1)&gt;=((Endnoten!$AH$41)/100),4.7,IF(((Notenliste!C16)/Notenliste!$C$1)&gt;=((Endnoten!$AH$42)/100),4.8,IF(((Notenliste!C16)/Notenliste!$C$1)&gt;=((Endnoten!$AH$43)/100),4.9,5))))))))))))))))))))))))))))))))))))))))</f>
        <v>5</v>
      </c>
      <c r="G16" s="35">
        <f>Notenliste!E16</f>
        <v>0</v>
      </c>
      <c r="H16" s="36">
        <f>IF(Notenliste!E16&gt;=0.1,Notenliste!E16/Notenliste!E$1,)</f>
        <v>0</v>
      </c>
      <c r="I16" s="37">
        <f>IF(Endnoten!H16&gt;=(Endnoten!$AF$5/100),1,IF(Endnoten!H16&gt;=(Endnoten!$AF$6/100),2,IF(Endnoten!H16&gt;=(Endnoten!$AF$7/100),3,IF(Endnoten!H16&gt;=(Endnoten!$AF$8/100),4,5))))</f>
        <v>5</v>
      </c>
      <c r="J16" s="38">
        <f>IF(((Notenliste!E16)/Notenliste!$E$1)&gt;=((Endnoten!$AH$5+1)/100),1,IF(((Notenliste!E16)/Notenliste!$E$1)&gt;=(Endnoten!$AH$5/100),1.1,IF(((Notenliste!E16)/Notenliste!$E$1)&gt;=(Endnoten!$AH$6/100),1.2,IF(((Notenliste!E16)/Notenliste!$E$1)&gt;=(Endnoten!$AH$7/100),1.3,IF(((Notenliste!E16)/Notenliste!$E$1)&gt;=((Endnoten!$AH$8)/100),1.4,IF(((Notenliste!E16)/Notenliste!$E$1)&gt;=((Endnoten!$AH$9)/100),1.5,IF(((Notenliste!E16)/Notenliste!$E$1)&gt;=((Endnoten!$AH$10)/100),1.6,IF(((Notenliste!E16)/Notenliste!$E$1)&gt;=((Endnoten!$AH$11)/100),1.7,IF(((Notenliste!E16)/Notenliste!$E$1)&gt;=((Endnoten!$AH$12)/100),1.8,IF(((Notenliste!E16)/Notenliste!$E$1)&gt;=((Endnoten!$AH$13)/100),1.9,IF(((Notenliste!E16)/Notenliste!$E$1)&gt;=((Endnoten!$AH$14)/100),2,IF(((Notenliste!E16)/Notenliste!$E$1)&gt;=((Endnoten!$AH$15)/100),2.1,IF(((Notenliste!E16)/Notenliste!$E$1)&gt;=((Endnoten!$AH$16)/100),2.2,IF(((Notenliste!E16)/Notenliste!$E$1)&gt;=((Endnoten!$AH$17)/100),2.3,IF(((Notenliste!E16)/Notenliste!$E$1)&gt;=((Endnoten!$AH$18)/100),2.4,IF(((Notenliste!E16)/Notenliste!$E$1)&gt;=((Endnoten!$AH$19)/100),2.5,IF(((Notenliste!E16)/Notenliste!$E$1)&gt;=((Endnoten!$AH$20)/100),2.6,IF(((Notenliste!E16)/Notenliste!$E$1)&gt;=((Endnoten!$AH$21)/100),2.7,IF(((Notenliste!E16)/Notenliste!$E$1)&gt;=((Endnoten!$AH$22)/100),2.8,IF(((Notenliste!E16)/Notenliste!$E$1)&gt;=((Endnoten!$AH$23)/100),2.9,IF(((Notenliste!E16)/Notenliste!$E$1)&gt;=((Endnoten!$AH$24)/100),3,IF(((Notenliste!E16)/Notenliste!$E$1)&gt;=((Endnoten!$AH$25)/100),3.1,IF(((Notenliste!E16)/Notenliste!$E$1)&gt;=((Endnoten!$AH$26)/100),3.2,IF(((Notenliste!E16)/Notenliste!$E$1)&gt;=((Endnoten!$AH$27)/100),3.3,IF(((Notenliste!E16)/Notenliste!$E$1)&gt;=((Endnoten!$AH$28)/100),3.4,IF(((Notenliste!E16)/Notenliste!$E$1)&gt;=((Endnoten!$AH$29)/100),3.5,IF(((Notenliste!E16)/Notenliste!$E$1)&gt;=((Endnoten!$AH$30)/100),3.6,IF(((Notenliste!E16)/Notenliste!$E$1)&gt;=((Endnoten!$AH$31)/100),3.7,IF(((Notenliste!E16)/Notenliste!$E$1)&gt;=((Endnoten!$AH$32)/100),3.8,IF(((Notenliste!E16)/Notenliste!$E$1)&gt;=((Endnoten!$AH$33)/100),3.9,IF(((Notenliste!E16)/Notenliste!$E$1)&gt;=((Endnoten!$AH$34)/100),4,IF(((Notenliste!E16)/Notenliste!$E$1)&gt;=((Endnoten!$AH$35)/100),4.1,IF(((Notenliste!E16)/Notenliste!$E$1)&gt;=((Endnoten!$AH$36)/100),4.2,IF(((Notenliste!E16)/Notenliste!$E$1)&gt;=((Endnoten!$AH$37)/100),4.3,IF(((Notenliste!E16)/Notenliste!$E$1)&gt;=((Endnoten!$AH$38)/100),4.4,IF(((Notenliste!E16)/Notenliste!$E$1)&gt;=((Endnoten!$AH$39)/100),4.5,IF(((Notenliste!E16)/Notenliste!$E$1)&gt;=((Endnoten!$AH$40)/100),4.6,IF(((Notenliste!E16)/Notenliste!$E$1)&gt;=((Endnoten!$AH$41)/100),4.7,IF(((Notenliste!E16)/Notenliste!$E$1)&gt;=((Endnoten!$AH$42)/100),4.8,IF(((Notenliste!E16)/Notenliste!$E$1)&gt;=((Endnoten!$AH$43)/100),4.9,5))))))))))))))))))))))))))))))))))))))))</f>
        <v>5</v>
      </c>
      <c r="K16" s="35">
        <f>Notenliste!G16</f>
        <v>0</v>
      </c>
      <c r="L16" s="36">
        <f>IF(Notenliste!G16&gt;=0.1,Notenliste!G16/Notenliste!G$1,)</f>
        <v>0</v>
      </c>
      <c r="M16" s="37">
        <f>IF(Endnoten!L16&gt;=(Endnoten!$AF$5/100),1,IF(Endnoten!L16&gt;=(Endnoten!$AF$6/100),2,IF(Endnoten!L16&gt;=(Endnoten!$AF$7/100),3,IF(Endnoten!L16&gt;=(Endnoten!$AF$8/100),4,5))))</f>
        <v>5</v>
      </c>
      <c r="N16" s="38">
        <f>IF(((Notenliste!G16)/Notenliste!$G$1)&gt;=((Endnoten!$AH$5+1)/100),1,IF(((Notenliste!G16)/Notenliste!$G$1)&gt;=(Endnoten!$AH$5/100),1.1,IF(((Notenliste!G16)/Notenliste!$G$1)&gt;=(Endnoten!$AH$6/100),1.2,IF(((Notenliste!G16)/Notenliste!$G$1)&gt;=(Endnoten!$AH$7/100),1.3,IF(((Notenliste!G16)/Notenliste!$G$1)&gt;=((Endnoten!$AH$8)/100),1.4,IF(((Notenliste!G16)/Notenliste!$G$1)&gt;=((Endnoten!$AH$9)/100),1.5,IF(((Notenliste!G16)/Notenliste!$G$1)&gt;=((Endnoten!$AH$10)/100),1.6,IF(((Notenliste!G16)/Notenliste!$G$1)&gt;=((Endnoten!$AH$11)/100),1.7,IF(((Notenliste!G16)/Notenliste!$G$1)&gt;=((Endnoten!$AH$12)/100),1.8,IF(((Notenliste!G16)/Notenliste!$G$1)&gt;=((Endnoten!$AH$13)/100),1.9,IF(((Notenliste!G16)/Notenliste!$G$1)&gt;=((Endnoten!$AH$14)/100),2,IF(((Notenliste!G16)/Notenliste!$G$1)&gt;=((Endnoten!$AH$15)/100),2.1,IF(((Notenliste!G16)/Notenliste!$G$1)&gt;=((Endnoten!$AH$16)/100),2.2,IF(((Notenliste!G16)/Notenliste!$G$1)&gt;=((Endnoten!$AH$17)/100),2.3,IF(((Notenliste!G16)/Notenliste!$G$1)&gt;=((Endnoten!$AH$18)/100),2.4,IF(((Notenliste!G16)/Notenliste!$G$1)&gt;=((Endnoten!$AH$19)/100),2.5,IF(((Notenliste!G16)/Notenliste!$G$1)&gt;=((Endnoten!$AH$20)/100),2.6,IF(((Notenliste!G16)/Notenliste!$G$1)&gt;=((Endnoten!$AH$21)/100),2.7,IF(((Notenliste!G16)/Notenliste!$G$1)&gt;=((Endnoten!$AH$22)/100),2.8,IF(((Notenliste!G16)/Notenliste!$G$1)&gt;=((Endnoten!$AH$23)/100),2.9,IF(((Notenliste!G16)/Notenliste!$G$1)&gt;=((Endnoten!$AH$24)/100),3,IF(((Notenliste!G16)/Notenliste!$G$1)&gt;=((Endnoten!$AH$25)/100),3.1,IF(((Notenliste!G16)/Notenliste!$G$1)&gt;=((Endnoten!$AH$26)/100),3.2,IF(((Notenliste!G16)/Notenliste!$G$1)&gt;=((Endnoten!$AH$27)/100),3.3,IF(((Notenliste!G16)/Notenliste!$G$1)&gt;=((Endnoten!$AH$28)/100),3.4,IF(((Notenliste!G16)/Notenliste!$G$1)&gt;=((Endnoten!$AH$29)/100),3.5,IF(((Notenliste!G16)/Notenliste!$G$1)&gt;=((Endnoten!$AH$30)/100),3.6,IF(((Notenliste!G16)/Notenliste!$G$1)&gt;=((Endnoten!$AH$31)/100),3.7,IF(((Notenliste!G16)/Notenliste!$G$1)&gt;=((Endnoten!$AH$32)/100),3.8,IF(((Notenliste!G16)/Notenliste!$G$1)&gt;=((Endnoten!$AH$33)/100),3.9,IF(((Notenliste!G16)/Notenliste!$G$1)&gt;=((Endnoten!$AH$34)/100),4,IF(((Notenliste!G16)/Notenliste!$G$1)&gt;=((Endnoten!$AH$35)/100),4.1,IF(((Notenliste!G16)/Notenliste!$G$1)&gt;=((Endnoten!$AH$36)/100),4.2,IF(((Notenliste!G16)/Notenliste!$G$1)&gt;=((Endnoten!$AH$37)/100),4.3,IF(((Notenliste!G16)/Notenliste!$G$1)&gt;=((Endnoten!$AH$38)/100),4.4,IF(((Notenliste!G16)/Notenliste!$G$1)&gt;=((Endnoten!$AH$39)/100),4.5,IF(((Notenliste!G16)/Notenliste!$G$1)&gt;=((Endnoten!$AH$40)/100),4.6,IF(((Notenliste!G16)/Notenliste!$G$1)&gt;=((Endnoten!$AH$41)/100),4.7,IF(((Notenliste!G16)/Notenliste!$G$1)&gt;=((Endnoten!$AH$42)/100),4.8,IF(((Notenliste!G16)/Notenliste!$G$1)&gt;=((Endnoten!$AH$43)/100),4.9,5))))))))))))))))))))))))))))))))))))))))</f>
        <v>5</v>
      </c>
      <c r="O16" s="35">
        <f>Notenliste!K16</f>
        <v>0</v>
      </c>
      <c r="P16" s="36">
        <f>IF(Notenliste!I16&gt;=0.1,Notenliste!I16/Notenliste!I$1,)</f>
        <v>0</v>
      </c>
      <c r="Q16" s="37">
        <f>IF(Endnoten!P16&gt;=(Endnoten!$AF$5/100),1,IF(Endnoten!P16&gt;=(Endnoten!$AF$6/100),2,IF(Endnoten!P16&gt;=(Endnoten!$AF$7/100),3,IF(Endnoten!P16&gt;=(Endnoten!$AF$8/100),4,5))))</f>
        <v>5</v>
      </c>
      <c r="R16" s="38">
        <f>IF(((Notenliste!K16)/Notenliste!$G$1)&gt;=((Endnoten!$AH$5+1)/100),1,IF(((Notenliste!K16)/Notenliste!$G$1)&gt;=(Endnoten!$AH$5/100),1.1,IF(((Notenliste!K16)/Notenliste!$G$1)&gt;=(Endnoten!$AH$6/100),1.2,IF(((Notenliste!K16)/Notenliste!$G$1)&gt;=(Endnoten!$AH$7/100),1.3,IF(((Notenliste!K16)/Notenliste!$G$1)&gt;=((Endnoten!$AH$8)/100),1.4,IF(((Notenliste!K16)/Notenliste!$G$1)&gt;=((Endnoten!$AH$9)/100),1.5,IF(((Notenliste!K16)/Notenliste!$G$1)&gt;=((Endnoten!$AH$10)/100),1.6,IF(((Notenliste!K16)/Notenliste!$G$1)&gt;=((Endnoten!$AH$11)/100),1.7,IF(((Notenliste!K16)/Notenliste!$G$1)&gt;=((Endnoten!$AH$12)/100),1.8,IF(((Notenliste!K16)/Notenliste!$G$1)&gt;=((Endnoten!$AH$13)/100),1.9,IF(((Notenliste!K16)/Notenliste!$G$1)&gt;=((Endnoten!$AH$14)/100),2,IF(((Notenliste!K16)/Notenliste!$G$1)&gt;=((Endnoten!$AH$15)/100),2.1,IF(((Notenliste!K16)/Notenliste!$G$1)&gt;=((Endnoten!$AH$16)/100),2.2,IF(((Notenliste!K16)/Notenliste!$G$1)&gt;=((Endnoten!$AH$17)/100),2.3,IF(((Notenliste!K16)/Notenliste!$G$1)&gt;=((Endnoten!$AH$18)/100),2.4,IF(((Notenliste!K16)/Notenliste!$G$1)&gt;=((Endnoten!$AH$19)/100),2.5,IF(((Notenliste!K16)/Notenliste!$G$1)&gt;=((Endnoten!$AH$20)/100),2.6,IF(((Notenliste!K16)/Notenliste!$G$1)&gt;=((Endnoten!$AH$21)/100),2.7,IF(((Notenliste!K16)/Notenliste!$G$1)&gt;=((Endnoten!$AH$22)/100),2.8,IF(((Notenliste!K16)/Notenliste!$G$1)&gt;=((Endnoten!$AH$23)/100),2.9,IF(((Notenliste!K16)/Notenliste!$G$1)&gt;=((Endnoten!$AH$24)/100),3,IF(((Notenliste!K16)/Notenliste!$G$1)&gt;=((Endnoten!$AH$25)/100),3.1,IF(((Notenliste!K16)/Notenliste!$G$1)&gt;=((Endnoten!$AH$26)/100),3.2,IF(((Notenliste!K16)/Notenliste!$G$1)&gt;=((Endnoten!$AH$27)/100),3.3,IF(((Notenliste!K16)/Notenliste!$G$1)&gt;=((Endnoten!$AH$28)/100),3.4,IF(((Notenliste!K16)/Notenliste!$G$1)&gt;=((Endnoten!$AH$29)/100),3.5,IF(((Notenliste!K16)/Notenliste!$G$1)&gt;=((Endnoten!$AH$30)/100),3.6,IF(((Notenliste!K16)/Notenliste!$G$1)&gt;=((Endnoten!$AH$31)/100),3.7,IF(((Notenliste!K16)/Notenliste!$G$1)&gt;=((Endnoten!$AH$32)/100),3.8,IF(((Notenliste!K16)/Notenliste!$G$1)&gt;=((Endnoten!$AH$33)/100),3.9,IF(((Notenliste!K16)/Notenliste!$G$1)&gt;=((Endnoten!$AH$34)/100),4,IF(((Notenliste!K16)/Notenliste!$G$1)&gt;=((Endnoten!$AH$35)/100),4.1,IF(((Notenliste!K16)/Notenliste!$G$1)&gt;=((Endnoten!$AH$36)/100),4.2,IF(((Notenliste!K16)/Notenliste!$G$1)&gt;=((Endnoten!$AH$37)/100),4.3,IF(((Notenliste!K16)/Notenliste!$G$1)&gt;=((Endnoten!$AH$38)/100),4.4,IF(((Notenliste!K16)/Notenliste!$G$1)&gt;=((Endnoten!$AH$39)/100),4.5,IF(((Notenliste!K16)/Notenliste!$G$1)&gt;=((Endnoten!$AH$40)/100),4.6,IF(((Notenliste!K16)/Notenliste!$G$1)&gt;=((Endnoten!$AH$41)/100),4.7,IF(((Notenliste!K16)/Notenliste!$G$1)&gt;=((Endnoten!$AH$42)/100),4.8,IF(((Notenliste!K16)/Notenliste!$G$1)&gt;=((Endnoten!$AH$43)/100),4.9,5))))))))))))))))))))))))))))))))))))))))</f>
        <v>5</v>
      </c>
      <c r="S16" s="35">
        <f>Notenliste!K16</f>
        <v>0</v>
      </c>
      <c r="T16" s="36">
        <f>IF(Notenliste!K16&gt;=0.1,Notenliste!K16/Notenliste!K$1,)</f>
        <v>0</v>
      </c>
      <c r="U16" s="37">
        <f>IF(Endnoten!T16&gt;=(Endnoten!$AF$5/100),1,IF(Endnoten!T16&gt;=(Endnoten!$AF$6/100),2,IF(Endnoten!T16&gt;=(Endnoten!$AF$7/100),3,IF(Endnoten!T16&gt;=(Endnoten!$AF$8/100),4,5))))</f>
        <v>5</v>
      </c>
      <c r="V16" s="38">
        <f>IF(((Notenliste!K16)/Notenliste!$K$1)&gt;=((Endnoten!$AH$5+1)/100),1,IF(((Notenliste!K16)/Notenliste!$K$1)&gt;=(Endnoten!$AH$5/100),1.1,IF(((Notenliste!K16)/Notenliste!$K$1)&gt;=(Endnoten!$AH$6/100),1.2,IF(((Notenliste!K16)/Notenliste!$K$1)&gt;=(Endnoten!$AH$7/100),1.3,IF(((Notenliste!K16)/Notenliste!$K$1)&gt;=((Endnoten!$AH$8)/100),1.4,IF(((Notenliste!K16)/Notenliste!$K$1)&gt;=((Endnoten!$AH$9)/100),1.5,IF(((Notenliste!K16)/Notenliste!$K$1)&gt;=((Endnoten!$AH$10)/100),1.6,IF(((Notenliste!K16)/Notenliste!$K$1)&gt;=((Endnoten!$AH$11)/100),1.7,IF(((Notenliste!K16)/Notenliste!$K$1)&gt;=((Endnoten!$AH$12)/100),1.8,IF(((Notenliste!K16)/Notenliste!$K$1)&gt;=((Endnoten!$AH$13)/100),1.9,IF(((Notenliste!K16)/Notenliste!$K$1)&gt;=((Endnoten!$AH$14)/100),2,IF(((Notenliste!K16)/Notenliste!$K$1)&gt;=((Endnoten!$AH$15)/100),2.1,IF(((Notenliste!K16)/Notenliste!$K$1)&gt;=((Endnoten!$AH$16)/100),2.2,IF(((Notenliste!K16)/Notenliste!$K$1)&gt;=((Endnoten!$AH$17)/100),2.3,IF(((Notenliste!K16)/Notenliste!$K$1)&gt;=((Endnoten!$AH$18)/100),2.4,IF(((Notenliste!K16)/Notenliste!$K$1)&gt;=((Endnoten!$AH$19)/100),2.5,IF(((Notenliste!K16)/Notenliste!$K$1)&gt;=((Endnoten!$AH$20)/100),2.6,IF(((Notenliste!K16)/Notenliste!$K$1)&gt;=((Endnoten!$AH$21)/100),2.7,IF(((Notenliste!K16)/Notenliste!$K$1)&gt;=((Endnoten!$AH$22)/100),2.8,IF(((Notenliste!K16)/Notenliste!$K$1)&gt;=((Endnoten!$AH$23)/100),2.9,IF(((Notenliste!K16)/Notenliste!$K$1)&gt;=((Endnoten!$AH$24)/100),3,IF(((Notenliste!K16)/Notenliste!$K$1)&gt;=((Endnoten!$AH$25)/100),3.1,IF(((Notenliste!K16)/Notenliste!$K$1)&gt;=((Endnoten!$AH$26)/100),3.2,IF(((Notenliste!K16)/Notenliste!$K$1)&gt;=((Endnoten!$AH$27)/100),3.3,IF(((Notenliste!K16)/Notenliste!$K$1)&gt;=((Endnoten!$AH$28)/100),3.4,IF(((Notenliste!K16)/Notenliste!$K$1)&gt;=((Endnoten!$AH$29)/100),3.5,IF(((Notenliste!K16)/Notenliste!$K$1)&gt;=((Endnoten!$AH$30)/100),3.6,IF(((Notenliste!K16)/Notenliste!$K$1)&gt;=((Endnoten!$AH$31)/100),3.7,IF(((Notenliste!K16)/Notenliste!$K$1)&gt;=((Endnoten!$AH$32)/100),3.8,IF(((Notenliste!K16)/Notenliste!$K$1)&gt;=((Endnoten!$AH$33)/100),3.9,IF(((Notenliste!K16)/Notenliste!$K$1)&gt;=((Endnoten!$AH$34)/100),4,IF(((Notenliste!K16)/Notenliste!$K$1)&gt;=((Endnoten!$AH$35)/100),4.1,IF(((Notenliste!K16)/Notenliste!$K$1)&gt;=((Endnoten!$AH$36)/100),4.2,IF(((Notenliste!K16)/Notenliste!$K$1)&gt;=((Endnoten!$AH$37)/100),4.3,IF(((Notenliste!K16)/Notenliste!$K$1)&gt;=((Endnoten!$AH$38)/100),4.4,IF(((Notenliste!K16)/Notenliste!$K$1)&gt;=((Endnoten!$AH$39)/100),4.5,IF(((Notenliste!K16)/Notenliste!$K$1)&gt;=((Endnoten!$AH$40)/100),4.6,IF(((Notenliste!K16)/Notenliste!$K$1)&gt;=((Endnoten!$AH$41)/100),4.7,IF(((Notenliste!K16)/Notenliste!$K$1)&gt;=((Endnoten!$AH$42)/100),4.8,IF(((Notenliste!K16)/Notenliste!$K$1)&gt;=((Endnoten!$AH$43)/100),4.9,5))))))))))))))))))))))))))))))))))))))))</f>
        <v>5</v>
      </c>
      <c r="W16" s="39">
        <v>0</v>
      </c>
      <c r="X16" s="36" t="e" cm="1">
        <f t="array" ref="X16">_xlfn.IFS((T16&gt;0.1),(AVERAGE(F16,J16,N16,R16,U16)),(P16&gt;=0.1),(AVERAGE(F16,J16,N16,R16)),(L16&gt;=0.1),(AVERAGE(F16,J16,N16)),(H16&gt;0.1),(AVERAGE(F16,J16)),(D16&gt;0.1),F16)</f>
        <v>#N/A</v>
      </c>
      <c r="Y16" s="40">
        <f t="shared" si="0"/>
        <v>5</v>
      </c>
      <c r="Z16" s="40">
        <f>SUM(Notenliste!N16:AI16)</f>
        <v>1</v>
      </c>
      <c r="AA16" s="76">
        <f>Notenliste!AJ16</f>
        <v>1</v>
      </c>
      <c r="AB16" s="40" t="e">
        <f>((AA16*Notenliste!$AJ$2)+(IF(W16=0,X16,Y16)*(1-Notenliste!$AJ$2)))</f>
        <v>#N/A</v>
      </c>
      <c r="AC16" s="41">
        <f t="shared" si="1"/>
        <v>5</v>
      </c>
      <c r="AD16" s="17">
        <f t="shared" si="2"/>
        <v>5</v>
      </c>
      <c r="AE16" s="32" t="s">
        <v>46</v>
      </c>
      <c r="AF16" s="94">
        <v>3.85</v>
      </c>
      <c r="AG16" s="23">
        <v>2.2000000000000002</v>
      </c>
      <c r="AH16" s="23">
        <f t="shared" si="8"/>
        <v>82</v>
      </c>
      <c r="AI16">
        <f>IF(((AL16+AJ16+AK16)/$AL$3)&gt;=((Endnoten!$AH$5+1)/100),1,IF(((AL16+AJ16+AK16)/$AL$3)&gt;=(Endnoten!$AH$5/100),1.1,IF(((AL16+AJ16+AK16)/$AL$3)&gt;=(Endnoten!$AH$6/100),1.2,IF(((AL16+AJ16+AK16)/$AL$3)&gt;=(Endnoten!$AH$7/100),1.3,IF(((AL16+AJ16+AK16)/$AL$3)&gt;=((Endnoten!$AH$8)/100),1.4,IF(((AL16+AJ16+AK16)/$AL$3)&gt;=((Endnoten!$AH$9)/100),1.5,IF(((AL16+AJ16+AK16)/$AL$3)&gt;=((Endnoten!$AH$10)/100),1.6,IF(((AL16+AJ16+AK16)/$AL$3)&gt;=((Endnoten!$AH$11)/100),1.7,IF(((AL16+AJ16+AK16)/$AL$3)&gt;=((Endnoten!$AH$12)/100),1.8,IF(((AL16+AJ16+AK16)/$AL$3)&gt;=((Endnoten!$AH$13)/100),1.9,IF(((AL16+AJ16+AK16)/$AL$3)&gt;=((Endnoten!$AH$14)/100),2,IF(((AL16+AJ16+AK16)/$AL$3)&gt;=((Endnoten!$AH$15)/100),2.1,IF(((AL16+AJ16+AK16)/$AL$3)&gt;=((Endnoten!$AH$16)/100),2.2,IF(((AL16+AJ16+AK16)/$AL$3)&gt;=((Endnoten!$AH$17)/100),2.3,IF(((AL16+AJ16+AK16)/$AL$3)&gt;=((Endnoten!$AH$18)/100),2.4,IF(((AL16+AJ16+AK16)/$AL$3)&gt;=((Endnoten!$AH$19)/100),2.5,IF(((AL16+AJ16+AK16)/$AL$3)&gt;=((Endnoten!$AH$20)/100),2.6,IF(((AL16+AJ16+AK16)/$AL$3)&gt;=((Endnoten!$AH$21)/100),2.7,IF(((AL16+AJ16+AK16)/$AL$3)&gt;=((Endnoten!$AH$22)/100),2.8,IF(((AL16+AJ16+AK16)/$AL$3)&gt;=((Endnoten!$AH$23)/100),2.9,IF(((AL16+AJ16+AK16)/$AL$3)&gt;=((Endnoten!$AH$24)/100),3,IF(((AL16+AJ16+AK16)/$AL$3)&gt;=((Endnoten!$AH$25)/100),3.1,IF(((AL16+AJ16+AK16)/$AL$3)&gt;=((Endnoten!$AH$26)/100),3.2,IF(((AL16+AJ16+AK16)/$AL$3)&gt;=((Endnoten!$AH$27)/100),3.3,IF(((AL16+AJ16+AK16)/$AL$3)&gt;=((Endnoten!$AH$28)/100),3.4,IF(((AL16+AJ16+AK16)/$AL$3)&gt;=((Endnoten!$AH$29)/100),3.5,IF(((AL16+AJ16+AK16)/$AL$3)&gt;=((Endnoten!$AH$30)/100),3.6,IF(((AL16+AJ16+AK16)/$AL$3)&gt;=((Endnoten!$AH$31)/100),3.7,IF(((AL16+AJ16+AK16)/$AL$3)&gt;=((Endnoten!$AH$32)/100),3.8,IF(((AL16+AJ16+AK16)/$AL$3)&gt;=((Endnoten!$AH$33)/100),3.9,IF(((AL16+AJ16+AK16)/$AL$3)&gt;=((Endnoten!$AH$34)/100),4,IF(((AL16+AJ16+AK16)/$AL$3)&gt;=((Endnoten!$AH$35)/100),4.1,IF(((AL16+AJ16+AK16)/$AL$3)&gt;=((Endnoten!$AH$36)/100),4.2,IF(((AL16+AJ16+AK16)/$AL$3)&gt;=((Endnoten!$AH$37)/100),4.3,IF(((AL16+AJ16+AK16)/$AL$3)&gt;=((Endnoten!$AH$38)/100),4.4,IF(((AL16+AJ16+AK16)/$AL$3)&gt;=((Endnoten!$AH$39)/100),4.5,IF(((AL16+AJ16+AK16)/$AL$3)&gt;=((Endnoten!$AH$40)/100),4.6,IF(((AL16+AJ16+AK16)/$AL$3)&gt;=((Endnoten!$AH$41)/100),4.7,IF(((AL16+AJ16+AK16)/$AL$3)&gt;=((Endnoten!$AH$42)/100),4.8,IF(((AL16+AJ16+AK16)/$AL$3)&gt;=((Endnoten!$AH$43)/100),4.9,5))))))))))))))))))))))))))))))))))))))))</f>
        <v>2.2000000000000002</v>
      </c>
      <c r="AL16">
        <f t="shared" si="7"/>
        <v>82</v>
      </c>
      <c r="AN16" s="82"/>
      <c r="AO16" s="82">
        <f t="shared" si="3"/>
        <v>5</v>
      </c>
      <c r="AP16" s="82">
        <f t="shared" si="4"/>
        <v>5</v>
      </c>
      <c r="AQ16" s="82">
        <f t="shared" si="5"/>
        <v>5</v>
      </c>
      <c r="AR16" s="82">
        <f t="shared" si="6"/>
        <v>5</v>
      </c>
      <c r="AT16" s="1">
        <f>IF(((Notenliste!C16+Notenliste!E16+Notenliste!G16)/$AT$1)&gt;=((Endnoten!$AH$5+1)/100),1,IF(((Notenliste!C16+Notenliste!E16+Notenliste!G16)/$AT$1)&gt;=(Endnoten!$AH$5/100),1.1,IF(((Notenliste!C16+Notenliste!E16+Notenliste!G16)/$AT$1)&gt;=(Endnoten!$AH$6/100),1.2,IF(((Notenliste!C16+Notenliste!E16+Notenliste!G16)/$AT$1)&gt;=(Endnoten!$AH$7/100),1.3,IF(((Notenliste!C16+Notenliste!E16+Notenliste!G16)/$AT$1)&gt;=((Endnoten!$AH$8)/100),1.4,IF(((Notenliste!C16+Notenliste!E16+Notenliste!G16)/$AT$1)&gt;=((Endnoten!$AH$9)/100),1.5,IF(((Notenliste!C16+Notenliste!E16+Notenliste!G16)/$AT$1)&gt;=((Endnoten!$AH$10)/100),1.6,IF(((Notenliste!C16+Notenliste!E16+Notenliste!G16)/$AT$1)&gt;=((Endnoten!$AH$11)/100),1.7,IF(((Notenliste!C16+Notenliste!E16+Notenliste!G16)/$AT$1)&gt;=((Endnoten!$AH$12)/100),1.8,IF(((Notenliste!C16+Notenliste!E16+Notenliste!G16)/$AT$1)&gt;=((Endnoten!$AH$13)/100),1.9,IF(((Notenliste!C16+Notenliste!E16+Notenliste!G16)/$AT$1)&gt;=((Endnoten!$AH$14)/100),2,IF(((Notenliste!C16+Notenliste!E16+Notenliste!G16)/$AT$1)&gt;=((Endnoten!$AH$15)/100),2.1,IF(((Notenliste!C16+Notenliste!E16+Notenliste!G16)/$AT$1)&gt;=((Endnoten!$AH$16)/100),2.2,IF(((Notenliste!C16+Notenliste!E16+Notenliste!G16)/$AT$1)&gt;=((Endnoten!$AH$17)/100),2.3,IF(((Notenliste!C16+Notenliste!E16+Notenliste!G16)/$AT$1)&gt;=((Endnoten!$AH$18)/100),2.4,IF(((Notenliste!C16+Notenliste!E16+Notenliste!G16)/$AT$1)&gt;=((Endnoten!$AH$19)/100),2.5,IF(((Notenliste!C16+Notenliste!E16+Notenliste!G16)/$AT$1)&gt;=((Endnoten!$AH$20)/100),2.6,IF(((Notenliste!C16+Notenliste!E16+Notenliste!G16)/$AT$1)&gt;=((Endnoten!$AH$21)/100),2.7,IF(((Notenliste!C16+Notenliste!E16+Notenliste!G16)/$AT$1)&gt;=((Endnoten!$AH$22)/100),2.8,IF(((Notenliste!C16+Notenliste!E16+Notenliste!G16)/$AT$1)&gt;=((Endnoten!$AH$23)/100),2.9,IF(((Notenliste!C16+Notenliste!E16+Notenliste!G16)/$AT$1)&gt;=((Endnoten!$AH$24)/100),3,IF(((Notenliste!C16+Notenliste!E16+Notenliste!G16)/$AT$1)&gt;=((Endnoten!$AH$25)/100),3.1,IF(((Notenliste!C16+Notenliste!E16+Notenliste!G16)/$AT$1)&gt;=((Endnoten!$AH$26)/100),3.2,IF(((Notenliste!C16+Notenliste!E16+Notenliste!G16)/$AT$1)&gt;=((Endnoten!$AH$27)/100),3.3,IF(((Notenliste!C16+Notenliste!E16+Notenliste!G16)/$AT$1)&gt;=((Endnoten!$AH$28)/100),3.4,IF(((Notenliste!C16+Notenliste!E16+Notenliste!G16)/$AT$1)&gt;=((Endnoten!$AH$29)/100),3.5,IF(((Notenliste!C16+Notenliste!E16+Notenliste!G16)/$AT$1)&gt;=((Endnoten!$AH$30)/100),3.6,IF(((Notenliste!C16+Notenliste!E16+Notenliste!G16)/$AT$1)&gt;=((Endnoten!$AH$31)/100),3.7,IF(((Notenliste!C16+Notenliste!E16+Notenliste!G16)/$AT$1)&gt;=((Endnoten!$AH$32)/100),3.8,IF(((Notenliste!C16+Notenliste!E16+Notenliste!G16)/$AT$1)&gt;=((Endnoten!$AH$33)/100),3.9,IF(((Notenliste!C16+Notenliste!E16+Notenliste!G16)/$AT$1)&gt;=((Endnoten!$AH$34)/100),4,IF(((Notenliste!C16+Notenliste!E16+Notenliste!G16)/$AT$1)&gt;=((Endnoten!$AH$35)/100),4.1,IF(((Notenliste!C16+Notenliste!E16+Notenliste!G16)/$AT$1)&gt;=((Endnoten!$AH$36)/100),4.2,IF(((Notenliste!C16+Notenliste!E16+Notenliste!G16)/$AT$1)&gt;=((Endnoten!$AH$37)/100),4.3,IF(((Notenliste!C16+Notenliste!E16+Notenliste!G16)/$AT$1)&gt;=((Endnoten!$AH$38)/100),4.4,IF(((Notenliste!C16+Notenliste!E16+Notenliste!G16)/$AT$1)&gt;=((Endnoten!$AH$39)/100),4.5,IF(((Notenliste!C16+Notenliste!E16+Notenliste!G16)/$AT$1)&gt;=((Endnoten!$AH$40)/100),4.6,IF(((Notenliste!C16+Notenliste!E16+Notenliste!G16)/$AT$1)&gt;=((Endnoten!$AH$41)/100),4.7,IF(((Notenliste!C16+Notenliste!E16+Notenliste!G16)/$AT$1)&gt;=((Endnoten!$AH$42)/100),4.8,IF(((Notenliste!C16+Notenliste!E16+Notenliste!G16)/$AT$1)&gt;=((Endnoten!$AH$43)/100),4.9,5))))))))))))))))))))))))))))))))))))))))</f>
        <v>5</v>
      </c>
      <c r="AU16" s="1">
        <f>IF(((Notenliste!C16+Notenliste!E16+Notenliste!G16+Notenliste!K16)/$AU$1)&gt;=((Endnoten!$AH$5+1)/100),1,IF(((Notenliste!C16+Notenliste!E16+Notenliste!G16+Notenliste!K16)/$AU$1)&gt;=(Endnoten!$AH$5/100),1.1,IF(((Notenliste!C16+Notenliste!E16+Notenliste!G16+Notenliste!K16)/$AU$1)&gt;=(Endnoten!$AH$6/100),1.2,IF(((Notenliste!C16+Notenliste!E16+Notenliste!G16+Notenliste!K16)/$AU$1)&gt;=(Endnoten!$AH$7/100),1.3,IF(((Notenliste!C16+Notenliste!E16+Notenliste!G16+Notenliste!K16)/$AU$1)&gt;=((Endnoten!$AH$8)/100),1.4,IF(((Notenliste!C16+Notenliste!E16+Notenliste!G16+Notenliste!K16)/$AU$1)&gt;=((Endnoten!$AH$9)/100),1.5,IF(((Notenliste!C16+Notenliste!E16+Notenliste!G16+Notenliste!K16)/$AU$1)&gt;=((Endnoten!$AH$10)/100),1.6,IF(((Notenliste!C16+Notenliste!E16+Notenliste!G16+Notenliste!K16)/$AU$1)&gt;=((Endnoten!$AH$11)/100),1.7,IF(((Notenliste!C16+Notenliste!E16+Notenliste!G16+Notenliste!K16)/$AU$1)&gt;=((Endnoten!$AH$12)/100),1.8,IF(((Notenliste!C16+Notenliste!E16+Notenliste!G16+Notenliste!K16)/$AU$1)&gt;=((Endnoten!$AH$13)/100),1.9,IF(((Notenliste!C16+Notenliste!E16+Notenliste!G16+Notenliste!K16)/$AU$1)&gt;=((Endnoten!$AH$14)/100),2,IF(((Notenliste!C16+Notenliste!E16+Notenliste!G16+Notenliste!K16)/$AU$1)&gt;=((Endnoten!$AH$15)/100),2.1,IF(((Notenliste!C16+Notenliste!E16+Notenliste!G16+Notenliste!K16)/$AU$1)&gt;=((Endnoten!$AH$16)/100),2.2,IF(((Notenliste!C16+Notenliste!E16+Notenliste!G16+Notenliste!K16)/$AU$1)&gt;=((Endnoten!$AH$17)/100),2.3,IF(((Notenliste!C16+Notenliste!E16+Notenliste!G16+Notenliste!K16)/$AU$1)&gt;=((Endnoten!$AH$18)/100),2.4,IF(((Notenliste!C16+Notenliste!E16+Notenliste!G16+Notenliste!K16)/$AU$1)&gt;=((Endnoten!$AH$19)/100),2.5,IF(((Notenliste!C16+Notenliste!E16+Notenliste!G16+Notenliste!K16)/$AU$1)&gt;=((Endnoten!$AH$20)/100),2.6,IF(((Notenliste!C16+Notenliste!E16+Notenliste!G16+Notenliste!K16)/$AU$1)&gt;=((Endnoten!$AH$21)/100),2.7,IF(((Notenliste!C16+Notenliste!E16+Notenliste!G16+Notenliste!K16)/$AU$1)&gt;=((Endnoten!$AH$22)/100),2.8,IF(((Notenliste!C16+Notenliste!E16+Notenliste!G16+Notenliste!K16)/$AU$1)&gt;=((Endnoten!$AH$23)/100),2.9,IF(((Notenliste!C16+Notenliste!E16+Notenliste!G16+Notenliste!K16)/$AU$1)&gt;=((Endnoten!$AH$24)/100),3,IF(((Notenliste!C16+Notenliste!E16+Notenliste!G16+Notenliste!K16)/$AU$1)&gt;=((Endnoten!$AH$25)/100),3.1,IF(((Notenliste!C16+Notenliste!E16+Notenliste!G16+Notenliste!K16)/$AU$1)&gt;=((Endnoten!$AH$26)/100),3.2,IF(((Notenliste!C16+Notenliste!E16+Notenliste!G16+Notenliste!K16)/$AU$1)&gt;=((Endnoten!$AH$27)/100),3.3,IF(((Notenliste!C16+Notenliste!E16+Notenliste!G16+Notenliste!K16)/$AU$1)&gt;=((Endnoten!$AH$28)/100),3.4,IF(((Notenliste!C16+Notenliste!E16+Notenliste!G16+Notenliste!K16)/$AU$1)&gt;=((Endnoten!$AH$29)/100),3.5,IF(((Notenliste!C16+Notenliste!E16+Notenliste!G16+Notenliste!K16)/$AU$1)&gt;=((Endnoten!$AH$30)/100),3.6,IF(((Notenliste!C16+Notenliste!E16+Notenliste!G16+Notenliste!K16)/$AU$1)&gt;=((Endnoten!$AH$31)/100),3.7,IF(((Notenliste!C16+Notenliste!E16+Notenliste!G16+Notenliste!K16)/$AU$1)&gt;=((Endnoten!$AH$32)/100),3.8,IF(((Notenliste!C16+Notenliste!E16+Notenliste!G16+Notenliste!K16)/$AU$1)&gt;=((Endnoten!$AH$33)/100),3.9,IF(((Notenliste!C16+Notenliste!E16+Notenliste!G16+Notenliste!K16)/$AU$1)&gt;=((Endnoten!$AH$34)/100),4,IF(((Notenliste!C16+Notenliste!E16+Notenliste!G16+Notenliste!K16)/$AU$1)&gt;=((Endnoten!$AH$35)/100),4.1,IF(((Notenliste!C16+Notenliste!E16+Notenliste!G16+Notenliste!K16)/$AU$1)&gt;=((Endnoten!$AH$36)/100),4.2,IF(((Notenliste!C16+Notenliste!E16+Notenliste!G16+Notenliste!K16)/$AU$1)&gt;=((Endnoten!$AH$37)/100),4.3,IF(((Notenliste!C16+Notenliste!E16+Notenliste!G16+Notenliste!K16)/$AU$1)&gt;=((Endnoten!$AH$38)/100),4.4,IF(((Notenliste!C16+Notenliste!E16+Notenliste!G16+Notenliste!K16)/$AU$1)&gt;=((Endnoten!$AH$39)/100),4.5,IF(((Notenliste!C16+Notenliste!E16+Notenliste!G16+Notenliste!K16)/$AU$1)&gt;=((Endnoten!$AH$40)/100),4.6,IF(((Notenliste!C16+Notenliste!E16+Notenliste!G16+Notenliste!K16)/$AU$1)&gt;=((Endnoten!$AH$41)/100),4.7,IF(((Notenliste!C16+Notenliste!E16+Notenliste!G16+Notenliste!K16)/$AU$1)&gt;=((Endnoten!$AH$42)/100),4.8,IF(((Notenliste!C16+Notenliste!E16+Notenliste!G16+Notenliste!K16)/$AU$1)&gt;=((Endnoten!$AH$43)/100),4.9,5))))))))))))))))))))))))))))))))))))))))</f>
        <v>5</v>
      </c>
    </row>
    <row r="17" spans="1:47" ht="18.75" x14ac:dyDescent="0.3">
      <c r="A17" s="44">
        <f>'Schüler+Bedienungsanleitung'!A17</f>
        <v>14</v>
      </c>
      <c r="B17" s="45">
        <f>'Schüler+Bedienungsanleitung'!B17</f>
        <v>14</v>
      </c>
      <c r="C17" s="42">
        <f>Notenliste!C17</f>
        <v>0</v>
      </c>
      <c r="D17" s="43">
        <f>IF(Notenliste!C17&gt;=0.1,Notenliste!C17/Notenliste!C$1,)</f>
        <v>0</v>
      </c>
      <c r="E17" s="44">
        <f>IF(Endnoten!D17&gt;=(Endnoten!$AF$5/100),1,IF(Endnoten!D17&gt;=(Endnoten!$AF$6/100),2,IF(Endnoten!D17&gt;=(Endnoten!$AF$7/100),3,IF(Endnoten!D17&gt;=(Endnoten!$AF$8/100),4,5))))</f>
        <v>5</v>
      </c>
      <c r="F17" s="56">
        <f>IF(((Notenliste!C17)/Notenliste!$C$1)&gt;=((Endnoten!$AH$5+1)/100),1,IF(((Notenliste!C17)/Notenliste!$C$1)&gt;=(Endnoten!$AH$5/100),1.1,IF(((Notenliste!C17)/Notenliste!$C$1)&gt;=(Endnoten!$AH$6/100),1.2,IF(((Notenliste!C17)/Notenliste!$C$1)&gt;=(Endnoten!$AH$7/100),1.3,IF(((Notenliste!C17)/Notenliste!$C$1)&gt;=((Endnoten!$AH$8)/100),1.4,IF(((Notenliste!C17)/Notenliste!$C$1)&gt;=((Endnoten!$AH$9)/100),1.5,IF(((Notenliste!C17)/Notenliste!$C$1)&gt;=((Endnoten!$AH$10)/100),1.6,IF(((Notenliste!C17)/Notenliste!$C$1)&gt;=((Endnoten!$AH$11)/100),1.7,IF(((Notenliste!C17)/Notenliste!$C$1)&gt;=((Endnoten!$AH$12)/100),1.8,IF(((Notenliste!C17)/Notenliste!$C$1)&gt;=((Endnoten!$AH$13)/100),1.9,IF(((Notenliste!C17)/Notenliste!$C$1)&gt;=((Endnoten!$AH$14)/100),2,IF(((Notenliste!C17)/Notenliste!$C$1)&gt;=((Endnoten!$AH$15)/100),2.1,IF(((Notenliste!C17)/Notenliste!$C$1)&gt;=((Endnoten!$AH$16)/100),2.2,IF(((Notenliste!C17)/Notenliste!$C$1)&gt;=((Endnoten!$AH$17)/100),2.3,IF(((Notenliste!C17)/Notenliste!$C$1)&gt;=((Endnoten!$AH$18)/100),2.4,IF(((Notenliste!C17)/Notenliste!$C$1)&gt;=((Endnoten!$AH$19)/100),2.5,IF(((Notenliste!C17)/Notenliste!$C$1)&gt;=((Endnoten!$AH$20)/100),2.6,IF(((Notenliste!C17)/Notenliste!$C$1)&gt;=((Endnoten!$AH$21)/100),2.7,IF(((Notenliste!C17)/Notenliste!$C$1)&gt;=((Endnoten!$AH$22)/100),2.8,IF(((Notenliste!C17)/Notenliste!$C$1)&gt;=((Endnoten!$AH$23)/100),2.9,IF(((Notenliste!C17)/Notenliste!$C$1)&gt;=((Endnoten!$AH$24)/100),3,IF(((Notenliste!C17)/Notenliste!$C$1)&gt;=((Endnoten!$AH$25)/100),3.1,IF(((Notenliste!C17)/Notenliste!$C$1)&gt;=((Endnoten!$AH$26)/100),3.2,IF(((Notenliste!C17)/Notenliste!$C$1)&gt;=((Endnoten!$AH$27)/100),3.3,IF(((Notenliste!C17)/Notenliste!$C$1)&gt;=((Endnoten!$AH$28)/100),3.4,IF(((Notenliste!C17)/Notenliste!$C$1)&gt;=((Endnoten!$AH$29)/100),3.5,IF(((Notenliste!C17)/Notenliste!$C$1)&gt;=((Endnoten!$AH$30)/100),3.6,IF(((Notenliste!C17)/Notenliste!$C$1)&gt;=((Endnoten!$AH$31)/100),3.7,IF(((Notenliste!C17)/Notenliste!$C$1)&gt;=((Endnoten!$AH$32)/100),3.8,IF(((Notenliste!C17)/Notenliste!$C$1)&gt;=((Endnoten!$AH$33)/100),3.9,IF(((Notenliste!C17)/Notenliste!$C$1)&gt;=((Endnoten!$AH$34)/100),4,IF(((Notenliste!C17)/Notenliste!$C$1)&gt;=((Endnoten!$AH$35)/100),4.1,IF(((Notenliste!C17)/Notenliste!$C$1)&gt;=((Endnoten!$AH$36)/100),4.2,IF(((Notenliste!C17)/Notenliste!$C$1)&gt;=((Endnoten!$AH$37)/100),4.3,IF(((Notenliste!C17)/Notenliste!$C$1)&gt;=((Endnoten!$AH$38)/100),4.4,IF(((Notenliste!C17)/Notenliste!$C$1)&gt;=((Endnoten!$AH$39)/100),4.5,IF(((Notenliste!C17)/Notenliste!$C$1)&gt;=((Endnoten!$AH$40)/100),4.6,IF(((Notenliste!C17)/Notenliste!$C$1)&gt;=((Endnoten!$AH$41)/100),4.7,IF(((Notenliste!C17)/Notenliste!$C$1)&gt;=((Endnoten!$AH$42)/100),4.8,IF(((Notenliste!C17)/Notenliste!$C$1)&gt;=((Endnoten!$AH$43)/100),4.9,5))))))))))))))))))))))))))))))))))))))))</f>
        <v>5</v>
      </c>
      <c r="G17" s="42">
        <f>Notenliste!E17</f>
        <v>0</v>
      </c>
      <c r="H17" s="43">
        <f>IF(Notenliste!E17&gt;=0.1,Notenliste!E17/Notenliste!E$1,)</f>
        <v>0</v>
      </c>
      <c r="I17" s="44">
        <f>IF(Endnoten!H17&gt;=(Endnoten!$AF$5/100),1,IF(Endnoten!H17&gt;=(Endnoten!$AF$6/100),2,IF(Endnoten!H17&gt;=(Endnoten!$AF$7/100),3,IF(Endnoten!H17&gt;=(Endnoten!$AF$8/100),4,5))))</f>
        <v>5</v>
      </c>
      <c r="J17" s="56">
        <f>IF(((Notenliste!E17)/Notenliste!$E$1)&gt;=((Endnoten!$AH$5+1)/100),1,IF(((Notenliste!E17)/Notenliste!$E$1)&gt;=(Endnoten!$AH$5/100),1.1,IF(((Notenliste!E17)/Notenliste!$E$1)&gt;=(Endnoten!$AH$6/100),1.2,IF(((Notenliste!E17)/Notenliste!$E$1)&gt;=(Endnoten!$AH$7/100),1.3,IF(((Notenliste!E17)/Notenliste!$E$1)&gt;=((Endnoten!$AH$8)/100),1.4,IF(((Notenliste!E17)/Notenliste!$E$1)&gt;=((Endnoten!$AH$9)/100),1.5,IF(((Notenliste!E17)/Notenliste!$E$1)&gt;=((Endnoten!$AH$10)/100),1.6,IF(((Notenliste!E17)/Notenliste!$E$1)&gt;=((Endnoten!$AH$11)/100),1.7,IF(((Notenliste!E17)/Notenliste!$E$1)&gt;=((Endnoten!$AH$12)/100),1.8,IF(((Notenliste!E17)/Notenliste!$E$1)&gt;=((Endnoten!$AH$13)/100),1.9,IF(((Notenliste!E17)/Notenliste!$E$1)&gt;=((Endnoten!$AH$14)/100),2,IF(((Notenliste!E17)/Notenliste!$E$1)&gt;=((Endnoten!$AH$15)/100),2.1,IF(((Notenliste!E17)/Notenliste!$E$1)&gt;=((Endnoten!$AH$16)/100),2.2,IF(((Notenliste!E17)/Notenliste!$E$1)&gt;=((Endnoten!$AH$17)/100),2.3,IF(((Notenliste!E17)/Notenliste!$E$1)&gt;=((Endnoten!$AH$18)/100),2.4,IF(((Notenliste!E17)/Notenliste!$E$1)&gt;=((Endnoten!$AH$19)/100),2.5,IF(((Notenliste!E17)/Notenliste!$E$1)&gt;=((Endnoten!$AH$20)/100),2.6,IF(((Notenliste!E17)/Notenliste!$E$1)&gt;=((Endnoten!$AH$21)/100),2.7,IF(((Notenliste!E17)/Notenliste!$E$1)&gt;=((Endnoten!$AH$22)/100),2.8,IF(((Notenliste!E17)/Notenliste!$E$1)&gt;=((Endnoten!$AH$23)/100),2.9,IF(((Notenliste!E17)/Notenliste!$E$1)&gt;=((Endnoten!$AH$24)/100),3,IF(((Notenliste!E17)/Notenliste!$E$1)&gt;=((Endnoten!$AH$25)/100),3.1,IF(((Notenliste!E17)/Notenliste!$E$1)&gt;=((Endnoten!$AH$26)/100),3.2,IF(((Notenliste!E17)/Notenliste!$E$1)&gt;=((Endnoten!$AH$27)/100),3.3,IF(((Notenliste!E17)/Notenliste!$E$1)&gt;=((Endnoten!$AH$28)/100),3.4,IF(((Notenliste!E17)/Notenliste!$E$1)&gt;=((Endnoten!$AH$29)/100),3.5,IF(((Notenliste!E17)/Notenliste!$E$1)&gt;=((Endnoten!$AH$30)/100),3.6,IF(((Notenliste!E17)/Notenliste!$E$1)&gt;=((Endnoten!$AH$31)/100),3.7,IF(((Notenliste!E17)/Notenliste!$E$1)&gt;=((Endnoten!$AH$32)/100),3.8,IF(((Notenliste!E17)/Notenliste!$E$1)&gt;=((Endnoten!$AH$33)/100),3.9,IF(((Notenliste!E17)/Notenliste!$E$1)&gt;=((Endnoten!$AH$34)/100),4,IF(((Notenliste!E17)/Notenliste!$E$1)&gt;=((Endnoten!$AH$35)/100),4.1,IF(((Notenliste!E17)/Notenliste!$E$1)&gt;=((Endnoten!$AH$36)/100),4.2,IF(((Notenliste!E17)/Notenliste!$E$1)&gt;=((Endnoten!$AH$37)/100),4.3,IF(((Notenliste!E17)/Notenliste!$E$1)&gt;=((Endnoten!$AH$38)/100),4.4,IF(((Notenliste!E17)/Notenliste!$E$1)&gt;=((Endnoten!$AH$39)/100),4.5,IF(((Notenliste!E17)/Notenliste!$E$1)&gt;=((Endnoten!$AH$40)/100),4.6,IF(((Notenliste!E17)/Notenliste!$E$1)&gt;=((Endnoten!$AH$41)/100),4.7,IF(((Notenliste!E17)/Notenliste!$E$1)&gt;=((Endnoten!$AH$42)/100),4.8,IF(((Notenliste!E17)/Notenliste!$E$1)&gt;=((Endnoten!$AH$43)/100),4.9,5))))))))))))))))))))))))))))))))))))))))</f>
        <v>5</v>
      </c>
      <c r="K17" s="42">
        <f>Notenliste!G17</f>
        <v>0</v>
      </c>
      <c r="L17" s="43">
        <f>IF(Notenliste!G17&gt;=0.1,Notenliste!G17/Notenliste!G$1,)</f>
        <v>0</v>
      </c>
      <c r="M17" s="44">
        <f>IF(Endnoten!L17&gt;=(Endnoten!$AF$5/100),1,IF(Endnoten!L17&gt;=(Endnoten!$AF$6/100),2,IF(Endnoten!L17&gt;=(Endnoten!$AF$7/100),3,IF(Endnoten!L17&gt;=(Endnoten!$AF$8/100),4,5))))</f>
        <v>5</v>
      </c>
      <c r="N17" s="56">
        <f>IF(((Notenliste!G17)/Notenliste!$G$1)&gt;=((Endnoten!$AH$5+1)/100),1,IF(((Notenliste!G17)/Notenliste!$G$1)&gt;=(Endnoten!$AH$5/100),1.1,IF(((Notenliste!G17)/Notenliste!$G$1)&gt;=(Endnoten!$AH$6/100),1.2,IF(((Notenliste!G17)/Notenliste!$G$1)&gt;=(Endnoten!$AH$7/100),1.3,IF(((Notenliste!G17)/Notenliste!$G$1)&gt;=((Endnoten!$AH$8)/100),1.4,IF(((Notenliste!G17)/Notenliste!$G$1)&gt;=((Endnoten!$AH$9)/100),1.5,IF(((Notenliste!G17)/Notenliste!$G$1)&gt;=((Endnoten!$AH$10)/100),1.6,IF(((Notenliste!G17)/Notenliste!$G$1)&gt;=((Endnoten!$AH$11)/100),1.7,IF(((Notenliste!G17)/Notenliste!$G$1)&gt;=((Endnoten!$AH$12)/100),1.8,IF(((Notenliste!G17)/Notenliste!$G$1)&gt;=((Endnoten!$AH$13)/100),1.9,IF(((Notenliste!G17)/Notenliste!$G$1)&gt;=((Endnoten!$AH$14)/100),2,IF(((Notenliste!G17)/Notenliste!$G$1)&gt;=((Endnoten!$AH$15)/100),2.1,IF(((Notenliste!G17)/Notenliste!$G$1)&gt;=((Endnoten!$AH$16)/100),2.2,IF(((Notenliste!G17)/Notenliste!$G$1)&gt;=((Endnoten!$AH$17)/100),2.3,IF(((Notenliste!G17)/Notenliste!$G$1)&gt;=((Endnoten!$AH$18)/100),2.4,IF(((Notenliste!G17)/Notenliste!$G$1)&gt;=((Endnoten!$AH$19)/100),2.5,IF(((Notenliste!G17)/Notenliste!$G$1)&gt;=((Endnoten!$AH$20)/100),2.6,IF(((Notenliste!G17)/Notenliste!$G$1)&gt;=((Endnoten!$AH$21)/100),2.7,IF(((Notenliste!G17)/Notenliste!$G$1)&gt;=((Endnoten!$AH$22)/100),2.8,IF(((Notenliste!G17)/Notenliste!$G$1)&gt;=((Endnoten!$AH$23)/100),2.9,IF(((Notenliste!G17)/Notenliste!$G$1)&gt;=((Endnoten!$AH$24)/100),3,IF(((Notenliste!G17)/Notenliste!$G$1)&gt;=((Endnoten!$AH$25)/100),3.1,IF(((Notenliste!G17)/Notenliste!$G$1)&gt;=((Endnoten!$AH$26)/100),3.2,IF(((Notenliste!G17)/Notenliste!$G$1)&gt;=((Endnoten!$AH$27)/100),3.3,IF(((Notenliste!G17)/Notenliste!$G$1)&gt;=((Endnoten!$AH$28)/100),3.4,IF(((Notenliste!G17)/Notenliste!$G$1)&gt;=((Endnoten!$AH$29)/100),3.5,IF(((Notenliste!G17)/Notenliste!$G$1)&gt;=((Endnoten!$AH$30)/100),3.6,IF(((Notenliste!G17)/Notenliste!$G$1)&gt;=((Endnoten!$AH$31)/100),3.7,IF(((Notenliste!G17)/Notenliste!$G$1)&gt;=((Endnoten!$AH$32)/100),3.8,IF(((Notenliste!G17)/Notenliste!$G$1)&gt;=((Endnoten!$AH$33)/100),3.9,IF(((Notenliste!G17)/Notenliste!$G$1)&gt;=((Endnoten!$AH$34)/100),4,IF(((Notenliste!G17)/Notenliste!$G$1)&gt;=((Endnoten!$AH$35)/100),4.1,IF(((Notenliste!G17)/Notenliste!$G$1)&gt;=((Endnoten!$AH$36)/100),4.2,IF(((Notenliste!G17)/Notenliste!$G$1)&gt;=((Endnoten!$AH$37)/100),4.3,IF(((Notenliste!G17)/Notenliste!$G$1)&gt;=((Endnoten!$AH$38)/100),4.4,IF(((Notenliste!G17)/Notenliste!$G$1)&gt;=((Endnoten!$AH$39)/100),4.5,IF(((Notenliste!G17)/Notenliste!$G$1)&gt;=((Endnoten!$AH$40)/100),4.6,IF(((Notenliste!G17)/Notenliste!$G$1)&gt;=((Endnoten!$AH$41)/100),4.7,IF(((Notenliste!G17)/Notenliste!$G$1)&gt;=((Endnoten!$AH$42)/100),4.8,IF(((Notenliste!G17)/Notenliste!$G$1)&gt;=((Endnoten!$AH$43)/100),4.9,5))))))))))))))))))))))))))))))))))))))))</f>
        <v>5</v>
      </c>
      <c r="O17" s="42">
        <f>Notenliste!K17</f>
        <v>0</v>
      </c>
      <c r="P17" s="36">
        <f>IF(Notenliste!I17&gt;=0.1,Notenliste!I17/Notenliste!I$1,)</f>
        <v>0</v>
      </c>
      <c r="Q17" s="44">
        <f>IF(Endnoten!P17&gt;=(Endnoten!$AF$5/100),1,IF(Endnoten!P17&gt;=(Endnoten!$AF$6/100),2,IF(Endnoten!P17&gt;=(Endnoten!$AF$7/100),3,IF(Endnoten!P17&gt;=(Endnoten!$AF$8/100),4,5))))</f>
        <v>5</v>
      </c>
      <c r="R17" s="56">
        <f>IF(((Notenliste!K17)/Notenliste!$G$1)&gt;=((Endnoten!$AH$5+1)/100),1,IF(((Notenliste!K17)/Notenliste!$G$1)&gt;=(Endnoten!$AH$5/100),1.1,IF(((Notenliste!K17)/Notenliste!$G$1)&gt;=(Endnoten!$AH$6/100),1.2,IF(((Notenliste!K17)/Notenliste!$G$1)&gt;=(Endnoten!$AH$7/100),1.3,IF(((Notenliste!K17)/Notenliste!$G$1)&gt;=((Endnoten!$AH$8)/100),1.4,IF(((Notenliste!K17)/Notenliste!$G$1)&gt;=((Endnoten!$AH$9)/100),1.5,IF(((Notenliste!K17)/Notenliste!$G$1)&gt;=((Endnoten!$AH$10)/100),1.6,IF(((Notenliste!K17)/Notenliste!$G$1)&gt;=((Endnoten!$AH$11)/100),1.7,IF(((Notenliste!K17)/Notenliste!$G$1)&gt;=((Endnoten!$AH$12)/100),1.8,IF(((Notenliste!K17)/Notenliste!$G$1)&gt;=((Endnoten!$AH$13)/100),1.9,IF(((Notenliste!K17)/Notenliste!$G$1)&gt;=((Endnoten!$AH$14)/100),2,IF(((Notenliste!K17)/Notenliste!$G$1)&gt;=((Endnoten!$AH$15)/100),2.1,IF(((Notenliste!K17)/Notenliste!$G$1)&gt;=((Endnoten!$AH$16)/100),2.2,IF(((Notenliste!K17)/Notenliste!$G$1)&gt;=((Endnoten!$AH$17)/100),2.3,IF(((Notenliste!K17)/Notenliste!$G$1)&gt;=((Endnoten!$AH$18)/100),2.4,IF(((Notenliste!K17)/Notenliste!$G$1)&gt;=((Endnoten!$AH$19)/100),2.5,IF(((Notenliste!K17)/Notenliste!$G$1)&gt;=((Endnoten!$AH$20)/100),2.6,IF(((Notenliste!K17)/Notenliste!$G$1)&gt;=((Endnoten!$AH$21)/100),2.7,IF(((Notenliste!K17)/Notenliste!$G$1)&gt;=((Endnoten!$AH$22)/100),2.8,IF(((Notenliste!K17)/Notenliste!$G$1)&gt;=((Endnoten!$AH$23)/100),2.9,IF(((Notenliste!K17)/Notenliste!$G$1)&gt;=((Endnoten!$AH$24)/100),3,IF(((Notenliste!K17)/Notenliste!$G$1)&gt;=((Endnoten!$AH$25)/100),3.1,IF(((Notenliste!K17)/Notenliste!$G$1)&gt;=((Endnoten!$AH$26)/100),3.2,IF(((Notenliste!K17)/Notenliste!$G$1)&gt;=((Endnoten!$AH$27)/100),3.3,IF(((Notenliste!K17)/Notenliste!$G$1)&gt;=((Endnoten!$AH$28)/100),3.4,IF(((Notenliste!K17)/Notenliste!$G$1)&gt;=((Endnoten!$AH$29)/100),3.5,IF(((Notenliste!K17)/Notenliste!$G$1)&gt;=((Endnoten!$AH$30)/100),3.6,IF(((Notenliste!K17)/Notenliste!$G$1)&gt;=((Endnoten!$AH$31)/100),3.7,IF(((Notenliste!K17)/Notenliste!$G$1)&gt;=((Endnoten!$AH$32)/100),3.8,IF(((Notenliste!K17)/Notenliste!$G$1)&gt;=((Endnoten!$AH$33)/100),3.9,IF(((Notenliste!K17)/Notenliste!$G$1)&gt;=((Endnoten!$AH$34)/100),4,IF(((Notenliste!K17)/Notenliste!$G$1)&gt;=((Endnoten!$AH$35)/100),4.1,IF(((Notenliste!K17)/Notenliste!$G$1)&gt;=((Endnoten!$AH$36)/100),4.2,IF(((Notenliste!K17)/Notenliste!$G$1)&gt;=((Endnoten!$AH$37)/100),4.3,IF(((Notenliste!K17)/Notenliste!$G$1)&gt;=((Endnoten!$AH$38)/100),4.4,IF(((Notenliste!K17)/Notenliste!$G$1)&gt;=((Endnoten!$AH$39)/100),4.5,IF(((Notenliste!K17)/Notenliste!$G$1)&gt;=((Endnoten!$AH$40)/100),4.6,IF(((Notenliste!K17)/Notenliste!$G$1)&gt;=((Endnoten!$AH$41)/100),4.7,IF(((Notenliste!K17)/Notenliste!$G$1)&gt;=((Endnoten!$AH$42)/100),4.8,IF(((Notenliste!K17)/Notenliste!$G$1)&gt;=((Endnoten!$AH$43)/100),4.9,5))))))))))))))))))))))))))))))))))))))))</f>
        <v>5</v>
      </c>
      <c r="S17" s="42">
        <f>Notenliste!K17</f>
        <v>0</v>
      </c>
      <c r="T17" s="43">
        <f>IF(Notenliste!K17&gt;=0.1,Notenliste!K17/Notenliste!K$1,)</f>
        <v>0</v>
      </c>
      <c r="U17" s="44">
        <f>IF(Endnoten!T17&gt;=(Endnoten!$AF$5/100),1,IF(Endnoten!T17&gt;=(Endnoten!$AF$6/100),2,IF(Endnoten!T17&gt;=(Endnoten!$AF$7/100),3,IF(Endnoten!T17&gt;=(Endnoten!$AF$8/100),4,5))))</f>
        <v>5</v>
      </c>
      <c r="V17" s="56">
        <f>IF(((Notenliste!K17)/Notenliste!$K$1)&gt;=((Endnoten!$AH$5+1)/100),1,IF(((Notenliste!K17)/Notenliste!$K$1)&gt;=(Endnoten!$AH$5/100),1.1,IF(((Notenliste!K17)/Notenliste!$K$1)&gt;=(Endnoten!$AH$6/100),1.2,IF(((Notenliste!K17)/Notenliste!$K$1)&gt;=(Endnoten!$AH$7/100),1.3,IF(((Notenliste!K17)/Notenliste!$K$1)&gt;=((Endnoten!$AH$8)/100),1.4,IF(((Notenliste!K17)/Notenliste!$K$1)&gt;=((Endnoten!$AH$9)/100),1.5,IF(((Notenliste!K17)/Notenliste!$K$1)&gt;=((Endnoten!$AH$10)/100),1.6,IF(((Notenliste!K17)/Notenliste!$K$1)&gt;=((Endnoten!$AH$11)/100),1.7,IF(((Notenliste!K17)/Notenliste!$K$1)&gt;=((Endnoten!$AH$12)/100),1.8,IF(((Notenliste!K17)/Notenliste!$K$1)&gt;=((Endnoten!$AH$13)/100),1.9,IF(((Notenliste!K17)/Notenliste!$K$1)&gt;=((Endnoten!$AH$14)/100),2,IF(((Notenliste!K17)/Notenliste!$K$1)&gt;=((Endnoten!$AH$15)/100),2.1,IF(((Notenliste!K17)/Notenliste!$K$1)&gt;=((Endnoten!$AH$16)/100),2.2,IF(((Notenliste!K17)/Notenliste!$K$1)&gt;=((Endnoten!$AH$17)/100),2.3,IF(((Notenliste!K17)/Notenliste!$K$1)&gt;=((Endnoten!$AH$18)/100),2.4,IF(((Notenliste!K17)/Notenliste!$K$1)&gt;=((Endnoten!$AH$19)/100),2.5,IF(((Notenliste!K17)/Notenliste!$K$1)&gt;=((Endnoten!$AH$20)/100),2.6,IF(((Notenliste!K17)/Notenliste!$K$1)&gt;=((Endnoten!$AH$21)/100),2.7,IF(((Notenliste!K17)/Notenliste!$K$1)&gt;=((Endnoten!$AH$22)/100),2.8,IF(((Notenliste!K17)/Notenliste!$K$1)&gt;=((Endnoten!$AH$23)/100),2.9,IF(((Notenliste!K17)/Notenliste!$K$1)&gt;=((Endnoten!$AH$24)/100),3,IF(((Notenliste!K17)/Notenliste!$K$1)&gt;=((Endnoten!$AH$25)/100),3.1,IF(((Notenliste!K17)/Notenliste!$K$1)&gt;=((Endnoten!$AH$26)/100),3.2,IF(((Notenliste!K17)/Notenliste!$K$1)&gt;=((Endnoten!$AH$27)/100),3.3,IF(((Notenliste!K17)/Notenliste!$K$1)&gt;=((Endnoten!$AH$28)/100),3.4,IF(((Notenliste!K17)/Notenliste!$K$1)&gt;=((Endnoten!$AH$29)/100),3.5,IF(((Notenliste!K17)/Notenliste!$K$1)&gt;=((Endnoten!$AH$30)/100),3.6,IF(((Notenliste!K17)/Notenliste!$K$1)&gt;=((Endnoten!$AH$31)/100),3.7,IF(((Notenliste!K17)/Notenliste!$K$1)&gt;=((Endnoten!$AH$32)/100),3.8,IF(((Notenliste!K17)/Notenliste!$K$1)&gt;=((Endnoten!$AH$33)/100),3.9,IF(((Notenliste!K17)/Notenliste!$K$1)&gt;=((Endnoten!$AH$34)/100),4,IF(((Notenliste!K17)/Notenliste!$K$1)&gt;=((Endnoten!$AH$35)/100),4.1,IF(((Notenliste!K17)/Notenliste!$K$1)&gt;=((Endnoten!$AH$36)/100),4.2,IF(((Notenliste!K17)/Notenliste!$K$1)&gt;=((Endnoten!$AH$37)/100),4.3,IF(((Notenliste!K17)/Notenliste!$K$1)&gt;=((Endnoten!$AH$38)/100),4.4,IF(((Notenliste!K17)/Notenliste!$K$1)&gt;=((Endnoten!$AH$39)/100),4.5,IF(((Notenliste!K17)/Notenliste!$K$1)&gt;=((Endnoten!$AH$40)/100),4.6,IF(((Notenliste!K17)/Notenliste!$K$1)&gt;=((Endnoten!$AH$41)/100),4.7,IF(((Notenliste!K17)/Notenliste!$K$1)&gt;=((Endnoten!$AH$42)/100),4.8,IF(((Notenliste!K17)/Notenliste!$K$1)&gt;=((Endnoten!$AH$43)/100),4.9,5))))))))))))))))))))))))))))))))))))))))</f>
        <v>5</v>
      </c>
      <c r="W17" s="46">
        <v>0</v>
      </c>
      <c r="X17" s="43" t="e" cm="1">
        <f t="array" ref="X17">_xlfn.IFS((T17&gt;0.1),(AVERAGE(F17,J17,N17,R17,U17)),(P17&gt;=0.1),(AVERAGE(F17,J17,N17,R17)),(L17&gt;=0.1),(AVERAGE(F17,J17,N17)),(H17&gt;0.1),(AVERAGE(F17,J17)),(D17&gt;0.1),F17)</f>
        <v>#N/A</v>
      </c>
      <c r="Y17" s="47">
        <f t="shared" si="0"/>
        <v>5</v>
      </c>
      <c r="Z17" s="47">
        <f>SUM(Notenliste!N17:AI17)</f>
        <v>1</v>
      </c>
      <c r="AA17" s="77">
        <f>Notenliste!AJ17</f>
        <v>1</v>
      </c>
      <c r="AB17" s="47" t="e">
        <f>((AA17*Notenliste!$AJ$2)+(IF(W17=0,X17,Y17)*(1-Notenliste!$AJ$2)))</f>
        <v>#N/A</v>
      </c>
      <c r="AC17" s="48">
        <f t="shared" si="1"/>
        <v>5</v>
      </c>
      <c r="AD17" s="17">
        <f t="shared" si="2"/>
        <v>5</v>
      </c>
      <c r="AE17">
        <v>4</v>
      </c>
      <c r="AF17" s="94">
        <v>4.1500000000000004</v>
      </c>
      <c r="AG17" s="23">
        <v>2.2999999999999998</v>
      </c>
      <c r="AH17" s="23">
        <f t="shared" si="8"/>
        <v>81</v>
      </c>
      <c r="AI17">
        <f>IF(((AL17+AJ17+AK17)/$AL$3)&gt;=((Endnoten!$AH$5+1)/100),1,IF(((AL17+AJ17+AK17)/$AL$3)&gt;=(Endnoten!$AH$5/100),1.1,IF(((AL17+AJ17+AK17)/$AL$3)&gt;=(Endnoten!$AH$6/100),1.2,IF(((AL17+AJ17+AK17)/$AL$3)&gt;=(Endnoten!$AH$7/100),1.3,IF(((AL17+AJ17+AK17)/$AL$3)&gt;=((Endnoten!$AH$8)/100),1.4,IF(((AL17+AJ17+AK17)/$AL$3)&gt;=((Endnoten!$AH$9)/100),1.5,IF(((AL17+AJ17+AK17)/$AL$3)&gt;=((Endnoten!$AH$10)/100),1.6,IF(((AL17+AJ17+AK17)/$AL$3)&gt;=((Endnoten!$AH$11)/100),1.7,IF(((AL17+AJ17+AK17)/$AL$3)&gt;=((Endnoten!$AH$12)/100),1.8,IF(((AL17+AJ17+AK17)/$AL$3)&gt;=((Endnoten!$AH$13)/100),1.9,IF(((AL17+AJ17+AK17)/$AL$3)&gt;=((Endnoten!$AH$14)/100),2,IF(((AL17+AJ17+AK17)/$AL$3)&gt;=((Endnoten!$AH$15)/100),2.1,IF(((AL17+AJ17+AK17)/$AL$3)&gt;=((Endnoten!$AH$16)/100),2.2,IF(((AL17+AJ17+AK17)/$AL$3)&gt;=((Endnoten!$AH$17)/100),2.3,IF(((AL17+AJ17+AK17)/$AL$3)&gt;=((Endnoten!$AH$18)/100),2.4,IF(((AL17+AJ17+AK17)/$AL$3)&gt;=((Endnoten!$AH$19)/100),2.5,IF(((AL17+AJ17+AK17)/$AL$3)&gt;=((Endnoten!$AH$20)/100),2.6,IF(((AL17+AJ17+AK17)/$AL$3)&gt;=((Endnoten!$AH$21)/100),2.7,IF(((AL17+AJ17+AK17)/$AL$3)&gt;=((Endnoten!$AH$22)/100),2.8,IF(((AL17+AJ17+AK17)/$AL$3)&gt;=((Endnoten!$AH$23)/100),2.9,IF(((AL17+AJ17+AK17)/$AL$3)&gt;=((Endnoten!$AH$24)/100),3,IF(((AL17+AJ17+AK17)/$AL$3)&gt;=((Endnoten!$AH$25)/100),3.1,IF(((AL17+AJ17+AK17)/$AL$3)&gt;=((Endnoten!$AH$26)/100),3.2,IF(((AL17+AJ17+AK17)/$AL$3)&gt;=((Endnoten!$AH$27)/100),3.3,IF(((AL17+AJ17+AK17)/$AL$3)&gt;=((Endnoten!$AH$28)/100),3.4,IF(((AL17+AJ17+AK17)/$AL$3)&gt;=((Endnoten!$AH$29)/100),3.5,IF(((AL17+AJ17+AK17)/$AL$3)&gt;=((Endnoten!$AH$30)/100),3.6,IF(((AL17+AJ17+AK17)/$AL$3)&gt;=((Endnoten!$AH$31)/100),3.7,IF(((AL17+AJ17+AK17)/$AL$3)&gt;=((Endnoten!$AH$32)/100),3.8,IF(((AL17+AJ17+AK17)/$AL$3)&gt;=((Endnoten!$AH$33)/100),3.9,IF(((AL17+AJ17+AK17)/$AL$3)&gt;=((Endnoten!$AH$34)/100),4,IF(((AL17+AJ17+AK17)/$AL$3)&gt;=((Endnoten!$AH$35)/100),4.1,IF(((AL17+AJ17+AK17)/$AL$3)&gt;=((Endnoten!$AH$36)/100),4.2,IF(((AL17+AJ17+AK17)/$AL$3)&gt;=((Endnoten!$AH$37)/100),4.3,IF(((AL17+AJ17+AK17)/$AL$3)&gt;=((Endnoten!$AH$38)/100),4.4,IF(((AL17+AJ17+AK17)/$AL$3)&gt;=((Endnoten!$AH$39)/100),4.5,IF(((AL17+AJ17+AK17)/$AL$3)&gt;=((Endnoten!$AH$40)/100),4.6,IF(((AL17+AJ17+AK17)/$AL$3)&gt;=((Endnoten!$AH$41)/100),4.7,IF(((AL17+AJ17+AK17)/$AL$3)&gt;=((Endnoten!$AH$42)/100),4.8,IF(((AL17+AJ17+AK17)/$AL$3)&gt;=((Endnoten!$AH$43)/100),4.9,5))))))))))))))))))))))))))))))))))))))))</f>
        <v>2.2999999999999998</v>
      </c>
      <c r="AL17">
        <f t="shared" si="7"/>
        <v>81</v>
      </c>
      <c r="AN17" s="82"/>
      <c r="AO17" s="82">
        <f t="shared" si="3"/>
        <v>5</v>
      </c>
      <c r="AP17" s="82">
        <f t="shared" si="4"/>
        <v>5</v>
      </c>
      <c r="AQ17" s="82">
        <f t="shared" si="5"/>
        <v>5</v>
      </c>
      <c r="AR17" s="82">
        <f t="shared" si="6"/>
        <v>5</v>
      </c>
      <c r="AT17" s="1">
        <f>IF(((Notenliste!C17+Notenliste!E17+Notenliste!G17)/$AT$1)&gt;=((Endnoten!$AH$5+1)/100),1,IF(((Notenliste!C17+Notenliste!E17+Notenliste!G17)/$AT$1)&gt;=(Endnoten!$AH$5/100),1.1,IF(((Notenliste!C17+Notenliste!E17+Notenliste!G17)/$AT$1)&gt;=(Endnoten!$AH$6/100),1.2,IF(((Notenliste!C17+Notenliste!E17+Notenliste!G17)/$AT$1)&gt;=(Endnoten!$AH$7/100),1.3,IF(((Notenliste!C17+Notenliste!E17+Notenliste!G17)/$AT$1)&gt;=((Endnoten!$AH$8)/100),1.4,IF(((Notenliste!C17+Notenliste!E17+Notenliste!G17)/$AT$1)&gt;=((Endnoten!$AH$9)/100),1.5,IF(((Notenliste!C17+Notenliste!E17+Notenliste!G17)/$AT$1)&gt;=((Endnoten!$AH$10)/100),1.6,IF(((Notenliste!C17+Notenliste!E17+Notenliste!G17)/$AT$1)&gt;=((Endnoten!$AH$11)/100),1.7,IF(((Notenliste!C17+Notenliste!E17+Notenliste!G17)/$AT$1)&gt;=((Endnoten!$AH$12)/100),1.8,IF(((Notenliste!C17+Notenliste!E17+Notenliste!G17)/$AT$1)&gt;=((Endnoten!$AH$13)/100),1.9,IF(((Notenliste!C17+Notenliste!E17+Notenliste!G17)/$AT$1)&gt;=((Endnoten!$AH$14)/100),2,IF(((Notenliste!C17+Notenliste!E17+Notenliste!G17)/$AT$1)&gt;=((Endnoten!$AH$15)/100),2.1,IF(((Notenliste!C17+Notenliste!E17+Notenliste!G17)/$AT$1)&gt;=((Endnoten!$AH$16)/100),2.2,IF(((Notenliste!C17+Notenliste!E17+Notenliste!G17)/$AT$1)&gt;=((Endnoten!$AH$17)/100),2.3,IF(((Notenliste!C17+Notenliste!E17+Notenliste!G17)/$AT$1)&gt;=((Endnoten!$AH$18)/100),2.4,IF(((Notenliste!C17+Notenliste!E17+Notenliste!G17)/$AT$1)&gt;=((Endnoten!$AH$19)/100),2.5,IF(((Notenliste!C17+Notenliste!E17+Notenliste!G17)/$AT$1)&gt;=((Endnoten!$AH$20)/100),2.6,IF(((Notenliste!C17+Notenliste!E17+Notenliste!G17)/$AT$1)&gt;=((Endnoten!$AH$21)/100),2.7,IF(((Notenliste!C17+Notenliste!E17+Notenliste!G17)/$AT$1)&gt;=((Endnoten!$AH$22)/100),2.8,IF(((Notenliste!C17+Notenliste!E17+Notenliste!G17)/$AT$1)&gt;=((Endnoten!$AH$23)/100),2.9,IF(((Notenliste!C17+Notenliste!E17+Notenliste!G17)/$AT$1)&gt;=((Endnoten!$AH$24)/100),3,IF(((Notenliste!C17+Notenliste!E17+Notenliste!G17)/$AT$1)&gt;=((Endnoten!$AH$25)/100),3.1,IF(((Notenliste!C17+Notenliste!E17+Notenliste!G17)/$AT$1)&gt;=((Endnoten!$AH$26)/100),3.2,IF(((Notenliste!C17+Notenliste!E17+Notenliste!G17)/$AT$1)&gt;=((Endnoten!$AH$27)/100),3.3,IF(((Notenliste!C17+Notenliste!E17+Notenliste!G17)/$AT$1)&gt;=((Endnoten!$AH$28)/100),3.4,IF(((Notenliste!C17+Notenliste!E17+Notenliste!G17)/$AT$1)&gt;=((Endnoten!$AH$29)/100),3.5,IF(((Notenliste!C17+Notenliste!E17+Notenliste!G17)/$AT$1)&gt;=((Endnoten!$AH$30)/100),3.6,IF(((Notenliste!C17+Notenliste!E17+Notenliste!G17)/$AT$1)&gt;=((Endnoten!$AH$31)/100),3.7,IF(((Notenliste!C17+Notenliste!E17+Notenliste!G17)/$AT$1)&gt;=((Endnoten!$AH$32)/100),3.8,IF(((Notenliste!C17+Notenliste!E17+Notenliste!G17)/$AT$1)&gt;=((Endnoten!$AH$33)/100),3.9,IF(((Notenliste!C17+Notenliste!E17+Notenliste!G17)/$AT$1)&gt;=((Endnoten!$AH$34)/100),4,IF(((Notenliste!C17+Notenliste!E17+Notenliste!G17)/$AT$1)&gt;=((Endnoten!$AH$35)/100),4.1,IF(((Notenliste!C17+Notenliste!E17+Notenliste!G17)/$AT$1)&gt;=((Endnoten!$AH$36)/100),4.2,IF(((Notenliste!C17+Notenliste!E17+Notenliste!G17)/$AT$1)&gt;=((Endnoten!$AH$37)/100),4.3,IF(((Notenliste!C17+Notenliste!E17+Notenliste!G17)/$AT$1)&gt;=((Endnoten!$AH$38)/100),4.4,IF(((Notenliste!C17+Notenliste!E17+Notenliste!G17)/$AT$1)&gt;=((Endnoten!$AH$39)/100),4.5,IF(((Notenliste!C17+Notenliste!E17+Notenliste!G17)/$AT$1)&gt;=((Endnoten!$AH$40)/100),4.6,IF(((Notenliste!C17+Notenliste!E17+Notenliste!G17)/$AT$1)&gt;=((Endnoten!$AH$41)/100),4.7,IF(((Notenliste!C17+Notenliste!E17+Notenliste!G17)/$AT$1)&gt;=((Endnoten!$AH$42)/100),4.8,IF(((Notenliste!C17+Notenliste!E17+Notenliste!G17)/$AT$1)&gt;=((Endnoten!$AH$43)/100),4.9,5))))))))))))))))))))))))))))))))))))))))</f>
        <v>5</v>
      </c>
      <c r="AU17" s="1">
        <f>IF(((Notenliste!C17+Notenliste!E17+Notenliste!G17+Notenliste!K17)/$AU$1)&gt;=((Endnoten!$AH$5+1)/100),1,IF(((Notenliste!C17+Notenliste!E17+Notenliste!G17+Notenliste!K17)/$AU$1)&gt;=(Endnoten!$AH$5/100),1.1,IF(((Notenliste!C17+Notenliste!E17+Notenliste!G17+Notenliste!K17)/$AU$1)&gt;=(Endnoten!$AH$6/100),1.2,IF(((Notenliste!C17+Notenliste!E17+Notenliste!G17+Notenliste!K17)/$AU$1)&gt;=(Endnoten!$AH$7/100),1.3,IF(((Notenliste!C17+Notenliste!E17+Notenliste!G17+Notenliste!K17)/$AU$1)&gt;=((Endnoten!$AH$8)/100),1.4,IF(((Notenliste!C17+Notenliste!E17+Notenliste!G17+Notenliste!K17)/$AU$1)&gt;=((Endnoten!$AH$9)/100),1.5,IF(((Notenliste!C17+Notenliste!E17+Notenliste!G17+Notenliste!K17)/$AU$1)&gt;=((Endnoten!$AH$10)/100),1.6,IF(((Notenliste!C17+Notenliste!E17+Notenliste!G17+Notenliste!K17)/$AU$1)&gt;=((Endnoten!$AH$11)/100),1.7,IF(((Notenliste!C17+Notenliste!E17+Notenliste!G17+Notenliste!K17)/$AU$1)&gt;=((Endnoten!$AH$12)/100),1.8,IF(((Notenliste!C17+Notenliste!E17+Notenliste!G17+Notenliste!K17)/$AU$1)&gt;=((Endnoten!$AH$13)/100),1.9,IF(((Notenliste!C17+Notenliste!E17+Notenliste!G17+Notenliste!K17)/$AU$1)&gt;=((Endnoten!$AH$14)/100),2,IF(((Notenliste!C17+Notenliste!E17+Notenliste!G17+Notenliste!K17)/$AU$1)&gt;=((Endnoten!$AH$15)/100),2.1,IF(((Notenliste!C17+Notenliste!E17+Notenliste!G17+Notenliste!K17)/$AU$1)&gt;=((Endnoten!$AH$16)/100),2.2,IF(((Notenliste!C17+Notenliste!E17+Notenliste!G17+Notenliste!K17)/$AU$1)&gt;=((Endnoten!$AH$17)/100),2.3,IF(((Notenliste!C17+Notenliste!E17+Notenliste!G17+Notenliste!K17)/$AU$1)&gt;=((Endnoten!$AH$18)/100),2.4,IF(((Notenliste!C17+Notenliste!E17+Notenliste!G17+Notenliste!K17)/$AU$1)&gt;=((Endnoten!$AH$19)/100),2.5,IF(((Notenliste!C17+Notenliste!E17+Notenliste!G17+Notenliste!K17)/$AU$1)&gt;=((Endnoten!$AH$20)/100),2.6,IF(((Notenliste!C17+Notenliste!E17+Notenliste!G17+Notenliste!K17)/$AU$1)&gt;=((Endnoten!$AH$21)/100),2.7,IF(((Notenliste!C17+Notenliste!E17+Notenliste!G17+Notenliste!K17)/$AU$1)&gt;=((Endnoten!$AH$22)/100),2.8,IF(((Notenliste!C17+Notenliste!E17+Notenliste!G17+Notenliste!K17)/$AU$1)&gt;=((Endnoten!$AH$23)/100),2.9,IF(((Notenliste!C17+Notenliste!E17+Notenliste!G17+Notenliste!K17)/$AU$1)&gt;=((Endnoten!$AH$24)/100),3,IF(((Notenliste!C17+Notenliste!E17+Notenliste!G17+Notenliste!K17)/$AU$1)&gt;=((Endnoten!$AH$25)/100),3.1,IF(((Notenliste!C17+Notenliste!E17+Notenliste!G17+Notenliste!K17)/$AU$1)&gt;=((Endnoten!$AH$26)/100),3.2,IF(((Notenliste!C17+Notenliste!E17+Notenliste!G17+Notenliste!K17)/$AU$1)&gt;=((Endnoten!$AH$27)/100),3.3,IF(((Notenliste!C17+Notenliste!E17+Notenliste!G17+Notenliste!K17)/$AU$1)&gt;=((Endnoten!$AH$28)/100),3.4,IF(((Notenliste!C17+Notenliste!E17+Notenliste!G17+Notenliste!K17)/$AU$1)&gt;=((Endnoten!$AH$29)/100),3.5,IF(((Notenliste!C17+Notenliste!E17+Notenliste!G17+Notenliste!K17)/$AU$1)&gt;=((Endnoten!$AH$30)/100),3.6,IF(((Notenliste!C17+Notenliste!E17+Notenliste!G17+Notenliste!K17)/$AU$1)&gt;=((Endnoten!$AH$31)/100),3.7,IF(((Notenliste!C17+Notenliste!E17+Notenliste!G17+Notenliste!K17)/$AU$1)&gt;=((Endnoten!$AH$32)/100),3.8,IF(((Notenliste!C17+Notenliste!E17+Notenliste!G17+Notenliste!K17)/$AU$1)&gt;=((Endnoten!$AH$33)/100),3.9,IF(((Notenliste!C17+Notenliste!E17+Notenliste!G17+Notenliste!K17)/$AU$1)&gt;=((Endnoten!$AH$34)/100),4,IF(((Notenliste!C17+Notenliste!E17+Notenliste!G17+Notenliste!K17)/$AU$1)&gt;=((Endnoten!$AH$35)/100),4.1,IF(((Notenliste!C17+Notenliste!E17+Notenliste!G17+Notenliste!K17)/$AU$1)&gt;=((Endnoten!$AH$36)/100),4.2,IF(((Notenliste!C17+Notenliste!E17+Notenliste!G17+Notenliste!K17)/$AU$1)&gt;=((Endnoten!$AH$37)/100),4.3,IF(((Notenliste!C17+Notenliste!E17+Notenliste!G17+Notenliste!K17)/$AU$1)&gt;=((Endnoten!$AH$38)/100),4.4,IF(((Notenliste!C17+Notenliste!E17+Notenliste!G17+Notenliste!K17)/$AU$1)&gt;=((Endnoten!$AH$39)/100),4.5,IF(((Notenliste!C17+Notenliste!E17+Notenliste!G17+Notenliste!K17)/$AU$1)&gt;=((Endnoten!$AH$40)/100),4.6,IF(((Notenliste!C17+Notenliste!E17+Notenliste!G17+Notenliste!K17)/$AU$1)&gt;=((Endnoten!$AH$41)/100),4.7,IF(((Notenliste!C17+Notenliste!E17+Notenliste!G17+Notenliste!K17)/$AU$1)&gt;=((Endnoten!$AH$42)/100),4.8,IF(((Notenliste!C17+Notenliste!E17+Notenliste!G17+Notenliste!K17)/$AU$1)&gt;=((Endnoten!$AH$43)/100),4.9,5))))))))))))))))))))))))))))))))))))))))</f>
        <v>5</v>
      </c>
    </row>
    <row r="18" spans="1:47" ht="18.75" x14ac:dyDescent="0.3">
      <c r="A18" s="51">
        <f>'Schüler+Bedienungsanleitung'!A18</f>
        <v>15</v>
      </c>
      <c r="B18" s="52">
        <f>'Schüler+Bedienungsanleitung'!B18</f>
        <v>15</v>
      </c>
      <c r="C18" s="49">
        <f>Notenliste!C18</f>
        <v>0</v>
      </c>
      <c r="D18" s="50">
        <f>IF(Notenliste!C18&gt;=0.1,Notenliste!C18/Notenliste!C$1,)</f>
        <v>0</v>
      </c>
      <c r="E18" s="51">
        <f>IF(Endnoten!D18&gt;=(Endnoten!$AF$5/100),1,IF(Endnoten!D18&gt;=(Endnoten!$AF$6/100),2,IF(Endnoten!D18&gt;=(Endnoten!$AF$7/100),3,IF(Endnoten!D18&gt;=(Endnoten!$AF$8/100),4,5))))</f>
        <v>5</v>
      </c>
      <c r="F18" s="57">
        <f>IF(((Notenliste!C18)/Notenliste!$C$1)&gt;=((Endnoten!$AH$5+1)/100),1,IF(((Notenliste!C18)/Notenliste!$C$1)&gt;=(Endnoten!$AH$5/100),1.1,IF(((Notenliste!C18)/Notenliste!$C$1)&gt;=(Endnoten!$AH$6/100),1.2,IF(((Notenliste!C18)/Notenliste!$C$1)&gt;=(Endnoten!$AH$7/100),1.3,IF(((Notenliste!C18)/Notenliste!$C$1)&gt;=((Endnoten!$AH$8)/100),1.4,IF(((Notenliste!C18)/Notenliste!$C$1)&gt;=((Endnoten!$AH$9)/100),1.5,IF(((Notenliste!C18)/Notenliste!$C$1)&gt;=((Endnoten!$AH$10)/100),1.6,IF(((Notenliste!C18)/Notenliste!$C$1)&gt;=((Endnoten!$AH$11)/100),1.7,IF(((Notenliste!C18)/Notenliste!$C$1)&gt;=((Endnoten!$AH$12)/100),1.8,IF(((Notenliste!C18)/Notenliste!$C$1)&gt;=((Endnoten!$AH$13)/100),1.9,IF(((Notenliste!C18)/Notenliste!$C$1)&gt;=((Endnoten!$AH$14)/100),2,IF(((Notenliste!C18)/Notenliste!$C$1)&gt;=((Endnoten!$AH$15)/100),2.1,IF(((Notenliste!C18)/Notenliste!$C$1)&gt;=((Endnoten!$AH$16)/100),2.2,IF(((Notenliste!C18)/Notenliste!$C$1)&gt;=((Endnoten!$AH$17)/100),2.3,IF(((Notenliste!C18)/Notenliste!$C$1)&gt;=((Endnoten!$AH$18)/100),2.4,IF(((Notenliste!C18)/Notenliste!$C$1)&gt;=((Endnoten!$AH$19)/100),2.5,IF(((Notenliste!C18)/Notenliste!$C$1)&gt;=((Endnoten!$AH$20)/100),2.6,IF(((Notenliste!C18)/Notenliste!$C$1)&gt;=((Endnoten!$AH$21)/100),2.7,IF(((Notenliste!C18)/Notenliste!$C$1)&gt;=((Endnoten!$AH$22)/100),2.8,IF(((Notenliste!C18)/Notenliste!$C$1)&gt;=((Endnoten!$AH$23)/100),2.9,IF(((Notenliste!C18)/Notenliste!$C$1)&gt;=((Endnoten!$AH$24)/100),3,IF(((Notenliste!C18)/Notenliste!$C$1)&gt;=((Endnoten!$AH$25)/100),3.1,IF(((Notenliste!C18)/Notenliste!$C$1)&gt;=((Endnoten!$AH$26)/100),3.2,IF(((Notenliste!C18)/Notenliste!$C$1)&gt;=((Endnoten!$AH$27)/100),3.3,IF(((Notenliste!C18)/Notenliste!$C$1)&gt;=((Endnoten!$AH$28)/100),3.4,IF(((Notenliste!C18)/Notenliste!$C$1)&gt;=((Endnoten!$AH$29)/100),3.5,IF(((Notenliste!C18)/Notenliste!$C$1)&gt;=((Endnoten!$AH$30)/100),3.6,IF(((Notenliste!C18)/Notenliste!$C$1)&gt;=((Endnoten!$AH$31)/100),3.7,IF(((Notenliste!C18)/Notenliste!$C$1)&gt;=((Endnoten!$AH$32)/100),3.8,IF(((Notenliste!C18)/Notenliste!$C$1)&gt;=((Endnoten!$AH$33)/100),3.9,IF(((Notenliste!C18)/Notenliste!$C$1)&gt;=((Endnoten!$AH$34)/100),4,IF(((Notenliste!C18)/Notenliste!$C$1)&gt;=((Endnoten!$AH$35)/100),4.1,IF(((Notenliste!C18)/Notenliste!$C$1)&gt;=((Endnoten!$AH$36)/100),4.2,IF(((Notenliste!C18)/Notenliste!$C$1)&gt;=((Endnoten!$AH$37)/100),4.3,IF(((Notenliste!C18)/Notenliste!$C$1)&gt;=((Endnoten!$AH$38)/100),4.4,IF(((Notenliste!C18)/Notenliste!$C$1)&gt;=((Endnoten!$AH$39)/100),4.5,IF(((Notenliste!C18)/Notenliste!$C$1)&gt;=((Endnoten!$AH$40)/100),4.6,IF(((Notenliste!C18)/Notenliste!$C$1)&gt;=((Endnoten!$AH$41)/100),4.7,IF(((Notenliste!C18)/Notenliste!$C$1)&gt;=((Endnoten!$AH$42)/100),4.8,IF(((Notenliste!C18)/Notenliste!$C$1)&gt;=((Endnoten!$AH$43)/100),4.9,5))))))))))))))))))))))))))))))))))))))))</f>
        <v>5</v>
      </c>
      <c r="G18" s="49">
        <f>Notenliste!E18</f>
        <v>0</v>
      </c>
      <c r="H18" s="50">
        <f>IF(Notenliste!E18&gt;=0.1,Notenliste!E18/Notenliste!E$1,)</f>
        <v>0</v>
      </c>
      <c r="I18" s="51">
        <f>IF(Endnoten!H18&gt;=(Endnoten!$AF$5/100),1,IF(Endnoten!H18&gt;=(Endnoten!$AF$6/100),2,IF(Endnoten!H18&gt;=(Endnoten!$AF$7/100),3,IF(Endnoten!H18&gt;=(Endnoten!$AF$8/100),4,5))))</f>
        <v>5</v>
      </c>
      <c r="J18" s="57">
        <f>IF(((Notenliste!E18)/Notenliste!$E$1)&gt;=((Endnoten!$AH$5+1)/100),1,IF(((Notenliste!E18)/Notenliste!$E$1)&gt;=(Endnoten!$AH$5/100),1.1,IF(((Notenliste!E18)/Notenliste!$E$1)&gt;=(Endnoten!$AH$6/100),1.2,IF(((Notenliste!E18)/Notenliste!$E$1)&gt;=(Endnoten!$AH$7/100),1.3,IF(((Notenliste!E18)/Notenliste!$E$1)&gt;=((Endnoten!$AH$8)/100),1.4,IF(((Notenliste!E18)/Notenliste!$E$1)&gt;=((Endnoten!$AH$9)/100),1.5,IF(((Notenliste!E18)/Notenliste!$E$1)&gt;=((Endnoten!$AH$10)/100),1.6,IF(((Notenliste!E18)/Notenliste!$E$1)&gt;=((Endnoten!$AH$11)/100),1.7,IF(((Notenliste!E18)/Notenliste!$E$1)&gt;=((Endnoten!$AH$12)/100),1.8,IF(((Notenliste!E18)/Notenliste!$E$1)&gt;=((Endnoten!$AH$13)/100),1.9,IF(((Notenliste!E18)/Notenliste!$E$1)&gt;=((Endnoten!$AH$14)/100),2,IF(((Notenliste!E18)/Notenliste!$E$1)&gt;=((Endnoten!$AH$15)/100),2.1,IF(((Notenliste!E18)/Notenliste!$E$1)&gt;=((Endnoten!$AH$16)/100),2.2,IF(((Notenliste!E18)/Notenliste!$E$1)&gt;=((Endnoten!$AH$17)/100),2.3,IF(((Notenliste!E18)/Notenliste!$E$1)&gt;=((Endnoten!$AH$18)/100),2.4,IF(((Notenliste!E18)/Notenliste!$E$1)&gt;=((Endnoten!$AH$19)/100),2.5,IF(((Notenliste!E18)/Notenliste!$E$1)&gt;=((Endnoten!$AH$20)/100),2.6,IF(((Notenliste!E18)/Notenliste!$E$1)&gt;=((Endnoten!$AH$21)/100),2.7,IF(((Notenliste!E18)/Notenliste!$E$1)&gt;=((Endnoten!$AH$22)/100),2.8,IF(((Notenliste!E18)/Notenliste!$E$1)&gt;=((Endnoten!$AH$23)/100),2.9,IF(((Notenliste!E18)/Notenliste!$E$1)&gt;=((Endnoten!$AH$24)/100),3,IF(((Notenliste!E18)/Notenliste!$E$1)&gt;=((Endnoten!$AH$25)/100),3.1,IF(((Notenliste!E18)/Notenliste!$E$1)&gt;=((Endnoten!$AH$26)/100),3.2,IF(((Notenliste!E18)/Notenliste!$E$1)&gt;=((Endnoten!$AH$27)/100),3.3,IF(((Notenliste!E18)/Notenliste!$E$1)&gt;=((Endnoten!$AH$28)/100),3.4,IF(((Notenliste!E18)/Notenliste!$E$1)&gt;=((Endnoten!$AH$29)/100),3.5,IF(((Notenliste!E18)/Notenliste!$E$1)&gt;=((Endnoten!$AH$30)/100),3.6,IF(((Notenliste!E18)/Notenliste!$E$1)&gt;=((Endnoten!$AH$31)/100),3.7,IF(((Notenliste!E18)/Notenliste!$E$1)&gt;=((Endnoten!$AH$32)/100),3.8,IF(((Notenliste!E18)/Notenliste!$E$1)&gt;=((Endnoten!$AH$33)/100),3.9,IF(((Notenliste!E18)/Notenliste!$E$1)&gt;=((Endnoten!$AH$34)/100),4,IF(((Notenliste!E18)/Notenliste!$E$1)&gt;=((Endnoten!$AH$35)/100),4.1,IF(((Notenliste!E18)/Notenliste!$E$1)&gt;=((Endnoten!$AH$36)/100),4.2,IF(((Notenliste!E18)/Notenliste!$E$1)&gt;=((Endnoten!$AH$37)/100),4.3,IF(((Notenliste!E18)/Notenliste!$E$1)&gt;=((Endnoten!$AH$38)/100),4.4,IF(((Notenliste!E18)/Notenliste!$E$1)&gt;=((Endnoten!$AH$39)/100),4.5,IF(((Notenliste!E18)/Notenliste!$E$1)&gt;=((Endnoten!$AH$40)/100),4.6,IF(((Notenliste!E18)/Notenliste!$E$1)&gt;=((Endnoten!$AH$41)/100),4.7,IF(((Notenliste!E18)/Notenliste!$E$1)&gt;=((Endnoten!$AH$42)/100),4.8,IF(((Notenliste!E18)/Notenliste!$E$1)&gt;=((Endnoten!$AH$43)/100),4.9,5))))))))))))))))))))))))))))))))))))))))</f>
        <v>5</v>
      </c>
      <c r="K18" s="49">
        <f>Notenliste!G18</f>
        <v>0</v>
      </c>
      <c r="L18" s="50">
        <f>IF(Notenliste!G18&gt;=0.1,Notenliste!G18/Notenliste!G$1,)</f>
        <v>0</v>
      </c>
      <c r="M18" s="51">
        <f>IF(Endnoten!L18&gt;=(Endnoten!$AF$5/100),1,IF(Endnoten!L18&gt;=(Endnoten!$AF$6/100),2,IF(Endnoten!L18&gt;=(Endnoten!$AF$7/100),3,IF(Endnoten!L18&gt;=(Endnoten!$AF$8/100),4,5))))</f>
        <v>5</v>
      </c>
      <c r="N18" s="57">
        <f>IF(((Notenliste!G18)/Notenliste!$G$1)&gt;=((Endnoten!$AH$5+1)/100),1,IF(((Notenliste!G18)/Notenliste!$G$1)&gt;=(Endnoten!$AH$5/100),1.1,IF(((Notenliste!G18)/Notenliste!$G$1)&gt;=(Endnoten!$AH$6/100),1.2,IF(((Notenliste!G18)/Notenliste!$G$1)&gt;=(Endnoten!$AH$7/100),1.3,IF(((Notenliste!G18)/Notenliste!$G$1)&gt;=((Endnoten!$AH$8)/100),1.4,IF(((Notenliste!G18)/Notenliste!$G$1)&gt;=((Endnoten!$AH$9)/100),1.5,IF(((Notenliste!G18)/Notenliste!$G$1)&gt;=((Endnoten!$AH$10)/100),1.6,IF(((Notenliste!G18)/Notenliste!$G$1)&gt;=((Endnoten!$AH$11)/100),1.7,IF(((Notenliste!G18)/Notenliste!$G$1)&gt;=((Endnoten!$AH$12)/100),1.8,IF(((Notenliste!G18)/Notenliste!$G$1)&gt;=((Endnoten!$AH$13)/100),1.9,IF(((Notenliste!G18)/Notenliste!$G$1)&gt;=((Endnoten!$AH$14)/100),2,IF(((Notenliste!G18)/Notenliste!$G$1)&gt;=((Endnoten!$AH$15)/100),2.1,IF(((Notenliste!G18)/Notenliste!$G$1)&gt;=((Endnoten!$AH$16)/100),2.2,IF(((Notenliste!G18)/Notenliste!$G$1)&gt;=((Endnoten!$AH$17)/100),2.3,IF(((Notenliste!G18)/Notenliste!$G$1)&gt;=((Endnoten!$AH$18)/100),2.4,IF(((Notenliste!G18)/Notenliste!$G$1)&gt;=((Endnoten!$AH$19)/100),2.5,IF(((Notenliste!G18)/Notenliste!$G$1)&gt;=((Endnoten!$AH$20)/100),2.6,IF(((Notenliste!G18)/Notenliste!$G$1)&gt;=((Endnoten!$AH$21)/100),2.7,IF(((Notenliste!G18)/Notenliste!$G$1)&gt;=((Endnoten!$AH$22)/100),2.8,IF(((Notenliste!G18)/Notenliste!$G$1)&gt;=((Endnoten!$AH$23)/100),2.9,IF(((Notenliste!G18)/Notenliste!$G$1)&gt;=((Endnoten!$AH$24)/100),3,IF(((Notenliste!G18)/Notenliste!$G$1)&gt;=((Endnoten!$AH$25)/100),3.1,IF(((Notenliste!G18)/Notenliste!$G$1)&gt;=((Endnoten!$AH$26)/100),3.2,IF(((Notenliste!G18)/Notenliste!$G$1)&gt;=((Endnoten!$AH$27)/100),3.3,IF(((Notenliste!G18)/Notenliste!$G$1)&gt;=((Endnoten!$AH$28)/100),3.4,IF(((Notenliste!G18)/Notenliste!$G$1)&gt;=((Endnoten!$AH$29)/100),3.5,IF(((Notenliste!G18)/Notenliste!$G$1)&gt;=((Endnoten!$AH$30)/100),3.6,IF(((Notenliste!G18)/Notenliste!$G$1)&gt;=((Endnoten!$AH$31)/100),3.7,IF(((Notenliste!G18)/Notenliste!$G$1)&gt;=((Endnoten!$AH$32)/100),3.8,IF(((Notenliste!G18)/Notenliste!$G$1)&gt;=((Endnoten!$AH$33)/100),3.9,IF(((Notenliste!G18)/Notenliste!$G$1)&gt;=((Endnoten!$AH$34)/100),4,IF(((Notenliste!G18)/Notenliste!$G$1)&gt;=((Endnoten!$AH$35)/100),4.1,IF(((Notenliste!G18)/Notenliste!$G$1)&gt;=((Endnoten!$AH$36)/100),4.2,IF(((Notenliste!G18)/Notenliste!$G$1)&gt;=((Endnoten!$AH$37)/100),4.3,IF(((Notenliste!G18)/Notenliste!$G$1)&gt;=((Endnoten!$AH$38)/100),4.4,IF(((Notenliste!G18)/Notenliste!$G$1)&gt;=((Endnoten!$AH$39)/100),4.5,IF(((Notenliste!G18)/Notenliste!$G$1)&gt;=((Endnoten!$AH$40)/100),4.6,IF(((Notenliste!G18)/Notenliste!$G$1)&gt;=((Endnoten!$AH$41)/100),4.7,IF(((Notenliste!G18)/Notenliste!$G$1)&gt;=((Endnoten!$AH$42)/100),4.8,IF(((Notenliste!G18)/Notenliste!$G$1)&gt;=((Endnoten!$AH$43)/100),4.9,5))))))))))))))))))))))))))))))))))))))))</f>
        <v>5</v>
      </c>
      <c r="O18" s="49">
        <f>Notenliste!K18</f>
        <v>0</v>
      </c>
      <c r="P18" s="36">
        <f>IF(Notenliste!I18&gt;=0.1,Notenliste!I18/Notenliste!I$1,)</f>
        <v>0</v>
      </c>
      <c r="Q18" s="51">
        <f>IF(Endnoten!P18&gt;=(Endnoten!$AF$5/100),1,IF(Endnoten!P18&gt;=(Endnoten!$AF$6/100),2,IF(Endnoten!P18&gt;=(Endnoten!$AF$7/100),3,IF(Endnoten!P18&gt;=(Endnoten!$AF$8/100),4,5))))</f>
        <v>5</v>
      </c>
      <c r="R18" s="57">
        <f>IF(((Notenliste!K18)/Notenliste!$G$1)&gt;=((Endnoten!$AH$5+1)/100),1,IF(((Notenliste!K18)/Notenliste!$G$1)&gt;=(Endnoten!$AH$5/100),1.1,IF(((Notenliste!K18)/Notenliste!$G$1)&gt;=(Endnoten!$AH$6/100),1.2,IF(((Notenliste!K18)/Notenliste!$G$1)&gt;=(Endnoten!$AH$7/100),1.3,IF(((Notenliste!K18)/Notenliste!$G$1)&gt;=((Endnoten!$AH$8)/100),1.4,IF(((Notenliste!K18)/Notenliste!$G$1)&gt;=((Endnoten!$AH$9)/100),1.5,IF(((Notenliste!K18)/Notenliste!$G$1)&gt;=((Endnoten!$AH$10)/100),1.6,IF(((Notenliste!K18)/Notenliste!$G$1)&gt;=((Endnoten!$AH$11)/100),1.7,IF(((Notenliste!K18)/Notenliste!$G$1)&gt;=((Endnoten!$AH$12)/100),1.8,IF(((Notenliste!K18)/Notenliste!$G$1)&gt;=((Endnoten!$AH$13)/100),1.9,IF(((Notenliste!K18)/Notenliste!$G$1)&gt;=((Endnoten!$AH$14)/100),2,IF(((Notenliste!K18)/Notenliste!$G$1)&gt;=((Endnoten!$AH$15)/100),2.1,IF(((Notenliste!K18)/Notenliste!$G$1)&gt;=((Endnoten!$AH$16)/100),2.2,IF(((Notenliste!K18)/Notenliste!$G$1)&gt;=((Endnoten!$AH$17)/100),2.3,IF(((Notenliste!K18)/Notenliste!$G$1)&gt;=((Endnoten!$AH$18)/100),2.4,IF(((Notenliste!K18)/Notenliste!$G$1)&gt;=((Endnoten!$AH$19)/100),2.5,IF(((Notenliste!K18)/Notenliste!$G$1)&gt;=((Endnoten!$AH$20)/100),2.6,IF(((Notenliste!K18)/Notenliste!$G$1)&gt;=((Endnoten!$AH$21)/100),2.7,IF(((Notenliste!K18)/Notenliste!$G$1)&gt;=((Endnoten!$AH$22)/100),2.8,IF(((Notenliste!K18)/Notenliste!$G$1)&gt;=((Endnoten!$AH$23)/100),2.9,IF(((Notenliste!K18)/Notenliste!$G$1)&gt;=((Endnoten!$AH$24)/100),3,IF(((Notenliste!K18)/Notenliste!$G$1)&gt;=((Endnoten!$AH$25)/100),3.1,IF(((Notenliste!K18)/Notenliste!$G$1)&gt;=((Endnoten!$AH$26)/100),3.2,IF(((Notenliste!K18)/Notenliste!$G$1)&gt;=((Endnoten!$AH$27)/100),3.3,IF(((Notenliste!K18)/Notenliste!$G$1)&gt;=((Endnoten!$AH$28)/100),3.4,IF(((Notenliste!K18)/Notenliste!$G$1)&gt;=((Endnoten!$AH$29)/100),3.5,IF(((Notenliste!K18)/Notenliste!$G$1)&gt;=((Endnoten!$AH$30)/100),3.6,IF(((Notenliste!K18)/Notenliste!$G$1)&gt;=((Endnoten!$AH$31)/100),3.7,IF(((Notenliste!K18)/Notenliste!$G$1)&gt;=((Endnoten!$AH$32)/100),3.8,IF(((Notenliste!K18)/Notenliste!$G$1)&gt;=((Endnoten!$AH$33)/100),3.9,IF(((Notenliste!K18)/Notenliste!$G$1)&gt;=((Endnoten!$AH$34)/100),4,IF(((Notenliste!K18)/Notenliste!$G$1)&gt;=((Endnoten!$AH$35)/100),4.1,IF(((Notenliste!K18)/Notenliste!$G$1)&gt;=((Endnoten!$AH$36)/100),4.2,IF(((Notenliste!K18)/Notenliste!$G$1)&gt;=((Endnoten!$AH$37)/100),4.3,IF(((Notenliste!K18)/Notenliste!$G$1)&gt;=((Endnoten!$AH$38)/100),4.4,IF(((Notenliste!K18)/Notenliste!$G$1)&gt;=((Endnoten!$AH$39)/100),4.5,IF(((Notenliste!K18)/Notenliste!$G$1)&gt;=((Endnoten!$AH$40)/100),4.6,IF(((Notenliste!K18)/Notenliste!$G$1)&gt;=((Endnoten!$AH$41)/100),4.7,IF(((Notenliste!K18)/Notenliste!$G$1)&gt;=((Endnoten!$AH$42)/100),4.8,IF(((Notenliste!K18)/Notenliste!$G$1)&gt;=((Endnoten!$AH$43)/100),4.9,5))))))))))))))))))))))))))))))))))))))))</f>
        <v>5</v>
      </c>
      <c r="S18" s="49">
        <f>Notenliste!K18</f>
        <v>0</v>
      </c>
      <c r="T18" s="50">
        <f>IF(Notenliste!K18&gt;=0.1,Notenliste!K18/Notenliste!K$1,)</f>
        <v>0</v>
      </c>
      <c r="U18" s="51">
        <f>IF(Endnoten!T18&gt;=(Endnoten!$AF$5/100),1,IF(Endnoten!T18&gt;=(Endnoten!$AF$6/100),2,IF(Endnoten!T18&gt;=(Endnoten!$AF$7/100),3,IF(Endnoten!T18&gt;=(Endnoten!$AF$8/100),4,5))))</f>
        <v>5</v>
      </c>
      <c r="V18" s="57">
        <f>IF(((Notenliste!K18)/Notenliste!$K$1)&gt;=((Endnoten!$AH$5+1)/100),1,IF(((Notenliste!K18)/Notenliste!$K$1)&gt;=(Endnoten!$AH$5/100),1.1,IF(((Notenliste!K18)/Notenliste!$K$1)&gt;=(Endnoten!$AH$6/100),1.2,IF(((Notenliste!K18)/Notenliste!$K$1)&gt;=(Endnoten!$AH$7/100),1.3,IF(((Notenliste!K18)/Notenliste!$K$1)&gt;=((Endnoten!$AH$8)/100),1.4,IF(((Notenliste!K18)/Notenliste!$K$1)&gt;=((Endnoten!$AH$9)/100),1.5,IF(((Notenliste!K18)/Notenliste!$K$1)&gt;=((Endnoten!$AH$10)/100),1.6,IF(((Notenliste!K18)/Notenliste!$K$1)&gt;=((Endnoten!$AH$11)/100),1.7,IF(((Notenliste!K18)/Notenliste!$K$1)&gt;=((Endnoten!$AH$12)/100),1.8,IF(((Notenliste!K18)/Notenliste!$K$1)&gt;=((Endnoten!$AH$13)/100),1.9,IF(((Notenliste!K18)/Notenliste!$K$1)&gt;=((Endnoten!$AH$14)/100),2,IF(((Notenliste!K18)/Notenliste!$K$1)&gt;=((Endnoten!$AH$15)/100),2.1,IF(((Notenliste!K18)/Notenliste!$K$1)&gt;=((Endnoten!$AH$16)/100),2.2,IF(((Notenliste!K18)/Notenliste!$K$1)&gt;=((Endnoten!$AH$17)/100),2.3,IF(((Notenliste!K18)/Notenliste!$K$1)&gt;=((Endnoten!$AH$18)/100),2.4,IF(((Notenliste!K18)/Notenliste!$K$1)&gt;=((Endnoten!$AH$19)/100),2.5,IF(((Notenliste!K18)/Notenliste!$K$1)&gt;=((Endnoten!$AH$20)/100),2.6,IF(((Notenliste!K18)/Notenliste!$K$1)&gt;=((Endnoten!$AH$21)/100),2.7,IF(((Notenliste!K18)/Notenliste!$K$1)&gt;=((Endnoten!$AH$22)/100),2.8,IF(((Notenliste!K18)/Notenliste!$K$1)&gt;=((Endnoten!$AH$23)/100),2.9,IF(((Notenliste!K18)/Notenliste!$K$1)&gt;=((Endnoten!$AH$24)/100),3,IF(((Notenliste!K18)/Notenliste!$K$1)&gt;=((Endnoten!$AH$25)/100),3.1,IF(((Notenliste!K18)/Notenliste!$K$1)&gt;=((Endnoten!$AH$26)/100),3.2,IF(((Notenliste!K18)/Notenliste!$K$1)&gt;=((Endnoten!$AH$27)/100),3.3,IF(((Notenliste!K18)/Notenliste!$K$1)&gt;=((Endnoten!$AH$28)/100),3.4,IF(((Notenliste!K18)/Notenliste!$K$1)&gt;=((Endnoten!$AH$29)/100),3.5,IF(((Notenliste!K18)/Notenliste!$K$1)&gt;=((Endnoten!$AH$30)/100),3.6,IF(((Notenliste!K18)/Notenliste!$K$1)&gt;=((Endnoten!$AH$31)/100),3.7,IF(((Notenliste!K18)/Notenliste!$K$1)&gt;=((Endnoten!$AH$32)/100),3.8,IF(((Notenliste!K18)/Notenliste!$K$1)&gt;=((Endnoten!$AH$33)/100),3.9,IF(((Notenliste!K18)/Notenliste!$K$1)&gt;=((Endnoten!$AH$34)/100),4,IF(((Notenliste!K18)/Notenliste!$K$1)&gt;=((Endnoten!$AH$35)/100),4.1,IF(((Notenliste!K18)/Notenliste!$K$1)&gt;=((Endnoten!$AH$36)/100),4.2,IF(((Notenliste!K18)/Notenliste!$K$1)&gt;=((Endnoten!$AH$37)/100),4.3,IF(((Notenliste!K18)/Notenliste!$K$1)&gt;=((Endnoten!$AH$38)/100),4.4,IF(((Notenliste!K18)/Notenliste!$K$1)&gt;=((Endnoten!$AH$39)/100),4.5,IF(((Notenliste!K18)/Notenliste!$K$1)&gt;=((Endnoten!$AH$40)/100),4.6,IF(((Notenliste!K18)/Notenliste!$K$1)&gt;=((Endnoten!$AH$41)/100),4.7,IF(((Notenliste!K18)/Notenliste!$K$1)&gt;=((Endnoten!$AH$42)/100),4.8,IF(((Notenliste!K18)/Notenliste!$K$1)&gt;=((Endnoten!$AH$43)/100),4.9,5))))))))))))))))))))))))))))))))))))))))</f>
        <v>5</v>
      </c>
      <c r="W18" s="53">
        <v>0</v>
      </c>
      <c r="X18" s="50" t="e" cm="1">
        <f t="array" ref="X18">_xlfn.IFS((T18&gt;0.1),(AVERAGE(F18,J18,N18,R18,U18)),(P18&gt;=0.1),(AVERAGE(F18,J18,N18,R18)),(L18&gt;=0.1),(AVERAGE(F18,J18,N18)),(H18&gt;0.1),(AVERAGE(F18,J18)),(D18&gt;0.1),F18)</f>
        <v>#N/A</v>
      </c>
      <c r="Y18" s="54">
        <f t="shared" si="0"/>
        <v>5</v>
      </c>
      <c r="Z18" s="54">
        <f>SUM(Notenliste!N18:AI18)</f>
        <v>1</v>
      </c>
      <c r="AA18" s="78">
        <f>Notenliste!AJ18</f>
        <v>1</v>
      </c>
      <c r="AB18" s="54" t="e">
        <f>((AA18*Notenliste!$AJ$2)+(IF(W18=0,X18,Y18)*(1-Notenliste!$AJ$2)))</f>
        <v>#N/A</v>
      </c>
      <c r="AC18" s="55">
        <f t="shared" si="1"/>
        <v>5</v>
      </c>
      <c r="AD18" s="17">
        <f t="shared" si="2"/>
        <v>5</v>
      </c>
      <c r="AE18" s="32" t="s">
        <v>47</v>
      </c>
      <c r="AG18" s="23">
        <v>2.4</v>
      </c>
      <c r="AH18" s="23">
        <f t="shared" si="8"/>
        <v>80</v>
      </c>
      <c r="AI18">
        <f>IF(((AL18+AJ18+AK18)/$AL$3)&gt;=((Endnoten!$AH$5+1)/100),1,IF(((AL18+AJ18+AK18)/$AL$3)&gt;=(Endnoten!$AH$5/100),1.1,IF(((AL18+AJ18+AK18)/$AL$3)&gt;=(Endnoten!$AH$6/100),1.2,IF(((AL18+AJ18+AK18)/$AL$3)&gt;=(Endnoten!$AH$7/100),1.3,IF(((AL18+AJ18+AK18)/$AL$3)&gt;=((Endnoten!$AH$8)/100),1.4,IF(((AL18+AJ18+AK18)/$AL$3)&gt;=((Endnoten!$AH$9)/100),1.5,IF(((AL18+AJ18+AK18)/$AL$3)&gt;=((Endnoten!$AH$10)/100),1.6,IF(((AL18+AJ18+AK18)/$AL$3)&gt;=((Endnoten!$AH$11)/100),1.7,IF(((AL18+AJ18+AK18)/$AL$3)&gt;=((Endnoten!$AH$12)/100),1.8,IF(((AL18+AJ18+AK18)/$AL$3)&gt;=((Endnoten!$AH$13)/100),1.9,IF(((AL18+AJ18+AK18)/$AL$3)&gt;=((Endnoten!$AH$14)/100),2,IF(((AL18+AJ18+AK18)/$AL$3)&gt;=((Endnoten!$AH$15)/100),2.1,IF(((AL18+AJ18+AK18)/$AL$3)&gt;=((Endnoten!$AH$16)/100),2.2,IF(((AL18+AJ18+AK18)/$AL$3)&gt;=((Endnoten!$AH$17)/100),2.3,IF(((AL18+AJ18+AK18)/$AL$3)&gt;=((Endnoten!$AH$18)/100),2.4,IF(((AL18+AJ18+AK18)/$AL$3)&gt;=((Endnoten!$AH$19)/100),2.5,IF(((AL18+AJ18+AK18)/$AL$3)&gt;=((Endnoten!$AH$20)/100),2.6,IF(((AL18+AJ18+AK18)/$AL$3)&gt;=((Endnoten!$AH$21)/100),2.7,IF(((AL18+AJ18+AK18)/$AL$3)&gt;=((Endnoten!$AH$22)/100),2.8,IF(((AL18+AJ18+AK18)/$AL$3)&gt;=((Endnoten!$AH$23)/100),2.9,IF(((AL18+AJ18+AK18)/$AL$3)&gt;=((Endnoten!$AH$24)/100),3,IF(((AL18+AJ18+AK18)/$AL$3)&gt;=((Endnoten!$AH$25)/100),3.1,IF(((AL18+AJ18+AK18)/$AL$3)&gt;=((Endnoten!$AH$26)/100),3.2,IF(((AL18+AJ18+AK18)/$AL$3)&gt;=((Endnoten!$AH$27)/100),3.3,IF(((AL18+AJ18+AK18)/$AL$3)&gt;=((Endnoten!$AH$28)/100),3.4,IF(((AL18+AJ18+AK18)/$AL$3)&gt;=((Endnoten!$AH$29)/100),3.5,IF(((AL18+AJ18+AK18)/$AL$3)&gt;=((Endnoten!$AH$30)/100),3.6,IF(((AL18+AJ18+AK18)/$AL$3)&gt;=((Endnoten!$AH$31)/100),3.7,IF(((AL18+AJ18+AK18)/$AL$3)&gt;=((Endnoten!$AH$32)/100),3.8,IF(((AL18+AJ18+AK18)/$AL$3)&gt;=((Endnoten!$AH$33)/100),3.9,IF(((AL18+AJ18+AK18)/$AL$3)&gt;=((Endnoten!$AH$34)/100),4,IF(((AL18+AJ18+AK18)/$AL$3)&gt;=((Endnoten!$AH$35)/100),4.1,IF(((AL18+AJ18+AK18)/$AL$3)&gt;=((Endnoten!$AH$36)/100),4.2,IF(((AL18+AJ18+AK18)/$AL$3)&gt;=((Endnoten!$AH$37)/100),4.3,IF(((AL18+AJ18+AK18)/$AL$3)&gt;=((Endnoten!$AH$38)/100),4.4,IF(((AL18+AJ18+AK18)/$AL$3)&gt;=((Endnoten!$AH$39)/100),4.5,IF(((AL18+AJ18+AK18)/$AL$3)&gt;=((Endnoten!$AH$40)/100),4.6,IF(((AL18+AJ18+AK18)/$AL$3)&gt;=((Endnoten!$AH$41)/100),4.7,IF(((AL18+AJ18+AK18)/$AL$3)&gt;=((Endnoten!$AH$42)/100),4.8,IF(((AL18+AJ18+AK18)/$AL$3)&gt;=((Endnoten!$AH$43)/100),4.9,5))))))))))))))))))))))))))))))))))))))))</f>
        <v>2.4</v>
      </c>
      <c r="AL18">
        <f t="shared" si="7"/>
        <v>80</v>
      </c>
      <c r="AN18" s="82"/>
      <c r="AO18" s="82">
        <f t="shared" si="3"/>
        <v>5</v>
      </c>
      <c r="AP18" s="82">
        <f t="shared" si="4"/>
        <v>5</v>
      </c>
      <c r="AQ18" s="82">
        <f t="shared" si="5"/>
        <v>5</v>
      </c>
      <c r="AR18" s="82">
        <f t="shared" si="6"/>
        <v>5</v>
      </c>
      <c r="AT18" s="1">
        <f>IF(((Notenliste!C18+Notenliste!E18+Notenliste!G18)/$AT$1)&gt;=((Endnoten!$AH$5+1)/100),1,IF(((Notenliste!C18+Notenliste!E18+Notenliste!G18)/$AT$1)&gt;=(Endnoten!$AH$5/100),1.1,IF(((Notenliste!C18+Notenliste!E18+Notenliste!G18)/$AT$1)&gt;=(Endnoten!$AH$6/100),1.2,IF(((Notenliste!C18+Notenliste!E18+Notenliste!G18)/$AT$1)&gt;=(Endnoten!$AH$7/100),1.3,IF(((Notenliste!C18+Notenliste!E18+Notenliste!G18)/$AT$1)&gt;=((Endnoten!$AH$8)/100),1.4,IF(((Notenliste!C18+Notenliste!E18+Notenliste!G18)/$AT$1)&gt;=((Endnoten!$AH$9)/100),1.5,IF(((Notenliste!C18+Notenliste!E18+Notenliste!G18)/$AT$1)&gt;=((Endnoten!$AH$10)/100),1.6,IF(((Notenliste!C18+Notenliste!E18+Notenliste!G18)/$AT$1)&gt;=((Endnoten!$AH$11)/100),1.7,IF(((Notenliste!C18+Notenliste!E18+Notenliste!G18)/$AT$1)&gt;=((Endnoten!$AH$12)/100),1.8,IF(((Notenliste!C18+Notenliste!E18+Notenliste!G18)/$AT$1)&gt;=((Endnoten!$AH$13)/100),1.9,IF(((Notenliste!C18+Notenliste!E18+Notenliste!G18)/$AT$1)&gt;=((Endnoten!$AH$14)/100),2,IF(((Notenliste!C18+Notenliste!E18+Notenliste!G18)/$AT$1)&gt;=((Endnoten!$AH$15)/100),2.1,IF(((Notenliste!C18+Notenliste!E18+Notenliste!G18)/$AT$1)&gt;=((Endnoten!$AH$16)/100),2.2,IF(((Notenliste!C18+Notenliste!E18+Notenliste!G18)/$AT$1)&gt;=((Endnoten!$AH$17)/100),2.3,IF(((Notenliste!C18+Notenliste!E18+Notenliste!G18)/$AT$1)&gt;=((Endnoten!$AH$18)/100),2.4,IF(((Notenliste!C18+Notenliste!E18+Notenliste!G18)/$AT$1)&gt;=((Endnoten!$AH$19)/100),2.5,IF(((Notenliste!C18+Notenliste!E18+Notenliste!G18)/$AT$1)&gt;=((Endnoten!$AH$20)/100),2.6,IF(((Notenliste!C18+Notenliste!E18+Notenliste!G18)/$AT$1)&gt;=((Endnoten!$AH$21)/100),2.7,IF(((Notenliste!C18+Notenliste!E18+Notenliste!G18)/$AT$1)&gt;=((Endnoten!$AH$22)/100),2.8,IF(((Notenliste!C18+Notenliste!E18+Notenliste!G18)/$AT$1)&gt;=((Endnoten!$AH$23)/100),2.9,IF(((Notenliste!C18+Notenliste!E18+Notenliste!G18)/$AT$1)&gt;=((Endnoten!$AH$24)/100),3,IF(((Notenliste!C18+Notenliste!E18+Notenliste!G18)/$AT$1)&gt;=((Endnoten!$AH$25)/100),3.1,IF(((Notenliste!C18+Notenliste!E18+Notenliste!G18)/$AT$1)&gt;=((Endnoten!$AH$26)/100),3.2,IF(((Notenliste!C18+Notenliste!E18+Notenliste!G18)/$AT$1)&gt;=((Endnoten!$AH$27)/100),3.3,IF(((Notenliste!C18+Notenliste!E18+Notenliste!G18)/$AT$1)&gt;=((Endnoten!$AH$28)/100),3.4,IF(((Notenliste!C18+Notenliste!E18+Notenliste!G18)/$AT$1)&gt;=((Endnoten!$AH$29)/100),3.5,IF(((Notenliste!C18+Notenliste!E18+Notenliste!G18)/$AT$1)&gt;=((Endnoten!$AH$30)/100),3.6,IF(((Notenliste!C18+Notenliste!E18+Notenliste!G18)/$AT$1)&gt;=((Endnoten!$AH$31)/100),3.7,IF(((Notenliste!C18+Notenliste!E18+Notenliste!G18)/$AT$1)&gt;=((Endnoten!$AH$32)/100),3.8,IF(((Notenliste!C18+Notenliste!E18+Notenliste!G18)/$AT$1)&gt;=((Endnoten!$AH$33)/100),3.9,IF(((Notenliste!C18+Notenliste!E18+Notenliste!G18)/$AT$1)&gt;=((Endnoten!$AH$34)/100),4,IF(((Notenliste!C18+Notenliste!E18+Notenliste!G18)/$AT$1)&gt;=((Endnoten!$AH$35)/100),4.1,IF(((Notenliste!C18+Notenliste!E18+Notenliste!G18)/$AT$1)&gt;=((Endnoten!$AH$36)/100),4.2,IF(((Notenliste!C18+Notenliste!E18+Notenliste!G18)/$AT$1)&gt;=((Endnoten!$AH$37)/100),4.3,IF(((Notenliste!C18+Notenliste!E18+Notenliste!G18)/$AT$1)&gt;=((Endnoten!$AH$38)/100),4.4,IF(((Notenliste!C18+Notenliste!E18+Notenliste!G18)/$AT$1)&gt;=((Endnoten!$AH$39)/100),4.5,IF(((Notenliste!C18+Notenliste!E18+Notenliste!G18)/$AT$1)&gt;=((Endnoten!$AH$40)/100),4.6,IF(((Notenliste!C18+Notenliste!E18+Notenliste!G18)/$AT$1)&gt;=((Endnoten!$AH$41)/100),4.7,IF(((Notenliste!C18+Notenliste!E18+Notenliste!G18)/$AT$1)&gt;=((Endnoten!$AH$42)/100),4.8,IF(((Notenliste!C18+Notenliste!E18+Notenliste!G18)/$AT$1)&gt;=((Endnoten!$AH$43)/100),4.9,5))))))))))))))))))))))))))))))))))))))))</f>
        <v>5</v>
      </c>
      <c r="AU18" s="1">
        <f>IF(((Notenliste!C18+Notenliste!E18+Notenliste!G18+Notenliste!K18)/$AU$1)&gt;=((Endnoten!$AH$5+1)/100),1,IF(((Notenliste!C18+Notenliste!E18+Notenliste!G18+Notenliste!K18)/$AU$1)&gt;=(Endnoten!$AH$5/100),1.1,IF(((Notenliste!C18+Notenliste!E18+Notenliste!G18+Notenliste!K18)/$AU$1)&gt;=(Endnoten!$AH$6/100),1.2,IF(((Notenliste!C18+Notenliste!E18+Notenliste!G18+Notenliste!K18)/$AU$1)&gt;=(Endnoten!$AH$7/100),1.3,IF(((Notenliste!C18+Notenliste!E18+Notenliste!G18+Notenliste!K18)/$AU$1)&gt;=((Endnoten!$AH$8)/100),1.4,IF(((Notenliste!C18+Notenliste!E18+Notenliste!G18+Notenliste!K18)/$AU$1)&gt;=((Endnoten!$AH$9)/100),1.5,IF(((Notenliste!C18+Notenliste!E18+Notenliste!G18+Notenliste!K18)/$AU$1)&gt;=((Endnoten!$AH$10)/100),1.6,IF(((Notenliste!C18+Notenliste!E18+Notenliste!G18+Notenliste!K18)/$AU$1)&gt;=((Endnoten!$AH$11)/100),1.7,IF(((Notenliste!C18+Notenliste!E18+Notenliste!G18+Notenliste!K18)/$AU$1)&gt;=((Endnoten!$AH$12)/100),1.8,IF(((Notenliste!C18+Notenliste!E18+Notenliste!G18+Notenliste!K18)/$AU$1)&gt;=((Endnoten!$AH$13)/100),1.9,IF(((Notenliste!C18+Notenliste!E18+Notenliste!G18+Notenliste!K18)/$AU$1)&gt;=((Endnoten!$AH$14)/100),2,IF(((Notenliste!C18+Notenliste!E18+Notenliste!G18+Notenliste!K18)/$AU$1)&gt;=((Endnoten!$AH$15)/100),2.1,IF(((Notenliste!C18+Notenliste!E18+Notenliste!G18+Notenliste!K18)/$AU$1)&gt;=((Endnoten!$AH$16)/100),2.2,IF(((Notenliste!C18+Notenliste!E18+Notenliste!G18+Notenliste!K18)/$AU$1)&gt;=((Endnoten!$AH$17)/100),2.3,IF(((Notenliste!C18+Notenliste!E18+Notenliste!G18+Notenliste!K18)/$AU$1)&gt;=((Endnoten!$AH$18)/100),2.4,IF(((Notenliste!C18+Notenliste!E18+Notenliste!G18+Notenliste!K18)/$AU$1)&gt;=((Endnoten!$AH$19)/100),2.5,IF(((Notenliste!C18+Notenliste!E18+Notenliste!G18+Notenliste!K18)/$AU$1)&gt;=((Endnoten!$AH$20)/100),2.6,IF(((Notenliste!C18+Notenliste!E18+Notenliste!G18+Notenliste!K18)/$AU$1)&gt;=((Endnoten!$AH$21)/100),2.7,IF(((Notenliste!C18+Notenliste!E18+Notenliste!G18+Notenliste!K18)/$AU$1)&gt;=((Endnoten!$AH$22)/100),2.8,IF(((Notenliste!C18+Notenliste!E18+Notenliste!G18+Notenliste!K18)/$AU$1)&gt;=((Endnoten!$AH$23)/100),2.9,IF(((Notenliste!C18+Notenliste!E18+Notenliste!G18+Notenliste!K18)/$AU$1)&gt;=((Endnoten!$AH$24)/100),3,IF(((Notenliste!C18+Notenliste!E18+Notenliste!G18+Notenliste!K18)/$AU$1)&gt;=((Endnoten!$AH$25)/100),3.1,IF(((Notenliste!C18+Notenliste!E18+Notenliste!G18+Notenliste!K18)/$AU$1)&gt;=((Endnoten!$AH$26)/100),3.2,IF(((Notenliste!C18+Notenliste!E18+Notenliste!G18+Notenliste!K18)/$AU$1)&gt;=((Endnoten!$AH$27)/100),3.3,IF(((Notenliste!C18+Notenliste!E18+Notenliste!G18+Notenliste!K18)/$AU$1)&gt;=((Endnoten!$AH$28)/100),3.4,IF(((Notenliste!C18+Notenliste!E18+Notenliste!G18+Notenliste!K18)/$AU$1)&gt;=((Endnoten!$AH$29)/100),3.5,IF(((Notenliste!C18+Notenliste!E18+Notenliste!G18+Notenliste!K18)/$AU$1)&gt;=((Endnoten!$AH$30)/100),3.6,IF(((Notenliste!C18+Notenliste!E18+Notenliste!G18+Notenliste!K18)/$AU$1)&gt;=((Endnoten!$AH$31)/100),3.7,IF(((Notenliste!C18+Notenliste!E18+Notenliste!G18+Notenliste!K18)/$AU$1)&gt;=((Endnoten!$AH$32)/100),3.8,IF(((Notenliste!C18+Notenliste!E18+Notenliste!G18+Notenliste!K18)/$AU$1)&gt;=((Endnoten!$AH$33)/100),3.9,IF(((Notenliste!C18+Notenliste!E18+Notenliste!G18+Notenliste!K18)/$AU$1)&gt;=((Endnoten!$AH$34)/100),4,IF(((Notenliste!C18+Notenliste!E18+Notenliste!G18+Notenliste!K18)/$AU$1)&gt;=((Endnoten!$AH$35)/100),4.1,IF(((Notenliste!C18+Notenliste!E18+Notenliste!G18+Notenliste!K18)/$AU$1)&gt;=((Endnoten!$AH$36)/100),4.2,IF(((Notenliste!C18+Notenliste!E18+Notenliste!G18+Notenliste!K18)/$AU$1)&gt;=((Endnoten!$AH$37)/100),4.3,IF(((Notenliste!C18+Notenliste!E18+Notenliste!G18+Notenliste!K18)/$AU$1)&gt;=((Endnoten!$AH$38)/100),4.4,IF(((Notenliste!C18+Notenliste!E18+Notenliste!G18+Notenliste!K18)/$AU$1)&gt;=((Endnoten!$AH$39)/100),4.5,IF(((Notenliste!C18+Notenliste!E18+Notenliste!G18+Notenliste!K18)/$AU$1)&gt;=((Endnoten!$AH$40)/100),4.6,IF(((Notenliste!C18+Notenliste!E18+Notenliste!G18+Notenliste!K18)/$AU$1)&gt;=((Endnoten!$AH$41)/100),4.7,IF(((Notenliste!C18+Notenliste!E18+Notenliste!G18+Notenliste!K18)/$AU$1)&gt;=((Endnoten!$AH$42)/100),4.8,IF(((Notenliste!C18+Notenliste!E18+Notenliste!G18+Notenliste!K18)/$AU$1)&gt;=((Endnoten!$AH$43)/100),4.9,5))))))))))))))))))))))))))))))))))))))))</f>
        <v>5</v>
      </c>
    </row>
    <row r="19" spans="1:47" ht="18.75" x14ac:dyDescent="0.3">
      <c r="A19" s="37">
        <f>'Schüler+Bedienungsanleitung'!A19</f>
        <v>16</v>
      </c>
      <c r="B19" s="72">
        <f>'Schüler+Bedienungsanleitung'!B19</f>
        <v>16</v>
      </c>
      <c r="C19" s="35">
        <f>Notenliste!C19</f>
        <v>0</v>
      </c>
      <c r="D19" s="36">
        <f>IF(Notenliste!C19&gt;=0.1,Notenliste!C19/Notenliste!C$1,)</f>
        <v>0</v>
      </c>
      <c r="E19" s="37">
        <f>IF(Endnoten!D19&gt;=(Endnoten!$AF$5/100),1,IF(Endnoten!D19&gt;=(Endnoten!$AF$6/100),2,IF(Endnoten!D19&gt;=(Endnoten!$AF$7/100),3,IF(Endnoten!D19&gt;=(Endnoten!$AF$8/100),4,5))))</f>
        <v>5</v>
      </c>
      <c r="F19" s="38">
        <f>IF(((Notenliste!C19)/Notenliste!$C$1)&gt;=((Endnoten!$AH$5+1)/100),1,IF(((Notenliste!C19)/Notenliste!$C$1)&gt;=(Endnoten!$AH$5/100),1.1,IF(((Notenliste!C19)/Notenliste!$C$1)&gt;=(Endnoten!$AH$6/100),1.2,IF(((Notenliste!C19)/Notenliste!$C$1)&gt;=(Endnoten!$AH$7/100),1.3,IF(((Notenliste!C19)/Notenliste!$C$1)&gt;=((Endnoten!$AH$8)/100),1.4,IF(((Notenliste!C19)/Notenliste!$C$1)&gt;=((Endnoten!$AH$9)/100),1.5,IF(((Notenliste!C19)/Notenliste!$C$1)&gt;=((Endnoten!$AH$10)/100),1.6,IF(((Notenliste!C19)/Notenliste!$C$1)&gt;=((Endnoten!$AH$11)/100),1.7,IF(((Notenliste!C19)/Notenliste!$C$1)&gt;=((Endnoten!$AH$12)/100),1.8,IF(((Notenliste!C19)/Notenliste!$C$1)&gt;=((Endnoten!$AH$13)/100),1.9,IF(((Notenliste!C19)/Notenliste!$C$1)&gt;=((Endnoten!$AH$14)/100),2,IF(((Notenliste!C19)/Notenliste!$C$1)&gt;=((Endnoten!$AH$15)/100),2.1,IF(((Notenliste!C19)/Notenliste!$C$1)&gt;=((Endnoten!$AH$16)/100),2.2,IF(((Notenliste!C19)/Notenliste!$C$1)&gt;=((Endnoten!$AH$17)/100),2.3,IF(((Notenliste!C19)/Notenliste!$C$1)&gt;=((Endnoten!$AH$18)/100),2.4,IF(((Notenliste!C19)/Notenliste!$C$1)&gt;=((Endnoten!$AH$19)/100),2.5,IF(((Notenliste!C19)/Notenliste!$C$1)&gt;=((Endnoten!$AH$20)/100),2.6,IF(((Notenliste!C19)/Notenliste!$C$1)&gt;=((Endnoten!$AH$21)/100),2.7,IF(((Notenliste!C19)/Notenliste!$C$1)&gt;=((Endnoten!$AH$22)/100),2.8,IF(((Notenliste!C19)/Notenliste!$C$1)&gt;=((Endnoten!$AH$23)/100),2.9,IF(((Notenliste!C19)/Notenliste!$C$1)&gt;=((Endnoten!$AH$24)/100),3,IF(((Notenliste!C19)/Notenliste!$C$1)&gt;=((Endnoten!$AH$25)/100),3.1,IF(((Notenliste!C19)/Notenliste!$C$1)&gt;=((Endnoten!$AH$26)/100),3.2,IF(((Notenliste!C19)/Notenliste!$C$1)&gt;=((Endnoten!$AH$27)/100),3.3,IF(((Notenliste!C19)/Notenliste!$C$1)&gt;=((Endnoten!$AH$28)/100),3.4,IF(((Notenliste!C19)/Notenliste!$C$1)&gt;=((Endnoten!$AH$29)/100),3.5,IF(((Notenliste!C19)/Notenliste!$C$1)&gt;=((Endnoten!$AH$30)/100),3.6,IF(((Notenliste!C19)/Notenliste!$C$1)&gt;=((Endnoten!$AH$31)/100),3.7,IF(((Notenliste!C19)/Notenliste!$C$1)&gt;=((Endnoten!$AH$32)/100),3.8,IF(((Notenliste!C19)/Notenliste!$C$1)&gt;=((Endnoten!$AH$33)/100),3.9,IF(((Notenliste!C19)/Notenliste!$C$1)&gt;=((Endnoten!$AH$34)/100),4,IF(((Notenliste!C19)/Notenliste!$C$1)&gt;=((Endnoten!$AH$35)/100),4.1,IF(((Notenliste!C19)/Notenliste!$C$1)&gt;=((Endnoten!$AH$36)/100),4.2,IF(((Notenliste!C19)/Notenliste!$C$1)&gt;=((Endnoten!$AH$37)/100),4.3,IF(((Notenliste!C19)/Notenliste!$C$1)&gt;=((Endnoten!$AH$38)/100),4.4,IF(((Notenliste!C19)/Notenliste!$C$1)&gt;=((Endnoten!$AH$39)/100),4.5,IF(((Notenliste!C19)/Notenliste!$C$1)&gt;=((Endnoten!$AH$40)/100),4.6,IF(((Notenliste!C19)/Notenliste!$C$1)&gt;=((Endnoten!$AH$41)/100),4.7,IF(((Notenliste!C19)/Notenliste!$C$1)&gt;=((Endnoten!$AH$42)/100),4.8,IF(((Notenliste!C19)/Notenliste!$C$1)&gt;=((Endnoten!$AH$43)/100),4.9,5))))))))))))))))))))))))))))))))))))))))</f>
        <v>5</v>
      </c>
      <c r="G19" s="35">
        <f>Notenliste!E19</f>
        <v>0</v>
      </c>
      <c r="H19" s="36">
        <f>IF(Notenliste!E19&gt;=0.1,Notenliste!E19/Notenliste!E$1,)</f>
        <v>0</v>
      </c>
      <c r="I19" s="37">
        <f>IF(Endnoten!H19&gt;=(Endnoten!$AF$5/100),1,IF(Endnoten!H19&gt;=(Endnoten!$AF$6/100),2,IF(Endnoten!H19&gt;=(Endnoten!$AF$7/100),3,IF(Endnoten!H19&gt;=(Endnoten!$AF$8/100),4,5))))</f>
        <v>5</v>
      </c>
      <c r="J19" s="38">
        <f>IF(((Notenliste!E19)/Notenliste!$E$1)&gt;=((Endnoten!$AH$5+1)/100),1,IF(((Notenliste!E19)/Notenliste!$E$1)&gt;=(Endnoten!$AH$5/100),1.1,IF(((Notenliste!E19)/Notenliste!$E$1)&gt;=(Endnoten!$AH$6/100),1.2,IF(((Notenliste!E19)/Notenliste!$E$1)&gt;=(Endnoten!$AH$7/100),1.3,IF(((Notenliste!E19)/Notenliste!$E$1)&gt;=((Endnoten!$AH$8)/100),1.4,IF(((Notenliste!E19)/Notenliste!$E$1)&gt;=((Endnoten!$AH$9)/100),1.5,IF(((Notenliste!E19)/Notenliste!$E$1)&gt;=((Endnoten!$AH$10)/100),1.6,IF(((Notenliste!E19)/Notenliste!$E$1)&gt;=((Endnoten!$AH$11)/100),1.7,IF(((Notenliste!E19)/Notenliste!$E$1)&gt;=((Endnoten!$AH$12)/100),1.8,IF(((Notenliste!E19)/Notenliste!$E$1)&gt;=((Endnoten!$AH$13)/100),1.9,IF(((Notenliste!E19)/Notenliste!$E$1)&gt;=((Endnoten!$AH$14)/100),2,IF(((Notenliste!E19)/Notenliste!$E$1)&gt;=((Endnoten!$AH$15)/100),2.1,IF(((Notenliste!E19)/Notenliste!$E$1)&gt;=((Endnoten!$AH$16)/100),2.2,IF(((Notenliste!E19)/Notenliste!$E$1)&gt;=((Endnoten!$AH$17)/100),2.3,IF(((Notenliste!E19)/Notenliste!$E$1)&gt;=((Endnoten!$AH$18)/100),2.4,IF(((Notenliste!E19)/Notenliste!$E$1)&gt;=((Endnoten!$AH$19)/100),2.5,IF(((Notenliste!E19)/Notenliste!$E$1)&gt;=((Endnoten!$AH$20)/100),2.6,IF(((Notenliste!E19)/Notenliste!$E$1)&gt;=((Endnoten!$AH$21)/100),2.7,IF(((Notenliste!E19)/Notenliste!$E$1)&gt;=((Endnoten!$AH$22)/100),2.8,IF(((Notenliste!E19)/Notenliste!$E$1)&gt;=((Endnoten!$AH$23)/100),2.9,IF(((Notenliste!E19)/Notenliste!$E$1)&gt;=((Endnoten!$AH$24)/100),3,IF(((Notenliste!E19)/Notenliste!$E$1)&gt;=((Endnoten!$AH$25)/100),3.1,IF(((Notenliste!E19)/Notenliste!$E$1)&gt;=((Endnoten!$AH$26)/100),3.2,IF(((Notenliste!E19)/Notenliste!$E$1)&gt;=((Endnoten!$AH$27)/100),3.3,IF(((Notenliste!E19)/Notenliste!$E$1)&gt;=((Endnoten!$AH$28)/100),3.4,IF(((Notenliste!E19)/Notenliste!$E$1)&gt;=((Endnoten!$AH$29)/100),3.5,IF(((Notenliste!E19)/Notenliste!$E$1)&gt;=((Endnoten!$AH$30)/100),3.6,IF(((Notenliste!E19)/Notenliste!$E$1)&gt;=((Endnoten!$AH$31)/100),3.7,IF(((Notenliste!E19)/Notenliste!$E$1)&gt;=((Endnoten!$AH$32)/100),3.8,IF(((Notenliste!E19)/Notenliste!$E$1)&gt;=((Endnoten!$AH$33)/100),3.9,IF(((Notenliste!E19)/Notenliste!$E$1)&gt;=((Endnoten!$AH$34)/100),4,IF(((Notenliste!E19)/Notenliste!$E$1)&gt;=((Endnoten!$AH$35)/100),4.1,IF(((Notenliste!E19)/Notenliste!$E$1)&gt;=((Endnoten!$AH$36)/100),4.2,IF(((Notenliste!E19)/Notenliste!$E$1)&gt;=((Endnoten!$AH$37)/100),4.3,IF(((Notenliste!E19)/Notenliste!$E$1)&gt;=((Endnoten!$AH$38)/100),4.4,IF(((Notenliste!E19)/Notenliste!$E$1)&gt;=((Endnoten!$AH$39)/100),4.5,IF(((Notenliste!E19)/Notenliste!$E$1)&gt;=((Endnoten!$AH$40)/100),4.6,IF(((Notenliste!E19)/Notenliste!$E$1)&gt;=((Endnoten!$AH$41)/100),4.7,IF(((Notenliste!E19)/Notenliste!$E$1)&gt;=((Endnoten!$AH$42)/100),4.8,IF(((Notenliste!E19)/Notenliste!$E$1)&gt;=((Endnoten!$AH$43)/100),4.9,5))))))))))))))))))))))))))))))))))))))))</f>
        <v>5</v>
      </c>
      <c r="K19" s="35">
        <f>Notenliste!G19</f>
        <v>0</v>
      </c>
      <c r="L19" s="36">
        <f>IF(Notenliste!G19&gt;=0.1,Notenliste!G19/Notenliste!G$1,)</f>
        <v>0</v>
      </c>
      <c r="M19" s="37">
        <f>IF(Endnoten!L19&gt;=(Endnoten!$AF$5/100),1,IF(Endnoten!L19&gt;=(Endnoten!$AF$6/100),2,IF(Endnoten!L19&gt;=(Endnoten!$AF$7/100),3,IF(Endnoten!L19&gt;=(Endnoten!$AF$8/100),4,5))))</f>
        <v>5</v>
      </c>
      <c r="N19" s="38">
        <f>IF(((Notenliste!G19)/Notenliste!$G$1)&gt;=((Endnoten!$AH$5+1)/100),1,IF(((Notenliste!G19)/Notenliste!$G$1)&gt;=(Endnoten!$AH$5/100),1.1,IF(((Notenliste!G19)/Notenliste!$G$1)&gt;=(Endnoten!$AH$6/100),1.2,IF(((Notenliste!G19)/Notenliste!$G$1)&gt;=(Endnoten!$AH$7/100),1.3,IF(((Notenliste!G19)/Notenliste!$G$1)&gt;=((Endnoten!$AH$8)/100),1.4,IF(((Notenliste!G19)/Notenliste!$G$1)&gt;=((Endnoten!$AH$9)/100),1.5,IF(((Notenliste!G19)/Notenliste!$G$1)&gt;=((Endnoten!$AH$10)/100),1.6,IF(((Notenliste!G19)/Notenliste!$G$1)&gt;=((Endnoten!$AH$11)/100),1.7,IF(((Notenliste!G19)/Notenliste!$G$1)&gt;=((Endnoten!$AH$12)/100),1.8,IF(((Notenliste!G19)/Notenliste!$G$1)&gt;=((Endnoten!$AH$13)/100),1.9,IF(((Notenliste!G19)/Notenliste!$G$1)&gt;=((Endnoten!$AH$14)/100),2,IF(((Notenliste!G19)/Notenliste!$G$1)&gt;=((Endnoten!$AH$15)/100),2.1,IF(((Notenliste!G19)/Notenliste!$G$1)&gt;=((Endnoten!$AH$16)/100),2.2,IF(((Notenliste!G19)/Notenliste!$G$1)&gt;=((Endnoten!$AH$17)/100),2.3,IF(((Notenliste!G19)/Notenliste!$G$1)&gt;=((Endnoten!$AH$18)/100),2.4,IF(((Notenliste!G19)/Notenliste!$G$1)&gt;=((Endnoten!$AH$19)/100),2.5,IF(((Notenliste!G19)/Notenliste!$G$1)&gt;=((Endnoten!$AH$20)/100),2.6,IF(((Notenliste!G19)/Notenliste!$G$1)&gt;=((Endnoten!$AH$21)/100),2.7,IF(((Notenliste!G19)/Notenliste!$G$1)&gt;=((Endnoten!$AH$22)/100),2.8,IF(((Notenliste!G19)/Notenliste!$G$1)&gt;=((Endnoten!$AH$23)/100),2.9,IF(((Notenliste!G19)/Notenliste!$G$1)&gt;=((Endnoten!$AH$24)/100),3,IF(((Notenliste!G19)/Notenliste!$G$1)&gt;=((Endnoten!$AH$25)/100),3.1,IF(((Notenliste!G19)/Notenliste!$G$1)&gt;=((Endnoten!$AH$26)/100),3.2,IF(((Notenliste!G19)/Notenliste!$G$1)&gt;=((Endnoten!$AH$27)/100),3.3,IF(((Notenliste!G19)/Notenliste!$G$1)&gt;=((Endnoten!$AH$28)/100),3.4,IF(((Notenliste!G19)/Notenliste!$G$1)&gt;=((Endnoten!$AH$29)/100),3.5,IF(((Notenliste!G19)/Notenliste!$G$1)&gt;=((Endnoten!$AH$30)/100),3.6,IF(((Notenliste!G19)/Notenliste!$G$1)&gt;=((Endnoten!$AH$31)/100),3.7,IF(((Notenliste!G19)/Notenliste!$G$1)&gt;=((Endnoten!$AH$32)/100),3.8,IF(((Notenliste!G19)/Notenliste!$G$1)&gt;=((Endnoten!$AH$33)/100),3.9,IF(((Notenliste!G19)/Notenliste!$G$1)&gt;=((Endnoten!$AH$34)/100),4,IF(((Notenliste!G19)/Notenliste!$G$1)&gt;=((Endnoten!$AH$35)/100),4.1,IF(((Notenliste!G19)/Notenliste!$G$1)&gt;=((Endnoten!$AH$36)/100),4.2,IF(((Notenliste!G19)/Notenliste!$G$1)&gt;=((Endnoten!$AH$37)/100),4.3,IF(((Notenliste!G19)/Notenliste!$G$1)&gt;=((Endnoten!$AH$38)/100),4.4,IF(((Notenliste!G19)/Notenliste!$G$1)&gt;=((Endnoten!$AH$39)/100),4.5,IF(((Notenliste!G19)/Notenliste!$G$1)&gt;=((Endnoten!$AH$40)/100),4.6,IF(((Notenliste!G19)/Notenliste!$G$1)&gt;=((Endnoten!$AH$41)/100),4.7,IF(((Notenliste!G19)/Notenliste!$G$1)&gt;=((Endnoten!$AH$42)/100),4.8,IF(((Notenliste!G19)/Notenliste!$G$1)&gt;=((Endnoten!$AH$43)/100),4.9,5))))))))))))))))))))))))))))))))))))))))</f>
        <v>5</v>
      </c>
      <c r="O19" s="35">
        <f>Notenliste!K19</f>
        <v>0</v>
      </c>
      <c r="P19" s="36">
        <f>IF(Notenliste!I19&gt;=0.1,Notenliste!I19/Notenliste!I$1,)</f>
        <v>0</v>
      </c>
      <c r="Q19" s="37">
        <f>IF(Endnoten!P19&gt;=(Endnoten!$AF$5/100),1,IF(Endnoten!P19&gt;=(Endnoten!$AF$6/100),2,IF(Endnoten!P19&gt;=(Endnoten!$AF$7/100),3,IF(Endnoten!P19&gt;=(Endnoten!$AF$8/100),4,5))))</f>
        <v>5</v>
      </c>
      <c r="R19" s="38">
        <f>IF(((Notenliste!K19)/Notenliste!$G$1)&gt;=((Endnoten!$AH$5+1)/100),1,IF(((Notenliste!K19)/Notenliste!$G$1)&gt;=(Endnoten!$AH$5/100),1.1,IF(((Notenliste!K19)/Notenliste!$G$1)&gt;=(Endnoten!$AH$6/100),1.2,IF(((Notenliste!K19)/Notenliste!$G$1)&gt;=(Endnoten!$AH$7/100),1.3,IF(((Notenliste!K19)/Notenliste!$G$1)&gt;=((Endnoten!$AH$8)/100),1.4,IF(((Notenliste!K19)/Notenliste!$G$1)&gt;=((Endnoten!$AH$9)/100),1.5,IF(((Notenliste!K19)/Notenliste!$G$1)&gt;=((Endnoten!$AH$10)/100),1.6,IF(((Notenliste!K19)/Notenliste!$G$1)&gt;=((Endnoten!$AH$11)/100),1.7,IF(((Notenliste!K19)/Notenliste!$G$1)&gt;=((Endnoten!$AH$12)/100),1.8,IF(((Notenliste!K19)/Notenliste!$G$1)&gt;=((Endnoten!$AH$13)/100),1.9,IF(((Notenliste!K19)/Notenliste!$G$1)&gt;=((Endnoten!$AH$14)/100),2,IF(((Notenliste!K19)/Notenliste!$G$1)&gt;=((Endnoten!$AH$15)/100),2.1,IF(((Notenliste!K19)/Notenliste!$G$1)&gt;=((Endnoten!$AH$16)/100),2.2,IF(((Notenliste!K19)/Notenliste!$G$1)&gt;=((Endnoten!$AH$17)/100),2.3,IF(((Notenliste!K19)/Notenliste!$G$1)&gt;=((Endnoten!$AH$18)/100),2.4,IF(((Notenliste!K19)/Notenliste!$G$1)&gt;=((Endnoten!$AH$19)/100),2.5,IF(((Notenliste!K19)/Notenliste!$G$1)&gt;=((Endnoten!$AH$20)/100),2.6,IF(((Notenliste!K19)/Notenliste!$G$1)&gt;=((Endnoten!$AH$21)/100),2.7,IF(((Notenliste!K19)/Notenliste!$G$1)&gt;=((Endnoten!$AH$22)/100),2.8,IF(((Notenliste!K19)/Notenliste!$G$1)&gt;=((Endnoten!$AH$23)/100),2.9,IF(((Notenliste!K19)/Notenliste!$G$1)&gt;=((Endnoten!$AH$24)/100),3,IF(((Notenliste!K19)/Notenliste!$G$1)&gt;=((Endnoten!$AH$25)/100),3.1,IF(((Notenliste!K19)/Notenliste!$G$1)&gt;=((Endnoten!$AH$26)/100),3.2,IF(((Notenliste!K19)/Notenliste!$G$1)&gt;=((Endnoten!$AH$27)/100),3.3,IF(((Notenliste!K19)/Notenliste!$G$1)&gt;=((Endnoten!$AH$28)/100),3.4,IF(((Notenliste!K19)/Notenliste!$G$1)&gt;=((Endnoten!$AH$29)/100),3.5,IF(((Notenliste!K19)/Notenliste!$G$1)&gt;=((Endnoten!$AH$30)/100),3.6,IF(((Notenliste!K19)/Notenliste!$G$1)&gt;=((Endnoten!$AH$31)/100),3.7,IF(((Notenliste!K19)/Notenliste!$G$1)&gt;=((Endnoten!$AH$32)/100),3.8,IF(((Notenliste!K19)/Notenliste!$G$1)&gt;=((Endnoten!$AH$33)/100),3.9,IF(((Notenliste!K19)/Notenliste!$G$1)&gt;=((Endnoten!$AH$34)/100),4,IF(((Notenliste!K19)/Notenliste!$G$1)&gt;=((Endnoten!$AH$35)/100),4.1,IF(((Notenliste!K19)/Notenliste!$G$1)&gt;=((Endnoten!$AH$36)/100),4.2,IF(((Notenliste!K19)/Notenliste!$G$1)&gt;=((Endnoten!$AH$37)/100),4.3,IF(((Notenliste!K19)/Notenliste!$G$1)&gt;=((Endnoten!$AH$38)/100),4.4,IF(((Notenliste!K19)/Notenliste!$G$1)&gt;=((Endnoten!$AH$39)/100),4.5,IF(((Notenliste!K19)/Notenliste!$G$1)&gt;=((Endnoten!$AH$40)/100),4.6,IF(((Notenliste!K19)/Notenliste!$G$1)&gt;=((Endnoten!$AH$41)/100),4.7,IF(((Notenliste!K19)/Notenliste!$G$1)&gt;=((Endnoten!$AH$42)/100),4.8,IF(((Notenliste!K19)/Notenliste!$G$1)&gt;=((Endnoten!$AH$43)/100),4.9,5))))))))))))))))))))))))))))))))))))))))</f>
        <v>5</v>
      </c>
      <c r="S19" s="35">
        <f>Notenliste!K19</f>
        <v>0</v>
      </c>
      <c r="T19" s="36">
        <f>IF(Notenliste!K19&gt;=0.1,Notenliste!K19/Notenliste!K$1,)</f>
        <v>0</v>
      </c>
      <c r="U19" s="37">
        <f>IF(Endnoten!T19&gt;=(Endnoten!$AF$5/100),1,IF(Endnoten!T19&gt;=(Endnoten!$AF$6/100),2,IF(Endnoten!T19&gt;=(Endnoten!$AF$7/100),3,IF(Endnoten!T19&gt;=(Endnoten!$AF$8/100),4,5))))</f>
        <v>5</v>
      </c>
      <c r="V19" s="38">
        <f>IF(((Notenliste!K19)/Notenliste!$K$1)&gt;=((Endnoten!$AH$5+1)/100),1,IF(((Notenliste!K19)/Notenliste!$K$1)&gt;=(Endnoten!$AH$5/100),1.1,IF(((Notenliste!K19)/Notenliste!$K$1)&gt;=(Endnoten!$AH$6/100),1.2,IF(((Notenliste!K19)/Notenliste!$K$1)&gt;=(Endnoten!$AH$7/100),1.3,IF(((Notenliste!K19)/Notenliste!$K$1)&gt;=((Endnoten!$AH$8)/100),1.4,IF(((Notenliste!K19)/Notenliste!$K$1)&gt;=((Endnoten!$AH$9)/100),1.5,IF(((Notenliste!K19)/Notenliste!$K$1)&gt;=((Endnoten!$AH$10)/100),1.6,IF(((Notenliste!K19)/Notenliste!$K$1)&gt;=((Endnoten!$AH$11)/100),1.7,IF(((Notenliste!K19)/Notenliste!$K$1)&gt;=((Endnoten!$AH$12)/100),1.8,IF(((Notenliste!K19)/Notenliste!$K$1)&gt;=((Endnoten!$AH$13)/100),1.9,IF(((Notenliste!K19)/Notenliste!$K$1)&gt;=((Endnoten!$AH$14)/100),2,IF(((Notenliste!K19)/Notenliste!$K$1)&gt;=((Endnoten!$AH$15)/100),2.1,IF(((Notenliste!K19)/Notenliste!$K$1)&gt;=((Endnoten!$AH$16)/100),2.2,IF(((Notenliste!K19)/Notenliste!$K$1)&gt;=((Endnoten!$AH$17)/100),2.3,IF(((Notenliste!K19)/Notenliste!$K$1)&gt;=((Endnoten!$AH$18)/100),2.4,IF(((Notenliste!K19)/Notenliste!$K$1)&gt;=((Endnoten!$AH$19)/100),2.5,IF(((Notenliste!K19)/Notenliste!$K$1)&gt;=((Endnoten!$AH$20)/100),2.6,IF(((Notenliste!K19)/Notenliste!$K$1)&gt;=((Endnoten!$AH$21)/100),2.7,IF(((Notenliste!K19)/Notenliste!$K$1)&gt;=((Endnoten!$AH$22)/100),2.8,IF(((Notenliste!K19)/Notenliste!$K$1)&gt;=((Endnoten!$AH$23)/100),2.9,IF(((Notenliste!K19)/Notenliste!$K$1)&gt;=((Endnoten!$AH$24)/100),3,IF(((Notenliste!K19)/Notenliste!$K$1)&gt;=((Endnoten!$AH$25)/100),3.1,IF(((Notenliste!K19)/Notenliste!$K$1)&gt;=((Endnoten!$AH$26)/100),3.2,IF(((Notenliste!K19)/Notenliste!$K$1)&gt;=((Endnoten!$AH$27)/100),3.3,IF(((Notenliste!K19)/Notenliste!$K$1)&gt;=((Endnoten!$AH$28)/100),3.4,IF(((Notenliste!K19)/Notenliste!$K$1)&gt;=((Endnoten!$AH$29)/100),3.5,IF(((Notenliste!K19)/Notenliste!$K$1)&gt;=((Endnoten!$AH$30)/100),3.6,IF(((Notenliste!K19)/Notenliste!$K$1)&gt;=((Endnoten!$AH$31)/100),3.7,IF(((Notenliste!K19)/Notenliste!$K$1)&gt;=((Endnoten!$AH$32)/100),3.8,IF(((Notenliste!K19)/Notenliste!$K$1)&gt;=((Endnoten!$AH$33)/100),3.9,IF(((Notenliste!K19)/Notenliste!$K$1)&gt;=((Endnoten!$AH$34)/100),4,IF(((Notenliste!K19)/Notenliste!$K$1)&gt;=((Endnoten!$AH$35)/100),4.1,IF(((Notenliste!K19)/Notenliste!$K$1)&gt;=((Endnoten!$AH$36)/100),4.2,IF(((Notenliste!K19)/Notenliste!$K$1)&gt;=((Endnoten!$AH$37)/100),4.3,IF(((Notenliste!K19)/Notenliste!$K$1)&gt;=((Endnoten!$AH$38)/100),4.4,IF(((Notenliste!K19)/Notenliste!$K$1)&gt;=((Endnoten!$AH$39)/100),4.5,IF(((Notenliste!K19)/Notenliste!$K$1)&gt;=((Endnoten!$AH$40)/100),4.6,IF(((Notenliste!K19)/Notenliste!$K$1)&gt;=((Endnoten!$AH$41)/100),4.7,IF(((Notenliste!K19)/Notenliste!$K$1)&gt;=((Endnoten!$AH$42)/100),4.8,IF(((Notenliste!K19)/Notenliste!$K$1)&gt;=((Endnoten!$AH$43)/100),4.9,5))))))))))))))))))))))))))))))))))))))))</f>
        <v>5</v>
      </c>
      <c r="W19" s="39">
        <v>0</v>
      </c>
      <c r="X19" s="36" t="e" cm="1">
        <f t="array" ref="X19">_xlfn.IFS((T19&gt;0.1),(AVERAGE(F19,J19,N19,R19,U19)),(P19&gt;=0.1),(AVERAGE(F19,J19,N19,R19)),(L19&gt;=0.1),(AVERAGE(F19,J19,N19)),(H19&gt;0.1),(AVERAGE(F19,J19)),(D19&gt;0.1),F19)</f>
        <v>#N/A</v>
      </c>
      <c r="Y19" s="40">
        <f t="shared" si="0"/>
        <v>5</v>
      </c>
      <c r="Z19" s="40">
        <f>SUM(Notenliste!N19:AI19)</f>
        <v>1</v>
      </c>
      <c r="AA19" s="76">
        <f>Notenliste!AJ19</f>
        <v>1</v>
      </c>
      <c r="AB19" s="40" t="e">
        <f>((AA19*Notenliste!$AJ$2)+(IF(W19=0,X19,Y19)*(1-Notenliste!$AJ$2)))</f>
        <v>#N/A</v>
      </c>
      <c r="AC19" s="41">
        <f t="shared" si="1"/>
        <v>5</v>
      </c>
      <c r="AD19" s="17">
        <f t="shared" si="2"/>
        <v>5</v>
      </c>
      <c r="AG19" s="24">
        <v>2.5</v>
      </c>
      <c r="AH19" s="24">
        <f t="shared" ref="AH19:AH27" si="9">($AF$6-$AF$7)/10+AH20</f>
        <v>78.5</v>
      </c>
      <c r="AI19">
        <f>IF(((AL19+AJ19+AK19)/$AL$3)&gt;=((Endnoten!$AH$5+1)/100),1,IF(((AL19+AJ19+AK19)/$AL$3)&gt;=(Endnoten!$AH$5/100),1.1,IF(((AL19+AJ19+AK19)/$AL$3)&gt;=(Endnoten!$AH$6/100),1.2,IF(((AL19+AJ19+AK19)/$AL$3)&gt;=(Endnoten!$AH$7/100),1.3,IF(((AL19+AJ19+AK19)/$AL$3)&gt;=((Endnoten!$AH$8)/100),1.4,IF(((AL19+AJ19+AK19)/$AL$3)&gt;=((Endnoten!$AH$9)/100),1.5,IF(((AL19+AJ19+AK19)/$AL$3)&gt;=((Endnoten!$AH$10)/100),1.6,IF(((AL19+AJ19+AK19)/$AL$3)&gt;=((Endnoten!$AH$11)/100),1.7,IF(((AL19+AJ19+AK19)/$AL$3)&gt;=((Endnoten!$AH$12)/100),1.8,IF(((AL19+AJ19+AK19)/$AL$3)&gt;=((Endnoten!$AH$13)/100),1.9,IF(((AL19+AJ19+AK19)/$AL$3)&gt;=((Endnoten!$AH$14)/100),2,IF(((AL19+AJ19+AK19)/$AL$3)&gt;=((Endnoten!$AH$15)/100),2.1,IF(((AL19+AJ19+AK19)/$AL$3)&gt;=((Endnoten!$AH$16)/100),2.2,IF(((AL19+AJ19+AK19)/$AL$3)&gt;=((Endnoten!$AH$17)/100),2.3,IF(((AL19+AJ19+AK19)/$AL$3)&gt;=((Endnoten!$AH$18)/100),2.4,IF(((AL19+AJ19+AK19)/$AL$3)&gt;=((Endnoten!$AH$19)/100),2.5,IF(((AL19+AJ19+AK19)/$AL$3)&gt;=((Endnoten!$AH$20)/100),2.6,IF(((AL19+AJ19+AK19)/$AL$3)&gt;=((Endnoten!$AH$21)/100),2.7,IF(((AL19+AJ19+AK19)/$AL$3)&gt;=((Endnoten!$AH$22)/100),2.8,IF(((AL19+AJ19+AK19)/$AL$3)&gt;=((Endnoten!$AH$23)/100),2.9,IF(((AL19+AJ19+AK19)/$AL$3)&gt;=((Endnoten!$AH$24)/100),3,IF(((AL19+AJ19+AK19)/$AL$3)&gt;=((Endnoten!$AH$25)/100),3.1,IF(((AL19+AJ19+AK19)/$AL$3)&gt;=((Endnoten!$AH$26)/100),3.2,IF(((AL19+AJ19+AK19)/$AL$3)&gt;=((Endnoten!$AH$27)/100),3.3,IF(((AL19+AJ19+AK19)/$AL$3)&gt;=((Endnoten!$AH$28)/100),3.4,IF(((AL19+AJ19+AK19)/$AL$3)&gt;=((Endnoten!$AH$29)/100),3.5,IF(((AL19+AJ19+AK19)/$AL$3)&gt;=((Endnoten!$AH$30)/100),3.6,IF(((AL19+AJ19+AK19)/$AL$3)&gt;=((Endnoten!$AH$31)/100),3.7,IF(((AL19+AJ19+AK19)/$AL$3)&gt;=((Endnoten!$AH$32)/100),3.8,IF(((AL19+AJ19+AK19)/$AL$3)&gt;=((Endnoten!$AH$33)/100),3.9,IF(((AL19+AJ19+AK19)/$AL$3)&gt;=((Endnoten!$AH$34)/100),4,IF(((AL19+AJ19+AK19)/$AL$3)&gt;=((Endnoten!$AH$35)/100),4.1,IF(((AL19+AJ19+AK19)/$AL$3)&gt;=((Endnoten!$AH$36)/100),4.2,IF(((AL19+AJ19+AK19)/$AL$3)&gt;=((Endnoten!$AH$37)/100),4.3,IF(((AL19+AJ19+AK19)/$AL$3)&gt;=((Endnoten!$AH$38)/100),4.4,IF(((AL19+AJ19+AK19)/$AL$3)&gt;=((Endnoten!$AH$39)/100),4.5,IF(((AL19+AJ19+AK19)/$AL$3)&gt;=((Endnoten!$AH$40)/100),4.6,IF(((AL19+AJ19+AK19)/$AL$3)&gt;=((Endnoten!$AH$41)/100),4.7,IF(((AL19+AJ19+AK19)/$AL$3)&gt;=((Endnoten!$AH$42)/100),4.8,IF(((AL19+AJ19+AK19)/$AL$3)&gt;=((Endnoten!$AH$43)/100),4.9,5))))))))))))))))))))))))))))))))))))))))</f>
        <v>2.5</v>
      </c>
      <c r="AL19">
        <f t="shared" si="7"/>
        <v>78.5</v>
      </c>
      <c r="AN19" s="82"/>
      <c r="AO19" s="82">
        <f t="shared" si="3"/>
        <v>5</v>
      </c>
      <c r="AP19" s="82">
        <f t="shared" si="4"/>
        <v>5</v>
      </c>
      <c r="AQ19" s="82">
        <f t="shared" si="5"/>
        <v>5</v>
      </c>
      <c r="AR19" s="82">
        <f t="shared" si="6"/>
        <v>5</v>
      </c>
      <c r="AT19" s="1">
        <f>IF(((Notenliste!C19+Notenliste!E19+Notenliste!G19)/$AT$1)&gt;=((Endnoten!$AH$5+1)/100),1,IF(((Notenliste!C19+Notenliste!E19+Notenliste!G19)/$AT$1)&gt;=(Endnoten!$AH$5/100),1.1,IF(((Notenliste!C19+Notenliste!E19+Notenliste!G19)/$AT$1)&gt;=(Endnoten!$AH$6/100),1.2,IF(((Notenliste!C19+Notenliste!E19+Notenliste!G19)/$AT$1)&gt;=(Endnoten!$AH$7/100),1.3,IF(((Notenliste!C19+Notenliste!E19+Notenliste!G19)/$AT$1)&gt;=((Endnoten!$AH$8)/100),1.4,IF(((Notenliste!C19+Notenliste!E19+Notenliste!G19)/$AT$1)&gt;=((Endnoten!$AH$9)/100),1.5,IF(((Notenliste!C19+Notenliste!E19+Notenliste!G19)/$AT$1)&gt;=((Endnoten!$AH$10)/100),1.6,IF(((Notenliste!C19+Notenliste!E19+Notenliste!G19)/$AT$1)&gt;=((Endnoten!$AH$11)/100),1.7,IF(((Notenliste!C19+Notenliste!E19+Notenliste!G19)/$AT$1)&gt;=((Endnoten!$AH$12)/100),1.8,IF(((Notenliste!C19+Notenliste!E19+Notenliste!G19)/$AT$1)&gt;=((Endnoten!$AH$13)/100),1.9,IF(((Notenliste!C19+Notenliste!E19+Notenliste!G19)/$AT$1)&gt;=((Endnoten!$AH$14)/100),2,IF(((Notenliste!C19+Notenliste!E19+Notenliste!G19)/$AT$1)&gt;=((Endnoten!$AH$15)/100),2.1,IF(((Notenliste!C19+Notenliste!E19+Notenliste!G19)/$AT$1)&gt;=((Endnoten!$AH$16)/100),2.2,IF(((Notenliste!C19+Notenliste!E19+Notenliste!G19)/$AT$1)&gt;=((Endnoten!$AH$17)/100),2.3,IF(((Notenliste!C19+Notenliste!E19+Notenliste!G19)/$AT$1)&gt;=((Endnoten!$AH$18)/100),2.4,IF(((Notenliste!C19+Notenliste!E19+Notenliste!G19)/$AT$1)&gt;=((Endnoten!$AH$19)/100),2.5,IF(((Notenliste!C19+Notenliste!E19+Notenliste!G19)/$AT$1)&gt;=((Endnoten!$AH$20)/100),2.6,IF(((Notenliste!C19+Notenliste!E19+Notenliste!G19)/$AT$1)&gt;=((Endnoten!$AH$21)/100),2.7,IF(((Notenliste!C19+Notenliste!E19+Notenliste!G19)/$AT$1)&gt;=((Endnoten!$AH$22)/100),2.8,IF(((Notenliste!C19+Notenliste!E19+Notenliste!G19)/$AT$1)&gt;=((Endnoten!$AH$23)/100),2.9,IF(((Notenliste!C19+Notenliste!E19+Notenliste!G19)/$AT$1)&gt;=((Endnoten!$AH$24)/100),3,IF(((Notenliste!C19+Notenliste!E19+Notenliste!G19)/$AT$1)&gt;=((Endnoten!$AH$25)/100),3.1,IF(((Notenliste!C19+Notenliste!E19+Notenliste!G19)/$AT$1)&gt;=((Endnoten!$AH$26)/100),3.2,IF(((Notenliste!C19+Notenliste!E19+Notenliste!G19)/$AT$1)&gt;=((Endnoten!$AH$27)/100),3.3,IF(((Notenliste!C19+Notenliste!E19+Notenliste!G19)/$AT$1)&gt;=((Endnoten!$AH$28)/100),3.4,IF(((Notenliste!C19+Notenliste!E19+Notenliste!G19)/$AT$1)&gt;=((Endnoten!$AH$29)/100),3.5,IF(((Notenliste!C19+Notenliste!E19+Notenliste!G19)/$AT$1)&gt;=((Endnoten!$AH$30)/100),3.6,IF(((Notenliste!C19+Notenliste!E19+Notenliste!G19)/$AT$1)&gt;=((Endnoten!$AH$31)/100),3.7,IF(((Notenliste!C19+Notenliste!E19+Notenliste!G19)/$AT$1)&gt;=((Endnoten!$AH$32)/100),3.8,IF(((Notenliste!C19+Notenliste!E19+Notenliste!G19)/$AT$1)&gt;=((Endnoten!$AH$33)/100),3.9,IF(((Notenliste!C19+Notenliste!E19+Notenliste!G19)/$AT$1)&gt;=((Endnoten!$AH$34)/100),4,IF(((Notenliste!C19+Notenliste!E19+Notenliste!G19)/$AT$1)&gt;=((Endnoten!$AH$35)/100),4.1,IF(((Notenliste!C19+Notenliste!E19+Notenliste!G19)/$AT$1)&gt;=((Endnoten!$AH$36)/100),4.2,IF(((Notenliste!C19+Notenliste!E19+Notenliste!G19)/$AT$1)&gt;=((Endnoten!$AH$37)/100),4.3,IF(((Notenliste!C19+Notenliste!E19+Notenliste!G19)/$AT$1)&gt;=((Endnoten!$AH$38)/100),4.4,IF(((Notenliste!C19+Notenliste!E19+Notenliste!G19)/$AT$1)&gt;=((Endnoten!$AH$39)/100),4.5,IF(((Notenliste!C19+Notenliste!E19+Notenliste!G19)/$AT$1)&gt;=((Endnoten!$AH$40)/100),4.6,IF(((Notenliste!C19+Notenliste!E19+Notenliste!G19)/$AT$1)&gt;=((Endnoten!$AH$41)/100),4.7,IF(((Notenliste!C19+Notenliste!E19+Notenliste!G19)/$AT$1)&gt;=((Endnoten!$AH$42)/100),4.8,IF(((Notenliste!C19+Notenliste!E19+Notenliste!G19)/$AT$1)&gt;=((Endnoten!$AH$43)/100),4.9,5))))))))))))))))))))))))))))))))))))))))</f>
        <v>5</v>
      </c>
      <c r="AU19" s="1">
        <f>IF(((Notenliste!C19+Notenliste!E19+Notenliste!G19+Notenliste!K19)/$AU$1)&gt;=((Endnoten!$AH$5+1)/100),1,IF(((Notenliste!C19+Notenliste!E19+Notenliste!G19+Notenliste!K19)/$AU$1)&gt;=(Endnoten!$AH$5/100),1.1,IF(((Notenliste!C19+Notenliste!E19+Notenliste!G19+Notenliste!K19)/$AU$1)&gt;=(Endnoten!$AH$6/100),1.2,IF(((Notenliste!C19+Notenliste!E19+Notenliste!G19+Notenliste!K19)/$AU$1)&gt;=(Endnoten!$AH$7/100),1.3,IF(((Notenliste!C19+Notenliste!E19+Notenliste!G19+Notenliste!K19)/$AU$1)&gt;=((Endnoten!$AH$8)/100),1.4,IF(((Notenliste!C19+Notenliste!E19+Notenliste!G19+Notenliste!K19)/$AU$1)&gt;=((Endnoten!$AH$9)/100),1.5,IF(((Notenliste!C19+Notenliste!E19+Notenliste!G19+Notenliste!K19)/$AU$1)&gt;=((Endnoten!$AH$10)/100),1.6,IF(((Notenliste!C19+Notenliste!E19+Notenliste!G19+Notenliste!K19)/$AU$1)&gt;=((Endnoten!$AH$11)/100),1.7,IF(((Notenliste!C19+Notenliste!E19+Notenliste!G19+Notenliste!K19)/$AU$1)&gt;=((Endnoten!$AH$12)/100),1.8,IF(((Notenliste!C19+Notenliste!E19+Notenliste!G19+Notenliste!K19)/$AU$1)&gt;=((Endnoten!$AH$13)/100),1.9,IF(((Notenliste!C19+Notenliste!E19+Notenliste!G19+Notenliste!K19)/$AU$1)&gt;=((Endnoten!$AH$14)/100),2,IF(((Notenliste!C19+Notenliste!E19+Notenliste!G19+Notenliste!K19)/$AU$1)&gt;=((Endnoten!$AH$15)/100),2.1,IF(((Notenliste!C19+Notenliste!E19+Notenliste!G19+Notenliste!K19)/$AU$1)&gt;=((Endnoten!$AH$16)/100),2.2,IF(((Notenliste!C19+Notenliste!E19+Notenliste!G19+Notenliste!K19)/$AU$1)&gt;=((Endnoten!$AH$17)/100),2.3,IF(((Notenliste!C19+Notenliste!E19+Notenliste!G19+Notenliste!K19)/$AU$1)&gt;=((Endnoten!$AH$18)/100),2.4,IF(((Notenliste!C19+Notenliste!E19+Notenliste!G19+Notenliste!K19)/$AU$1)&gt;=((Endnoten!$AH$19)/100),2.5,IF(((Notenliste!C19+Notenliste!E19+Notenliste!G19+Notenliste!K19)/$AU$1)&gt;=((Endnoten!$AH$20)/100),2.6,IF(((Notenliste!C19+Notenliste!E19+Notenliste!G19+Notenliste!K19)/$AU$1)&gt;=((Endnoten!$AH$21)/100),2.7,IF(((Notenliste!C19+Notenliste!E19+Notenliste!G19+Notenliste!K19)/$AU$1)&gt;=((Endnoten!$AH$22)/100),2.8,IF(((Notenliste!C19+Notenliste!E19+Notenliste!G19+Notenliste!K19)/$AU$1)&gt;=((Endnoten!$AH$23)/100),2.9,IF(((Notenliste!C19+Notenliste!E19+Notenliste!G19+Notenliste!K19)/$AU$1)&gt;=((Endnoten!$AH$24)/100),3,IF(((Notenliste!C19+Notenliste!E19+Notenliste!G19+Notenliste!K19)/$AU$1)&gt;=((Endnoten!$AH$25)/100),3.1,IF(((Notenliste!C19+Notenliste!E19+Notenliste!G19+Notenliste!K19)/$AU$1)&gt;=((Endnoten!$AH$26)/100),3.2,IF(((Notenliste!C19+Notenliste!E19+Notenliste!G19+Notenliste!K19)/$AU$1)&gt;=((Endnoten!$AH$27)/100),3.3,IF(((Notenliste!C19+Notenliste!E19+Notenliste!G19+Notenliste!K19)/$AU$1)&gt;=((Endnoten!$AH$28)/100),3.4,IF(((Notenliste!C19+Notenliste!E19+Notenliste!G19+Notenliste!K19)/$AU$1)&gt;=((Endnoten!$AH$29)/100),3.5,IF(((Notenliste!C19+Notenliste!E19+Notenliste!G19+Notenliste!K19)/$AU$1)&gt;=((Endnoten!$AH$30)/100),3.6,IF(((Notenliste!C19+Notenliste!E19+Notenliste!G19+Notenliste!K19)/$AU$1)&gt;=((Endnoten!$AH$31)/100),3.7,IF(((Notenliste!C19+Notenliste!E19+Notenliste!G19+Notenliste!K19)/$AU$1)&gt;=((Endnoten!$AH$32)/100),3.8,IF(((Notenliste!C19+Notenliste!E19+Notenliste!G19+Notenliste!K19)/$AU$1)&gt;=((Endnoten!$AH$33)/100),3.9,IF(((Notenliste!C19+Notenliste!E19+Notenliste!G19+Notenliste!K19)/$AU$1)&gt;=((Endnoten!$AH$34)/100),4,IF(((Notenliste!C19+Notenliste!E19+Notenliste!G19+Notenliste!K19)/$AU$1)&gt;=((Endnoten!$AH$35)/100),4.1,IF(((Notenliste!C19+Notenliste!E19+Notenliste!G19+Notenliste!K19)/$AU$1)&gt;=((Endnoten!$AH$36)/100),4.2,IF(((Notenliste!C19+Notenliste!E19+Notenliste!G19+Notenliste!K19)/$AU$1)&gt;=((Endnoten!$AH$37)/100),4.3,IF(((Notenliste!C19+Notenliste!E19+Notenliste!G19+Notenliste!K19)/$AU$1)&gt;=((Endnoten!$AH$38)/100),4.4,IF(((Notenliste!C19+Notenliste!E19+Notenliste!G19+Notenliste!K19)/$AU$1)&gt;=((Endnoten!$AH$39)/100),4.5,IF(((Notenliste!C19+Notenliste!E19+Notenliste!G19+Notenliste!K19)/$AU$1)&gt;=((Endnoten!$AH$40)/100),4.6,IF(((Notenliste!C19+Notenliste!E19+Notenliste!G19+Notenliste!K19)/$AU$1)&gt;=((Endnoten!$AH$41)/100),4.7,IF(((Notenliste!C19+Notenliste!E19+Notenliste!G19+Notenliste!K19)/$AU$1)&gt;=((Endnoten!$AH$42)/100),4.8,IF(((Notenliste!C19+Notenliste!E19+Notenliste!G19+Notenliste!K19)/$AU$1)&gt;=((Endnoten!$AH$43)/100),4.9,5))))))))))))))))))))))))))))))))))))))))</f>
        <v>5</v>
      </c>
    </row>
    <row r="20" spans="1:47" ht="18.75" x14ac:dyDescent="0.3">
      <c r="A20" s="44">
        <f>'Schüler+Bedienungsanleitung'!A20</f>
        <v>17</v>
      </c>
      <c r="B20" s="45">
        <f>'Schüler+Bedienungsanleitung'!B20</f>
        <v>17</v>
      </c>
      <c r="C20" s="42">
        <f>Notenliste!C20</f>
        <v>0</v>
      </c>
      <c r="D20" s="43">
        <f>IF(Notenliste!C20&gt;=0.1,Notenliste!C20/Notenliste!C$1,)</f>
        <v>0</v>
      </c>
      <c r="E20" s="44">
        <f>IF(Endnoten!D20&gt;=(Endnoten!$AF$5/100),1,IF(Endnoten!D20&gt;=(Endnoten!$AF$6/100),2,IF(Endnoten!D20&gt;=(Endnoten!$AF$7/100),3,IF(Endnoten!D20&gt;=(Endnoten!$AF$8/100),4,5))))</f>
        <v>5</v>
      </c>
      <c r="F20" s="56">
        <f>IF(((Notenliste!C20)/Notenliste!$C$1)&gt;=((Endnoten!$AH$5+1)/100),1,IF(((Notenliste!C20)/Notenliste!$C$1)&gt;=(Endnoten!$AH$5/100),1.1,IF(((Notenliste!C20)/Notenliste!$C$1)&gt;=(Endnoten!$AH$6/100),1.2,IF(((Notenliste!C20)/Notenliste!$C$1)&gt;=(Endnoten!$AH$7/100),1.3,IF(((Notenliste!C20)/Notenliste!$C$1)&gt;=((Endnoten!$AH$8)/100),1.4,IF(((Notenliste!C20)/Notenliste!$C$1)&gt;=((Endnoten!$AH$9)/100),1.5,IF(((Notenliste!C20)/Notenliste!$C$1)&gt;=((Endnoten!$AH$10)/100),1.6,IF(((Notenliste!C20)/Notenliste!$C$1)&gt;=((Endnoten!$AH$11)/100),1.7,IF(((Notenliste!C20)/Notenliste!$C$1)&gt;=((Endnoten!$AH$12)/100),1.8,IF(((Notenliste!C20)/Notenliste!$C$1)&gt;=((Endnoten!$AH$13)/100),1.9,IF(((Notenliste!C20)/Notenliste!$C$1)&gt;=((Endnoten!$AH$14)/100),2,IF(((Notenliste!C20)/Notenliste!$C$1)&gt;=((Endnoten!$AH$15)/100),2.1,IF(((Notenliste!C20)/Notenliste!$C$1)&gt;=((Endnoten!$AH$16)/100),2.2,IF(((Notenliste!C20)/Notenliste!$C$1)&gt;=((Endnoten!$AH$17)/100),2.3,IF(((Notenliste!C20)/Notenliste!$C$1)&gt;=((Endnoten!$AH$18)/100),2.4,IF(((Notenliste!C20)/Notenliste!$C$1)&gt;=((Endnoten!$AH$19)/100),2.5,IF(((Notenliste!C20)/Notenliste!$C$1)&gt;=((Endnoten!$AH$20)/100),2.6,IF(((Notenliste!C20)/Notenliste!$C$1)&gt;=((Endnoten!$AH$21)/100),2.7,IF(((Notenliste!C20)/Notenliste!$C$1)&gt;=((Endnoten!$AH$22)/100),2.8,IF(((Notenliste!C20)/Notenliste!$C$1)&gt;=((Endnoten!$AH$23)/100),2.9,IF(((Notenliste!C20)/Notenliste!$C$1)&gt;=((Endnoten!$AH$24)/100),3,IF(((Notenliste!C20)/Notenliste!$C$1)&gt;=((Endnoten!$AH$25)/100),3.1,IF(((Notenliste!C20)/Notenliste!$C$1)&gt;=((Endnoten!$AH$26)/100),3.2,IF(((Notenliste!C20)/Notenliste!$C$1)&gt;=((Endnoten!$AH$27)/100),3.3,IF(((Notenliste!C20)/Notenliste!$C$1)&gt;=((Endnoten!$AH$28)/100),3.4,IF(((Notenliste!C20)/Notenliste!$C$1)&gt;=((Endnoten!$AH$29)/100),3.5,IF(((Notenliste!C20)/Notenliste!$C$1)&gt;=((Endnoten!$AH$30)/100),3.6,IF(((Notenliste!C20)/Notenliste!$C$1)&gt;=((Endnoten!$AH$31)/100),3.7,IF(((Notenliste!C20)/Notenliste!$C$1)&gt;=((Endnoten!$AH$32)/100),3.8,IF(((Notenliste!C20)/Notenliste!$C$1)&gt;=((Endnoten!$AH$33)/100),3.9,IF(((Notenliste!C20)/Notenliste!$C$1)&gt;=((Endnoten!$AH$34)/100),4,IF(((Notenliste!C20)/Notenliste!$C$1)&gt;=((Endnoten!$AH$35)/100),4.1,IF(((Notenliste!C20)/Notenliste!$C$1)&gt;=((Endnoten!$AH$36)/100),4.2,IF(((Notenliste!C20)/Notenliste!$C$1)&gt;=((Endnoten!$AH$37)/100),4.3,IF(((Notenliste!C20)/Notenliste!$C$1)&gt;=((Endnoten!$AH$38)/100),4.4,IF(((Notenliste!C20)/Notenliste!$C$1)&gt;=((Endnoten!$AH$39)/100),4.5,IF(((Notenliste!C20)/Notenliste!$C$1)&gt;=((Endnoten!$AH$40)/100),4.6,IF(((Notenliste!C20)/Notenliste!$C$1)&gt;=((Endnoten!$AH$41)/100),4.7,IF(((Notenliste!C20)/Notenliste!$C$1)&gt;=((Endnoten!$AH$42)/100),4.8,IF(((Notenliste!C20)/Notenliste!$C$1)&gt;=((Endnoten!$AH$43)/100),4.9,5))))))))))))))))))))))))))))))))))))))))</f>
        <v>5</v>
      </c>
      <c r="G20" s="42">
        <f>Notenliste!E20</f>
        <v>0</v>
      </c>
      <c r="H20" s="43">
        <f>IF(Notenliste!E20&gt;=0.1,Notenliste!E20/Notenliste!E$1,)</f>
        <v>0</v>
      </c>
      <c r="I20" s="44">
        <f>IF(Endnoten!H20&gt;=(Endnoten!$AF$5/100),1,IF(Endnoten!H20&gt;=(Endnoten!$AF$6/100),2,IF(Endnoten!H20&gt;=(Endnoten!$AF$7/100),3,IF(Endnoten!H20&gt;=(Endnoten!$AF$8/100),4,5))))</f>
        <v>5</v>
      </c>
      <c r="J20" s="56">
        <f>IF(((Notenliste!E20)/Notenliste!$E$1)&gt;=((Endnoten!$AH$5+1)/100),1,IF(((Notenliste!E20)/Notenliste!$E$1)&gt;=(Endnoten!$AH$5/100),1.1,IF(((Notenliste!E20)/Notenliste!$E$1)&gt;=(Endnoten!$AH$6/100),1.2,IF(((Notenliste!E20)/Notenliste!$E$1)&gt;=(Endnoten!$AH$7/100),1.3,IF(((Notenliste!E20)/Notenliste!$E$1)&gt;=((Endnoten!$AH$8)/100),1.4,IF(((Notenliste!E20)/Notenliste!$E$1)&gt;=((Endnoten!$AH$9)/100),1.5,IF(((Notenliste!E20)/Notenliste!$E$1)&gt;=((Endnoten!$AH$10)/100),1.6,IF(((Notenliste!E20)/Notenliste!$E$1)&gt;=((Endnoten!$AH$11)/100),1.7,IF(((Notenliste!E20)/Notenliste!$E$1)&gt;=((Endnoten!$AH$12)/100),1.8,IF(((Notenliste!E20)/Notenliste!$E$1)&gt;=((Endnoten!$AH$13)/100),1.9,IF(((Notenliste!E20)/Notenliste!$E$1)&gt;=((Endnoten!$AH$14)/100),2,IF(((Notenliste!E20)/Notenliste!$E$1)&gt;=((Endnoten!$AH$15)/100),2.1,IF(((Notenliste!E20)/Notenliste!$E$1)&gt;=((Endnoten!$AH$16)/100),2.2,IF(((Notenliste!E20)/Notenliste!$E$1)&gt;=((Endnoten!$AH$17)/100),2.3,IF(((Notenliste!E20)/Notenliste!$E$1)&gt;=((Endnoten!$AH$18)/100),2.4,IF(((Notenliste!E20)/Notenliste!$E$1)&gt;=((Endnoten!$AH$19)/100),2.5,IF(((Notenliste!E20)/Notenliste!$E$1)&gt;=((Endnoten!$AH$20)/100),2.6,IF(((Notenliste!E20)/Notenliste!$E$1)&gt;=((Endnoten!$AH$21)/100),2.7,IF(((Notenliste!E20)/Notenliste!$E$1)&gt;=((Endnoten!$AH$22)/100),2.8,IF(((Notenliste!E20)/Notenliste!$E$1)&gt;=((Endnoten!$AH$23)/100),2.9,IF(((Notenliste!E20)/Notenliste!$E$1)&gt;=((Endnoten!$AH$24)/100),3,IF(((Notenliste!E20)/Notenliste!$E$1)&gt;=((Endnoten!$AH$25)/100),3.1,IF(((Notenliste!E20)/Notenliste!$E$1)&gt;=((Endnoten!$AH$26)/100),3.2,IF(((Notenliste!E20)/Notenliste!$E$1)&gt;=((Endnoten!$AH$27)/100),3.3,IF(((Notenliste!E20)/Notenliste!$E$1)&gt;=((Endnoten!$AH$28)/100),3.4,IF(((Notenliste!E20)/Notenliste!$E$1)&gt;=((Endnoten!$AH$29)/100),3.5,IF(((Notenliste!E20)/Notenliste!$E$1)&gt;=((Endnoten!$AH$30)/100),3.6,IF(((Notenliste!E20)/Notenliste!$E$1)&gt;=((Endnoten!$AH$31)/100),3.7,IF(((Notenliste!E20)/Notenliste!$E$1)&gt;=((Endnoten!$AH$32)/100),3.8,IF(((Notenliste!E20)/Notenliste!$E$1)&gt;=((Endnoten!$AH$33)/100),3.9,IF(((Notenliste!E20)/Notenliste!$E$1)&gt;=((Endnoten!$AH$34)/100),4,IF(((Notenliste!E20)/Notenliste!$E$1)&gt;=((Endnoten!$AH$35)/100),4.1,IF(((Notenliste!E20)/Notenliste!$E$1)&gt;=((Endnoten!$AH$36)/100),4.2,IF(((Notenliste!E20)/Notenliste!$E$1)&gt;=((Endnoten!$AH$37)/100),4.3,IF(((Notenliste!E20)/Notenliste!$E$1)&gt;=((Endnoten!$AH$38)/100),4.4,IF(((Notenliste!E20)/Notenliste!$E$1)&gt;=((Endnoten!$AH$39)/100),4.5,IF(((Notenliste!E20)/Notenliste!$E$1)&gt;=((Endnoten!$AH$40)/100),4.6,IF(((Notenliste!E20)/Notenliste!$E$1)&gt;=((Endnoten!$AH$41)/100),4.7,IF(((Notenliste!E20)/Notenliste!$E$1)&gt;=((Endnoten!$AH$42)/100),4.8,IF(((Notenliste!E20)/Notenliste!$E$1)&gt;=((Endnoten!$AH$43)/100),4.9,5))))))))))))))))))))))))))))))))))))))))</f>
        <v>5</v>
      </c>
      <c r="K20" s="42">
        <f>Notenliste!G20</f>
        <v>0</v>
      </c>
      <c r="L20" s="43">
        <f>IF(Notenliste!G20&gt;=0.1,Notenliste!G20/Notenliste!G$1,)</f>
        <v>0</v>
      </c>
      <c r="M20" s="44">
        <f>IF(Endnoten!L20&gt;=(Endnoten!$AF$5/100),1,IF(Endnoten!L20&gt;=(Endnoten!$AF$6/100),2,IF(Endnoten!L20&gt;=(Endnoten!$AF$7/100),3,IF(Endnoten!L20&gt;=(Endnoten!$AF$8/100),4,5))))</f>
        <v>5</v>
      </c>
      <c r="N20" s="56">
        <f>IF(((Notenliste!G20)/Notenliste!$G$1)&gt;=((Endnoten!$AH$5+1)/100),1,IF(((Notenliste!G20)/Notenliste!$G$1)&gt;=(Endnoten!$AH$5/100),1.1,IF(((Notenliste!G20)/Notenliste!$G$1)&gt;=(Endnoten!$AH$6/100),1.2,IF(((Notenliste!G20)/Notenliste!$G$1)&gt;=(Endnoten!$AH$7/100),1.3,IF(((Notenliste!G20)/Notenliste!$G$1)&gt;=((Endnoten!$AH$8)/100),1.4,IF(((Notenliste!G20)/Notenliste!$G$1)&gt;=((Endnoten!$AH$9)/100),1.5,IF(((Notenliste!G20)/Notenliste!$G$1)&gt;=((Endnoten!$AH$10)/100),1.6,IF(((Notenliste!G20)/Notenliste!$G$1)&gt;=((Endnoten!$AH$11)/100),1.7,IF(((Notenliste!G20)/Notenliste!$G$1)&gt;=((Endnoten!$AH$12)/100),1.8,IF(((Notenliste!G20)/Notenliste!$G$1)&gt;=((Endnoten!$AH$13)/100),1.9,IF(((Notenliste!G20)/Notenliste!$G$1)&gt;=((Endnoten!$AH$14)/100),2,IF(((Notenliste!G20)/Notenliste!$G$1)&gt;=((Endnoten!$AH$15)/100),2.1,IF(((Notenliste!G20)/Notenliste!$G$1)&gt;=((Endnoten!$AH$16)/100),2.2,IF(((Notenliste!G20)/Notenliste!$G$1)&gt;=((Endnoten!$AH$17)/100),2.3,IF(((Notenliste!G20)/Notenliste!$G$1)&gt;=((Endnoten!$AH$18)/100),2.4,IF(((Notenliste!G20)/Notenliste!$G$1)&gt;=((Endnoten!$AH$19)/100),2.5,IF(((Notenliste!G20)/Notenliste!$G$1)&gt;=((Endnoten!$AH$20)/100),2.6,IF(((Notenliste!G20)/Notenliste!$G$1)&gt;=((Endnoten!$AH$21)/100),2.7,IF(((Notenliste!G20)/Notenliste!$G$1)&gt;=((Endnoten!$AH$22)/100),2.8,IF(((Notenliste!G20)/Notenliste!$G$1)&gt;=((Endnoten!$AH$23)/100),2.9,IF(((Notenliste!G20)/Notenliste!$G$1)&gt;=((Endnoten!$AH$24)/100),3,IF(((Notenliste!G20)/Notenliste!$G$1)&gt;=((Endnoten!$AH$25)/100),3.1,IF(((Notenliste!G20)/Notenliste!$G$1)&gt;=((Endnoten!$AH$26)/100),3.2,IF(((Notenliste!G20)/Notenliste!$G$1)&gt;=((Endnoten!$AH$27)/100),3.3,IF(((Notenliste!G20)/Notenliste!$G$1)&gt;=((Endnoten!$AH$28)/100),3.4,IF(((Notenliste!G20)/Notenliste!$G$1)&gt;=((Endnoten!$AH$29)/100),3.5,IF(((Notenliste!G20)/Notenliste!$G$1)&gt;=((Endnoten!$AH$30)/100),3.6,IF(((Notenliste!G20)/Notenliste!$G$1)&gt;=((Endnoten!$AH$31)/100),3.7,IF(((Notenliste!G20)/Notenliste!$G$1)&gt;=((Endnoten!$AH$32)/100),3.8,IF(((Notenliste!G20)/Notenliste!$G$1)&gt;=((Endnoten!$AH$33)/100),3.9,IF(((Notenliste!G20)/Notenliste!$G$1)&gt;=((Endnoten!$AH$34)/100),4,IF(((Notenliste!G20)/Notenliste!$G$1)&gt;=((Endnoten!$AH$35)/100),4.1,IF(((Notenliste!G20)/Notenliste!$G$1)&gt;=((Endnoten!$AH$36)/100),4.2,IF(((Notenliste!G20)/Notenliste!$G$1)&gt;=((Endnoten!$AH$37)/100),4.3,IF(((Notenliste!G20)/Notenliste!$G$1)&gt;=((Endnoten!$AH$38)/100),4.4,IF(((Notenliste!G20)/Notenliste!$G$1)&gt;=((Endnoten!$AH$39)/100),4.5,IF(((Notenliste!G20)/Notenliste!$G$1)&gt;=((Endnoten!$AH$40)/100),4.6,IF(((Notenliste!G20)/Notenliste!$G$1)&gt;=((Endnoten!$AH$41)/100),4.7,IF(((Notenliste!G20)/Notenliste!$G$1)&gt;=((Endnoten!$AH$42)/100),4.8,IF(((Notenliste!G20)/Notenliste!$G$1)&gt;=((Endnoten!$AH$43)/100),4.9,5))))))))))))))))))))))))))))))))))))))))</f>
        <v>5</v>
      </c>
      <c r="O20" s="42">
        <f>Notenliste!K20</f>
        <v>0</v>
      </c>
      <c r="P20" s="36">
        <f>IF(Notenliste!I20&gt;=0.1,Notenliste!I20/Notenliste!I$1,)</f>
        <v>0</v>
      </c>
      <c r="Q20" s="44">
        <f>IF(Endnoten!P20&gt;=(Endnoten!$AF$5/100),1,IF(Endnoten!P20&gt;=(Endnoten!$AF$6/100),2,IF(Endnoten!P20&gt;=(Endnoten!$AF$7/100),3,IF(Endnoten!P20&gt;=(Endnoten!$AF$8/100),4,5))))</f>
        <v>5</v>
      </c>
      <c r="R20" s="56">
        <f>IF(((Notenliste!K20)/Notenliste!$G$1)&gt;=((Endnoten!$AH$5+1)/100),1,IF(((Notenliste!K20)/Notenliste!$G$1)&gt;=(Endnoten!$AH$5/100),1.1,IF(((Notenliste!K20)/Notenliste!$G$1)&gt;=(Endnoten!$AH$6/100),1.2,IF(((Notenliste!K20)/Notenliste!$G$1)&gt;=(Endnoten!$AH$7/100),1.3,IF(((Notenliste!K20)/Notenliste!$G$1)&gt;=((Endnoten!$AH$8)/100),1.4,IF(((Notenliste!K20)/Notenliste!$G$1)&gt;=((Endnoten!$AH$9)/100),1.5,IF(((Notenliste!K20)/Notenliste!$G$1)&gt;=((Endnoten!$AH$10)/100),1.6,IF(((Notenliste!K20)/Notenliste!$G$1)&gt;=((Endnoten!$AH$11)/100),1.7,IF(((Notenliste!K20)/Notenliste!$G$1)&gt;=((Endnoten!$AH$12)/100),1.8,IF(((Notenliste!K20)/Notenliste!$G$1)&gt;=((Endnoten!$AH$13)/100),1.9,IF(((Notenliste!K20)/Notenliste!$G$1)&gt;=((Endnoten!$AH$14)/100),2,IF(((Notenliste!K20)/Notenliste!$G$1)&gt;=((Endnoten!$AH$15)/100),2.1,IF(((Notenliste!K20)/Notenliste!$G$1)&gt;=((Endnoten!$AH$16)/100),2.2,IF(((Notenliste!K20)/Notenliste!$G$1)&gt;=((Endnoten!$AH$17)/100),2.3,IF(((Notenliste!K20)/Notenliste!$G$1)&gt;=((Endnoten!$AH$18)/100),2.4,IF(((Notenliste!K20)/Notenliste!$G$1)&gt;=((Endnoten!$AH$19)/100),2.5,IF(((Notenliste!K20)/Notenliste!$G$1)&gt;=((Endnoten!$AH$20)/100),2.6,IF(((Notenliste!K20)/Notenliste!$G$1)&gt;=((Endnoten!$AH$21)/100),2.7,IF(((Notenliste!K20)/Notenliste!$G$1)&gt;=((Endnoten!$AH$22)/100),2.8,IF(((Notenliste!K20)/Notenliste!$G$1)&gt;=((Endnoten!$AH$23)/100),2.9,IF(((Notenliste!K20)/Notenliste!$G$1)&gt;=((Endnoten!$AH$24)/100),3,IF(((Notenliste!K20)/Notenliste!$G$1)&gt;=((Endnoten!$AH$25)/100),3.1,IF(((Notenliste!K20)/Notenliste!$G$1)&gt;=((Endnoten!$AH$26)/100),3.2,IF(((Notenliste!K20)/Notenliste!$G$1)&gt;=((Endnoten!$AH$27)/100),3.3,IF(((Notenliste!K20)/Notenliste!$G$1)&gt;=((Endnoten!$AH$28)/100),3.4,IF(((Notenliste!K20)/Notenliste!$G$1)&gt;=((Endnoten!$AH$29)/100),3.5,IF(((Notenliste!K20)/Notenliste!$G$1)&gt;=((Endnoten!$AH$30)/100),3.6,IF(((Notenliste!K20)/Notenliste!$G$1)&gt;=((Endnoten!$AH$31)/100),3.7,IF(((Notenliste!K20)/Notenliste!$G$1)&gt;=((Endnoten!$AH$32)/100),3.8,IF(((Notenliste!K20)/Notenliste!$G$1)&gt;=((Endnoten!$AH$33)/100),3.9,IF(((Notenliste!K20)/Notenliste!$G$1)&gt;=((Endnoten!$AH$34)/100),4,IF(((Notenliste!K20)/Notenliste!$G$1)&gt;=((Endnoten!$AH$35)/100),4.1,IF(((Notenliste!K20)/Notenliste!$G$1)&gt;=((Endnoten!$AH$36)/100),4.2,IF(((Notenliste!K20)/Notenliste!$G$1)&gt;=((Endnoten!$AH$37)/100),4.3,IF(((Notenliste!K20)/Notenliste!$G$1)&gt;=((Endnoten!$AH$38)/100),4.4,IF(((Notenliste!K20)/Notenliste!$G$1)&gt;=((Endnoten!$AH$39)/100),4.5,IF(((Notenliste!K20)/Notenliste!$G$1)&gt;=((Endnoten!$AH$40)/100),4.6,IF(((Notenliste!K20)/Notenliste!$G$1)&gt;=((Endnoten!$AH$41)/100),4.7,IF(((Notenliste!K20)/Notenliste!$G$1)&gt;=((Endnoten!$AH$42)/100),4.8,IF(((Notenliste!K20)/Notenliste!$G$1)&gt;=((Endnoten!$AH$43)/100),4.9,5))))))))))))))))))))))))))))))))))))))))</f>
        <v>5</v>
      </c>
      <c r="S20" s="42">
        <f>Notenliste!K20</f>
        <v>0</v>
      </c>
      <c r="T20" s="43">
        <f>IF(Notenliste!K20&gt;=0.1,Notenliste!K20/Notenliste!K$1,)</f>
        <v>0</v>
      </c>
      <c r="U20" s="44">
        <f>IF(Endnoten!T20&gt;=(Endnoten!$AF$5/100),1,IF(Endnoten!T20&gt;=(Endnoten!$AF$6/100),2,IF(Endnoten!T20&gt;=(Endnoten!$AF$7/100),3,IF(Endnoten!T20&gt;=(Endnoten!$AF$8/100),4,5))))</f>
        <v>5</v>
      </c>
      <c r="V20" s="56">
        <f>IF(((Notenliste!K20)/Notenliste!$K$1)&gt;=((Endnoten!$AH$5+1)/100),1,IF(((Notenliste!K20)/Notenliste!$K$1)&gt;=(Endnoten!$AH$5/100),1.1,IF(((Notenliste!K20)/Notenliste!$K$1)&gt;=(Endnoten!$AH$6/100),1.2,IF(((Notenliste!K20)/Notenliste!$K$1)&gt;=(Endnoten!$AH$7/100),1.3,IF(((Notenliste!K20)/Notenliste!$K$1)&gt;=((Endnoten!$AH$8)/100),1.4,IF(((Notenliste!K20)/Notenliste!$K$1)&gt;=((Endnoten!$AH$9)/100),1.5,IF(((Notenliste!K20)/Notenliste!$K$1)&gt;=((Endnoten!$AH$10)/100),1.6,IF(((Notenliste!K20)/Notenliste!$K$1)&gt;=((Endnoten!$AH$11)/100),1.7,IF(((Notenliste!K20)/Notenliste!$K$1)&gt;=((Endnoten!$AH$12)/100),1.8,IF(((Notenliste!K20)/Notenliste!$K$1)&gt;=((Endnoten!$AH$13)/100),1.9,IF(((Notenliste!K20)/Notenliste!$K$1)&gt;=((Endnoten!$AH$14)/100),2,IF(((Notenliste!K20)/Notenliste!$K$1)&gt;=((Endnoten!$AH$15)/100),2.1,IF(((Notenliste!K20)/Notenliste!$K$1)&gt;=((Endnoten!$AH$16)/100),2.2,IF(((Notenliste!K20)/Notenliste!$K$1)&gt;=((Endnoten!$AH$17)/100),2.3,IF(((Notenliste!K20)/Notenliste!$K$1)&gt;=((Endnoten!$AH$18)/100),2.4,IF(((Notenliste!K20)/Notenliste!$K$1)&gt;=((Endnoten!$AH$19)/100),2.5,IF(((Notenliste!K20)/Notenliste!$K$1)&gt;=((Endnoten!$AH$20)/100),2.6,IF(((Notenliste!K20)/Notenliste!$K$1)&gt;=((Endnoten!$AH$21)/100),2.7,IF(((Notenliste!K20)/Notenliste!$K$1)&gt;=((Endnoten!$AH$22)/100),2.8,IF(((Notenliste!K20)/Notenliste!$K$1)&gt;=((Endnoten!$AH$23)/100),2.9,IF(((Notenliste!K20)/Notenliste!$K$1)&gt;=((Endnoten!$AH$24)/100),3,IF(((Notenliste!K20)/Notenliste!$K$1)&gt;=((Endnoten!$AH$25)/100),3.1,IF(((Notenliste!K20)/Notenliste!$K$1)&gt;=((Endnoten!$AH$26)/100),3.2,IF(((Notenliste!K20)/Notenliste!$K$1)&gt;=((Endnoten!$AH$27)/100),3.3,IF(((Notenliste!K20)/Notenliste!$K$1)&gt;=((Endnoten!$AH$28)/100),3.4,IF(((Notenliste!K20)/Notenliste!$K$1)&gt;=((Endnoten!$AH$29)/100),3.5,IF(((Notenliste!K20)/Notenliste!$K$1)&gt;=((Endnoten!$AH$30)/100),3.6,IF(((Notenliste!K20)/Notenliste!$K$1)&gt;=((Endnoten!$AH$31)/100),3.7,IF(((Notenliste!K20)/Notenliste!$K$1)&gt;=((Endnoten!$AH$32)/100),3.8,IF(((Notenliste!K20)/Notenliste!$K$1)&gt;=((Endnoten!$AH$33)/100),3.9,IF(((Notenliste!K20)/Notenliste!$K$1)&gt;=((Endnoten!$AH$34)/100),4,IF(((Notenliste!K20)/Notenliste!$K$1)&gt;=((Endnoten!$AH$35)/100),4.1,IF(((Notenliste!K20)/Notenliste!$K$1)&gt;=((Endnoten!$AH$36)/100),4.2,IF(((Notenliste!K20)/Notenliste!$K$1)&gt;=((Endnoten!$AH$37)/100),4.3,IF(((Notenliste!K20)/Notenliste!$K$1)&gt;=((Endnoten!$AH$38)/100),4.4,IF(((Notenliste!K20)/Notenliste!$K$1)&gt;=((Endnoten!$AH$39)/100),4.5,IF(((Notenliste!K20)/Notenliste!$K$1)&gt;=((Endnoten!$AH$40)/100),4.6,IF(((Notenliste!K20)/Notenliste!$K$1)&gt;=((Endnoten!$AH$41)/100),4.7,IF(((Notenliste!K20)/Notenliste!$K$1)&gt;=((Endnoten!$AH$42)/100),4.8,IF(((Notenliste!K20)/Notenliste!$K$1)&gt;=((Endnoten!$AH$43)/100),4.9,5))))))))))))))))))))))))))))))))))))))))</f>
        <v>5</v>
      </c>
      <c r="W20" s="46">
        <v>0</v>
      </c>
      <c r="X20" s="43" t="e" cm="1">
        <f t="array" ref="X20">_xlfn.IFS((T20&gt;0.1),(AVERAGE(F20,J20,N20,R20,U20)),(P20&gt;=0.1),(AVERAGE(F20,J20,N20,R20)),(L20&gt;=0.1),(AVERAGE(F20,J20,N20)),(H20&gt;0.1),(AVERAGE(F20,J20)),(D20&gt;0.1),F20)</f>
        <v>#N/A</v>
      </c>
      <c r="Y20" s="47">
        <f t="shared" si="0"/>
        <v>5</v>
      </c>
      <c r="Z20" s="47">
        <f>SUM(Notenliste!N20:AI20)</f>
        <v>1</v>
      </c>
      <c r="AA20" s="77">
        <f>Notenliste!AJ20</f>
        <v>1</v>
      </c>
      <c r="AB20" s="47" t="e">
        <f>((AA20*Notenliste!$AJ$2)+(IF(W20=0,X20,Y20)*(1-Notenliste!$AJ$2)))</f>
        <v>#N/A</v>
      </c>
      <c r="AC20" s="48">
        <f t="shared" si="1"/>
        <v>5</v>
      </c>
      <c r="AD20" s="17">
        <f t="shared" si="2"/>
        <v>5</v>
      </c>
      <c r="AG20" s="24">
        <v>2.6</v>
      </c>
      <c r="AH20" s="24">
        <f t="shared" si="9"/>
        <v>77</v>
      </c>
      <c r="AI20">
        <f>IF(((AL20+AJ20+AK20)/$AL$3)&gt;=((Endnoten!$AH$5+1)/100),1,IF(((AL20+AJ20+AK20)/$AL$3)&gt;=(Endnoten!$AH$5/100),1.1,IF(((AL20+AJ20+AK20)/$AL$3)&gt;=(Endnoten!$AH$6/100),1.2,IF(((AL20+AJ20+AK20)/$AL$3)&gt;=(Endnoten!$AH$7/100),1.3,IF(((AL20+AJ20+AK20)/$AL$3)&gt;=((Endnoten!$AH$8)/100),1.4,IF(((AL20+AJ20+AK20)/$AL$3)&gt;=((Endnoten!$AH$9)/100),1.5,IF(((AL20+AJ20+AK20)/$AL$3)&gt;=((Endnoten!$AH$10)/100),1.6,IF(((AL20+AJ20+AK20)/$AL$3)&gt;=((Endnoten!$AH$11)/100),1.7,IF(((AL20+AJ20+AK20)/$AL$3)&gt;=((Endnoten!$AH$12)/100),1.8,IF(((AL20+AJ20+AK20)/$AL$3)&gt;=((Endnoten!$AH$13)/100),1.9,IF(((AL20+AJ20+AK20)/$AL$3)&gt;=((Endnoten!$AH$14)/100),2,IF(((AL20+AJ20+AK20)/$AL$3)&gt;=((Endnoten!$AH$15)/100),2.1,IF(((AL20+AJ20+AK20)/$AL$3)&gt;=((Endnoten!$AH$16)/100),2.2,IF(((AL20+AJ20+AK20)/$AL$3)&gt;=((Endnoten!$AH$17)/100),2.3,IF(((AL20+AJ20+AK20)/$AL$3)&gt;=((Endnoten!$AH$18)/100),2.4,IF(((AL20+AJ20+AK20)/$AL$3)&gt;=((Endnoten!$AH$19)/100),2.5,IF(((AL20+AJ20+AK20)/$AL$3)&gt;=((Endnoten!$AH$20)/100),2.6,IF(((AL20+AJ20+AK20)/$AL$3)&gt;=((Endnoten!$AH$21)/100),2.7,IF(((AL20+AJ20+AK20)/$AL$3)&gt;=((Endnoten!$AH$22)/100),2.8,IF(((AL20+AJ20+AK20)/$AL$3)&gt;=((Endnoten!$AH$23)/100),2.9,IF(((AL20+AJ20+AK20)/$AL$3)&gt;=((Endnoten!$AH$24)/100),3,IF(((AL20+AJ20+AK20)/$AL$3)&gt;=((Endnoten!$AH$25)/100),3.1,IF(((AL20+AJ20+AK20)/$AL$3)&gt;=((Endnoten!$AH$26)/100),3.2,IF(((AL20+AJ20+AK20)/$AL$3)&gt;=((Endnoten!$AH$27)/100),3.3,IF(((AL20+AJ20+AK20)/$AL$3)&gt;=((Endnoten!$AH$28)/100),3.4,IF(((AL20+AJ20+AK20)/$AL$3)&gt;=((Endnoten!$AH$29)/100),3.5,IF(((AL20+AJ20+AK20)/$AL$3)&gt;=((Endnoten!$AH$30)/100),3.6,IF(((AL20+AJ20+AK20)/$AL$3)&gt;=((Endnoten!$AH$31)/100),3.7,IF(((AL20+AJ20+AK20)/$AL$3)&gt;=((Endnoten!$AH$32)/100),3.8,IF(((AL20+AJ20+AK20)/$AL$3)&gt;=((Endnoten!$AH$33)/100),3.9,IF(((AL20+AJ20+AK20)/$AL$3)&gt;=((Endnoten!$AH$34)/100),4,IF(((AL20+AJ20+AK20)/$AL$3)&gt;=((Endnoten!$AH$35)/100),4.1,IF(((AL20+AJ20+AK20)/$AL$3)&gt;=((Endnoten!$AH$36)/100),4.2,IF(((AL20+AJ20+AK20)/$AL$3)&gt;=((Endnoten!$AH$37)/100),4.3,IF(((AL20+AJ20+AK20)/$AL$3)&gt;=((Endnoten!$AH$38)/100),4.4,IF(((AL20+AJ20+AK20)/$AL$3)&gt;=((Endnoten!$AH$39)/100),4.5,IF(((AL20+AJ20+AK20)/$AL$3)&gt;=((Endnoten!$AH$40)/100),4.6,IF(((AL20+AJ20+AK20)/$AL$3)&gt;=((Endnoten!$AH$41)/100),4.7,IF(((AL20+AJ20+AK20)/$AL$3)&gt;=((Endnoten!$AH$42)/100),4.8,IF(((AL20+AJ20+AK20)/$AL$3)&gt;=((Endnoten!$AH$43)/100),4.9,5))))))))))))))))))))))))))))))))))))))))</f>
        <v>2.6</v>
      </c>
      <c r="AL20">
        <f t="shared" si="7"/>
        <v>77</v>
      </c>
      <c r="AN20" s="82"/>
      <c r="AO20" s="82">
        <f t="shared" si="3"/>
        <v>5</v>
      </c>
      <c r="AP20" s="82">
        <f t="shared" si="4"/>
        <v>5</v>
      </c>
      <c r="AQ20" s="82">
        <f t="shared" si="5"/>
        <v>5</v>
      </c>
      <c r="AR20" s="82">
        <f t="shared" si="6"/>
        <v>5</v>
      </c>
      <c r="AT20" s="1">
        <f>IF(((Notenliste!C20+Notenliste!E20+Notenliste!G20)/$AT$1)&gt;=((Endnoten!$AH$5+1)/100),1,IF(((Notenliste!C20+Notenliste!E20+Notenliste!G20)/$AT$1)&gt;=(Endnoten!$AH$5/100),1.1,IF(((Notenliste!C20+Notenliste!E20+Notenliste!G20)/$AT$1)&gt;=(Endnoten!$AH$6/100),1.2,IF(((Notenliste!C20+Notenliste!E20+Notenliste!G20)/$AT$1)&gt;=(Endnoten!$AH$7/100),1.3,IF(((Notenliste!C20+Notenliste!E20+Notenliste!G20)/$AT$1)&gt;=((Endnoten!$AH$8)/100),1.4,IF(((Notenliste!C20+Notenliste!E20+Notenliste!G20)/$AT$1)&gt;=((Endnoten!$AH$9)/100),1.5,IF(((Notenliste!C20+Notenliste!E20+Notenliste!G20)/$AT$1)&gt;=((Endnoten!$AH$10)/100),1.6,IF(((Notenliste!C20+Notenliste!E20+Notenliste!G20)/$AT$1)&gt;=((Endnoten!$AH$11)/100),1.7,IF(((Notenliste!C20+Notenliste!E20+Notenliste!G20)/$AT$1)&gt;=((Endnoten!$AH$12)/100),1.8,IF(((Notenliste!C20+Notenliste!E20+Notenliste!G20)/$AT$1)&gt;=((Endnoten!$AH$13)/100),1.9,IF(((Notenliste!C20+Notenliste!E20+Notenliste!G20)/$AT$1)&gt;=((Endnoten!$AH$14)/100),2,IF(((Notenliste!C20+Notenliste!E20+Notenliste!G20)/$AT$1)&gt;=((Endnoten!$AH$15)/100),2.1,IF(((Notenliste!C20+Notenliste!E20+Notenliste!G20)/$AT$1)&gt;=((Endnoten!$AH$16)/100),2.2,IF(((Notenliste!C20+Notenliste!E20+Notenliste!G20)/$AT$1)&gt;=((Endnoten!$AH$17)/100),2.3,IF(((Notenliste!C20+Notenliste!E20+Notenliste!G20)/$AT$1)&gt;=((Endnoten!$AH$18)/100),2.4,IF(((Notenliste!C20+Notenliste!E20+Notenliste!G20)/$AT$1)&gt;=((Endnoten!$AH$19)/100),2.5,IF(((Notenliste!C20+Notenliste!E20+Notenliste!G20)/$AT$1)&gt;=((Endnoten!$AH$20)/100),2.6,IF(((Notenliste!C20+Notenliste!E20+Notenliste!G20)/$AT$1)&gt;=((Endnoten!$AH$21)/100),2.7,IF(((Notenliste!C20+Notenliste!E20+Notenliste!G20)/$AT$1)&gt;=((Endnoten!$AH$22)/100),2.8,IF(((Notenliste!C20+Notenliste!E20+Notenliste!G20)/$AT$1)&gt;=((Endnoten!$AH$23)/100),2.9,IF(((Notenliste!C20+Notenliste!E20+Notenliste!G20)/$AT$1)&gt;=((Endnoten!$AH$24)/100),3,IF(((Notenliste!C20+Notenliste!E20+Notenliste!G20)/$AT$1)&gt;=((Endnoten!$AH$25)/100),3.1,IF(((Notenliste!C20+Notenliste!E20+Notenliste!G20)/$AT$1)&gt;=((Endnoten!$AH$26)/100),3.2,IF(((Notenliste!C20+Notenliste!E20+Notenliste!G20)/$AT$1)&gt;=((Endnoten!$AH$27)/100),3.3,IF(((Notenliste!C20+Notenliste!E20+Notenliste!G20)/$AT$1)&gt;=((Endnoten!$AH$28)/100),3.4,IF(((Notenliste!C20+Notenliste!E20+Notenliste!G20)/$AT$1)&gt;=((Endnoten!$AH$29)/100),3.5,IF(((Notenliste!C20+Notenliste!E20+Notenliste!G20)/$AT$1)&gt;=((Endnoten!$AH$30)/100),3.6,IF(((Notenliste!C20+Notenliste!E20+Notenliste!G20)/$AT$1)&gt;=((Endnoten!$AH$31)/100),3.7,IF(((Notenliste!C20+Notenliste!E20+Notenliste!G20)/$AT$1)&gt;=((Endnoten!$AH$32)/100),3.8,IF(((Notenliste!C20+Notenliste!E20+Notenliste!G20)/$AT$1)&gt;=((Endnoten!$AH$33)/100),3.9,IF(((Notenliste!C20+Notenliste!E20+Notenliste!G20)/$AT$1)&gt;=((Endnoten!$AH$34)/100),4,IF(((Notenliste!C20+Notenliste!E20+Notenliste!G20)/$AT$1)&gt;=((Endnoten!$AH$35)/100),4.1,IF(((Notenliste!C20+Notenliste!E20+Notenliste!G20)/$AT$1)&gt;=((Endnoten!$AH$36)/100),4.2,IF(((Notenliste!C20+Notenliste!E20+Notenliste!G20)/$AT$1)&gt;=((Endnoten!$AH$37)/100),4.3,IF(((Notenliste!C20+Notenliste!E20+Notenliste!G20)/$AT$1)&gt;=((Endnoten!$AH$38)/100),4.4,IF(((Notenliste!C20+Notenliste!E20+Notenliste!G20)/$AT$1)&gt;=((Endnoten!$AH$39)/100),4.5,IF(((Notenliste!C20+Notenliste!E20+Notenliste!G20)/$AT$1)&gt;=((Endnoten!$AH$40)/100),4.6,IF(((Notenliste!C20+Notenliste!E20+Notenliste!G20)/$AT$1)&gt;=((Endnoten!$AH$41)/100),4.7,IF(((Notenliste!C20+Notenliste!E20+Notenliste!G20)/$AT$1)&gt;=((Endnoten!$AH$42)/100),4.8,IF(((Notenliste!C20+Notenliste!E20+Notenliste!G20)/$AT$1)&gt;=((Endnoten!$AH$43)/100),4.9,5))))))))))))))))))))))))))))))))))))))))</f>
        <v>5</v>
      </c>
      <c r="AU20" s="1">
        <f>IF(((Notenliste!C20+Notenliste!E20+Notenliste!G20+Notenliste!K20)/$AU$1)&gt;=((Endnoten!$AH$5+1)/100),1,IF(((Notenliste!C20+Notenliste!E20+Notenliste!G20+Notenliste!K20)/$AU$1)&gt;=(Endnoten!$AH$5/100),1.1,IF(((Notenliste!C20+Notenliste!E20+Notenliste!G20+Notenliste!K20)/$AU$1)&gt;=(Endnoten!$AH$6/100),1.2,IF(((Notenliste!C20+Notenliste!E20+Notenliste!G20+Notenliste!K20)/$AU$1)&gt;=(Endnoten!$AH$7/100),1.3,IF(((Notenliste!C20+Notenliste!E20+Notenliste!G20+Notenliste!K20)/$AU$1)&gt;=((Endnoten!$AH$8)/100),1.4,IF(((Notenliste!C20+Notenliste!E20+Notenliste!G20+Notenliste!K20)/$AU$1)&gt;=((Endnoten!$AH$9)/100),1.5,IF(((Notenliste!C20+Notenliste!E20+Notenliste!G20+Notenliste!K20)/$AU$1)&gt;=((Endnoten!$AH$10)/100),1.6,IF(((Notenliste!C20+Notenliste!E20+Notenliste!G20+Notenliste!K20)/$AU$1)&gt;=((Endnoten!$AH$11)/100),1.7,IF(((Notenliste!C20+Notenliste!E20+Notenliste!G20+Notenliste!K20)/$AU$1)&gt;=((Endnoten!$AH$12)/100),1.8,IF(((Notenliste!C20+Notenliste!E20+Notenliste!G20+Notenliste!K20)/$AU$1)&gt;=((Endnoten!$AH$13)/100),1.9,IF(((Notenliste!C20+Notenliste!E20+Notenliste!G20+Notenliste!K20)/$AU$1)&gt;=((Endnoten!$AH$14)/100),2,IF(((Notenliste!C20+Notenliste!E20+Notenliste!G20+Notenliste!K20)/$AU$1)&gt;=((Endnoten!$AH$15)/100),2.1,IF(((Notenliste!C20+Notenliste!E20+Notenliste!G20+Notenliste!K20)/$AU$1)&gt;=((Endnoten!$AH$16)/100),2.2,IF(((Notenliste!C20+Notenliste!E20+Notenliste!G20+Notenliste!K20)/$AU$1)&gt;=((Endnoten!$AH$17)/100),2.3,IF(((Notenliste!C20+Notenliste!E20+Notenliste!G20+Notenliste!K20)/$AU$1)&gt;=((Endnoten!$AH$18)/100),2.4,IF(((Notenliste!C20+Notenliste!E20+Notenliste!G20+Notenliste!K20)/$AU$1)&gt;=((Endnoten!$AH$19)/100),2.5,IF(((Notenliste!C20+Notenliste!E20+Notenliste!G20+Notenliste!K20)/$AU$1)&gt;=((Endnoten!$AH$20)/100),2.6,IF(((Notenliste!C20+Notenliste!E20+Notenliste!G20+Notenliste!K20)/$AU$1)&gt;=((Endnoten!$AH$21)/100),2.7,IF(((Notenliste!C20+Notenliste!E20+Notenliste!G20+Notenliste!K20)/$AU$1)&gt;=((Endnoten!$AH$22)/100),2.8,IF(((Notenliste!C20+Notenliste!E20+Notenliste!G20+Notenliste!K20)/$AU$1)&gt;=((Endnoten!$AH$23)/100),2.9,IF(((Notenliste!C20+Notenliste!E20+Notenliste!G20+Notenliste!K20)/$AU$1)&gt;=((Endnoten!$AH$24)/100),3,IF(((Notenliste!C20+Notenliste!E20+Notenliste!G20+Notenliste!K20)/$AU$1)&gt;=((Endnoten!$AH$25)/100),3.1,IF(((Notenliste!C20+Notenliste!E20+Notenliste!G20+Notenliste!K20)/$AU$1)&gt;=((Endnoten!$AH$26)/100),3.2,IF(((Notenliste!C20+Notenliste!E20+Notenliste!G20+Notenliste!K20)/$AU$1)&gt;=((Endnoten!$AH$27)/100),3.3,IF(((Notenliste!C20+Notenliste!E20+Notenliste!G20+Notenliste!K20)/$AU$1)&gt;=((Endnoten!$AH$28)/100),3.4,IF(((Notenliste!C20+Notenliste!E20+Notenliste!G20+Notenliste!K20)/$AU$1)&gt;=((Endnoten!$AH$29)/100),3.5,IF(((Notenliste!C20+Notenliste!E20+Notenliste!G20+Notenliste!K20)/$AU$1)&gt;=((Endnoten!$AH$30)/100),3.6,IF(((Notenliste!C20+Notenliste!E20+Notenliste!G20+Notenliste!K20)/$AU$1)&gt;=((Endnoten!$AH$31)/100),3.7,IF(((Notenliste!C20+Notenliste!E20+Notenliste!G20+Notenliste!K20)/$AU$1)&gt;=((Endnoten!$AH$32)/100),3.8,IF(((Notenliste!C20+Notenliste!E20+Notenliste!G20+Notenliste!K20)/$AU$1)&gt;=((Endnoten!$AH$33)/100),3.9,IF(((Notenliste!C20+Notenliste!E20+Notenliste!G20+Notenliste!K20)/$AU$1)&gt;=((Endnoten!$AH$34)/100),4,IF(((Notenliste!C20+Notenliste!E20+Notenliste!G20+Notenliste!K20)/$AU$1)&gt;=((Endnoten!$AH$35)/100),4.1,IF(((Notenliste!C20+Notenliste!E20+Notenliste!G20+Notenliste!K20)/$AU$1)&gt;=((Endnoten!$AH$36)/100),4.2,IF(((Notenliste!C20+Notenliste!E20+Notenliste!G20+Notenliste!K20)/$AU$1)&gt;=((Endnoten!$AH$37)/100),4.3,IF(((Notenliste!C20+Notenliste!E20+Notenliste!G20+Notenliste!K20)/$AU$1)&gt;=((Endnoten!$AH$38)/100),4.4,IF(((Notenliste!C20+Notenliste!E20+Notenliste!G20+Notenliste!K20)/$AU$1)&gt;=((Endnoten!$AH$39)/100),4.5,IF(((Notenliste!C20+Notenliste!E20+Notenliste!G20+Notenliste!K20)/$AU$1)&gt;=((Endnoten!$AH$40)/100),4.6,IF(((Notenliste!C20+Notenliste!E20+Notenliste!G20+Notenliste!K20)/$AU$1)&gt;=((Endnoten!$AH$41)/100),4.7,IF(((Notenliste!C20+Notenliste!E20+Notenliste!G20+Notenliste!K20)/$AU$1)&gt;=((Endnoten!$AH$42)/100),4.8,IF(((Notenliste!C20+Notenliste!E20+Notenliste!G20+Notenliste!K20)/$AU$1)&gt;=((Endnoten!$AH$43)/100),4.9,5))))))))))))))))))))))))))))))))))))))))</f>
        <v>5</v>
      </c>
    </row>
    <row r="21" spans="1:47" ht="18.75" x14ac:dyDescent="0.3">
      <c r="A21" s="51">
        <f>'Schüler+Bedienungsanleitung'!A21</f>
        <v>18</v>
      </c>
      <c r="B21" s="52">
        <f>'Schüler+Bedienungsanleitung'!B21</f>
        <v>18</v>
      </c>
      <c r="C21" s="49">
        <f>Notenliste!C21</f>
        <v>0</v>
      </c>
      <c r="D21" s="50">
        <f>IF(Notenliste!C21&gt;=0.1,Notenliste!C21/Notenliste!C$1,)</f>
        <v>0</v>
      </c>
      <c r="E21" s="51">
        <f>IF(Endnoten!D21&gt;=(Endnoten!$AF$5/100),1,IF(Endnoten!D21&gt;=(Endnoten!$AF$6/100),2,IF(Endnoten!D21&gt;=(Endnoten!$AF$7/100),3,IF(Endnoten!D21&gt;=(Endnoten!$AF$8/100),4,5))))</f>
        <v>5</v>
      </c>
      <c r="F21" s="57">
        <f>IF(((Notenliste!C21)/Notenliste!$C$1)&gt;=((Endnoten!$AH$5+1)/100),1,IF(((Notenliste!C21)/Notenliste!$C$1)&gt;=(Endnoten!$AH$5/100),1.1,IF(((Notenliste!C21)/Notenliste!$C$1)&gt;=(Endnoten!$AH$6/100),1.2,IF(((Notenliste!C21)/Notenliste!$C$1)&gt;=(Endnoten!$AH$7/100),1.3,IF(((Notenliste!C21)/Notenliste!$C$1)&gt;=((Endnoten!$AH$8)/100),1.4,IF(((Notenliste!C21)/Notenliste!$C$1)&gt;=((Endnoten!$AH$9)/100),1.5,IF(((Notenliste!C21)/Notenliste!$C$1)&gt;=((Endnoten!$AH$10)/100),1.6,IF(((Notenliste!C21)/Notenliste!$C$1)&gt;=((Endnoten!$AH$11)/100),1.7,IF(((Notenliste!C21)/Notenliste!$C$1)&gt;=((Endnoten!$AH$12)/100),1.8,IF(((Notenliste!C21)/Notenliste!$C$1)&gt;=((Endnoten!$AH$13)/100),1.9,IF(((Notenliste!C21)/Notenliste!$C$1)&gt;=((Endnoten!$AH$14)/100),2,IF(((Notenliste!C21)/Notenliste!$C$1)&gt;=((Endnoten!$AH$15)/100),2.1,IF(((Notenliste!C21)/Notenliste!$C$1)&gt;=((Endnoten!$AH$16)/100),2.2,IF(((Notenliste!C21)/Notenliste!$C$1)&gt;=((Endnoten!$AH$17)/100),2.3,IF(((Notenliste!C21)/Notenliste!$C$1)&gt;=((Endnoten!$AH$18)/100),2.4,IF(((Notenliste!C21)/Notenliste!$C$1)&gt;=((Endnoten!$AH$19)/100),2.5,IF(((Notenliste!C21)/Notenliste!$C$1)&gt;=((Endnoten!$AH$20)/100),2.6,IF(((Notenliste!C21)/Notenliste!$C$1)&gt;=((Endnoten!$AH$21)/100),2.7,IF(((Notenliste!C21)/Notenliste!$C$1)&gt;=((Endnoten!$AH$22)/100),2.8,IF(((Notenliste!C21)/Notenliste!$C$1)&gt;=((Endnoten!$AH$23)/100),2.9,IF(((Notenliste!C21)/Notenliste!$C$1)&gt;=((Endnoten!$AH$24)/100),3,IF(((Notenliste!C21)/Notenliste!$C$1)&gt;=((Endnoten!$AH$25)/100),3.1,IF(((Notenliste!C21)/Notenliste!$C$1)&gt;=((Endnoten!$AH$26)/100),3.2,IF(((Notenliste!C21)/Notenliste!$C$1)&gt;=((Endnoten!$AH$27)/100),3.3,IF(((Notenliste!C21)/Notenliste!$C$1)&gt;=((Endnoten!$AH$28)/100),3.4,IF(((Notenliste!C21)/Notenliste!$C$1)&gt;=((Endnoten!$AH$29)/100),3.5,IF(((Notenliste!C21)/Notenliste!$C$1)&gt;=((Endnoten!$AH$30)/100),3.6,IF(((Notenliste!C21)/Notenliste!$C$1)&gt;=((Endnoten!$AH$31)/100),3.7,IF(((Notenliste!C21)/Notenliste!$C$1)&gt;=((Endnoten!$AH$32)/100),3.8,IF(((Notenliste!C21)/Notenliste!$C$1)&gt;=((Endnoten!$AH$33)/100),3.9,IF(((Notenliste!C21)/Notenliste!$C$1)&gt;=((Endnoten!$AH$34)/100),4,IF(((Notenliste!C21)/Notenliste!$C$1)&gt;=((Endnoten!$AH$35)/100),4.1,IF(((Notenliste!C21)/Notenliste!$C$1)&gt;=((Endnoten!$AH$36)/100),4.2,IF(((Notenliste!C21)/Notenliste!$C$1)&gt;=((Endnoten!$AH$37)/100),4.3,IF(((Notenliste!C21)/Notenliste!$C$1)&gt;=((Endnoten!$AH$38)/100),4.4,IF(((Notenliste!C21)/Notenliste!$C$1)&gt;=((Endnoten!$AH$39)/100),4.5,IF(((Notenliste!C21)/Notenliste!$C$1)&gt;=((Endnoten!$AH$40)/100),4.6,IF(((Notenliste!C21)/Notenliste!$C$1)&gt;=((Endnoten!$AH$41)/100),4.7,IF(((Notenliste!C21)/Notenliste!$C$1)&gt;=((Endnoten!$AH$42)/100),4.8,IF(((Notenliste!C21)/Notenliste!$C$1)&gt;=((Endnoten!$AH$43)/100),4.9,5))))))))))))))))))))))))))))))))))))))))</f>
        <v>5</v>
      </c>
      <c r="G21" s="49">
        <f>Notenliste!E21</f>
        <v>0</v>
      </c>
      <c r="H21" s="50">
        <f>IF(Notenliste!E21&gt;=0.1,Notenliste!E21/Notenliste!E$1,)</f>
        <v>0</v>
      </c>
      <c r="I21" s="51">
        <f>IF(Endnoten!H21&gt;=(Endnoten!$AF$5/100),1,IF(Endnoten!H21&gt;=(Endnoten!$AF$6/100),2,IF(Endnoten!H21&gt;=(Endnoten!$AF$7/100),3,IF(Endnoten!H21&gt;=(Endnoten!$AF$8/100),4,5))))</f>
        <v>5</v>
      </c>
      <c r="J21" s="57">
        <f>IF(((Notenliste!E21)/Notenliste!$E$1)&gt;=((Endnoten!$AH$5+1)/100),1,IF(((Notenliste!E21)/Notenliste!$E$1)&gt;=(Endnoten!$AH$5/100),1.1,IF(((Notenliste!E21)/Notenliste!$E$1)&gt;=(Endnoten!$AH$6/100),1.2,IF(((Notenliste!E21)/Notenliste!$E$1)&gt;=(Endnoten!$AH$7/100),1.3,IF(((Notenliste!E21)/Notenliste!$E$1)&gt;=((Endnoten!$AH$8)/100),1.4,IF(((Notenliste!E21)/Notenliste!$E$1)&gt;=((Endnoten!$AH$9)/100),1.5,IF(((Notenliste!E21)/Notenliste!$E$1)&gt;=((Endnoten!$AH$10)/100),1.6,IF(((Notenliste!E21)/Notenliste!$E$1)&gt;=((Endnoten!$AH$11)/100),1.7,IF(((Notenliste!E21)/Notenliste!$E$1)&gt;=((Endnoten!$AH$12)/100),1.8,IF(((Notenliste!E21)/Notenliste!$E$1)&gt;=((Endnoten!$AH$13)/100),1.9,IF(((Notenliste!E21)/Notenliste!$E$1)&gt;=((Endnoten!$AH$14)/100),2,IF(((Notenliste!E21)/Notenliste!$E$1)&gt;=((Endnoten!$AH$15)/100),2.1,IF(((Notenliste!E21)/Notenliste!$E$1)&gt;=((Endnoten!$AH$16)/100),2.2,IF(((Notenliste!E21)/Notenliste!$E$1)&gt;=((Endnoten!$AH$17)/100),2.3,IF(((Notenliste!E21)/Notenliste!$E$1)&gt;=((Endnoten!$AH$18)/100),2.4,IF(((Notenliste!E21)/Notenliste!$E$1)&gt;=((Endnoten!$AH$19)/100),2.5,IF(((Notenliste!E21)/Notenliste!$E$1)&gt;=((Endnoten!$AH$20)/100),2.6,IF(((Notenliste!E21)/Notenliste!$E$1)&gt;=((Endnoten!$AH$21)/100),2.7,IF(((Notenliste!E21)/Notenliste!$E$1)&gt;=((Endnoten!$AH$22)/100),2.8,IF(((Notenliste!E21)/Notenliste!$E$1)&gt;=((Endnoten!$AH$23)/100),2.9,IF(((Notenliste!E21)/Notenliste!$E$1)&gt;=((Endnoten!$AH$24)/100),3,IF(((Notenliste!E21)/Notenliste!$E$1)&gt;=((Endnoten!$AH$25)/100),3.1,IF(((Notenliste!E21)/Notenliste!$E$1)&gt;=((Endnoten!$AH$26)/100),3.2,IF(((Notenliste!E21)/Notenliste!$E$1)&gt;=((Endnoten!$AH$27)/100),3.3,IF(((Notenliste!E21)/Notenliste!$E$1)&gt;=((Endnoten!$AH$28)/100),3.4,IF(((Notenliste!E21)/Notenliste!$E$1)&gt;=((Endnoten!$AH$29)/100),3.5,IF(((Notenliste!E21)/Notenliste!$E$1)&gt;=((Endnoten!$AH$30)/100),3.6,IF(((Notenliste!E21)/Notenliste!$E$1)&gt;=((Endnoten!$AH$31)/100),3.7,IF(((Notenliste!E21)/Notenliste!$E$1)&gt;=((Endnoten!$AH$32)/100),3.8,IF(((Notenliste!E21)/Notenliste!$E$1)&gt;=((Endnoten!$AH$33)/100),3.9,IF(((Notenliste!E21)/Notenliste!$E$1)&gt;=((Endnoten!$AH$34)/100),4,IF(((Notenliste!E21)/Notenliste!$E$1)&gt;=((Endnoten!$AH$35)/100),4.1,IF(((Notenliste!E21)/Notenliste!$E$1)&gt;=((Endnoten!$AH$36)/100),4.2,IF(((Notenliste!E21)/Notenliste!$E$1)&gt;=((Endnoten!$AH$37)/100),4.3,IF(((Notenliste!E21)/Notenliste!$E$1)&gt;=((Endnoten!$AH$38)/100),4.4,IF(((Notenliste!E21)/Notenliste!$E$1)&gt;=((Endnoten!$AH$39)/100),4.5,IF(((Notenliste!E21)/Notenliste!$E$1)&gt;=((Endnoten!$AH$40)/100),4.6,IF(((Notenliste!E21)/Notenliste!$E$1)&gt;=((Endnoten!$AH$41)/100),4.7,IF(((Notenliste!E21)/Notenliste!$E$1)&gt;=((Endnoten!$AH$42)/100),4.8,IF(((Notenliste!E21)/Notenliste!$E$1)&gt;=((Endnoten!$AH$43)/100),4.9,5))))))))))))))))))))))))))))))))))))))))</f>
        <v>5</v>
      </c>
      <c r="K21" s="49">
        <f>Notenliste!G21</f>
        <v>0</v>
      </c>
      <c r="L21" s="50">
        <f>IF(Notenliste!G21&gt;=0.1,Notenliste!G21/Notenliste!G$1,)</f>
        <v>0</v>
      </c>
      <c r="M21" s="51">
        <f>IF(Endnoten!L21&gt;=(Endnoten!$AF$5/100),1,IF(Endnoten!L21&gt;=(Endnoten!$AF$6/100),2,IF(Endnoten!L21&gt;=(Endnoten!$AF$7/100),3,IF(Endnoten!L21&gt;=(Endnoten!$AF$8/100),4,5))))</f>
        <v>5</v>
      </c>
      <c r="N21" s="57">
        <f>IF(((Notenliste!G21)/Notenliste!$G$1)&gt;=((Endnoten!$AH$5+1)/100),1,IF(((Notenliste!G21)/Notenliste!$G$1)&gt;=(Endnoten!$AH$5/100),1.1,IF(((Notenliste!G21)/Notenliste!$G$1)&gt;=(Endnoten!$AH$6/100),1.2,IF(((Notenliste!G21)/Notenliste!$G$1)&gt;=(Endnoten!$AH$7/100),1.3,IF(((Notenliste!G21)/Notenliste!$G$1)&gt;=((Endnoten!$AH$8)/100),1.4,IF(((Notenliste!G21)/Notenliste!$G$1)&gt;=((Endnoten!$AH$9)/100),1.5,IF(((Notenliste!G21)/Notenliste!$G$1)&gt;=((Endnoten!$AH$10)/100),1.6,IF(((Notenliste!G21)/Notenliste!$G$1)&gt;=((Endnoten!$AH$11)/100),1.7,IF(((Notenliste!G21)/Notenliste!$G$1)&gt;=((Endnoten!$AH$12)/100),1.8,IF(((Notenliste!G21)/Notenliste!$G$1)&gt;=((Endnoten!$AH$13)/100),1.9,IF(((Notenliste!G21)/Notenliste!$G$1)&gt;=((Endnoten!$AH$14)/100),2,IF(((Notenliste!G21)/Notenliste!$G$1)&gt;=((Endnoten!$AH$15)/100),2.1,IF(((Notenliste!G21)/Notenliste!$G$1)&gt;=((Endnoten!$AH$16)/100),2.2,IF(((Notenliste!G21)/Notenliste!$G$1)&gt;=((Endnoten!$AH$17)/100),2.3,IF(((Notenliste!G21)/Notenliste!$G$1)&gt;=((Endnoten!$AH$18)/100),2.4,IF(((Notenliste!G21)/Notenliste!$G$1)&gt;=((Endnoten!$AH$19)/100),2.5,IF(((Notenliste!G21)/Notenliste!$G$1)&gt;=((Endnoten!$AH$20)/100),2.6,IF(((Notenliste!G21)/Notenliste!$G$1)&gt;=((Endnoten!$AH$21)/100),2.7,IF(((Notenliste!G21)/Notenliste!$G$1)&gt;=((Endnoten!$AH$22)/100),2.8,IF(((Notenliste!G21)/Notenliste!$G$1)&gt;=((Endnoten!$AH$23)/100),2.9,IF(((Notenliste!G21)/Notenliste!$G$1)&gt;=((Endnoten!$AH$24)/100),3,IF(((Notenliste!G21)/Notenliste!$G$1)&gt;=((Endnoten!$AH$25)/100),3.1,IF(((Notenliste!G21)/Notenliste!$G$1)&gt;=((Endnoten!$AH$26)/100),3.2,IF(((Notenliste!G21)/Notenliste!$G$1)&gt;=((Endnoten!$AH$27)/100),3.3,IF(((Notenliste!G21)/Notenliste!$G$1)&gt;=((Endnoten!$AH$28)/100),3.4,IF(((Notenliste!G21)/Notenliste!$G$1)&gt;=((Endnoten!$AH$29)/100),3.5,IF(((Notenliste!G21)/Notenliste!$G$1)&gt;=((Endnoten!$AH$30)/100),3.6,IF(((Notenliste!G21)/Notenliste!$G$1)&gt;=((Endnoten!$AH$31)/100),3.7,IF(((Notenliste!G21)/Notenliste!$G$1)&gt;=((Endnoten!$AH$32)/100),3.8,IF(((Notenliste!G21)/Notenliste!$G$1)&gt;=((Endnoten!$AH$33)/100),3.9,IF(((Notenliste!G21)/Notenliste!$G$1)&gt;=((Endnoten!$AH$34)/100),4,IF(((Notenliste!G21)/Notenliste!$G$1)&gt;=((Endnoten!$AH$35)/100),4.1,IF(((Notenliste!G21)/Notenliste!$G$1)&gt;=((Endnoten!$AH$36)/100),4.2,IF(((Notenliste!G21)/Notenliste!$G$1)&gt;=((Endnoten!$AH$37)/100),4.3,IF(((Notenliste!G21)/Notenliste!$G$1)&gt;=((Endnoten!$AH$38)/100),4.4,IF(((Notenliste!G21)/Notenliste!$G$1)&gt;=((Endnoten!$AH$39)/100),4.5,IF(((Notenliste!G21)/Notenliste!$G$1)&gt;=((Endnoten!$AH$40)/100),4.6,IF(((Notenliste!G21)/Notenliste!$G$1)&gt;=((Endnoten!$AH$41)/100),4.7,IF(((Notenliste!G21)/Notenliste!$G$1)&gt;=((Endnoten!$AH$42)/100),4.8,IF(((Notenliste!G21)/Notenliste!$G$1)&gt;=((Endnoten!$AH$43)/100),4.9,5))))))))))))))))))))))))))))))))))))))))</f>
        <v>5</v>
      </c>
      <c r="O21" s="49">
        <f>Notenliste!K21</f>
        <v>0</v>
      </c>
      <c r="P21" s="36">
        <f>IF(Notenliste!I21&gt;=0.1,Notenliste!I21/Notenliste!I$1,)</f>
        <v>0</v>
      </c>
      <c r="Q21" s="51">
        <f>IF(Endnoten!P21&gt;=(Endnoten!$AF$5/100),1,IF(Endnoten!P21&gt;=(Endnoten!$AF$6/100),2,IF(Endnoten!P21&gt;=(Endnoten!$AF$7/100),3,IF(Endnoten!P21&gt;=(Endnoten!$AF$8/100),4,5))))</f>
        <v>5</v>
      </c>
      <c r="R21" s="57">
        <f>IF(((Notenliste!K21)/Notenliste!$G$1)&gt;=((Endnoten!$AH$5+1)/100),1,IF(((Notenliste!K21)/Notenliste!$G$1)&gt;=(Endnoten!$AH$5/100),1.1,IF(((Notenliste!K21)/Notenliste!$G$1)&gt;=(Endnoten!$AH$6/100),1.2,IF(((Notenliste!K21)/Notenliste!$G$1)&gt;=(Endnoten!$AH$7/100),1.3,IF(((Notenliste!K21)/Notenliste!$G$1)&gt;=((Endnoten!$AH$8)/100),1.4,IF(((Notenliste!K21)/Notenliste!$G$1)&gt;=((Endnoten!$AH$9)/100),1.5,IF(((Notenliste!K21)/Notenliste!$G$1)&gt;=((Endnoten!$AH$10)/100),1.6,IF(((Notenliste!K21)/Notenliste!$G$1)&gt;=((Endnoten!$AH$11)/100),1.7,IF(((Notenliste!K21)/Notenliste!$G$1)&gt;=((Endnoten!$AH$12)/100),1.8,IF(((Notenliste!K21)/Notenliste!$G$1)&gt;=((Endnoten!$AH$13)/100),1.9,IF(((Notenliste!K21)/Notenliste!$G$1)&gt;=((Endnoten!$AH$14)/100),2,IF(((Notenliste!K21)/Notenliste!$G$1)&gt;=((Endnoten!$AH$15)/100),2.1,IF(((Notenliste!K21)/Notenliste!$G$1)&gt;=((Endnoten!$AH$16)/100),2.2,IF(((Notenliste!K21)/Notenliste!$G$1)&gt;=((Endnoten!$AH$17)/100),2.3,IF(((Notenliste!K21)/Notenliste!$G$1)&gt;=((Endnoten!$AH$18)/100),2.4,IF(((Notenliste!K21)/Notenliste!$G$1)&gt;=((Endnoten!$AH$19)/100),2.5,IF(((Notenliste!K21)/Notenliste!$G$1)&gt;=((Endnoten!$AH$20)/100),2.6,IF(((Notenliste!K21)/Notenliste!$G$1)&gt;=((Endnoten!$AH$21)/100),2.7,IF(((Notenliste!K21)/Notenliste!$G$1)&gt;=((Endnoten!$AH$22)/100),2.8,IF(((Notenliste!K21)/Notenliste!$G$1)&gt;=((Endnoten!$AH$23)/100),2.9,IF(((Notenliste!K21)/Notenliste!$G$1)&gt;=((Endnoten!$AH$24)/100),3,IF(((Notenliste!K21)/Notenliste!$G$1)&gt;=((Endnoten!$AH$25)/100),3.1,IF(((Notenliste!K21)/Notenliste!$G$1)&gt;=((Endnoten!$AH$26)/100),3.2,IF(((Notenliste!K21)/Notenliste!$G$1)&gt;=((Endnoten!$AH$27)/100),3.3,IF(((Notenliste!K21)/Notenliste!$G$1)&gt;=((Endnoten!$AH$28)/100),3.4,IF(((Notenliste!K21)/Notenliste!$G$1)&gt;=((Endnoten!$AH$29)/100),3.5,IF(((Notenliste!K21)/Notenliste!$G$1)&gt;=((Endnoten!$AH$30)/100),3.6,IF(((Notenliste!K21)/Notenliste!$G$1)&gt;=((Endnoten!$AH$31)/100),3.7,IF(((Notenliste!K21)/Notenliste!$G$1)&gt;=((Endnoten!$AH$32)/100),3.8,IF(((Notenliste!K21)/Notenliste!$G$1)&gt;=((Endnoten!$AH$33)/100),3.9,IF(((Notenliste!K21)/Notenliste!$G$1)&gt;=((Endnoten!$AH$34)/100),4,IF(((Notenliste!K21)/Notenliste!$G$1)&gt;=((Endnoten!$AH$35)/100),4.1,IF(((Notenliste!K21)/Notenliste!$G$1)&gt;=((Endnoten!$AH$36)/100),4.2,IF(((Notenliste!K21)/Notenliste!$G$1)&gt;=((Endnoten!$AH$37)/100),4.3,IF(((Notenliste!K21)/Notenliste!$G$1)&gt;=((Endnoten!$AH$38)/100),4.4,IF(((Notenliste!K21)/Notenliste!$G$1)&gt;=((Endnoten!$AH$39)/100),4.5,IF(((Notenliste!K21)/Notenliste!$G$1)&gt;=((Endnoten!$AH$40)/100),4.6,IF(((Notenliste!K21)/Notenliste!$G$1)&gt;=((Endnoten!$AH$41)/100),4.7,IF(((Notenliste!K21)/Notenliste!$G$1)&gt;=((Endnoten!$AH$42)/100),4.8,IF(((Notenliste!K21)/Notenliste!$G$1)&gt;=((Endnoten!$AH$43)/100),4.9,5))))))))))))))))))))))))))))))))))))))))</f>
        <v>5</v>
      </c>
      <c r="S21" s="49">
        <f>Notenliste!K21</f>
        <v>0</v>
      </c>
      <c r="T21" s="50">
        <f>IF(Notenliste!K21&gt;=0.1,Notenliste!K21/Notenliste!K$1,)</f>
        <v>0</v>
      </c>
      <c r="U21" s="51">
        <f>IF(Endnoten!T21&gt;=(Endnoten!$AF$5/100),1,IF(Endnoten!T21&gt;=(Endnoten!$AF$6/100),2,IF(Endnoten!T21&gt;=(Endnoten!$AF$7/100),3,IF(Endnoten!T21&gt;=(Endnoten!$AF$8/100),4,5))))</f>
        <v>5</v>
      </c>
      <c r="V21" s="57">
        <f>IF(((Notenliste!K21)/Notenliste!$K$1)&gt;=((Endnoten!$AH$5+1)/100),1,IF(((Notenliste!K21)/Notenliste!$K$1)&gt;=(Endnoten!$AH$5/100),1.1,IF(((Notenliste!K21)/Notenliste!$K$1)&gt;=(Endnoten!$AH$6/100),1.2,IF(((Notenliste!K21)/Notenliste!$K$1)&gt;=(Endnoten!$AH$7/100),1.3,IF(((Notenliste!K21)/Notenliste!$K$1)&gt;=((Endnoten!$AH$8)/100),1.4,IF(((Notenliste!K21)/Notenliste!$K$1)&gt;=((Endnoten!$AH$9)/100),1.5,IF(((Notenliste!K21)/Notenliste!$K$1)&gt;=((Endnoten!$AH$10)/100),1.6,IF(((Notenliste!K21)/Notenliste!$K$1)&gt;=((Endnoten!$AH$11)/100),1.7,IF(((Notenliste!K21)/Notenliste!$K$1)&gt;=((Endnoten!$AH$12)/100),1.8,IF(((Notenliste!K21)/Notenliste!$K$1)&gt;=((Endnoten!$AH$13)/100),1.9,IF(((Notenliste!K21)/Notenliste!$K$1)&gt;=((Endnoten!$AH$14)/100),2,IF(((Notenliste!K21)/Notenliste!$K$1)&gt;=((Endnoten!$AH$15)/100),2.1,IF(((Notenliste!K21)/Notenliste!$K$1)&gt;=((Endnoten!$AH$16)/100),2.2,IF(((Notenliste!K21)/Notenliste!$K$1)&gt;=((Endnoten!$AH$17)/100),2.3,IF(((Notenliste!K21)/Notenliste!$K$1)&gt;=((Endnoten!$AH$18)/100),2.4,IF(((Notenliste!K21)/Notenliste!$K$1)&gt;=((Endnoten!$AH$19)/100),2.5,IF(((Notenliste!K21)/Notenliste!$K$1)&gt;=((Endnoten!$AH$20)/100),2.6,IF(((Notenliste!K21)/Notenliste!$K$1)&gt;=((Endnoten!$AH$21)/100),2.7,IF(((Notenliste!K21)/Notenliste!$K$1)&gt;=((Endnoten!$AH$22)/100),2.8,IF(((Notenliste!K21)/Notenliste!$K$1)&gt;=((Endnoten!$AH$23)/100),2.9,IF(((Notenliste!K21)/Notenliste!$K$1)&gt;=((Endnoten!$AH$24)/100),3,IF(((Notenliste!K21)/Notenliste!$K$1)&gt;=((Endnoten!$AH$25)/100),3.1,IF(((Notenliste!K21)/Notenliste!$K$1)&gt;=((Endnoten!$AH$26)/100),3.2,IF(((Notenliste!K21)/Notenliste!$K$1)&gt;=((Endnoten!$AH$27)/100),3.3,IF(((Notenliste!K21)/Notenliste!$K$1)&gt;=((Endnoten!$AH$28)/100),3.4,IF(((Notenliste!K21)/Notenliste!$K$1)&gt;=((Endnoten!$AH$29)/100),3.5,IF(((Notenliste!K21)/Notenliste!$K$1)&gt;=((Endnoten!$AH$30)/100),3.6,IF(((Notenliste!K21)/Notenliste!$K$1)&gt;=((Endnoten!$AH$31)/100),3.7,IF(((Notenliste!K21)/Notenliste!$K$1)&gt;=((Endnoten!$AH$32)/100),3.8,IF(((Notenliste!K21)/Notenliste!$K$1)&gt;=((Endnoten!$AH$33)/100),3.9,IF(((Notenliste!K21)/Notenliste!$K$1)&gt;=((Endnoten!$AH$34)/100),4,IF(((Notenliste!K21)/Notenliste!$K$1)&gt;=((Endnoten!$AH$35)/100),4.1,IF(((Notenliste!K21)/Notenliste!$K$1)&gt;=((Endnoten!$AH$36)/100),4.2,IF(((Notenliste!K21)/Notenliste!$K$1)&gt;=((Endnoten!$AH$37)/100),4.3,IF(((Notenliste!K21)/Notenliste!$K$1)&gt;=((Endnoten!$AH$38)/100),4.4,IF(((Notenliste!K21)/Notenliste!$K$1)&gt;=((Endnoten!$AH$39)/100),4.5,IF(((Notenliste!K21)/Notenliste!$K$1)&gt;=((Endnoten!$AH$40)/100),4.6,IF(((Notenliste!K21)/Notenliste!$K$1)&gt;=((Endnoten!$AH$41)/100),4.7,IF(((Notenliste!K21)/Notenliste!$K$1)&gt;=((Endnoten!$AH$42)/100),4.8,IF(((Notenliste!K21)/Notenliste!$K$1)&gt;=((Endnoten!$AH$43)/100),4.9,5))))))))))))))))))))))))))))))))))))))))</f>
        <v>5</v>
      </c>
      <c r="W21" s="53">
        <v>0</v>
      </c>
      <c r="X21" s="50" t="e" cm="1">
        <f t="array" ref="X21">_xlfn.IFS((T21&gt;0.1),(AVERAGE(F21,J21,N21,R21,U21)),(P21&gt;=0.1),(AVERAGE(F21,J21,N21,R21)),(L21&gt;=0.1),(AVERAGE(F21,J21,N21)),(H21&gt;0.1),(AVERAGE(F21,J21)),(D21&gt;0.1),F21)</f>
        <v>#N/A</v>
      </c>
      <c r="Y21" s="54">
        <f t="shared" si="0"/>
        <v>5</v>
      </c>
      <c r="Z21" s="54"/>
      <c r="AA21" s="78">
        <f>Notenliste!AJ21</f>
        <v>1</v>
      </c>
      <c r="AB21" s="54" t="e">
        <f>((AA21*Notenliste!$AJ$2)+(IF(W21=0,X21,Y21)*(1-Notenliste!$AJ$2)))</f>
        <v>#N/A</v>
      </c>
      <c r="AC21" s="55">
        <f t="shared" si="1"/>
        <v>5</v>
      </c>
      <c r="AD21" s="17">
        <f t="shared" si="2"/>
        <v>5</v>
      </c>
      <c r="AG21" s="24">
        <v>2.7</v>
      </c>
      <c r="AH21" s="24">
        <f t="shared" si="9"/>
        <v>75.5</v>
      </c>
      <c r="AI21">
        <f>IF(((AL21+AJ21+AK21)/$AL$3)&gt;=((Endnoten!$AH$5+1)/100),1,IF(((AL21+AJ21+AK21)/$AL$3)&gt;=(Endnoten!$AH$5/100),1.1,IF(((AL21+AJ21+AK21)/$AL$3)&gt;=(Endnoten!$AH$6/100),1.2,IF(((AL21+AJ21+AK21)/$AL$3)&gt;=(Endnoten!$AH$7/100),1.3,IF(((AL21+AJ21+AK21)/$AL$3)&gt;=((Endnoten!$AH$8)/100),1.4,IF(((AL21+AJ21+AK21)/$AL$3)&gt;=((Endnoten!$AH$9)/100),1.5,IF(((AL21+AJ21+AK21)/$AL$3)&gt;=((Endnoten!$AH$10)/100),1.6,IF(((AL21+AJ21+AK21)/$AL$3)&gt;=((Endnoten!$AH$11)/100),1.7,IF(((AL21+AJ21+AK21)/$AL$3)&gt;=((Endnoten!$AH$12)/100),1.8,IF(((AL21+AJ21+AK21)/$AL$3)&gt;=((Endnoten!$AH$13)/100),1.9,IF(((AL21+AJ21+AK21)/$AL$3)&gt;=((Endnoten!$AH$14)/100),2,IF(((AL21+AJ21+AK21)/$AL$3)&gt;=((Endnoten!$AH$15)/100),2.1,IF(((AL21+AJ21+AK21)/$AL$3)&gt;=((Endnoten!$AH$16)/100),2.2,IF(((AL21+AJ21+AK21)/$AL$3)&gt;=((Endnoten!$AH$17)/100),2.3,IF(((AL21+AJ21+AK21)/$AL$3)&gt;=((Endnoten!$AH$18)/100),2.4,IF(((AL21+AJ21+AK21)/$AL$3)&gt;=((Endnoten!$AH$19)/100),2.5,IF(((AL21+AJ21+AK21)/$AL$3)&gt;=((Endnoten!$AH$20)/100),2.6,IF(((AL21+AJ21+AK21)/$AL$3)&gt;=((Endnoten!$AH$21)/100),2.7,IF(((AL21+AJ21+AK21)/$AL$3)&gt;=((Endnoten!$AH$22)/100),2.8,IF(((AL21+AJ21+AK21)/$AL$3)&gt;=((Endnoten!$AH$23)/100),2.9,IF(((AL21+AJ21+AK21)/$AL$3)&gt;=((Endnoten!$AH$24)/100),3,IF(((AL21+AJ21+AK21)/$AL$3)&gt;=((Endnoten!$AH$25)/100),3.1,IF(((AL21+AJ21+AK21)/$AL$3)&gt;=((Endnoten!$AH$26)/100),3.2,IF(((AL21+AJ21+AK21)/$AL$3)&gt;=((Endnoten!$AH$27)/100),3.3,IF(((AL21+AJ21+AK21)/$AL$3)&gt;=((Endnoten!$AH$28)/100),3.4,IF(((AL21+AJ21+AK21)/$AL$3)&gt;=((Endnoten!$AH$29)/100),3.5,IF(((AL21+AJ21+AK21)/$AL$3)&gt;=((Endnoten!$AH$30)/100),3.6,IF(((AL21+AJ21+AK21)/$AL$3)&gt;=((Endnoten!$AH$31)/100),3.7,IF(((AL21+AJ21+AK21)/$AL$3)&gt;=((Endnoten!$AH$32)/100),3.8,IF(((AL21+AJ21+AK21)/$AL$3)&gt;=((Endnoten!$AH$33)/100),3.9,IF(((AL21+AJ21+AK21)/$AL$3)&gt;=((Endnoten!$AH$34)/100),4,IF(((AL21+AJ21+AK21)/$AL$3)&gt;=((Endnoten!$AH$35)/100),4.1,IF(((AL21+AJ21+AK21)/$AL$3)&gt;=((Endnoten!$AH$36)/100),4.2,IF(((AL21+AJ21+AK21)/$AL$3)&gt;=((Endnoten!$AH$37)/100),4.3,IF(((AL21+AJ21+AK21)/$AL$3)&gt;=((Endnoten!$AH$38)/100),4.4,IF(((AL21+AJ21+AK21)/$AL$3)&gt;=((Endnoten!$AH$39)/100),4.5,IF(((AL21+AJ21+AK21)/$AL$3)&gt;=((Endnoten!$AH$40)/100),4.6,IF(((AL21+AJ21+AK21)/$AL$3)&gt;=((Endnoten!$AH$41)/100),4.7,IF(((AL21+AJ21+AK21)/$AL$3)&gt;=((Endnoten!$AH$42)/100),4.8,IF(((AL21+AJ21+AK21)/$AL$3)&gt;=((Endnoten!$AH$43)/100),4.9,5))))))))))))))))))))))))))))))))))))))))</f>
        <v>2.7</v>
      </c>
      <c r="AL21">
        <f t="shared" si="7"/>
        <v>75.5</v>
      </c>
      <c r="AN21" s="82"/>
      <c r="AO21" s="82">
        <f t="shared" si="3"/>
        <v>5</v>
      </c>
      <c r="AP21" s="82">
        <f t="shared" si="4"/>
        <v>5</v>
      </c>
      <c r="AQ21" s="82">
        <f t="shared" si="5"/>
        <v>5</v>
      </c>
      <c r="AR21" s="82">
        <f t="shared" si="6"/>
        <v>5</v>
      </c>
      <c r="AT21" s="1">
        <f>IF(((Notenliste!C21+Notenliste!E21+Notenliste!G21)/$AT$1)&gt;=((Endnoten!$AH$5+1)/100),1,IF(((Notenliste!C21+Notenliste!E21+Notenliste!G21)/$AT$1)&gt;=(Endnoten!$AH$5/100),1.1,IF(((Notenliste!C21+Notenliste!E21+Notenliste!G21)/$AT$1)&gt;=(Endnoten!$AH$6/100),1.2,IF(((Notenliste!C21+Notenliste!E21+Notenliste!G21)/$AT$1)&gt;=(Endnoten!$AH$7/100),1.3,IF(((Notenliste!C21+Notenliste!E21+Notenliste!G21)/$AT$1)&gt;=((Endnoten!$AH$8)/100),1.4,IF(((Notenliste!C21+Notenliste!E21+Notenliste!G21)/$AT$1)&gt;=((Endnoten!$AH$9)/100),1.5,IF(((Notenliste!C21+Notenliste!E21+Notenliste!G21)/$AT$1)&gt;=((Endnoten!$AH$10)/100),1.6,IF(((Notenliste!C21+Notenliste!E21+Notenliste!G21)/$AT$1)&gt;=((Endnoten!$AH$11)/100),1.7,IF(((Notenliste!C21+Notenliste!E21+Notenliste!G21)/$AT$1)&gt;=((Endnoten!$AH$12)/100),1.8,IF(((Notenliste!C21+Notenliste!E21+Notenliste!G21)/$AT$1)&gt;=((Endnoten!$AH$13)/100),1.9,IF(((Notenliste!C21+Notenliste!E21+Notenliste!G21)/$AT$1)&gt;=((Endnoten!$AH$14)/100),2,IF(((Notenliste!C21+Notenliste!E21+Notenliste!G21)/$AT$1)&gt;=((Endnoten!$AH$15)/100),2.1,IF(((Notenliste!C21+Notenliste!E21+Notenliste!G21)/$AT$1)&gt;=((Endnoten!$AH$16)/100),2.2,IF(((Notenliste!C21+Notenliste!E21+Notenliste!G21)/$AT$1)&gt;=((Endnoten!$AH$17)/100),2.3,IF(((Notenliste!C21+Notenliste!E21+Notenliste!G21)/$AT$1)&gt;=((Endnoten!$AH$18)/100),2.4,IF(((Notenliste!C21+Notenliste!E21+Notenliste!G21)/$AT$1)&gt;=((Endnoten!$AH$19)/100),2.5,IF(((Notenliste!C21+Notenliste!E21+Notenliste!G21)/$AT$1)&gt;=((Endnoten!$AH$20)/100),2.6,IF(((Notenliste!C21+Notenliste!E21+Notenliste!G21)/$AT$1)&gt;=((Endnoten!$AH$21)/100),2.7,IF(((Notenliste!C21+Notenliste!E21+Notenliste!G21)/$AT$1)&gt;=((Endnoten!$AH$22)/100),2.8,IF(((Notenliste!C21+Notenliste!E21+Notenliste!G21)/$AT$1)&gt;=((Endnoten!$AH$23)/100),2.9,IF(((Notenliste!C21+Notenliste!E21+Notenliste!G21)/$AT$1)&gt;=((Endnoten!$AH$24)/100),3,IF(((Notenliste!C21+Notenliste!E21+Notenliste!G21)/$AT$1)&gt;=((Endnoten!$AH$25)/100),3.1,IF(((Notenliste!C21+Notenliste!E21+Notenliste!G21)/$AT$1)&gt;=((Endnoten!$AH$26)/100),3.2,IF(((Notenliste!C21+Notenliste!E21+Notenliste!G21)/$AT$1)&gt;=((Endnoten!$AH$27)/100),3.3,IF(((Notenliste!C21+Notenliste!E21+Notenliste!G21)/$AT$1)&gt;=((Endnoten!$AH$28)/100),3.4,IF(((Notenliste!C21+Notenliste!E21+Notenliste!G21)/$AT$1)&gt;=((Endnoten!$AH$29)/100),3.5,IF(((Notenliste!C21+Notenliste!E21+Notenliste!G21)/$AT$1)&gt;=((Endnoten!$AH$30)/100),3.6,IF(((Notenliste!C21+Notenliste!E21+Notenliste!G21)/$AT$1)&gt;=((Endnoten!$AH$31)/100),3.7,IF(((Notenliste!C21+Notenliste!E21+Notenliste!G21)/$AT$1)&gt;=((Endnoten!$AH$32)/100),3.8,IF(((Notenliste!C21+Notenliste!E21+Notenliste!G21)/$AT$1)&gt;=((Endnoten!$AH$33)/100),3.9,IF(((Notenliste!C21+Notenliste!E21+Notenliste!G21)/$AT$1)&gt;=((Endnoten!$AH$34)/100),4,IF(((Notenliste!C21+Notenliste!E21+Notenliste!G21)/$AT$1)&gt;=((Endnoten!$AH$35)/100),4.1,IF(((Notenliste!C21+Notenliste!E21+Notenliste!G21)/$AT$1)&gt;=((Endnoten!$AH$36)/100),4.2,IF(((Notenliste!C21+Notenliste!E21+Notenliste!G21)/$AT$1)&gt;=((Endnoten!$AH$37)/100),4.3,IF(((Notenliste!C21+Notenliste!E21+Notenliste!G21)/$AT$1)&gt;=((Endnoten!$AH$38)/100),4.4,IF(((Notenliste!C21+Notenliste!E21+Notenliste!G21)/$AT$1)&gt;=((Endnoten!$AH$39)/100),4.5,IF(((Notenliste!C21+Notenliste!E21+Notenliste!G21)/$AT$1)&gt;=((Endnoten!$AH$40)/100),4.6,IF(((Notenliste!C21+Notenliste!E21+Notenliste!G21)/$AT$1)&gt;=((Endnoten!$AH$41)/100),4.7,IF(((Notenliste!C21+Notenliste!E21+Notenliste!G21)/$AT$1)&gt;=((Endnoten!$AH$42)/100),4.8,IF(((Notenliste!C21+Notenliste!E21+Notenliste!G21)/$AT$1)&gt;=((Endnoten!$AH$43)/100),4.9,5))))))))))))))))))))))))))))))))))))))))</f>
        <v>5</v>
      </c>
      <c r="AU21" s="1">
        <f>IF(((Notenliste!C21+Notenliste!E21+Notenliste!G21+Notenliste!K21)/$AU$1)&gt;=((Endnoten!$AH$5+1)/100),1,IF(((Notenliste!C21+Notenliste!E21+Notenliste!G21+Notenliste!K21)/$AU$1)&gt;=(Endnoten!$AH$5/100),1.1,IF(((Notenliste!C21+Notenliste!E21+Notenliste!G21+Notenliste!K21)/$AU$1)&gt;=(Endnoten!$AH$6/100),1.2,IF(((Notenliste!C21+Notenliste!E21+Notenliste!G21+Notenliste!K21)/$AU$1)&gt;=(Endnoten!$AH$7/100),1.3,IF(((Notenliste!C21+Notenliste!E21+Notenliste!G21+Notenliste!K21)/$AU$1)&gt;=((Endnoten!$AH$8)/100),1.4,IF(((Notenliste!C21+Notenliste!E21+Notenliste!G21+Notenliste!K21)/$AU$1)&gt;=((Endnoten!$AH$9)/100),1.5,IF(((Notenliste!C21+Notenliste!E21+Notenliste!G21+Notenliste!K21)/$AU$1)&gt;=((Endnoten!$AH$10)/100),1.6,IF(((Notenliste!C21+Notenliste!E21+Notenliste!G21+Notenliste!K21)/$AU$1)&gt;=((Endnoten!$AH$11)/100),1.7,IF(((Notenliste!C21+Notenliste!E21+Notenliste!G21+Notenliste!K21)/$AU$1)&gt;=((Endnoten!$AH$12)/100),1.8,IF(((Notenliste!C21+Notenliste!E21+Notenliste!G21+Notenliste!K21)/$AU$1)&gt;=((Endnoten!$AH$13)/100),1.9,IF(((Notenliste!C21+Notenliste!E21+Notenliste!G21+Notenliste!K21)/$AU$1)&gt;=((Endnoten!$AH$14)/100),2,IF(((Notenliste!C21+Notenliste!E21+Notenliste!G21+Notenliste!K21)/$AU$1)&gt;=((Endnoten!$AH$15)/100),2.1,IF(((Notenliste!C21+Notenliste!E21+Notenliste!G21+Notenliste!K21)/$AU$1)&gt;=((Endnoten!$AH$16)/100),2.2,IF(((Notenliste!C21+Notenliste!E21+Notenliste!G21+Notenliste!K21)/$AU$1)&gt;=((Endnoten!$AH$17)/100),2.3,IF(((Notenliste!C21+Notenliste!E21+Notenliste!G21+Notenliste!K21)/$AU$1)&gt;=((Endnoten!$AH$18)/100),2.4,IF(((Notenliste!C21+Notenliste!E21+Notenliste!G21+Notenliste!K21)/$AU$1)&gt;=((Endnoten!$AH$19)/100),2.5,IF(((Notenliste!C21+Notenliste!E21+Notenliste!G21+Notenliste!K21)/$AU$1)&gt;=((Endnoten!$AH$20)/100),2.6,IF(((Notenliste!C21+Notenliste!E21+Notenliste!G21+Notenliste!K21)/$AU$1)&gt;=((Endnoten!$AH$21)/100),2.7,IF(((Notenliste!C21+Notenliste!E21+Notenliste!G21+Notenliste!K21)/$AU$1)&gt;=((Endnoten!$AH$22)/100),2.8,IF(((Notenliste!C21+Notenliste!E21+Notenliste!G21+Notenliste!K21)/$AU$1)&gt;=((Endnoten!$AH$23)/100),2.9,IF(((Notenliste!C21+Notenliste!E21+Notenliste!G21+Notenliste!K21)/$AU$1)&gt;=((Endnoten!$AH$24)/100),3,IF(((Notenliste!C21+Notenliste!E21+Notenliste!G21+Notenliste!K21)/$AU$1)&gt;=((Endnoten!$AH$25)/100),3.1,IF(((Notenliste!C21+Notenliste!E21+Notenliste!G21+Notenliste!K21)/$AU$1)&gt;=((Endnoten!$AH$26)/100),3.2,IF(((Notenliste!C21+Notenliste!E21+Notenliste!G21+Notenliste!K21)/$AU$1)&gt;=((Endnoten!$AH$27)/100),3.3,IF(((Notenliste!C21+Notenliste!E21+Notenliste!G21+Notenliste!K21)/$AU$1)&gt;=((Endnoten!$AH$28)/100),3.4,IF(((Notenliste!C21+Notenliste!E21+Notenliste!G21+Notenliste!K21)/$AU$1)&gt;=((Endnoten!$AH$29)/100),3.5,IF(((Notenliste!C21+Notenliste!E21+Notenliste!G21+Notenliste!K21)/$AU$1)&gt;=((Endnoten!$AH$30)/100),3.6,IF(((Notenliste!C21+Notenliste!E21+Notenliste!G21+Notenliste!K21)/$AU$1)&gt;=((Endnoten!$AH$31)/100),3.7,IF(((Notenliste!C21+Notenliste!E21+Notenliste!G21+Notenliste!K21)/$AU$1)&gt;=((Endnoten!$AH$32)/100),3.8,IF(((Notenliste!C21+Notenliste!E21+Notenliste!G21+Notenliste!K21)/$AU$1)&gt;=((Endnoten!$AH$33)/100),3.9,IF(((Notenliste!C21+Notenliste!E21+Notenliste!G21+Notenliste!K21)/$AU$1)&gt;=((Endnoten!$AH$34)/100),4,IF(((Notenliste!C21+Notenliste!E21+Notenliste!G21+Notenliste!K21)/$AU$1)&gt;=((Endnoten!$AH$35)/100),4.1,IF(((Notenliste!C21+Notenliste!E21+Notenliste!G21+Notenliste!K21)/$AU$1)&gt;=((Endnoten!$AH$36)/100),4.2,IF(((Notenliste!C21+Notenliste!E21+Notenliste!G21+Notenliste!K21)/$AU$1)&gt;=((Endnoten!$AH$37)/100),4.3,IF(((Notenliste!C21+Notenliste!E21+Notenliste!G21+Notenliste!K21)/$AU$1)&gt;=((Endnoten!$AH$38)/100),4.4,IF(((Notenliste!C21+Notenliste!E21+Notenliste!G21+Notenliste!K21)/$AU$1)&gt;=((Endnoten!$AH$39)/100),4.5,IF(((Notenliste!C21+Notenliste!E21+Notenliste!G21+Notenliste!K21)/$AU$1)&gt;=((Endnoten!$AH$40)/100),4.6,IF(((Notenliste!C21+Notenliste!E21+Notenliste!G21+Notenliste!K21)/$AU$1)&gt;=((Endnoten!$AH$41)/100),4.7,IF(((Notenliste!C21+Notenliste!E21+Notenliste!G21+Notenliste!K21)/$AU$1)&gt;=((Endnoten!$AH$42)/100),4.8,IF(((Notenliste!C21+Notenliste!E21+Notenliste!G21+Notenliste!K21)/$AU$1)&gt;=((Endnoten!$AH$43)/100),4.9,5))))))))))))))))))))))))))))))))))))))))</f>
        <v>5</v>
      </c>
    </row>
    <row r="22" spans="1:47" ht="18.75" x14ac:dyDescent="0.3">
      <c r="A22" s="37">
        <f>'Schüler+Bedienungsanleitung'!A22</f>
        <v>19</v>
      </c>
      <c r="B22" s="72">
        <f>'Schüler+Bedienungsanleitung'!B22</f>
        <v>19</v>
      </c>
      <c r="C22" s="35">
        <f>Notenliste!C22</f>
        <v>0</v>
      </c>
      <c r="D22" s="36">
        <f>IF(Notenliste!C22&gt;=0.1,Notenliste!C22/Notenliste!C$1,)</f>
        <v>0</v>
      </c>
      <c r="E22" s="37">
        <f>IF(Endnoten!D22&gt;=(Endnoten!$AF$5/100),1,IF(Endnoten!D22&gt;=(Endnoten!$AF$6/100),2,IF(Endnoten!D22&gt;=(Endnoten!$AF$7/100),3,IF(Endnoten!D22&gt;=(Endnoten!$AF$8/100),4,5))))</f>
        <v>5</v>
      </c>
      <c r="F22" s="38">
        <f>IF(((Notenliste!C22)/Notenliste!$C$1)&gt;=((Endnoten!$AH$5+1)/100),1,IF(((Notenliste!C22)/Notenliste!$C$1)&gt;=(Endnoten!$AH$5/100),1.1,IF(((Notenliste!C22)/Notenliste!$C$1)&gt;=(Endnoten!$AH$6/100),1.2,IF(((Notenliste!C22)/Notenliste!$C$1)&gt;=(Endnoten!$AH$7/100),1.3,IF(((Notenliste!C22)/Notenliste!$C$1)&gt;=((Endnoten!$AH$8)/100),1.4,IF(((Notenliste!C22)/Notenliste!$C$1)&gt;=((Endnoten!$AH$9)/100),1.5,IF(((Notenliste!C22)/Notenliste!$C$1)&gt;=((Endnoten!$AH$10)/100),1.6,IF(((Notenliste!C22)/Notenliste!$C$1)&gt;=((Endnoten!$AH$11)/100),1.7,IF(((Notenliste!C22)/Notenliste!$C$1)&gt;=((Endnoten!$AH$12)/100),1.8,IF(((Notenliste!C22)/Notenliste!$C$1)&gt;=((Endnoten!$AH$13)/100),1.9,IF(((Notenliste!C22)/Notenliste!$C$1)&gt;=((Endnoten!$AH$14)/100),2,IF(((Notenliste!C22)/Notenliste!$C$1)&gt;=((Endnoten!$AH$15)/100),2.1,IF(((Notenliste!C22)/Notenliste!$C$1)&gt;=((Endnoten!$AH$16)/100),2.2,IF(((Notenliste!C22)/Notenliste!$C$1)&gt;=((Endnoten!$AH$17)/100),2.3,IF(((Notenliste!C22)/Notenliste!$C$1)&gt;=((Endnoten!$AH$18)/100),2.4,IF(((Notenliste!C22)/Notenliste!$C$1)&gt;=((Endnoten!$AH$19)/100),2.5,IF(((Notenliste!C22)/Notenliste!$C$1)&gt;=((Endnoten!$AH$20)/100),2.6,IF(((Notenliste!C22)/Notenliste!$C$1)&gt;=((Endnoten!$AH$21)/100),2.7,IF(((Notenliste!C22)/Notenliste!$C$1)&gt;=((Endnoten!$AH$22)/100),2.8,IF(((Notenliste!C22)/Notenliste!$C$1)&gt;=((Endnoten!$AH$23)/100),2.9,IF(((Notenliste!C22)/Notenliste!$C$1)&gt;=((Endnoten!$AH$24)/100),3,IF(((Notenliste!C22)/Notenliste!$C$1)&gt;=((Endnoten!$AH$25)/100),3.1,IF(((Notenliste!C22)/Notenliste!$C$1)&gt;=((Endnoten!$AH$26)/100),3.2,IF(((Notenliste!C22)/Notenliste!$C$1)&gt;=((Endnoten!$AH$27)/100),3.3,IF(((Notenliste!C22)/Notenliste!$C$1)&gt;=((Endnoten!$AH$28)/100),3.4,IF(((Notenliste!C22)/Notenliste!$C$1)&gt;=((Endnoten!$AH$29)/100),3.5,IF(((Notenliste!C22)/Notenliste!$C$1)&gt;=((Endnoten!$AH$30)/100),3.6,IF(((Notenliste!C22)/Notenliste!$C$1)&gt;=((Endnoten!$AH$31)/100),3.7,IF(((Notenliste!C22)/Notenliste!$C$1)&gt;=((Endnoten!$AH$32)/100),3.8,IF(((Notenliste!C22)/Notenliste!$C$1)&gt;=((Endnoten!$AH$33)/100),3.9,IF(((Notenliste!C22)/Notenliste!$C$1)&gt;=((Endnoten!$AH$34)/100),4,IF(((Notenliste!C22)/Notenliste!$C$1)&gt;=((Endnoten!$AH$35)/100),4.1,IF(((Notenliste!C22)/Notenliste!$C$1)&gt;=((Endnoten!$AH$36)/100),4.2,IF(((Notenliste!C22)/Notenliste!$C$1)&gt;=((Endnoten!$AH$37)/100),4.3,IF(((Notenliste!C22)/Notenliste!$C$1)&gt;=((Endnoten!$AH$38)/100),4.4,IF(((Notenliste!C22)/Notenliste!$C$1)&gt;=((Endnoten!$AH$39)/100),4.5,IF(((Notenliste!C22)/Notenliste!$C$1)&gt;=((Endnoten!$AH$40)/100),4.6,IF(((Notenliste!C22)/Notenliste!$C$1)&gt;=((Endnoten!$AH$41)/100),4.7,IF(((Notenliste!C22)/Notenliste!$C$1)&gt;=((Endnoten!$AH$42)/100),4.8,IF(((Notenliste!C22)/Notenliste!$C$1)&gt;=((Endnoten!$AH$43)/100),4.9,5))))))))))))))))))))))))))))))))))))))))</f>
        <v>5</v>
      </c>
      <c r="G22" s="35">
        <f>Notenliste!E22</f>
        <v>0</v>
      </c>
      <c r="H22" s="36">
        <f>IF(Notenliste!E22&gt;=0.1,Notenliste!E22/Notenliste!E$1,)</f>
        <v>0</v>
      </c>
      <c r="I22" s="37">
        <f>IF(Endnoten!H22&gt;=(Endnoten!$AF$5/100),1,IF(Endnoten!H22&gt;=(Endnoten!$AF$6/100),2,IF(Endnoten!H22&gt;=(Endnoten!$AF$7/100),3,IF(Endnoten!H22&gt;=(Endnoten!$AF$8/100),4,5))))</f>
        <v>5</v>
      </c>
      <c r="J22" s="38">
        <f>IF(((Notenliste!E22)/Notenliste!$E$1)&gt;=((Endnoten!$AH$5+1)/100),1,IF(((Notenliste!E22)/Notenliste!$E$1)&gt;=(Endnoten!$AH$5/100),1.1,IF(((Notenliste!E22)/Notenliste!$E$1)&gt;=(Endnoten!$AH$6/100),1.2,IF(((Notenliste!E22)/Notenliste!$E$1)&gt;=(Endnoten!$AH$7/100),1.3,IF(((Notenliste!E22)/Notenliste!$E$1)&gt;=((Endnoten!$AH$8)/100),1.4,IF(((Notenliste!E22)/Notenliste!$E$1)&gt;=((Endnoten!$AH$9)/100),1.5,IF(((Notenliste!E22)/Notenliste!$E$1)&gt;=((Endnoten!$AH$10)/100),1.6,IF(((Notenliste!E22)/Notenliste!$E$1)&gt;=((Endnoten!$AH$11)/100),1.7,IF(((Notenliste!E22)/Notenliste!$E$1)&gt;=((Endnoten!$AH$12)/100),1.8,IF(((Notenliste!E22)/Notenliste!$E$1)&gt;=((Endnoten!$AH$13)/100),1.9,IF(((Notenliste!E22)/Notenliste!$E$1)&gt;=((Endnoten!$AH$14)/100),2,IF(((Notenliste!E22)/Notenliste!$E$1)&gt;=((Endnoten!$AH$15)/100),2.1,IF(((Notenliste!E22)/Notenliste!$E$1)&gt;=((Endnoten!$AH$16)/100),2.2,IF(((Notenliste!E22)/Notenliste!$E$1)&gt;=((Endnoten!$AH$17)/100),2.3,IF(((Notenliste!E22)/Notenliste!$E$1)&gt;=((Endnoten!$AH$18)/100),2.4,IF(((Notenliste!E22)/Notenliste!$E$1)&gt;=((Endnoten!$AH$19)/100),2.5,IF(((Notenliste!E22)/Notenliste!$E$1)&gt;=((Endnoten!$AH$20)/100),2.6,IF(((Notenliste!E22)/Notenliste!$E$1)&gt;=((Endnoten!$AH$21)/100),2.7,IF(((Notenliste!E22)/Notenliste!$E$1)&gt;=((Endnoten!$AH$22)/100),2.8,IF(((Notenliste!E22)/Notenliste!$E$1)&gt;=((Endnoten!$AH$23)/100),2.9,IF(((Notenliste!E22)/Notenliste!$E$1)&gt;=((Endnoten!$AH$24)/100),3,IF(((Notenliste!E22)/Notenliste!$E$1)&gt;=((Endnoten!$AH$25)/100),3.1,IF(((Notenliste!E22)/Notenliste!$E$1)&gt;=((Endnoten!$AH$26)/100),3.2,IF(((Notenliste!E22)/Notenliste!$E$1)&gt;=((Endnoten!$AH$27)/100),3.3,IF(((Notenliste!E22)/Notenliste!$E$1)&gt;=((Endnoten!$AH$28)/100),3.4,IF(((Notenliste!E22)/Notenliste!$E$1)&gt;=((Endnoten!$AH$29)/100),3.5,IF(((Notenliste!E22)/Notenliste!$E$1)&gt;=((Endnoten!$AH$30)/100),3.6,IF(((Notenliste!E22)/Notenliste!$E$1)&gt;=((Endnoten!$AH$31)/100),3.7,IF(((Notenliste!E22)/Notenliste!$E$1)&gt;=((Endnoten!$AH$32)/100),3.8,IF(((Notenliste!E22)/Notenliste!$E$1)&gt;=((Endnoten!$AH$33)/100),3.9,IF(((Notenliste!E22)/Notenliste!$E$1)&gt;=((Endnoten!$AH$34)/100),4,IF(((Notenliste!E22)/Notenliste!$E$1)&gt;=((Endnoten!$AH$35)/100),4.1,IF(((Notenliste!E22)/Notenliste!$E$1)&gt;=((Endnoten!$AH$36)/100),4.2,IF(((Notenliste!E22)/Notenliste!$E$1)&gt;=((Endnoten!$AH$37)/100),4.3,IF(((Notenliste!E22)/Notenliste!$E$1)&gt;=((Endnoten!$AH$38)/100),4.4,IF(((Notenliste!E22)/Notenliste!$E$1)&gt;=((Endnoten!$AH$39)/100),4.5,IF(((Notenliste!E22)/Notenliste!$E$1)&gt;=((Endnoten!$AH$40)/100),4.6,IF(((Notenliste!E22)/Notenliste!$E$1)&gt;=((Endnoten!$AH$41)/100),4.7,IF(((Notenliste!E22)/Notenliste!$E$1)&gt;=((Endnoten!$AH$42)/100),4.8,IF(((Notenliste!E22)/Notenliste!$E$1)&gt;=((Endnoten!$AH$43)/100),4.9,5))))))))))))))))))))))))))))))))))))))))</f>
        <v>5</v>
      </c>
      <c r="K22" s="35">
        <f>Notenliste!G22</f>
        <v>0</v>
      </c>
      <c r="L22" s="36">
        <f>IF(Notenliste!G22&gt;=0.1,Notenliste!G22/Notenliste!G$1,)</f>
        <v>0</v>
      </c>
      <c r="M22" s="37">
        <f>IF(Endnoten!L22&gt;=(Endnoten!$AF$5/100),1,IF(Endnoten!L22&gt;=(Endnoten!$AF$6/100),2,IF(Endnoten!L22&gt;=(Endnoten!$AF$7/100),3,IF(Endnoten!L22&gt;=(Endnoten!$AF$8/100),4,5))))</f>
        <v>5</v>
      </c>
      <c r="N22" s="38">
        <f>IF(((Notenliste!G22)/Notenliste!$G$1)&gt;=((Endnoten!$AH$5+1)/100),1,IF(((Notenliste!G22)/Notenliste!$G$1)&gt;=(Endnoten!$AH$5/100),1.1,IF(((Notenliste!G22)/Notenliste!$G$1)&gt;=(Endnoten!$AH$6/100),1.2,IF(((Notenliste!G22)/Notenliste!$G$1)&gt;=(Endnoten!$AH$7/100),1.3,IF(((Notenliste!G22)/Notenliste!$G$1)&gt;=((Endnoten!$AH$8)/100),1.4,IF(((Notenliste!G22)/Notenliste!$G$1)&gt;=((Endnoten!$AH$9)/100),1.5,IF(((Notenliste!G22)/Notenliste!$G$1)&gt;=((Endnoten!$AH$10)/100),1.6,IF(((Notenliste!G22)/Notenliste!$G$1)&gt;=((Endnoten!$AH$11)/100),1.7,IF(((Notenliste!G22)/Notenliste!$G$1)&gt;=((Endnoten!$AH$12)/100),1.8,IF(((Notenliste!G22)/Notenliste!$G$1)&gt;=((Endnoten!$AH$13)/100),1.9,IF(((Notenliste!G22)/Notenliste!$G$1)&gt;=((Endnoten!$AH$14)/100),2,IF(((Notenliste!G22)/Notenliste!$G$1)&gt;=((Endnoten!$AH$15)/100),2.1,IF(((Notenliste!G22)/Notenliste!$G$1)&gt;=((Endnoten!$AH$16)/100),2.2,IF(((Notenliste!G22)/Notenliste!$G$1)&gt;=((Endnoten!$AH$17)/100),2.3,IF(((Notenliste!G22)/Notenliste!$G$1)&gt;=((Endnoten!$AH$18)/100),2.4,IF(((Notenliste!G22)/Notenliste!$G$1)&gt;=((Endnoten!$AH$19)/100),2.5,IF(((Notenliste!G22)/Notenliste!$G$1)&gt;=((Endnoten!$AH$20)/100),2.6,IF(((Notenliste!G22)/Notenliste!$G$1)&gt;=((Endnoten!$AH$21)/100),2.7,IF(((Notenliste!G22)/Notenliste!$G$1)&gt;=((Endnoten!$AH$22)/100),2.8,IF(((Notenliste!G22)/Notenliste!$G$1)&gt;=((Endnoten!$AH$23)/100),2.9,IF(((Notenliste!G22)/Notenliste!$G$1)&gt;=((Endnoten!$AH$24)/100),3,IF(((Notenliste!G22)/Notenliste!$G$1)&gt;=((Endnoten!$AH$25)/100),3.1,IF(((Notenliste!G22)/Notenliste!$G$1)&gt;=((Endnoten!$AH$26)/100),3.2,IF(((Notenliste!G22)/Notenliste!$G$1)&gt;=((Endnoten!$AH$27)/100),3.3,IF(((Notenliste!G22)/Notenliste!$G$1)&gt;=((Endnoten!$AH$28)/100),3.4,IF(((Notenliste!G22)/Notenliste!$G$1)&gt;=((Endnoten!$AH$29)/100),3.5,IF(((Notenliste!G22)/Notenliste!$G$1)&gt;=((Endnoten!$AH$30)/100),3.6,IF(((Notenliste!G22)/Notenliste!$G$1)&gt;=((Endnoten!$AH$31)/100),3.7,IF(((Notenliste!G22)/Notenliste!$G$1)&gt;=((Endnoten!$AH$32)/100),3.8,IF(((Notenliste!G22)/Notenliste!$G$1)&gt;=((Endnoten!$AH$33)/100),3.9,IF(((Notenliste!G22)/Notenliste!$G$1)&gt;=((Endnoten!$AH$34)/100),4,IF(((Notenliste!G22)/Notenliste!$G$1)&gt;=((Endnoten!$AH$35)/100),4.1,IF(((Notenliste!G22)/Notenliste!$G$1)&gt;=((Endnoten!$AH$36)/100),4.2,IF(((Notenliste!G22)/Notenliste!$G$1)&gt;=((Endnoten!$AH$37)/100),4.3,IF(((Notenliste!G22)/Notenliste!$G$1)&gt;=((Endnoten!$AH$38)/100),4.4,IF(((Notenliste!G22)/Notenliste!$G$1)&gt;=((Endnoten!$AH$39)/100),4.5,IF(((Notenliste!G22)/Notenliste!$G$1)&gt;=((Endnoten!$AH$40)/100),4.6,IF(((Notenliste!G22)/Notenliste!$G$1)&gt;=((Endnoten!$AH$41)/100),4.7,IF(((Notenliste!G22)/Notenliste!$G$1)&gt;=((Endnoten!$AH$42)/100),4.8,IF(((Notenliste!G22)/Notenliste!$G$1)&gt;=((Endnoten!$AH$43)/100),4.9,5))))))))))))))))))))))))))))))))))))))))</f>
        <v>5</v>
      </c>
      <c r="O22" s="35">
        <f>Notenliste!K22</f>
        <v>0</v>
      </c>
      <c r="P22" s="36">
        <f>IF(Notenliste!I22&gt;=0.1,Notenliste!I22/Notenliste!I$1,)</f>
        <v>0</v>
      </c>
      <c r="Q22" s="37">
        <f>IF(Endnoten!P22&gt;=(Endnoten!$AF$5/100),1,IF(Endnoten!P22&gt;=(Endnoten!$AF$6/100),2,IF(Endnoten!P22&gt;=(Endnoten!$AF$7/100),3,IF(Endnoten!P22&gt;=(Endnoten!$AF$8/100),4,5))))</f>
        <v>5</v>
      </c>
      <c r="R22" s="38">
        <f>IF(((Notenliste!K22)/Notenliste!$G$1)&gt;=((Endnoten!$AH$5+1)/100),1,IF(((Notenliste!K22)/Notenliste!$G$1)&gt;=(Endnoten!$AH$5/100),1.1,IF(((Notenliste!K22)/Notenliste!$G$1)&gt;=(Endnoten!$AH$6/100),1.2,IF(((Notenliste!K22)/Notenliste!$G$1)&gt;=(Endnoten!$AH$7/100),1.3,IF(((Notenliste!K22)/Notenliste!$G$1)&gt;=((Endnoten!$AH$8)/100),1.4,IF(((Notenliste!K22)/Notenliste!$G$1)&gt;=((Endnoten!$AH$9)/100),1.5,IF(((Notenliste!K22)/Notenliste!$G$1)&gt;=((Endnoten!$AH$10)/100),1.6,IF(((Notenliste!K22)/Notenliste!$G$1)&gt;=((Endnoten!$AH$11)/100),1.7,IF(((Notenliste!K22)/Notenliste!$G$1)&gt;=((Endnoten!$AH$12)/100),1.8,IF(((Notenliste!K22)/Notenliste!$G$1)&gt;=((Endnoten!$AH$13)/100),1.9,IF(((Notenliste!K22)/Notenliste!$G$1)&gt;=((Endnoten!$AH$14)/100),2,IF(((Notenliste!K22)/Notenliste!$G$1)&gt;=((Endnoten!$AH$15)/100),2.1,IF(((Notenliste!K22)/Notenliste!$G$1)&gt;=((Endnoten!$AH$16)/100),2.2,IF(((Notenliste!K22)/Notenliste!$G$1)&gt;=((Endnoten!$AH$17)/100),2.3,IF(((Notenliste!K22)/Notenliste!$G$1)&gt;=((Endnoten!$AH$18)/100),2.4,IF(((Notenliste!K22)/Notenliste!$G$1)&gt;=((Endnoten!$AH$19)/100),2.5,IF(((Notenliste!K22)/Notenliste!$G$1)&gt;=((Endnoten!$AH$20)/100),2.6,IF(((Notenliste!K22)/Notenliste!$G$1)&gt;=((Endnoten!$AH$21)/100),2.7,IF(((Notenliste!K22)/Notenliste!$G$1)&gt;=((Endnoten!$AH$22)/100),2.8,IF(((Notenliste!K22)/Notenliste!$G$1)&gt;=((Endnoten!$AH$23)/100),2.9,IF(((Notenliste!K22)/Notenliste!$G$1)&gt;=((Endnoten!$AH$24)/100),3,IF(((Notenliste!K22)/Notenliste!$G$1)&gt;=((Endnoten!$AH$25)/100),3.1,IF(((Notenliste!K22)/Notenliste!$G$1)&gt;=((Endnoten!$AH$26)/100),3.2,IF(((Notenliste!K22)/Notenliste!$G$1)&gt;=((Endnoten!$AH$27)/100),3.3,IF(((Notenliste!K22)/Notenliste!$G$1)&gt;=((Endnoten!$AH$28)/100),3.4,IF(((Notenliste!K22)/Notenliste!$G$1)&gt;=((Endnoten!$AH$29)/100),3.5,IF(((Notenliste!K22)/Notenliste!$G$1)&gt;=((Endnoten!$AH$30)/100),3.6,IF(((Notenliste!K22)/Notenliste!$G$1)&gt;=((Endnoten!$AH$31)/100),3.7,IF(((Notenliste!K22)/Notenliste!$G$1)&gt;=((Endnoten!$AH$32)/100),3.8,IF(((Notenliste!K22)/Notenliste!$G$1)&gt;=((Endnoten!$AH$33)/100),3.9,IF(((Notenliste!K22)/Notenliste!$G$1)&gt;=((Endnoten!$AH$34)/100),4,IF(((Notenliste!K22)/Notenliste!$G$1)&gt;=((Endnoten!$AH$35)/100),4.1,IF(((Notenliste!K22)/Notenliste!$G$1)&gt;=((Endnoten!$AH$36)/100),4.2,IF(((Notenliste!K22)/Notenliste!$G$1)&gt;=((Endnoten!$AH$37)/100),4.3,IF(((Notenliste!K22)/Notenliste!$G$1)&gt;=((Endnoten!$AH$38)/100),4.4,IF(((Notenliste!K22)/Notenliste!$G$1)&gt;=((Endnoten!$AH$39)/100),4.5,IF(((Notenliste!K22)/Notenliste!$G$1)&gt;=((Endnoten!$AH$40)/100),4.6,IF(((Notenliste!K22)/Notenliste!$G$1)&gt;=((Endnoten!$AH$41)/100),4.7,IF(((Notenliste!K22)/Notenliste!$G$1)&gt;=((Endnoten!$AH$42)/100),4.8,IF(((Notenliste!K22)/Notenliste!$G$1)&gt;=((Endnoten!$AH$43)/100),4.9,5))))))))))))))))))))))))))))))))))))))))</f>
        <v>5</v>
      </c>
      <c r="S22" s="35">
        <f>Notenliste!K22</f>
        <v>0</v>
      </c>
      <c r="T22" s="36">
        <f>IF(Notenliste!K22&gt;=0.1,Notenliste!K22/Notenliste!K$1,)</f>
        <v>0</v>
      </c>
      <c r="U22" s="37">
        <f>IF(Endnoten!T22&gt;=(Endnoten!$AF$5/100),1,IF(Endnoten!T22&gt;=(Endnoten!$AF$6/100),2,IF(Endnoten!T22&gt;=(Endnoten!$AF$7/100),3,IF(Endnoten!T22&gt;=(Endnoten!$AF$8/100),4,5))))</f>
        <v>5</v>
      </c>
      <c r="V22" s="38">
        <f>IF(((Notenliste!K22)/Notenliste!$K$1)&gt;=((Endnoten!$AH$5+1)/100),1,IF(((Notenliste!K22)/Notenliste!$K$1)&gt;=(Endnoten!$AH$5/100),1.1,IF(((Notenliste!K22)/Notenliste!$K$1)&gt;=(Endnoten!$AH$6/100),1.2,IF(((Notenliste!K22)/Notenliste!$K$1)&gt;=(Endnoten!$AH$7/100),1.3,IF(((Notenliste!K22)/Notenliste!$K$1)&gt;=((Endnoten!$AH$8)/100),1.4,IF(((Notenliste!K22)/Notenliste!$K$1)&gt;=((Endnoten!$AH$9)/100),1.5,IF(((Notenliste!K22)/Notenliste!$K$1)&gt;=((Endnoten!$AH$10)/100),1.6,IF(((Notenliste!K22)/Notenliste!$K$1)&gt;=((Endnoten!$AH$11)/100),1.7,IF(((Notenliste!K22)/Notenliste!$K$1)&gt;=((Endnoten!$AH$12)/100),1.8,IF(((Notenliste!K22)/Notenliste!$K$1)&gt;=((Endnoten!$AH$13)/100),1.9,IF(((Notenliste!K22)/Notenliste!$K$1)&gt;=((Endnoten!$AH$14)/100),2,IF(((Notenliste!K22)/Notenliste!$K$1)&gt;=((Endnoten!$AH$15)/100),2.1,IF(((Notenliste!K22)/Notenliste!$K$1)&gt;=((Endnoten!$AH$16)/100),2.2,IF(((Notenliste!K22)/Notenliste!$K$1)&gt;=((Endnoten!$AH$17)/100),2.3,IF(((Notenliste!K22)/Notenliste!$K$1)&gt;=((Endnoten!$AH$18)/100),2.4,IF(((Notenliste!K22)/Notenliste!$K$1)&gt;=((Endnoten!$AH$19)/100),2.5,IF(((Notenliste!K22)/Notenliste!$K$1)&gt;=((Endnoten!$AH$20)/100),2.6,IF(((Notenliste!K22)/Notenliste!$K$1)&gt;=((Endnoten!$AH$21)/100),2.7,IF(((Notenliste!K22)/Notenliste!$K$1)&gt;=((Endnoten!$AH$22)/100),2.8,IF(((Notenliste!K22)/Notenliste!$K$1)&gt;=((Endnoten!$AH$23)/100),2.9,IF(((Notenliste!K22)/Notenliste!$K$1)&gt;=((Endnoten!$AH$24)/100),3,IF(((Notenliste!K22)/Notenliste!$K$1)&gt;=((Endnoten!$AH$25)/100),3.1,IF(((Notenliste!K22)/Notenliste!$K$1)&gt;=((Endnoten!$AH$26)/100),3.2,IF(((Notenliste!K22)/Notenliste!$K$1)&gt;=((Endnoten!$AH$27)/100),3.3,IF(((Notenliste!K22)/Notenliste!$K$1)&gt;=((Endnoten!$AH$28)/100),3.4,IF(((Notenliste!K22)/Notenliste!$K$1)&gt;=((Endnoten!$AH$29)/100),3.5,IF(((Notenliste!K22)/Notenliste!$K$1)&gt;=((Endnoten!$AH$30)/100),3.6,IF(((Notenliste!K22)/Notenliste!$K$1)&gt;=((Endnoten!$AH$31)/100),3.7,IF(((Notenliste!K22)/Notenliste!$K$1)&gt;=((Endnoten!$AH$32)/100),3.8,IF(((Notenliste!K22)/Notenliste!$K$1)&gt;=((Endnoten!$AH$33)/100),3.9,IF(((Notenliste!K22)/Notenliste!$K$1)&gt;=((Endnoten!$AH$34)/100),4,IF(((Notenliste!K22)/Notenliste!$K$1)&gt;=((Endnoten!$AH$35)/100),4.1,IF(((Notenliste!K22)/Notenliste!$K$1)&gt;=((Endnoten!$AH$36)/100),4.2,IF(((Notenliste!K22)/Notenliste!$K$1)&gt;=((Endnoten!$AH$37)/100),4.3,IF(((Notenliste!K22)/Notenliste!$K$1)&gt;=((Endnoten!$AH$38)/100),4.4,IF(((Notenliste!K22)/Notenliste!$K$1)&gt;=((Endnoten!$AH$39)/100),4.5,IF(((Notenliste!K22)/Notenliste!$K$1)&gt;=((Endnoten!$AH$40)/100),4.6,IF(((Notenliste!K22)/Notenliste!$K$1)&gt;=((Endnoten!$AH$41)/100),4.7,IF(((Notenliste!K22)/Notenliste!$K$1)&gt;=((Endnoten!$AH$42)/100),4.8,IF(((Notenliste!K22)/Notenliste!$K$1)&gt;=((Endnoten!$AH$43)/100),4.9,5))))))))))))))))))))))))))))))))))))))))</f>
        <v>5</v>
      </c>
      <c r="W22" s="39">
        <v>0</v>
      </c>
      <c r="X22" s="36" t="e" cm="1">
        <f t="array" ref="X22">_xlfn.IFS((T22&gt;0.1),(AVERAGE(F22,J22,N22,R22,U22)),(P22&gt;=0.1),(AVERAGE(F22,J22,N22,R22)),(L22&gt;=0.1),(AVERAGE(F22,J22,N22)),(H22&gt;0.1),(AVERAGE(F22,J22)),(D22&gt;0.1),F22)</f>
        <v>#N/A</v>
      </c>
      <c r="Y22" s="40">
        <f t="shared" si="0"/>
        <v>5</v>
      </c>
      <c r="Z22" s="40"/>
      <c r="AA22" s="76">
        <f>Notenliste!AJ22</f>
        <v>1</v>
      </c>
      <c r="AB22" s="40" t="e">
        <f>((AA22*Notenliste!$AJ$2)+(IF(W22=0,X22,Y22)*(1-Notenliste!$AJ$2)))</f>
        <v>#N/A</v>
      </c>
      <c r="AC22" s="41">
        <f t="shared" si="1"/>
        <v>5</v>
      </c>
      <c r="AD22" s="17">
        <f t="shared" si="2"/>
        <v>5</v>
      </c>
      <c r="AG22" s="24">
        <v>2.8</v>
      </c>
      <c r="AH22" s="24">
        <f t="shared" si="9"/>
        <v>74</v>
      </c>
      <c r="AI22">
        <f>IF(((AL22+AJ22+AK22)/$AL$3)&gt;=((Endnoten!$AH$5+1)/100),1,IF(((AL22+AJ22+AK22)/$AL$3)&gt;=(Endnoten!$AH$5/100),1.1,IF(((AL22+AJ22+AK22)/$AL$3)&gt;=(Endnoten!$AH$6/100),1.2,IF(((AL22+AJ22+AK22)/$AL$3)&gt;=(Endnoten!$AH$7/100),1.3,IF(((AL22+AJ22+AK22)/$AL$3)&gt;=((Endnoten!$AH$8)/100),1.4,IF(((AL22+AJ22+AK22)/$AL$3)&gt;=((Endnoten!$AH$9)/100),1.5,IF(((AL22+AJ22+AK22)/$AL$3)&gt;=((Endnoten!$AH$10)/100),1.6,IF(((AL22+AJ22+AK22)/$AL$3)&gt;=((Endnoten!$AH$11)/100),1.7,IF(((AL22+AJ22+AK22)/$AL$3)&gt;=((Endnoten!$AH$12)/100),1.8,IF(((AL22+AJ22+AK22)/$AL$3)&gt;=((Endnoten!$AH$13)/100),1.9,IF(((AL22+AJ22+AK22)/$AL$3)&gt;=((Endnoten!$AH$14)/100),2,IF(((AL22+AJ22+AK22)/$AL$3)&gt;=((Endnoten!$AH$15)/100),2.1,IF(((AL22+AJ22+AK22)/$AL$3)&gt;=((Endnoten!$AH$16)/100),2.2,IF(((AL22+AJ22+AK22)/$AL$3)&gt;=((Endnoten!$AH$17)/100),2.3,IF(((AL22+AJ22+AK22)/$AL$3)&gt;=((Endnoten!$AH$18)/100),2.4,IF(((AL22+AJ22+AK22)/$AL$3)&gt;=((Endnoten!$AH$19)/100),2.5,IF(((AL22+AJ22+AK22)/$AL$3)&gt;=((Endnoten!$AH$20)/100),2.6,IF(((AL22+AJ22+AK22)/$AL$3)&gt;=((Endnoten!$AH$21)/100),2.7,IF(((AL22+AJ22+AK22)/$AL$3)&gt;=((Endnoten!$AH$22)/100),2.8,IF(((AL22+AJ22+AK22)/$AL$3)&gt;=((Endnoten!$AH$23)/100),2.9,IF(((AL22+AJ22+AK22)/$AL$3)&gt;=((Endnoten!$AH$24)/100),3,IF(((AL22+AJ22+AK22)/$AL$3)&gt;=((Endnoten!$AH$25)/100),3.1,IF(((AL22+AJ22+AK22)/$AL$3)&gt;=((Endnoten!$AH$26)/100),3.2,IF(((AL22+AJ22+AK22)/$AL$3)&gt;=((Endnoten!$AH$27)/100),3.3,IF(((AL22+AJ22+AK22)/$AL$3)&gt;=((Endnoten!$AH$28)/100),3.4,IF(((AL22+AJ22+AK22)/$AL$3)&gt;=((Endnoten!$AH$29)/100),3.5,IF(((AL22+AJ22+AK22)/$AL$3)&gt;=((Endnoten!$AH$30)/100),3.6,IF(((AL22+AJ22+AK22)/$AL$3)&gt;=((Endnoten!$AH$31)/100),3.7,IF(((AL22+AJ22+AK22)/$AL$3)&gt;=((Endnoten!$AH$32)/100),3.8,IF(((AL22+AJ22+AK22)/$AL$3)&gt;=((Endnoten!$AH$33)/100),3.9,IF(((AL22+AJ22+AK22)/$AL$3)&gt;=((Endnoten!$AH$34)/100),4,IF(((AL22+AJ22+AK22)/$AL$3)&gt;=((Endnoten!$AH$35)/100),4.1,IF(((AL22+AJ22+AK22)/$AL$3)&gt;=((Endnoten!$AH$36)/100),4.2,IF(((AL22+AJ22+AK22)/$AL$3)&gt;=((Endnoten!$AH$37)/100),4.3,IF(((AL22+AJ22+AK22)/$AL$3)&gt;=((Endnoten!$AH$38)/100),4.4,IF(((AL22+AJ22+AK22)/$AL$3)&gt;=((Endnoten!$AH$39)/100),4.5,IF(((AL22+AJ22+AK22)/$AL$3)&gt;=((Endnoten!$AH$40)/100),4.6,IF(((AL22+AJ22+AK22)/$AL$3)&gt;=((Endnoten!$AH$41)/100),4.7,IF(((AL22+AJ22+AK22)/$AL$3)&gt;=((Endnoten!$AH$42)/100),4.8,IF(((AL22+AJ22+AK22)/$AL$3)&gt;=((Endnoten!$AH$43)/100),4.9,5))))))))))))))))))))))))))))))))))))))))</f>
        <v>2.8</v>
      </c>
      <c r="AL22">
        <f t="shared" si="7"/>
        <v>74</v>
      </c>
      <c r="AN22" s="82"/>
      <c r="AO22" s="82">
        <f t="shared" si="3"/>
        <v>5</v>
      </c>
      <c r="AP22" s="82">
        <f t="shared" si="4"/>
        <v>5</v>
      </c>
      <c r="AQ22" s="82">
        <f t="shared" si="5"/>
        <v>5</v>
      </c>
      <c r="AR22" s="82">
        <f t="shared" si="6"/>
        <v>5</v>
      </c>
      <c r="AT22" s="1">
        <f>IF(((Notenliste!C22+Notenliste!E22+Notenliste!G22)/$AT$1)&gt;=((Endnoten!$AH$5+1)/100),1,IF(((Notenliste!C22+Notenliste!E22+Notenliste!G22)/$AT$1)&gt;=(Endnoten!$AH$5/100),1.1,IF(((Notenliste!C22+Notenliste!E22+Notenliste!G22)/$AT$1)&gt;=(Endnoten!$AH$6/100),1.2,IF(((Notenliste!C22+Notenliste!E22+Notenliste!G22)/$AT$1)&gt;=(Endnoten!$AH$7/100),1.3,IF(((Notenliste!C22+Notenliste!E22+Notenliste!G22)/$AT$1)&gt;=((Endnoten!$AH$8)/100),1.4,IF(((Notenliste!C22+Notenliste!E22+Notenliste!G22)/$AT$1)&gt;=((Endnoten!$AH$9)/100),1.5,IF(((Notenliste!C22+Notenliste!E22+Notenliste!G22)/$AT$1)&gt;=((Endnoten!$AH$10)/100),1.6,IF(((Notenliste!C22+Notenliste!E22+Notenliste!G22)/$AT$1)&gt;=((Endnoten!$AH$11)/100),1.7,IF(((Notenliste!C22+Notenliste!E22+Notenliste!G22)/$AT$1)&gt;=((Endnoten!$AH$12)/100),1.8,IF(((Notenliste!C22+Notenliste!E22+Notenliste!G22)/$AT$1)&gt;=((Endnoten!$AH$13)/100),1.9,IF(((Notenliste!C22+Notenliste!E22+Notenliste!G22)/$AT$1)&gt;=((Endnoten!$AH$14)/100),2,IF(((Notenliste!C22+Notenliste!E22+Notenliste!G22)/$AT$1)&gt;=((Endnoten!$AH$15)/100),2.1,IF(((Notenliste!C22+Notenliste!E22+Notenliste!G22)/$AT$1)&gt;=((Endnoten!$AH$16)/100),2.2,IF(((Notenliste!C22+Notenliste!E22+Notenliste!G22)/$AT$1)&gt;=((Endnoten!$AH$17)/100),2.3,IF(((Notenliste!C22+Notenliste!E22+Notenliste!G22)/$AT$1)&gt;=((Endnoten!$AH$18)/100),2.4,IF(((Notenliste!C22+Notenliste!E22+Notenliste!G22)/$AT$1)&gt;=((Endnoten!$AH$19)/100),2.5,IF(((Notenliste!C22+Notenliste!E22+Notenliste!G22)/$AT$1)&gt;=((Endnoten!$AH$20)/100),2.6,IF(((Notenliste!C22+Notenliste!E22+Notenliste!G22)/$AT$1)&gt;=((Endnoten!$AH$21)/100),2.7,IF(((Notenliste!C22+Notenliste!E22+Notenliste!G22)/$AT$1)&gt;=((Endnoten!$AH$22)/100),2.8,IF(((Notenliste!C22+Notenliste!E22+Notenliste!G22)/$AT$1)&gt;=((Endnoten!$AH$23)/100),2.9,IF(((Notenliste!C22+Notenliste!E22+Notenliste!G22)/$AT$1)&gt;=((Endnoten!$AH$24)/100),3,IF(((Notenliste!C22+Notenliste!E22+Notenliste!G22)/$AT$1)&gt;=((Endnoten!$AH$25)/100),3.1,IF(((Notenliste!C22+Notenliste!E22+Notenliste!G22)/$AT$1)&gt;=((Endnoten!$AH$26)/100),3.2,IF(((Notenliste!C22+Notenliste!E22+Notenliste!G22)/$AT$1)&gt;=((Endnoten!$AH$27)/100),3.3,IF(((Notenliste!C22+Notenliste!E22+Notenliste!G22)/$AT$1)&gt;=((Endnoten!$AH$28)/100),3.4,IF(((Notenliste!C22+Notenliste!E22+Notenliste!G22)/$AT$1)&gt;=((Endnoten!$AH$29)/100),3.5,IF(((Notenliste!C22+Notenliste!E22+Notenliste!G22)/$AT$1)&gt;=((Endnoten!$AH$30)/100),3.6,IF(((Notenliste!C22+Notenliste!E22+Notenliste!G22)/$AT$1)&gt;=((Endnoten!$AH$31)/100),3.7,IF(((Notenliste!C22+Notenliste!E22+Notenliste!G22)/$AT$1)&gt;=((Endnoten!$AH$32)/100),3.8,IF(((Notenliste!C22+Notenliste!E22+Notenliste!G22)/$AT$1)&gt;=((Endnoten!$AH$33)/100),3.9,IF(((Notenliste!C22+Notenliste!E22+Notenliste!G22)/$AT$1)&gt;=((Endnoten!$AH$34)/100),4,IF(((Notenliste!C22+Notenliste!E22+Notenliste!G22)/$AT$1)&gt;=((Endnoten!$AH$35)/100),4.1,IF(((Notenliste!C22+Notenliste!E22+Notenliste!G22)/$AT$1)&gt;=((Endnoten!$AH$36)/100),4.2,IF(((Notenliste!C22+Notenliste!E22+Notenliste!G22)/$AT$1)&gt;=((Endnoten!$AH$37)/100),4.3,IF(((Notenliste!C22+Notenliste!E22+Notenliste!G22)/$AT$1)&gt;=((Endnoten!$AH$38)/100),4.4,IF(((Notenliste!C22+Notenliste!E22+Notenliste!G22)/$AT$1)&gt;=((Endnoten!$AH$39)/100),4.5,IF(((Notenliste!C22+Notenliste!E22+Notenliste!G22)/$AT$1)&gt;=((Endnoten!$AH$40)/100),4.6,IF(((Notenliste!C22+Notenliste!E22+Notenliste!G22)/$AT$1)&gt;=((Endnoten!$AH$41)/100),4.7,IF(((Notenliste!C22+Notenliste!E22+Notenliste!G22)/$AT$1)&gt;=((Endnoten!$AH$42)/100),4.8,IF(((Notenliste!C22+Notenliste!E22+Notenliste!G22)/$AT$1)&gt;=((Endnoten!$AH$43)/100),4.9,5))))))))))))))))))))))))))))))))))))))))</f>
        <v>5</v>
      </c>
      <c r="AU22" s="1">
        <f>IF(((Notenliste!C22+Notenliste!E22+Notenliste!G22+Notenliste!K22)/$AU$1)&gt;=((Endnoten!$AH$5+1)/100),1,IF(((Notenliste!C22+Notenliste!E22+Notenliste!G22+Notenliste!K22)/$AU$1)&gt;=(Endnoten!$AH$5/100),1.1,IF(((Notenliste!C22+Notenliste!E22+Notenliste!G22+Notenliste!K22)/$AU$1)&gt;=(Endnoten!$AH$6/100),1.2,IF(((Notenliste!C22+Notenliste!E22+Notenliste!G22+Notenliste!K22)/$AU$1)&gt;=(Endnoten!$AH$7/100),1.3,IF(((Notenliste!C22+Notenliste!E22+Notenliste!G22+Notenliste!K22)/$AU$1)&gt;=((Endnoten!$AH$8)/100),1.4,IF(((Notenliste!C22+Notenliste!E22+Notenliste!G22+Notenliste!K22)/$AU$1)&gt;=((Endnoten!$AH$9)/100),1.5,IF(((Notenliste!C22+Notenliste!E22+Notenliste!G22+Notenliste!K22)/$AU$1)&gt;=((Endnoten!$AH$10)/100),1.6,IF(((Notenliste!C22+Notenliste!E22+Notenliste!G22+Notenliste!K22)/$AU$1)&gt;=((Endnoten!$AH$11)/100),1.7,IF(((Notenliste!C22+Notenliste!E22+Notenliste!G22+Notenliste!K22)/$AU$1)&gt;=((Endnoten!$AH$12)/100),1.8,IF(((Notenliste!C22+Notenliste!E22+Notenliste!G22+Notenliste!K22)/$AU$1)&gt;=((Endnoten!$AH$13)/100),1.9,IF(((Notenliste!C22+Notenliste!E22+Notenliste!G22+Notenliste!K22)/$AU$1)&gt;=((Endnoten!$AH$14)/100),2,IF(((Notenliste!C22+Notenliste!E22+Notenliste!G22+Notenliste!K22)/$AU$1)&gt;=((Endnoten!$AH$15)/100),2.1,IF(((Notenliste!C22+Notenliste!E22+Notenliste!G22+Notenliste!K22)/$AU$1)&gt;=((Endnoten!$AH$16)/100),2.2,IF(((Notenliste!C22+Notenliste!E22+Notenliste!G22+Notenliste!K22)/$AU$1)&gt;=((Endnoten!$AH$17)/100),2.3,IF(((Notenliste!C22+Notenliste!E22+Notenliste!G22+Notenliste!K22)/$AU$1)&gt;=((Endnoten!$AH$18)/100),2.4,IF(((Notenliste!C22+Notenliste!E22+Notenliste!G22+Notenliste!K22)/$AU$1)&gt;=((Endnoten!$AH$19)/100),2.5,IF(((Notenliste!C22+Notenliste!E22+Notenliste!G22+Notenliste!K22)/$AU$1)&gt;=((Endnoten!$AH$20)/100),2.6,IF(((Notenliste!C22+Notenliste!E22+Notenliste!G22+Notenliste!K22)/$AU$1)&gt;=((Endnoten!$AH$21)/100),2.7,IF(((Notenliste!C22+Notenliste!E22+Notenliste!G22+Notenliste!K22)/$AU$1)&gt;=((Endnoten!$AH$22)/100),2.8,IF(((Notenliste!C22+Notenliste!E22+Notenliste!G22+Notenliste!K22)/$AU$1)&gt;=((Endnoten!$AH$23)/100),2.9,IF(((Notenliste!C22+Notenliste!E22+Notenliste!G22+Notenliste!K22)/$AU$1)&gt;=((Endnoten!$AH$24)/100),3,IF(((Notenliste!C22+Notenliste!E22+Notenliste!G22+Notenliste!K22)/$AU$1)&gt;=((Endnoten!$AH$25)/100),3.1,IF(((Notenliste!C22+Notenliste!E22+Notenliste!G22+Notenliste!K22)/$AU$1)&gt;=((Endnoten!$AH$26)/100),3.2,IF(((Notenliste!C22+Notenliste!E22+Notenliste!G22+Notenliste!K22)/$AU$1)&gt;=((Endnoten!$AH$27)/100),3.3,IF(((Notenliste!C22+Notenliste!E22+Notenliste!G22+Notenliste!K22)/$AU$1)&gt;=((Endnoten!$AH$28)/100),3.4,IF(((Notenliste!C22+Notenliste!E22+Notenliste!G22+Notenliste!K22)/$AU$1)&gt;=((Endnoten!$AH$29)/100),3.5,IF(((Notenliste!C22+Notenliste!E22+Notenliste!G22+Notenliste!K22)/$AU$1)&gt;=((Endnoten!$AH$30)/100),3.6,IF(((Notenliste!C22+Notenliste!E22+Notenliste!G22+Notenliste!K22)/$AU$1)&gt;=((Endnoten!$AH$31)/100),3.7,IF(((Notenliste!C22+Notenliste!E22+Notenliste!G22+Notenliste!K22)/$AU$1)&gt;=((Endnoten!$AH$32)/100),3.8,IF(((Notenliste!C22+Notenliste!E22+Notenliste!G22+Notenliste!K22)/$AU$1)&gt;=((Endnoten!$AH$33)/100),3.9,IF(((Notenliste!C22+Notenliste!E22+Notenliste!G22+Notenliste!K22)/$AU$1)&gt;=((Endnoten!$AH$34)/100),4,IF(((Notenliste!C22+Notenliste!E22+Notenliste!G22+Notenliste!K22)/$AU$1)&gt;=((Endnoten!$AH$35)/100),4.1,IF(((Notenliste!C22+Notenliste!E22+Notenliste!G22+Notenliste!K22)/$AU$1)&gt;=((Endnoten!$AH$36)/100),4.2,IF(((Notenliste!C22+Notenliste!E22+Notenliste!G22+Notenliste!K22)/$AU$1)&gt;=((Endnoten!$AH$37)/100),4.3,IF(((Notenliste!C22+Notenliste!E22+Notenliste!G22+Notenliste!K22)/$AU$1)&gt;=((Endnoten!$AH$38)/100),4.4,IF(((Notenliste!C22+Notenliste!E22+Notenliste!G22+Notenliste!K22)/$AU$1)&gt;=((Endnoten!$AH$39)/100),4.5,IF(((Notenliste!C22+Notenliste!E22+Notenliste!G22+Notenliste!K22)/$AU$1)&gt;=((Endnoten!$AH$40)/100),4.6,IF(((Notenliste!C22+Notenliste!E22+Notenliste!G22+Notenliste!K22)/$AU$1)&gt;=((Endnoten!$AH$41)/100),4.7,IF(((Notenliste!C22+Notenliste!E22+Notenliste!G22+Notenliste!K22)/$AU$1)&gt;=((Endnoten!$AH$42)/100),4.8,IF(((Notenliste!C22+Notenliste!E22+Notenliste!G22+Notenliste!K22)/$AU$1)&gt;=((Endnoten!$AH$43)/100),4.9,5))))))))))))))))))))))))))))))))))))))))</f>
        <v>5</v>
      </c>
    </row>
    <row r="23" spans="1:47" ht="18.75" x14ac:dyDescent="0.3">
      <c r="A23" s="44">
        <f>'Schüler+Bedienungsanleitung'!A23</f>
        <v>20</v>
      </c>
      <c r="B23" s="45">
        <f>'Schüler+Bedienungsanleitung'!B23</f>
        <v>20</v>
      </c>
      <c r="C23" s="42">
        <f>Notenliste!C23</f>
        <v>0</v>
      </c>
      <c r="D23" s="43">
        <f>IF(Notenliste!C23&gt;=0.1,Notenliste!C23/Notenliste!C$1,)</f>
        <v>0</v>
      </c>
      <c r="E23" s="44">
        <f>IF(Endnoten!D23&gt;=(Endnoten!$AF$5/100),1,IF(Endnoten!D23&gt;=(Endnoten!$AF$6/100),2,IF(Endnoten!D23&gt;=(Endnoten!$AF$7/100),3,IF(Endnoten!D23&gt;=(Endnoten!$AF$8/100),4,5))))</f>
        <v>5</v>
      </c>
      <c r="F23" s="56">
        <f>IF(((Notenliste!C23)/Notenliste!$C$1)&gt;=((Endnoten!$AH$5+1)/100),1,IF(((Notenliste!C23)/Notenliste!$C$1)&gt;=(Endnoten!$AH$5/100),1.1,IF(((Notenliste!C23)/Notenliste!$C$1)&gt;=(Endnoten!$AH$6/100),1.2,IF(((Notenliste!C23)/Notenliste!$C$1)&gt;=(Endnoten!$AH$7/100),1.3,IF(((Notenliste!C23)/Notenliste!$C$1)&gt;=((Endnoten!$AH$8)/100),1.4,IF(((Notenliste!C23)/Notenliste!$C$1)&gt;=((Endnoten!$AH$9)/100),1.5,IF(((Notenliste!C23)/Notenliste!$C$1)&gt;=((Endnoten!$AH$10)/100),1.6,IF(((Notenliste!C23)/Notenliste!$C$1)&gt;=((Endnoten!$AH$11)/100),1.7,IF(((Notenliste!C23)/Notenliste!$C$1)&gt;=((Endnoten!$AH$12)/100),1.8,IF(((Notenliste!C23)/Notenliste!$C$1)&gt;=((Endnoten!$AH$13)/100),1.9,IF(((Notenliste!C23)/Notenliste!$C$1)&gt;=((Endnoten!$AH$14)/100),2,IF(((Notenliste!C23)/Notenliste!$C$1)&gt;=((Endnoten!$AH$15)/100),2.1,IF(((Notenliste!C23)/Notenliste!$C$1)&gt;=((Endnoten!$AH$16)/100),2.2,IF(((Notenliste!C23)/Notenliste!$C$1)&gt;=((Endnoten!$AH$17)/100),2.3,IF(((Notenliste!C23)/Notenliste!$C$1)&gt;=((Endnoten!$AH$18)/100),2.4,IF(((Notenliste!C23)/Notenliste!$C$1)&gt;=((Endnoten!$AH$19)/100),2.5,IF(((Notenliste!C23)/Notenliste!$C$1)&gt;=((Endnoten!$AH$20)/100),2.6,IF(((Notenliste!C23)/Notenliste!$C$1)&gt;=((Endnoten!$AH$21)/100),2.7,IF(((Notenliste!C23)/Notenliste!$C$1)&gt;=((Endnoten!$AH$22)/100),2.8,IF(((Notenliste!C23)/Notenliste!$C$1)&gt;=((Endnoten!$AH$23)/100),2.9,IF(((Notenliste!C23)/Notenliste!$C$1)&gt;=((Endnoten!$AH$24)/100),3,IF(((Notenliste!C23)/Notenliste!$C$1)&gt;=((Endnoten!$AH$25)/100),3.1,IF(((Notenliste!C23)/Notenliste!$C$1)&gt;=((Endnoten!$AH$26)/100),3.2,IF(((Notenliste!C23)/Notenliste!$C$1)&gt;=((Endnoten!$AH$27)/100),3.3,IF(((Notenliste!C23)/Notenliste!$C$1)&gt;=((Endnoten!$AH$28)/100),3.4,IF(((Notenliste!C23)/Notenliste!$C$1)&gt;=((Endnoten!$AH$29)/100),3.5,IF(((Notenliste!C23)/Notenliste!$C$1)&gt;=((Endnoten!$AH$30)/100),3.6,IF(((Notenliste!C23)/Notenliste!$C$1)&gt;=((Endnoten!$AH$31)/100),3.7,IF(((Notenliste!C23)/Notenliste!$C$1)&gt;=((Endnoten!$AH$32)/100),3.8,IF(((Notenliste!C23)/Notenliste!$C$1)&gt;=((Endnoten!$AH$33)/100),3.9,IF(((Notenliste!C23)/Notenliste!$C$1)&gt;=((Endnoten!$AH$34)/100),4,IF(((Notenliste!C23)/Notenliste!$C$1)&gt;=((Endnoten!$AH$35)/100),4.1,IF(((Notenliste!C23)/Notenliste!$C$1)&gt;=((Endnoten!$AH$36)/100),4.2,IF(((Notenliste!C23)/Notenliste!$C$1)&gt;=((Endnoten!$AH$37)/100),4.3,IF(((Notenliste!C23)/Notenliste!$C$1)&gt;=((Endnoten!$AH$38)/100),4.4,IF(((Notenliste!C23)/Notenliste!$C$1)&gt;=((Endnoten!$AH$39)/100),4.5,IF(((Notenliste!C23)/Notenliste!$C$1)&gt;=((Endnoten!$AH$40)/100),4.6,IF(((Notenliste!C23)/Notenliste!$C$1)&gt;=((Endnoten!$AH$41)/100),4.7,IF(((Notenliste!C23)/Notenliste!$C$1)&gt;=((Endnoten!$AH$42)/100),4.8,IF(((Notenliste!C23)/Notenliste!$C$1)&gt;=((Endnoten!$AH$43)/100),4.9,5))))))))))))))))))))))))))))))))))))))))</f>
        <v>5</v>
      </c>
      <c r="G23" s="42">
        <f>Notenliste!E23</f>
        <v>0</v>
      </c>
      <c r="H23" s="43">
        <f>IF(Notenliste!E23&gt;=0.1,Notenliste!E23/Notenliste!E$1,)</f>
        <v>0</v>
      </c>
      <c r="I23" s="44">
        <f>IF(Endnoten!H23&gt;=(Endnoten!$AF$5/100),1,IF(Endnoten!H23&gt;=(Endnoten!$AF$6/100),2,IF(Endnoten!H23&gt;=(Endnoten!$AF$7/100),3,IF(Endnoten!H23&gt;=(Endnoten!$AF$8/100),4,5))))</f>
        <v>5</v>
      </c>
      <c r="J23" s="56">
        <f>IF(((Notenliste!E23)/Notenliste!$E$1)&gt;=((Endnoten!$AH$5+1)/100),1,IF(((Notenliste!E23)/Notenliste!$E$1)&gt;=(Endnoten!$AH$5/100),1.1,IF(((Notenliste!E23)/Notenliste!$E$1)&gt;=(Endnoten!$AH$6/100),1.2,IF(((Notenliste!E23)/Notenliste!$E$1)&gt;=(Endnoten!$AH$7/100),1.3,IF(((Notenliste!E23)/Notenliste!$E$1)&gt;=((Endnoten!$AH$8)/100),1.4,IF(((Notenliste!E23)/Notenliste!$E$1)&gt;=((Endnoten!$AH$9)/100),1.5,IF(((Notenliste!E23)/Notenliste!$E$1)&gt;=((Endnoten!$AH$10)/100),1.6,IF(((Notenliste!E23)/Notenliste!$E$1)&gt;=((Endnoten!$AH$11)/100),1.7,IF(((Notenliste!E23)/Notenliste!$E$1)&gt;=((Endnoten!$AH$12)/100),1.8,IF(((Notenliste!E23)/Notenliste!$E$1)&gt;=((Endnoten!$AH$13)/100),1.9,IF(((Notenliste!E23)/Notenliste!$E$1)&gt;=((Endnoten!$AH$14)/100),2,IF(((Notenliste!E23)/Notenliste!$E$1)&gt;=((Endnoten!$AH$15)/100),2.1,IF(((Notenliste!E23)/Notenliste!$E$1)&gt;=((Endnoten!$AH$16)/100),2.2,IF(((Notenliste!E23)/Notenliste!$E$1)&gt;=((Endnoten!$AH$17)/100),2.3,IF(((Notenliste!E23)/Notenliste!$E$1)&gt;=((Endnoten!$AH$18)/100),2.4,IF(((Notenliste!E23)/Notenliste!$E$1)&gt;=((Endnoten!$AH$19)/100),2.5,IF(((Notenliste!E23)/Notenliste!$E$1)&gt;=((Endnoten!$AH$20)/100),2.6,IF(((Notenliste!E23)/Notenliste!$E$1)&gt;=((Endnoten!$AH$21)/100),2.7,IF(((Notenliste!E23)/Notenliste!$E$1)&gt;=((Endnoten!$AH$22)/100),2.8,IF(((Notenliste!E23)/Notenliste!$E$1)&gt;=((Endnoten!$AH$23)/100),2.9,IF(((Notenliste!E23)/Notenliste!$E$1)&gt;=((Endnoten!$AH$24)/100),3,IF(((Notenliste!E23)/Notenliste!$E$1)&gt;=((Endnoten!$AH$25)/100),3.1,IF(((Notenliste!E23)/Notenliste!$E$1)&gt;=((Endnoten!$AH$26)/100),3.2,IF(((Notenliste!E23)/Notenliste!$E$1)&gt;=((Endnoten!$AH$27)/100),3.3,IF(((Notenliste!E23)/Notenliste!$E$1)&gt;=((Endnoten!$AH$28)/100),3.4,IF(((Notenliste!E23)/Notenliste!$E$1)&gt;=((Endnoten!$AH$29)/100),3.5,IF(((Notenliste!E23)/Notenliste!$E$1)&gt;=((Endnoten!$AH$30)/100),3.6,IF(((Notenliste!E23)/Notenliste!$E$1)&gt;=((Endnoten!$AH$31)/100),3.7,IF(((Notenliste!E23)/Notenliste!$E$1)&gt;=((Endnoten!$AH$32)/100),3.8,IF(((Notenliste!E23)/Notenliste!$E$1)&gt;=((Endnoten!$AH$33)/100),3.9,IF(((Notenliste!E23)/Notenliste!$E$1)&gt;=((Endnoten!$AH$34)/100),4,IF(((Notenliste!E23)/Notenliste!$E$1)&gt;=((Endnoten!$AH$35)/100),4.1,IF(((Notenliste!E23)/Notenliste!$E$1)&gt;=((Endnoten!$AH$36)/100),4.2,IF(((Notenliste!E23)/Notenliste!$E$1)&gt;=((Endnoten!$AH$37)/100),4.3,IF(((Notenliste!E23)/Notenliste!$E$1)&gt;=((Endnoten!$AH$38)/100),4.4,IF(((Notenliste!E23)/Notenliste!$E$1)&gt;=((Endnoten!$AH$39)/100),4.5,IF(((Notenliste!E23)/Notenliste!$E$1)&gt;=((Endnoten!$AH$40)/100),4.6,IF(((Notenliste!E23)/Notenliste!$E$1)&gt;=((Endnoten!$AH$41)/100),4.7,IF(((Notenliste!E23)/Notenliste!$E$1)&gt;=((Endnoten!$AH$42)/100),4.8,IF(((Notenliste!E23)/Notenliste!$E$1)&gt;=((Endnoten!$AH$43)/100),4.9,5))))))))))))))))))))))))))))))))))))))))</f>
        <v>5</v>
      </c>
      <c r="K23" s="42">
        <f>Notenliste!G23</f>
        <v>0</v>
      </c>
      <c r="L23" s="43">
        <f>IF(Notenliste!G23&gt;=0.1,Notenliste!G23/Notenliste!G$1,)</f>
        <v>0</v>
      </c>
      <c r="M23" s="44">
        <f>IF(Endnoten!L23&gt;=(Endnoten!$AF$5/100),1,IF(Endnoten!L23&gt;=(Endnoten!$AF$6/100),2,IF(Endnoten!L23&gt;=(Endnoten!$AF$7/100),3,IF(Endnoten!L23&gt;=(Endnoten!$AF$8/100),4,5))))</f>
        <v>5</v>
      </c>
      <c r="N23" s="56">
        <f>IF(((Notenliste!G23)/Notenliste!$G$1)&gt;=((Endnoten!$AH$5+1)/100),1,IF(((Notenliste!G23)/Notenliste!$G$1)&gt;=(Endnoten!$AH$5/100),1.1,IF(((Notenliste!G23)/Notenliste!$G$1)&gt;=(Endnoten!$AH$6/100),1.2,IF(((Notenliste!G23)/Notenliste!$G$1)&gt;=(Endnoten!$AH$7/100),1.3,IF(((Notenliste!G23)/Notenliste!$G$1)&gt;=((Endnoten!$AH$8)/100),1.4,IF(((Notenliste!G23)/Notenliste!$G$1)&gt;=((Endnoten!$AH$9)/100),1.5,IF(((Notenliste!G23)/Notenliste!$G$1)&gt;=((Endnoten!$AH$10)/100),1.6,IF(((Notenliste!G23)/Notenliste!$G$1)&gt;=((Endnoten!$AH$11)/100),1.7,IF(((Notenliste!G23)/Notenliste!$G$1)&gt;=((Endnoten!$AH$12)/100),1.8,IF(((Notenliste!G23)/Notenliste!$G$1)&gt;=((Endnoten!$AH$13)/100),1.9,IF(((Notenliste!G23)/Notenliste!$G$1)&gt;=((Endnoten!$AH$14)/100),2,IF(((Notenliste!G23)/Notenliste!$G$1)&gt;=((Endnoten!$AH$15)/100),2.1,IF(((Notenliste!G23)/Notenliste!$G$1)&gt;=((Endnoten!$AH$16)/100),2.2,IF(((Notenliste!G23)/Notenliste!$G$1)&gt;=((Endnoten!$AH$17)/100),2.3,IF(((Notenliste!G23)/Notenliste!$G$1)&gt;=((Endnoten!$AH$18)/100),2.4,IF(((Notenliste!G23)/Notenliste!$G$1)&gt;=((Endnoten!$AH$19)/100),2.5,IF(((Notenliste!G23)/Notenliste!$G$1)&gt;=((Endnoten!$AH$20)/100),2.6,IF(((Notenliste!G23)/Notenliste!$G$1)&gt;=((Endnoten!$AH$21)/100),2.7,IF(((Notenliste!G23)/Notenliste!$G$1)&gt;=((Endnoten!$AH$22)/100),2.8,IF(((Notenliste!G23)/Notenliste!$G$1)&gt;=((Endnoten!$AH$23)/100),2.9,IF(((Notenliste!G23)/Notenliste!$G$1)&gt;=((Endnoten!$AH$24)/100),3,IF(((Notenliste!G23)/Notenliste!$G$1)&gt;=((Endnoten!$AH$25)/100),3.1,IF(((Notenliste!G23)/Notenliste!$G$1)&gt;=((Endnoten!$AH$26)/100),3.2,IF(((Notenliste!G23)/Notenliste!$G$1)&gt;=((Endnoten!$AH$27)/100),3.3,IF(((Notenliste!G23)/Notenliste!$G$1)&gt;=((Endnoten!$AH$28)/100),3.4,IF(((Notenliste!G23)/Notenliste!$G$1)&gt;=((Endnoten!$AH$29)/100),3.5,IF(((Notenliste!G23)/Notenliste!$G$1)&gt;=((Endnoten!$AH$30)/100),3.6,IF(((Notenliste!G23)/Notenliste!$G$1)&gt;=((Endnoten!$AH$31)/100),3.7,IF(((Notenliste!G23)/Notenliste!$G$1)&gt;=((Endnoten!$AH$32)/100),3.8,IF(((Notenliste!G23)/Notenliste!$G$1)&gt;=((Endnoten!$AH$33)/100),3.9,IF(((Notenliste!G23)/Notenliste!$G$1)&gt;=((Endnoten!$AH$34)/100),4,IF(((Notenliste!G23)/Notenliste!$G$1)&gt;=((Endnoten!$AH$35)/100),4.1,IF(((Notenliste!G23)/Notenliste!$G$1)&gt;=((Endnoten!$AH$36)/100),4.2,IF(((Notenliste!G23)/Notenliste!$G$1)&gt;=((Endnoten!$AH$37)/100),4.3,IF(((Notenliste!G23)/Notenliste!$G$1)&gt;=((Endnoten!$AH$38)/100),4.4,IF(((Notenliste!G23)/Notenliste!$G$1)&gt;=((Endnoten!$AH$39)/100),4.5,IF(((Notenliste!G23)/Notenliste!$G$1)&gt;=((Endnoten!$AH$40)/100),4.6,IF(((Notenliste!G23)/Notenliste!$G$1)&gt;=((Endnoten!$AH$41)/100),4.7,IF(((Notenliste!G23)/Notenliste!$G$1)&gt;=((Endnoten!$AH$42)/100),4.8,IF(((Notenliste!G23)/Notenliste!$G$1)&gt;=((Endnoten!$AH$43)/100),4.9,5))))))))))))))))))))))))))))))))))))))))</f>
        <v>5</v>
      </c>
      <c r="O23" s="42">
        <f>Notenliste!K23</f>
        <v>0</v>
      </c>
      <c r="P23" s="36">
        <f>IF(Notenliste!I23&gt;=0.1,Notenliste!I23/Notenliste!I$1,)</f>
        <v>0</v>
      </c>
      <c r="Q23" s="44">
        <f>IF(Endnoten!P23&gt;=(Endnoten!$AF$5/100),1,IF(Endnoten!P23&gt;=(Endnoten!$AF$6/100),2,IF(Endnoten!P23&gt;=(Endnoten!$AF$7/100),3,IF(Endnoten!P23&gt;=(Endnoten!$AF$8/100),4,5))))</f>
        <v>5</v>
      </c>
      <c r="R23" s="56">
        <f>IF(((Notenliste!K23)/Notenliste!$G$1)&gt;=((Endnoten!$AH$5+1)/100),1,IF(((Notenliste!K23)/Notenliste!$G$1)&gt;=(Endnoten!$AH$5/100),1.1,IF(((Notenliste!K23)/Notenliste!$G$1)&gt;=(Endnoten!$AH$6/100),1.2,IF(((Notenliste!K23)/Notenliste!$G$1)&gt;=(Endnoten!$AH$7/100),1.3,IF(((Notenliste!K23)/Notenliste!$G$1)&gt;=((Endnoten!$AH$8)/100),1.4,IF(((Notenliste!K23)/Notenliste!$G$1)&gt;=((Endnoten!$AH$9)/100),1.5,IF(((Notenliste!K23)/Notenliste!$G$1)&gt;=((Endnoten!$AH$10)/100),1.6,IF(((Notenliste!K23)/Notenliste!$G$1)&gt;=((Endnoten!$AH$11)/100),1.7,IF(((Notenliste!K23)/Notenliste!$G$1)&gt;=((Endnoten!$AH$12)/100),1.8,IF(((Notenliste!K23)/Notenliste!$G$1)&gt;=((Endnoten!$AH$13)/100),1.9,IF(((Notenliste!K23)/Notenliste!$G$1)&gt;=((Endnoten!$AH$14)/100),2,IF(((Notenliste!K23)/Notenliste!$G$1)&gt;=((Endnoten!$AH$15)/100),2.1,IF(((Notenliste!K23)/Notenliste!$G$1)&gt;=((Endnoten!$AH$16)/100),2.2,IF(((Notenliste!K23)/Notenliste!$G$1)&gt;=((Endnoten!$AH$17)/100),2.3,IF(((Notenliste!K23)/Notenliste!$G$1)&gt;=((Endnoten!$AH$18)/100),2.4,IF(((Notenliste!K23)/Notenliste!$G$1)&gt;=((Endnoten!$AH$19)/100),2.5,IF(((Notenliste!K23)/Notenliste!$G$1)&gt;=((Endnoten!$AH$20)/100),2.6,IF(((Notenliste!K23)/Notenliste!$G$1)&gt;=((Endnoten!$AH$21)/100),2.7,IF(((Notenliste!K23)/Notenliste!$G$1)&gt;=((Endnoten!$AH$22)/100),2.8,IF(((Notenliste!K23)/Notenliste!$G$1)&gt;=((Endnoten!$AH$23)/100),2.9,IF(((Notenliste!K23)/Notenliste!$G$1)&gt;=((Endnoten!$AH$24)/100),3,IF(((Notenliste!K23)/Notenliste!$G$1)&gt;=((Endnoten!$AH$25)/100),3.1,IF(((Notenliste!K23)/Notenliste!$G$1)&gt;=((Endnoten!$AH$26)/100),3.2,IF(((Notenliste!K23)/Notenliste!$G$1)&gt;=((Endnoten!$AH$27)/100),3.3,IF(((Notenliste!K23)/Notenliste!$G$1)&gt;=((Endnoten!$AH$28)/100),3.4,IF(((Notenliste!K23)/Notenliste!$G$1)&gt;=((Endnoten!$AH$29)/100),3.5,IF(((Notenliste!K23)/Notenliste!$G$1)&gt;=((Endnoten!$AH$30)/100),3.6,IF(((Notenliste!K23)/Notenliste!$G$1)&gt;=((Endnoten!$AH$31)/100),3.7,IF(((Notenliste!K23)/Notenliste!$G$1)&gt;=((Endnoten!$AH$32)/100),3.8,IF(((Notenliste!K23)/Notenliste!$G$1)&gt;=((Endnoten!$AH$33)/100),3.9,IF(((Notenliste!K23)/Notenliste!$G$1)&gt;=((Endnoten!$AH$34)/100),4,IF(((Notenliste!K23)/Notenliste!$G$1)&gt;=((Endnoten!$AH$35)/100),4.1,IF(((Notenliste!K23)/Notenliste!$G$1)&gt;=((Endnoten!$AH$36)/100),4.2,IF(((Notenliste!K23)/Notenliste!$G$1)&gt;=((Endnoten!$AH$37)/100),4.3,IF(((Notenliste!K23)/Notenliste!$G$1)&gt;=((Endnoten!$AH$38)/100),4.4,IF(((Notenliste!K23)/Notenliste!$G$1)&gt;=((Endnoten!$AH$39)/100),4.5,IF(((Notenliste!K23)/Notenliste!$G$1)&gt;=((Endnoten!$AH$40)/100),4.6,IF(((Notenliste!K23)/Notenliste!$G$1)&gt;=((Endnoten!$AH$41)/100),4.7,IF(((Notenliste!K23)/Notenliste!$G$1)&gt;=((Endnoten!$AH$42)/100),4.8,IF(((Notenliste!K23)/Notenliste!$G$1)&gt;=((Endnoten!$AH$43)/100),4.9,5))))))))))))))))))))))))))))))))))))))))</f>
        <v>5</v>
      </c>
      <c r="S23" s="42">
        <f>Notenliste!K23</f>
        <v>0</v>
      </c>
      <c r="T23" s="43">
        <f>IF(Notenliste!K23&gt;=0.1,Notenliste!K23/Notenliste!K$1,)</f>
        <v>0</v>
      </c>
      <c r="U23" s="44">
        <f>IF(Endnoten!T23&gt;=(Endnoten!$AF$5/100),1,IF(Endnoten!T23&gt;=(Endnoten!$AF$6/100),2,IF(Endnoten!T23&gt;=(Endnoten!$AF$7/100),3,IF(Endnoten!T23&gt;=(Endnoten!$AF$8/100),4,5))))</f>
        <v>5</v>
      </c>
      <c r="V23" s="56">
        <f>IF(((Notenliste!K23)/Notenliste!$K$1)&gt;=((Endnoten!$AH$5+1)/100),1,IF(((Notenliste!K23)/Notenliste!$K$1)&gt;=(Endnoten!$AH$5/100),1.1,IF(((Notenliste!K23)/Notenliste!$K$1)&gt;=(Endnoten!$AH$6/100),1.2,IF(((Notenliste!K23)/Notenliste!$K$1)&gt;=(Endnoten!$AH$7/100),1.3,IF(((Notenliste!K23)/Notenliste!$K$1)&gt;=((Endnoten!$AH$8)/100),1.4,IF(((Notenliste!K23)/Notenliste!$K$1)&gt;=((Endnoten!$AH$9)/100),1.5,IF(((Notenliste!K23)/Notenliste!$K$1)&gt;=((Endnoten!$AH$10)/100),1.6,IF(((Notenliste!K23)/Notenliste!$K$1)&gt;=((Endnoten!$AH$11)/100),1.7,IF(((Notenliste!K23)/Notenliste!$K$1)&gt;=((Endnoten!$AH$12)/100),1.8,IF(((Notenliste!K23)/Notenliste!$K$1)&gt;=((Endnoten!$AH$13)/100),1.9,IF(((Notenliste!K23)/Notenliste!$K$1)&gt;=((Endnoten!$AH$14)/100),2,IF(((Notenliste!K23)/Notenliste!$K$1)&gt;=((Endnoten!$AH$15)/100),2.1,IF(((Notenliste!K23)/Notenliste!$K$1)&gt;=((Endnoten!$AH$16)/100),2.2,IF(((Notenliste!K23)/Notenliste!$K$1)&gt;=((Endnoten!$AH$17)/100),2.3,IF(((Notenliste!K23)/Notenliste!$K$1)&gt;=((Endnoten!$AH$18)/100),2.4,IF(((Notenliste!K23)/Notenliste!$K$1)&gt;=((Endnoten!$AH$19)/100),2.5,IF(((Notenliste!K23)/Notenliste!$K$1)&gt;=((Endnoten!$AH$20)/100),2.6,IF(((Notenliste!K23)/Notenliste!$K$1)&gt;=((Endnoten!$AH$21)/100),2.7,IF(((Notenliste!K23)/Notenliste!$K$1)&gt;=((Endnoten!$AH$22)/100),2.8,IF(((Notenliste!K23)/Notenliste!$K$1)&gt;=((Endnoten!$AH$23)/100),2.9,IF(((Notenliste!K23)/Notenliste!$K$1)&gt;=((Endnoten!$AH$24)/100),3,IF(((Notenliste!K23)/Notenliste!$K$1)&gt;=((Endnoten!$AH$25)/100),3.1,IF(((Notenliste!K23)/Notenliste!$K$1)&gt;=((Endnoten!$AH$26)/100),3.2,IF(((Notenliste!K23)/Notenliste!$K$1)&gt;=((Endnoten!$AH$27)/100),3.3,IF(((Notenliste!K23)/Notenliste!$K$1)&gt;=((Endnoten!$AH$28)/100),3.4,IF(((Notenliste!K23)/Notenliste!$K$1)&gt;=((Endnoten!$AH$29)/100),3.5,IF(((Notenliste!K23)/Notenliste!$K$1)&gt;=((Endnoten!$AH$30)/100),3.6,IF(((Notenliste!K23)/Notenliste!$K$1)&gt;=((Endnoten!$AH$31)/100),3.7,IF(((Notenliste!K23)/Notenliste!$K$1)&gt;=((Endnoten!$AH$32)/100),3.8,IF(((Notenliste!K23)/Notenliste!$K$1)&gt;=((Endnoten!$AH$33)/100),3.9,IF(((Notenliste!K23)/Notenliste!$K$1)&gt;=((Endnoten!$AH$34)/100),4,IF(((Notenliste!K23)/Notenliste!$K$1)&gt;=((Endnoten!$AH$35)/100),4.1,IF(((Notenliste!K23)/Notenliste!$K$1)&gt;=((Endnoten!$AH$36)/100),4.2,IF(((Notenliste!K23)/Notenliste!$K$1)&gt;=((Endnoten!$AH$37)/100),4.3,IF(((Notenliste!K23)/Notenliste!$K$1)&gt;=((Endnoten!$AH$38)/100),4.4,IF(((Notenliste!K23)/Notenliste!$K$1)&gt;=((Endnoten!$AH$39)/100),4.5,IF(((Notenliste!K23)/Notenliste!$K$1)&gt;=((Endnoten!$AH$40)/100),4.6,IF(((Notenliste!K23)/Notenliste!$K$1)&gt;=((Endnoten!$AH$41)/100),4.7,IF(((Notenliste!K23)/Notenliste!$K$1)&gt;=((Endnoten!$AH$42)/100),4.8,IF(((Notenliste!K23)/Notenliste!$K$1)&gt;=((Endnoten!$AH$43)/100),4.9,5))))))))))))))))))))))))))))))))))))))))</f>
        <v>5</v>
      </c>
      <c r="W23" s="46">
        <v>0</v>
      </c>
      <c r="X23" s="43" t="e" cm="1">
        <f t="array" ref="X23">_xlfn.IFS((T23&gt;0.1),(AVERAGE(F23,J23,N23,R23,U23)),(P23&gt;=0.1),(AVERAGE(F23,J23,N23,R23)),(L23&gt;=0.1),(AVERAGE(F23,J23,N23)),(H23&gt;0.1),(AVERAGE(F23,J23)),(D23&gt;0.1),F23)</f>
        <v>#N/A</v>
      </c>
      <c r="Y23" s="47">
        <f t="shared" si="0"/>
        <v>5</v>
      </c>
      <c r="Z23" s="47"/>
      <c r="AA23" s="77">
        <f>Notenliste!AJ23</f>
        <v>1</v>
      </c>
      <c r="AB23" s="47" t="e">
        <f>((AA23*Notenliste!$AJ$2)+(IF(W23=0,X23,Y23)*(1-Notenliste!$AJ$2)))</f>
        <v>#N/A</v>
      </c>
      <c r="AC23" s="48">
        <f t="shared" si="1"/>
        <v>5</v>
      </c>
      <c r="AD23" s="17">
        <f t="shared" si="2"/>
        <v>5</v>
      </c>
      <c r="AG23" s="24">
        <v>2.9</v>
      </c>
      <c r="AH23" s="24">
        <f t="shared" si="9"/>
        <v>72.5</v>
      </c>
      <c r="AI23">
        <f>IF(((AL23+AJ23+AK23)/$AL$3)&gt;=((Endnoten!$AH$5+1)/100),1,IF(((AL23+AJ23+AK23)/$AL$3)&gt;=(Endnoten!$AH$5/100),1.1,IF(((AL23+AJ23+AK23)/$AL$3)&gt;=(Endnoten!$AH$6/100),1.2,IF(((AL23+AJ23+AK23)/$AL$3)&gt;=(Endnoten!$AH$7/100),1.3,IF(((AL23+AJ23+AK23)/$AL$3)&gt;=((Endnoten!$AH$8)/100),1.4,IF(((AL23+AJ23+AK23)/$AL$3)&gt;=((Endnoten!$AH$9)/100),1.5,IF(((AL23+AJ23+AK23)/$AL$3)&gt;=((Endnoten!$AH$10)/100),1.6,IF(((AL23+AJ23+AK23)/$AL$3)&gt;=((Endnoten!$AH$11)/100),1.7,IF(((AL23+AJ23+AK23)/$AL$3)&gt;=((Endnoten!$AH$12)/100),1.8,IF(((AL23+AJ23+AK23)/$AL$3)&gt;=((Endnoten!$AH$13)/100),1.9,IF(((AL23+AJ23+AK23)/$AL$3)&gt;=((Endnoten!$AH$14)/100),2,IF(((AL23+AJ23+AK23)/$AL$3)&gt;=((Endnoten!$AH$15)/100),2.1,IF(((AL23+AJ23+AK23)/$AL$3)&gt;=((Endnoten!$AH$16)/100),2.2,IF(((AL23+AJ23+AK23)/$AL$3)&gt;=((Endnoten!$AH$17)/100),2.3,IF(((AL23+AJ23+AK23)/$AL$3)&gt;=((Endnoten!$AH$18)/100),2.4,IF(((AL23+AJ23+AK23)/$AL$3)&gt;=((Endnoten!$AH$19)/100),2.5,IF(((AL23+AJ23+AK23)/$AL$3)&gt;=((Endnoten!$AH$20)/100),2.6,IF(((AL23+AJ23+AK23)/$AL$3)&gt;=((Endnoten!$AH$21)/100),2.7,IF(((AL23+AJ23+AK23)/$AL$3)&gt;=((Endnoten!$AH$22)/100),2.8,IF(((AL23+AJ23+AK23)/$AL$3)&gt;=((Endnoten!$AH$23)/100),2.9,IF(((AL23+AJ23+AK23)/$AL$3)&gt;=((Endnoten!$AH$24)/100),3,IF(((AL23+AJ23+AK23)/$AL$3)&gt;=((Endnoten!$AH$25)/100),3.1,IF(((AL23+AJ23+AK23)/$AL$3)&gt;=((Endnoten!$AH$26)/100),3.2,IF(((AL23+AJ23+AK23)/$AL$3)&gt;=((Endnoten!$AH$27)/100),3.3,IF(((AL23+AJ23+AK23)/$AL$3)&gt;=((Endnoten!$AH$28)/100),3.4,IF(((AL23+AJ23+AK23)/$AL$3)&gt;=((Endnoten!$AH$29)/100),3.5,IF(((AL23+AJ23+AK23)/$AL$3)&gt;=((Endnoten!$AH$30)/100),3.6,IF(((AL23+AJ23+AK23)/$AL$3)&gt;=((Endnoten!$AH$31)/100),3.7,IF(((AL23+AJ23+AK23)/$AL$3)&gt;=((Endnoten!$AH$32)/100),3.8,IF(((AL23+AJ23+AK23)/$AL$3)&gt;=((Endnoten!$AH$33)/100),3.9,IF(((AL23+AJ23+AK23)/$AL$3)&gt;=((Endnoten!$AH$34)/100),4,IF(((AL23+AJ23+AK23)/$AL$3)&gt;=((Endnoten!$AH$35)/100),4.1,IF(((AL23+AJ23+AK23)/$AL$3)&gt;=((Endnoten!$AH$36)/100),4.2,IF(((AL23+AJ23+AK23)/$AL$3)&gt;=((Endnoten!$AH$37)/100),4.3,IF(((AL23+AJ23+AK23)/$AL$3)&gt;=((Endnoten!$AH$38)/100),4.4,IF(((AL23+AJ23+AK23)/$AL$3)&gt;=((Endnoten!$AH$39)/100),4.5,IF(((AL23+AJ23+AK23)/$AL$3)&gt;=((Endnoten!$AH$40)/100),4.6,IF(((AL23+AJ23+AK23)/$AL$3)&gt;=((Endnoten!$AH$41)/100),4.7,IF(((AL23+AJ23+AK23)/$AL$3)&gt;=((Endnoten!$AH$42)/100),4.8,IF(((AL23+AJ23+AK23)/$AL$3)&gt;=((Endnoten!$AH$43)/100),4.9,5))))))))))))))))))))))))))))))))))))))))</f>
        <v>2.9</v>
      </c>
      <c r="AL23">
        <f t="shared" si="7"/>
        <v>72.5</v>
      </c>
      <c r="AN23" s="82"/>
      <c r="AO23" s="82">
        <f t="shared" si="3"/>
        <v>5</v>
      </c>
      <c r="AP23" s="82">
        <f t="shared" si="4"/>
        <v>5</v>
      </c>
      <c r="AQ23" s="82">
        <f t="shared" si="5"/>
        <v>5</v>
      </c>
      <c r="AR23" s="82">
        <f t="shared" si="6"/>
        <v>5</v>
      </c>
      <c r="AT23" s="1">
        <f>IF(((Notenliste!C23+Notenliste!E23+Notenliste!G23)/$AT$1)&gt;=((Endnoten!$AH$5+1)/100),1,IF(((Notenliste!C23+Notenliste!E23+Notenliste!G23)/$AT$1)&gt;=(Endnoten!$AH$5/100),1.1,IF(((Notenliste!C23+Notenliste!E23+Notenliste!G23)/$AT$1)&gt;=(Endnoten!$AH$6/100),1.2,IF(((Notenliste!C23+Notenliste!E23+Notenliste!G23)/$AT$1)&gt;=(Endnoten!$AH$7/100),1.3,IF(((Notenliste!C23+Notenliste!E23+Notenliste!G23)/$AT$1)&gt;=((Endnoten!$AH$8)/100),1.4,IF(((Notenliste!C23+Notenliste!E23+Notenliste!G23)/$AT$1)&gt;=((Endnoten!$AH$9)/100),1.5,IF(((Notenliste!C23+Notenliste!E23+Notenliste!G23)/$AT$1)&gt;=((Endnoten!$AH$10)/100),1.6,IF(((Notenliste!C23+Notenliste!E23+Notenliste!G23)/$AT$1)&gt;=((Endnoten!$AH$11)/100),1.7,IF(((Notenliste!C23+Notenliste!E23+Notenliste!G23)/$AT$1)&gt;=((Endnoten!$AH$12)/100),1.8,IF(((Notenliste!C23+Notenliste!E23+Notenliste!G23)/$AT$1)&gt;=((Endnoten!$AH$13)/100),1.9,IF(((Notenliste!C23+Notenliste!E23+Notenliste!G23)/$AT$1)&gt;=((Endnoten!$AH$14)/100),2,IF(((Notenliste!C23+Notenliste!E23+Notenliste!G23)/$AT$1)&gt;=((Endnoten!$AH$15)/100),2.1,IF(((Notenliste!C23+Notenliste!E23+Notenliste!G23)/$AT$1)&gt;=((Endnoten!$AH$16)/100),2.2,IF(((Notenliste!C23+Notenliste!E23+Notenliste!G23)/$AT$1)&gt;=((Endnoten!$AH$17)/100),2.3,IF(((Notenliste!C23+Notenliste!E23+Notenliste!G23)/$AT$1)&gt;=((Endnoten!$AH$18)/100),2.4,IF(((Notenliste!C23+Notenliste!E23+Notenliste!G23)/$AT$1)&gt;=((Endnoten!$AH$19)/100),2.5,IF(((Notenliste!C23+Notenliste!E23+Notenliste!G23)/$AT$1)&gt;=((Endnoten!$AH$20)/100),2.6,IF(((Notenliste!C23+Notenliste!E23+Notenliste!G23)/$AT$1)&gt;=((Endnoten!$AH$21)/100),2.7,IF(((Notenliste!C23+Notenliste!E23+Notenliste!G23)/$AT$1)&gt;=((Endnoten!$AH$22)/100),2.8,IF(((Notenliste!C23+Notenliste!E23+Notenliste!G23)/$AT$1)&gt;=((Endnoten!$AH$23)/100),2.9,IF(((Notenliste!C23+Notenliste!E23+Notenliste!G23)/$AT$1)&gt;=((Endnoten!$AH$24)/100),3,IF(((Notenliste!C23+Notenliste!E23+Notenliste!G23)/$AT$1)&gt;=((Endnoten!$AH$25)/100),3.1,IF(((Notenliste!C23+Notenliste!E23+Notenliste!G23)/$AT$1)&gt;=((Endnoten!$AH$26)/100),3.2,IF(((Notenliste!C23+Notenliste!E23+Notenliste!G23)/$AT$1)&gt;=((Endnoten!$AH$27)/100),3.3,IF(((Notenliste!C23+Notenliste!E23+Notenliste!G23)/$AT$1)&gt;=((Endnoten!$AH$28)/100),3.4,IF(((Notenliste!C23+Notenliste!E23+Notenliste!G23)/$AT$1)&gt;=((Endnoten!$AH$29)/100),3.5,IF(((Notenliste!C23+Notenliste!E23+Notenliste!G23)/$AT$1)&gt;=((Endnoten!$AH$30)/100),3.6,IF(((Notenliste!C23+Notenliste!E23+Notenliste!G23)/$AT$1)&gt;=((Endnoten!$AH$31)/100),3.7,IF(((Notenliste!C23+Notenliste!E23+Notenliste!G23)/$AT$1)&gt;=((Endnoten!$AH$32)/100),3.8,IF(((Notenliste!C23+Notenliste!E23+Notenliste!G23)/$AT$1)&gt;=((Endnoten!$AH$33)/100),3.9,IF(((Notenliste!C23+Notenliste!E23+Notenliste!G23)/$AT$1)&gt;=((Endnoten!$AH$34)/100),4,IF(((Notenliste!C23+Notenliste!E23+Notenliste!G23)/$AT$1)&gt;=((Endnoten!$AH$35)/100),4.1,IF(((Notenliste!C23+Notenliste!E23+Notenliste!G23)/$AT$1)&gt;=((Endnoten!$AH$36)/100),4.2,IF(((Notenliste!C23+Notenliste!E23+Notenliste!G23)/$AT$1)&gt;=((Endnoten!$AH$37)/100),4.3,IF(((Notenliste!C23+Notenliste!E23+Notenliste!G23)/$AT$1)&gt;=((Endnoten!$AH$38)/100),4.4,IF(((Notenliste!C23+Notenliste!E23+Notenliste!G23)/$AT$1)&gt;=((Endnoten!$AH$39)/100),4.5,IF(((Notenliste!C23+Notenliste!E23+Notenliste!G23)/$AT$1)&gt;=((Endnoten!$AH$40)/100),4.6,IF(((Notenliste!C23+Notenliste!E23+Notenliste!G23)/$AT$1)&gt;=((Endnoten!$AH$41)/100),4.7,IF(((Notenliste!C23+Notenliste!E23+Notenliste!G23)/$AT$1)&gt;=((Endnoten!$AH$42)/100),4.8,IF(((Notenliste!C23+Notenliste!E23+Notenliste!G23)/$AT$1)&gt;=((Endnoten!$AH$43)/100),4.9,5))))))))))))))))))))))))))))))))))))))))</f>
        <v>5</v>
      </c>
      <c r="AU23" s="1">
        <f>IF(((Notenliste!C23+Notenliste!E23+Notenliste!G23+Notenliste!K23)/$AU$1)&gt;=((Endnoten!$AH$5+1)/100),1,IF(((Notenliste!C23+Notenliste!E23+Notenliste!G23+Notenliste!K23)/$AU$1)&gt;=(Endnoten!$AH$5/100),1.1,IF(((Notenliste!C23+Notenliste!E23+Notenliste!G23+Notenliste!K23)/$AU$1)&gt;=(Endnoten!$AH$6/100),1.2,IF(((Notenliste!C23+Notenliste!E23+Notenliste!G23+Notenliste!K23)/$AU$1)&gt;=(Endnoten!$AH$7/100),1.3,IF(((Notenliste!C23+Notenliste!E23+Notenliste!G23+Notenliste!K23)/$AU$1)&gt;=((Endnoten!$AH$8)/100),1.4,IF(((Notenliste!C23+Notenliste!E23+Notenliste!G23+Notenliste!K23)/$AU$1)&gt;=((Endnoten!$AH$9)/100),1.5,IF(((Notenliste!C23+Notenliste!E23+Notenliste!G23+Notenliste!K23)/$AU$1)&gt;=((Endnoten!$AH$10)/100),1.6,IF(((Notenliste!C23+Notenliste!E23+Notenliste!G23+Notenliste!K23)/$AU$1)&gt;=((Endnoten!$AH$11)/100),1.7,IF(((Notenliste!C23+Notenliste!E23+Notenliste!G23+Notenliste!K23)/$AU$1)&gt;=((Endnoten!$AH$12)/100),1.8,IF(((Notenliste!C23+Notenliste!E23+Notenliste!G23+Notenliste!K23)/$AU$1)&gt;=((Endnoten!$AH$13)/100),1.9,IF(((Notenliste!C23+Notenliste!E23+Notenliste!G23+Notenliste!K23)/$AU$1)&gt;=((Endnoten!$AH$14)/100),2,IF(((Notenliste!C23+Notenliste!E23+Notenliste!G23+Notenliste!K23)/$AU$1)&gt;=((Endnoten!$AH$15)/100),2.1,IF(((Notenliste!C23+Notenliste!E23+Notenliste!G23+Notenliste!K23)/$AU$1)&gt;=((Endnoten!$AH$16)/100),2.2,IF(((Notenliste!C23+Notenliste!E23+Notenliste!G23+Notenliste!K23)/$AU$1)&gt;=((Endnoten!$AH$17)/100),2.3,IF(((Notenliste!C23+Notenliste!E23+Notenliste!G23+Notenliste!K23)/$AU$1)&gt;=((Endnoten!$AH$18)/100),2.4,IF(((Notenliste!C23+Notenliste!E23+Notenliste!G23+Notenliste!K23)/$AU$1)&gt;=((Endnoten!$AH$19)/100),2.5,IF(((Notenliste!C23+Notenliste!E23+Notenliste!G23+Notenliste!K23)/$AU$1)&gt;=((Endnoten!$AH$20)/100),2.6,IF(((Notenliste!C23+Notenliste!E23+Notenliste!G23+Notenliste!K23)/$AU$1)&gt;=((Endnoten!$AH$21)/100),2.7,IF(((Notenliste!C23+Notenliste!E23+Notenliste!G23+Notenliste!K23)/$AU$1)&gt;=((Endnoten!$AH$22)/100),2.8,IF(((Notenliste!C23+Notenliste!E23+Notenliste!G23+Notenliste!K23)/$AU$1)&gt;=((Endnoten!$AH$23)/100),2.9,IF(((Notenliste!C23+Notenliste!E23+Notenliste!G23+Notenliste!K23)/$AU$1)&gt;=((Endnoten!$AH$24)/100),3,IF(((Notenliste!C23+Notenliste!E23+Notenliste!G23+Notenliste!K23)/$AU$1)&gt;=((Endnoten!$AH$25)/100),3.1,IF(((Notenliste!C23+Notenliste!E23+Notenliste!G23+Notenliste!K23)/$AU$1)&gt;=((Endnoten!$AH$26)/100),3.2,IF(((Notenliste!C23+Notenliste!E23+Notenliste!G23+Notenliste!K23)/$AU$1)&gt;=((Endnoten!$AH$27)/100),3.3,IF(((Notenliste!C23+Notenliste!E23+Notenliste!G23+Notenliste!K23)/$AU$1)&gt;=((Endnoten!$AH$28)/100),3.4,IF(((Notenliste!C23+Notenliste!E23+Notenliste!G23+Notenliste!K23)/$AU$1)&gt;=((Endnoten!$AH$29)/100),3.5,IF(((Notenliste!C23+Notenliste!E23+Notenliste!G23+Notenliste!K23)/$AU$1)&gt;=((Endnoten!$AH$30)/100),3.6,IF(((Notenliste!C23+Notenliste!E23+Notenliste!G23+Notenliste!K23)/$AU$1)&gt;=((Endnoten!$AH$31)/100),3.7,IF(((Notenliste!C23+Notenliste!E23+Notenliste!G23+Notenliste!K23)/$AU$1)&gt;=((Endnoten!$AH$32)/100),3.8,IF(((Notenliste!C23+Notenliste!E23+Notenliste!G23+Notenliste!K23)/$AU$1)&gt;=((Endnoten!$AH$33)/100),3.9,IF(((Notenliste!C23+Notenliste!E23+Notenliste!G23+Notenliste!K23)/$AU$1)&gt;=((Endnoten!$AH$34)/100),4,IF(((Notenliste!C23+Notenliste!E23+Notenliste!G23+Notenliste!K23)/$AU$1)&gt;=((Endnoten!$AH$35)/100),4.1,IF(((Notenliste!C23+Notenliste!E23+Notenliste!G23+Notenliste!K23)/$AU$1)&gt;=((Endnoten!$AH$36)/100),4.2,IF(((Notenliste!C23+Notenliste!E23+Notenliste!G23+Notenliste!K23)/$AU$1)&gt;=((Endnoten!$AH$37)/100),4.3,IF(((Notenliste!C23+Notenliste!E23+Notenliste!G23+Notenliste!K23)/$AU$1)&gt;=((Endnoten!$AH$38)/100),4.4,IF(((Notenliste!C23+Notenliste!E23+Notenliste!G23+Notenliste!K23)/$AU$1)&gt;=((Endnoten!$AH$39)/100),4.5,IF(((Notenliste!C23+Notenliste!E23+Notenliste!G23+Notenliste!K23)/$AU$1)&gt;=((Endnoten!$AH$40)/100),4.6,IF(((Notenliste!C23+Notenliste!E23+Notenliste!G23+Notenliste!K23)/$AU$1)&gt;=((Endnoten!$AH$41)/100),4.7,IF(((Notenliste!C23+Notenliste!E23+Notenliste!G23+Notenliste!K23)/$AU$1)&gt;=((Endnoten!$AH$42)/100),4.8,IF(((Notenliste!C23+Notenliste!E23+Notenliste!G23+Notenliste!K23)/$AU$1)&gt;=((Endnoten!$AH$43)/100),4.9,5))))))))))))))))))))))))))))))))))))))))</f>
        <v>5</v>
      </c>
    </row>
    <row r="24" spans="1:47" ht="18.75" x14ac:dyDescent="0.3">
      <c r="A24" s="51">
        <f>'Schüler+Bedienungsanleitung'!A24</f>
        <v>21</v>
      </c>
      <c r="B24" s="52">
        <f>'Schüler+Bedienungsanleitung'!B24</f>
        <v>21</v>
      </c>
      <c r="C24" s="49">
        <f>Notenliste!C24</f>
        <v>0</v>
      </c>
      <c r="D24" s="50">
        <f>IF(Notenliste!C24&gt;=0.1,Notenliste!C24/Notenliste!C$1,)</f>
        <v>0</v>
      </c>
      <c r="E24" s="51">
        <f>IF(Endnoten!D24&gt;=(Endnoten!$AF$5/100),1,IF(Endnoten!D24&gt;=(Endnoten!$AF$6/100),2,IF(Endnoten!D24&gt;=(Endnoten!$AF$7/100),3,IF(Endnoten!D24&gt;=(Endnoten!$AF$8/100),4,5))))</f>
        <v>5</v>
      </c>
      <c r="F24" s="57">
        <f>IF(((Notenliste!C24)/Notenliste!$C$1)&gt;=((Endnoten!$AH$5+1)/100),1,IF(((Notenliste!C24)/Notenliste!$C$1)&gt;=(Endnoten!$AH$5/100),1.1,IF(((Notenliste!C24)/Notenliste!$C$1)&gt;=(Endnoten!$AH$6/100),1.2,IF(((Notenliste!C24)/Notenliste!$C$1)&gt;=(Endnoten!$AH$7/100),1.3,IF(((Notenliste!C24)/Notenliste!$C$1)&gt;=((Endnoten!$AH$8)/100),1.4,IF(((Notenliste!C24)/Notenliste!$C$1)&gt;=((Endnoten!$AH$9)/100),1.5,IF(((Notenliste!C24)/Notenliste!$C$1)&gt;=((Endnoten!$AH$10)/100),1.6,IF(((Notenliste!C24)/Notenliste!$C$1)&gt;=((Endnoten!$AH$11)/100),1.7,IF(((Notenliste!C24)/Notenliste!$C$1)&gt;=((Endnoten!$AH$12)/100),1.8,IF(((Notenliste!C24)/Notenliste!$C$1)&gt;=((Endnoten!$AH$13)/100),1.9,IF(((Notenliste!C24)/Notenliste!$C$1)&gt;=((Endnoten!$AH$14)/100),2,IF(((Notenliste!C24)/Notenliste!$C$1)&gt;=((Endnoten!$AH$15)/100),2.1,IF(((Notenliste!C24)/Notenliste!$C$1)&gt;=((Endnoten!$AH$16)/100),2.2,IF(((Notenliste!C24)/Notenliste!$C$1)&gt;=((Endnoten!$AH$17)/100),2.3,IF(((Notenliste!C24)/Notenliste!$C$1)&gt;=((Endnoten!$AH$18)/100),2.4,IF(((Notenliste!C24)/Notenliste!$C$1)&gt;=((Endnoten!$AH$19)/100),2.5,IF(((Notenliste!C24)/Notenliste!$C$1)&gt;=((Endnoten!$AH$20)/100),2.6,IF(((Notenliste!C24)/Notenliste!$C$1)&gt;=((Endnoten!$AH$21)/100),2.7,IF(((Notenliste!C24)/Notenliste!$C$1)&gt;=((Endnoten!$AH$22)/100),2.8,IF(((Notenliste!C24)/Notenliste!$C$1)&gt;=((Endnoten!$AH$23)/100),2.9,IF(((Notenliste!C24)/Notenliste!$C$1)&gt;=((Endnoten!$AH$24)/100),3,IF(((Notenliste!C24)/Notenliste!$C$1)&gt;=((Endnoten!$AH$25)/100),3.1,IF(((Notenliste!C24)/Notenliste!$C$1)&gt;=((Endnoten!$AH$26)/100),3.2,IF(((Notenliste!C24)/Notenliste!$C$1)&gt;=((Endnoten!$AH$27)/100),3.3,IF(((Notenliste!C24)/Notenliste!$C$1)&gt;=((Endnoten!$AH$28)/100),3.4,IF(((Notenliste!C24)/Notenliste!$C$1)&gt;=((Endnoten!$AH$29)/100),3.5,IF(((Notenliste!C24)/Notenliste!$C$1)&gt;=((Endnoten!$AH$30)/100),3.6,IF(((Notenliste!C24)/Notenliste!$C$1)&gt;=((Endnoten!$AH$31)/100),3.7,IF(((Notenliste!C24)/Notenliste!$C$1)&gt;=((Endnoten!$AH$32)/100),3.8,IF(((Notenliste!C24)/Notenliste!$C$1)&gt;=((Endnoten!$AH$33)/100),3.9,IF(((Notenliste!C24)/Notenliste!$C$1)&gt;=((Endnoten!$AH$34)/100),4,IF(((Notenliste!C24)/Notenliste!$C$1)&gt;=((Endnoten!$AH$35)/100),4.1,IF(((Notenliste!C24)/Notenliste!$C$1)&gt;=((Endnoten!$AH$36)/100),4.2,IF(((Notenliste!C24)/Notenliste!$C$1)&gt;=((Endnoten!$AH$37)/100),4.3,IF(((Notenliste!C24)/Notenliste!$C$1)&gt;=((Endnoten!$AH$38)/100),4.4,IF(((Notenliste!C24)/Notenliste!$C$1)&gt;=((Endnoten!$AH$39)/100),4.5,IF(((Notenliste!C24)/Notenliste!$C$1)&gt;=((Endnoten!$AH$40)/100),4.6,IF(((Notenliste!C24)/Notenliste!$C$1)&gt;=((Endnoten!$AH$41)/100),4.7,IF(((Notenliste!C24)/Notenliste!$C$1)&gt;=((Endnoten!$AH$42)/100),4.8,IF(((Notenliste!C24)/Notenliste!$C$1)&gt;=((Endnoten!$AH$43)/100),4.9,5))))))))))))))))))))))))))))))))))))))))</f>
        <v>5</v>
      </c>
      <c r="G24" s="49">
        <f>Notenliste!E24</f>
        <v>0</v>
      </c>
      <c r="H24" s="50">
        <f>IF(Notenliste!E24&gt;=0.1,Notenliste!E24/Notenliste!E$1,)</f>
        <v>0</v>
      </c>
      <c r="I24" s="51">
        <f>IF(Endnoten!H24&gt;=(Endnoten!$AF$5/100),1,IF(Endnoten!H24&gt;=(Endnoten!$AF$6/100),2,IF(Endnoten!H24&gt;=(Endnoten!$AF$7/100),3,IF(Endnoten!H24&gt;=(Endnoten!$AF$8/100),4,5))))</f>
        <v>5</v>
      </c>
      <c r="J24" s="57">
        <f>IF(((Notenliste!E24)/Notenliste!$E$1)&gt;=((Endnoten!$AH$5+1)/100),1,IF(((Notenliste!E24)/Notenliste!$E$1)&gt;=(Endnoten!$AH$5/100),1.1,IF(((Notenliste!E24)/Notenliste!$E$1)&gt;=(Endnoten!$AH$6/100),1.2,IF(((Notenliste!E24)/Notenliste!$E$1)&gt;=(Endnoten!$AH$7/100),1.3,IF(((Notenliste!E24)/Notenliste!$E$1)&gt;=((Endnoten!$AH$8)/100),1.4,IF(((Notenliste!E24)/Notenliste!$E$1)&gt;=((Endnoten!$AH$9)/100),1.5,IF(((Notenliste!E24)/Notenliste!$E$1)&gt;=((Endnoten!$AH$10)/100),1.6,IF(((Notenliste!E24)/Notenliste!$E$1)&gt;=((Endnoten!$AH$11)/100),1.7,IF(((Notenliste!E24)/Notenliste!$E$1)&gt;=((Endnoten!$AH$12)/100),1.8,IF(((Notenliste!E24)/Notenliste!$E$1)&gt;=((Endnoten!$AH$13)/100),1.9,IF(((Notenliste!E24)/Notenliste!$E$1)&gt;=((Endnoten!$AH$14)/100),2,IF(((Notenliste!E24)/Notenliste!$E$1)&gt;=((Endnoten!$AH$15)/100),2.1,IF(((Notenliste!E24)/Notenliste!$E$1)&gt;=((Endnoten!$AH$16)/100),2.2,IF(((Notenliste!E24)/Notenliste!$E$1)&gt;=((Endnoten!$AH$17)/100),2.3,IF(((Notenliste!E24)/Notenliste!$E$1)&gt;=((Endnoten!$AH$18)/100),2.4,IF(((Notenliste!E24)/Notenliste!$E$1)&gt;=((Endnoten!$AH$19)/100),2.5,IF(((Notenliste!E24)/Notenliste!$E$1)&gt;=((Endnoten!$AH$20)/100),2.6,IF(((Notenliste!E24)/Notenliste!$E$1)&gt;=((Endnoten!$AH$21)/100),2.7,IF(((Notenliste!E24)/Notenliste!$E$1)&gt;=((Endnoten!$AH$22)/100),2.8,IF(((Notenliste!E24)/Notenliste!$E$1)&gt;=((Endnoten!$AH$23)/100),2.9,IF(((Notenliste!E24)/Notenliste!$E$1)&gt;=((Endnoten!$AH$24)/100),3,IF(((Notenliste!E24)/Notenliste!$E$1)&gt;=((Endnoten!$AH$25)/100),3.1,IF(((Notenliste!E24)/Notenliste!$E$1)&gt;=((Endnoten!$AH$26)/100),3.2,IF(((Notenliste!E24)/Notenliste!$E$1)&gt;=((Endnoten!$AH$27)/100),3.3,IF(((Notenliste!E24)/Notenliste!$E$1)&gt;=((Endnoten!$AH$28)/100),3.4,IF(((Notenliste!E24)/Notenliste!$E$1)&gt;=((Endnoten!$AH$29)/100),3.5,IF(((Notenliste!E24)/Notenliste!$E$1)&gt;=((Endnoten!$AH$30)/100),3.6,IF(((Notenliste!E24)/Notenliste!$E$1)&gt;=((Endnoten!$AH$31)/100),3.7,IF(((Notenliste!E24)/Notenliste!$E$1)&gt;=((Endnoten!$AH$32)/100),3.8,IF(((Notenliste!E24)/Notenliste!$E$1)&gt;=((Endnoten!$AH$33)/100),3.9,IF(((Notenliste!E24)/Notenliste!$E$1)&gt;=((Endnoten!$AH$34)/100),4,IF(((Notenliste!E24)/Notenliste!$E$1)&gt;=((Endnoten!$AH$35)/100),4.1,IF(((Notenliste!E24)/Notenliste!$E$1)&gt;=((Endnoten!$AH$36)/100),4.2,IF(((Notenliste!E24)/Notenliste!$E$1)&gt;=((Endnoten!$AH$37)/100),4.3,IF(((Notenliste!E24)/Notenliste!$E$1)&gt;=((Endnoten!$AH$38)/100),4.4,IF(((Notenliste!E24)/Notenliste!$E$1)&gt;=((Endnoten!$AH$39)/100),4.5,IF(((Notenliste!E24)/Notenliste!$E$1)&gt;=((Endnoten!$AH$40)/100),4.6,IF(((Notenliste!E24)/Notenliste!$E$1)&gt;=((Endnoten!$AH$41)/100),4.7,IF(((Notenliste!E24)/Notenliste!$E$1)&gt;=((Endnoten!$AH$42)/100),4.8,IF(((Notenliste!E24)/Notenliste!$E$1)&gt;=((Endnoten!$AH$43)/100),4.9,5))))))))))))))))))))))))))))))))))))))))</f>
        <v>5</v>
      </c>
      <c r="K24" s="49">
        <f>Notenliste!G24</f>
        <v>0</v>
      </c>
      <c r="L24" s="50">
        <f>IF(Notenliste!G24&gt;=0.1,Notenliste!G24/Notenliste!G$1,)</f>
        <v>0</v>
      </c>
      <c r="M24" s="51">
        <f>IF(Endnoten!L24&gt;=(Endnoten!$AF$5/100),1,IF(Endnoten!L24&gt;=(Endnoten!$AF$6/100),2,IF(Endnoten!L24&gt;=(Endnoten!$AF$7/100),3,IF(Endnoten!L24&gt;=(Endnoten!$AF$8/100),4,5))))</f>
        <v>5</v>
      </c>
      <c r="N24" s="57">
        <f>IF(((Notenliste!G24)/Notenliste!$G$1)&gt;=((Endnoten!$AH$5+1)/100),1,IF(((Notenliste!G24)/Notenliste!$G$1)&gt;=(Endnoten!$AH$5/100),1.1,IF(((Notenliste!G24)/Notenliste!$G$1)&gt;=(Endnoten!$AH$6/100),1.2,IF(((Notenliste!G24)/Notenliste!$G$1)&gt;=(Endnoten!$AH$7/100),1.3,IF(((Notenliste!G24)/Notenliste!$G$1)&gt;=((Endnoten!$AH$8)/100),1.4,IF(((Notenliste!G24)/Notenliste!$G$1)&gt;=((Endnoten!$AH$9)/100),1.5,IF(((Notenliste!G24)/Notenliste!$G$1)&gt;=((Endnoten!$AH$10)/100),1.6,IF(((Notenliste!G24)/Notenliste!$G$1)&gt;=((Endnoten!$AH$11)/100),1.7,IF(((Notenliste!G24)/Notenliste!$G$1)&gt;=((Endnoten!$AH$12)/100),1.8,IF(((Notenliste!G24)/Notenliste!$G$1)&gt;=((Endnoten!$AH$13)/100),1.9,IF(((Notenliste!G24)/Notenliste!$G$1)&gt;=((Endnoten!$AH$14)/100),2,IF(((Notenliste!G24)/Notenliste!$G$1)&gt;=((Endnoten!$AH$15)/100),2.1,IF(((Notenliste!G24)/Notenliste!$G$1)&gt;=((Endnoten!$AH$16)/100),2.2,IF(((Notenliste!G24)/Notenliste!$G$1)&gt;=((Endnoten!$AH$17)/100),2.3,IF(((Notenliste!G24)/Notenliste!$G$1)&gt;=((Endnoten!$AH$18)/100),2.4,IF(((Notenliste!G24)/Notenliste!$G$1)&gt;=((Endnoten!$AH$19)/100),2.5,IF(((Notenliste!G24)/Notenliste!$G$1)&gt;=((Endnoten!$AH$20)/100),2.6,IF(((Notenliste!G24)/Notenliste!$G$1)&gt;=((Endnoten!$AH$21)/100),2.7,IF(((Notenliste!G24)/Notenliste!$G$1)&gt;=((Endnoten!$AH$22)/100),2.8,IF(((Notenliste!G24)/Notenliste!$G$1)&gt;=((Endnoten!$AH$23)/100),2.9,IF(((Notenliste!G24)/Notenliste!$G$1)&gt;=((Endnoten!$AH$24)/100),3,IF(((Notenliste!G24)/Notenliste!$G$1)&gt;=((Endnoten!$AH$25)/100),3.1,IF(((Notenliste!G24)/Notenliste!$G$1)&gt;=((Endnoten!$AH$26)/100),3.2,IF(((Notenliste!G24)/Notenliste!$G$1)&gt;=((Endnoten!$AH$27)/100),3.3,IF(((Notenliste!G24)/Notenliste!$G$1)&gt;=((Endnoten!$AH$28)/100),3.4,IF(((Notenliste!G24)/Notenliste!$G$1)&gt;=((Endnoten!$AH$29)/100),3.5,IF(((Notenliste!G24)/Notenliste!$G$1)&gt;=((Endnoten!$AH$30)/100),3.6,IF(((Notenliste!G24)/Notenliste!$G$1)&gt;=((Endnoten!$AH$31)/100),3.7,IF(((Notenliste!G24)/Notenliste!$G$1)&gt;=((Endnoten!$AH$32)/100),3.8,IF(((Notenliste!G24)/Notenliste!$G$1)&gt;=((Endnoten!$AH$33)/100),3.9,IF(((Notenliste!G24)/Notenliste!$G$1)&gt;=((Endnoten!$AH$34)/100),4,IF(((Notenliste!G24)/Notenliste!$G$1)&gt;=((Endnoten!$AH$35)/100),4.1,IF(((Notenliste!G24)/Notenliste!$G$1)&gt;=((Endnoten!$AH$36)/100),4.2,IF(((Notenliste!G24)/Notenliste!$G$1)&gt;=((Endnoten!$AH$37)/100),4.3,IF(((Notenliste!G24)/Notenliste!$G$1)&gt;=((Endnoten!$AH$38)/100),4.4,IF(((Notenliste!G24)/Notenliste!$G$1)&gt;=((Endnoten!$AH$39)/100),4.5,IF(((Notenliste!G24)/Notenliste!$G$1)&gt;=((Endnoten!$AH$40)/100),4.6,IF(((Notenliste!G24)/Notenliste!$G$1)&gt;=((Endnoten!$AH$41)/100),4.7,IF(((Notenliste!G24)/Notenliste!$G$1)&gt;=((Endnoten!$AH$42)/100),4.8,IF(((Notenliste!G24)/Notenliste!$G$1)&gt;=((Endnoten!$AH$43)/100),4.9,5))))))))))))))))))))))))))))))))))))))))</f>
        <v>5</v>
      </c>
      <c r="O24" s="49">
        <f>Notenliste!K24</f>
        <v>0</v>
      </c>
      <c r="P24" s="36">
        <f>IF(Notenliste!I24&gt;=0.1,Notenliste!I24/Notenliste!I$1,)</f>
        <v>0</v>
      </c>
      <c r="Q24" s="51">
        <f>IF(Endnoten!P24&gt;=(Endnoten!$AF$5/100),1,IF(Endnoten!P24&gt;=(Endnoten!$AF$6/100),2,IF(Endnoten!P24&gt;=(Endnoten!$AF$7/100),3,IF(Endnoten!P24&gt;=(Endnoten!$AF$8/100),4,5))))</f>
        <v>5</v>
      </c>
      <c r="R24" s="57">
        <f>IF(((Notenliste!K24)/Notenliste!$G$1)&gt;=((Endnoten!$AH$5+1)/100),1,IF(((Notenliste!K24)/Notenliste!$G$1)&gt;=(Endnoten!$AH$5/100),1.1,IF(((Notenliste!K24)/Notenliste!$G$1)&gt;=(Endnoten!$AH$6/100),1.2,IF(((Notenliste!K24)/Notenliste!$G$1)&gt;=(Endnoten!$AH$7/100),1.3,IF(((Notenliste!K24)/Notenliste!$G$1)&gt;=((Endnoten!$AH$8)/100),1.4,IF(((Notenliste!K24)/Notenliste!$G$1)&gt;=((Endnoten!$AH$9)/100),1.5,IF(((Notenliste!K24)/Notenliste!$G$1)&gt;=((Endnoten!$AH$10)/100),1.6,IF(((Notenliste!K24)/Notenliste!$G$1)&gt;=((Endnoten!$AH$11)/100),1.7,IF(((Notenliste!K24)/Notenliste!$G$1)&gt;=((Endnoten!$AH$12)/100),1.8,IF(((Notenliste!K24)/Notenliste!$G$1)&gt;=((Endnoten!$AH$13)/100),1.9,IF(((Notenliste!K24)/Notenliste!$G$1)&gt;=((Endnoten!$AH$14)/100),2,IF(((Notenliste!K24)/Notenliste!$G$1)&gt;=((Endnoten!$AH$15)/100),2.1,IF(((Notenliste!K24)/Notenliste!$G$1)&gt;=((Endnoten!$AH$16)/100),2.2,IF(((Notenliste!K24)/Notenliste!$G$1)&gt;=((Endnoten!$AH$17)/100),2.3,IF(((Notenliste!K24)/Notenliste!$G$1)&gt;=((Endnoten!$AH$18)/100),2.4,IF(((Notenliste!K24)/Notenliste!$G$1)&gt;=((Endnoten!$AH$19)/100),2.5,IF(((Notenliste!K24)/Notenliste!$G$1)&gt;=((Endnoten!$AH$20)/100),2.6,IF(((Notenliste!K24)/Notenliste!$G$1)&gt;=((Endnoten!$AH$21)/100),2.7,IF(((Notenliste!K24)/Notenliste!$G$1)&gt;=((Endnoten!$AH$22)/100),2.8,IF(((Notenliste!K24)/Notenliste!$G$1)&gt;=((Endnoten!$AH$23)/100),2.9,IF(((Notenliste!K24)/Notenliste!$G$1)&gt;=((Endnoten!$AH$24)/100),3,IF(((Notenliste!K24)/Notenliste!$G$1)&gt;=((Endnoten!$AH$25)/100),3.1,IF(((Notenliste!K24)/Notenliste!$G$1)&gt;=((Endnoten!$AH$26)/100),3.2,IF(((Notenliste!K24)/Notenliste!$G$1)&gt;=((Endnoten!$AH$27)/100),3.3,IF(((Notenliste!K24)/Notenliste!$G$1)&gt;=((Endnoten!$AH$28)/100),3.4,IF(((Notenliste!K24)/Notenliste!$G$1)&gt;=((Endnoten!$AH$29)/100),3.5,IF(((Notenliste!K24)/Notenliste!$G$1)&gt;=((Endnoten!$AH$30)/100),3.6,IF(((Notenliste!K24)/Notenliste!$G$1)&gt;=((Endnoten!$AH$31)/100),3.7,IF(((Notenliste!K24)/Notenliste!$G$1)&gt;=((Endnoten!$AH$32)/100),3.8,IF(((Notenliste!K24)/Notenliste!$G$1)&gt;=((Endnoten!$AH$33)/100),3.9,IF(((Notenliste!K24)/Notenliste!$G$1)&gt;=((Endnoten!$AH$34)/100),4,IF(((Notenliste!K24)/Notenliste!$G$1)&gt;=((Endnoten!$AH$35)/100),4.1,IF(((Notenliste!K24)/Notenliste!$G$1)&gt;=((Endnoten!$AH$36)/100),4.2,IF(((Notenliste!K24)/Notenliste!$G$1)&gt;=((Endnoten!$AH$37)/100),4.3,IF(((Notenliste!K24)/Notenliste!$G$1)&gt;=((Endnoten!$AH$38)/100),4.4,IF(((Notenliste!K24)/Notenliste!$G$1)&gt;=((Endnoten!$AH$39)/100),4.5,IF(((Notenliste!K24)/Notenliste!$G$1)&gt;=((Endnoten!$AH$40)/100),4.6,IF(((Notenliste!K24)/Notenliste!$G$1)&gt;=((Endnoten!$AH$41)/100),4.7,IF(((Notenliste!K24)/Notenliste!$G$1)&gt;=((Endnoten!$AH$42)/100),4.8,IF(((Notenliste!K24)/Notenliste!$G$1)&gt;=((Endnoten!$AH$43)/100),4.9,5))))))))))))))))))))))))))))))))))))))))</f>
        <v>5</v>
      </c>
      <c r="S24" s="49">
        <f>Notenliste!K24</f>
        <v>0</v>
      </c>
      <c r="T24" s="50">
        <f>IF(Notenliste!K24&gt;=0.1,Notenliste!K24/Notenliste!K$1,)</f>
        <v>0</v>
      </c>
      <c r="U24" s="51">
        <f>IF(Endnoten!T24&gt;=(Endnoten!$AF$5/100),1,IF(Endnoten!T24&gt;=(Endnoten!$AF$6/100),2,IF(Endnoten!T24&gt;=(Endnoten!$AF$7/100),3,IF(Endnoten!T24&gt;=(Endnoten!$AF$8/100),4,5))))</f>
        <v>5</v>
      </c>
      <c r="V24" s="57">
        <f>IF(((Notenliste!K24)/Notenliste!$K$1)&gt;=((Endnoten!$AH$5+1)/100),1,IF(((Notenliste!K24)/Notenliste!$K$1)&gt;=(Endnoten!$AH$5/100),1.1,IF(((Notenliste!K24)/Notenliste!$K$1)&gt;=(Endnoten!$AH$6/100),1.2,IF(((Notenliste!K24)/Notenliste!$K$1)&gt;=(Endnoten!$AH$7/100),1.3,IF(((Notenliste!K24)/Notenliste!$K$1)&gt;=((Endnoten!$AH$8)/100),1.4,IF(((Notenliste!K24)/Notenliste!$K$1)&gt;=((Endnoten!$AH$9)/100),1.5,IF(((Notenliste!K24)/Notenliste!$K$1)&gt;=((Endnoten!$AH$10)/100),1.6,IF(((Notenliste!K24)/Notenliste!$K$1)&gt;=((Endnoten!$AH$11)/100),1.7,IF(((Notenliste!K24)/Notenliste!$K$1)&gt;=((Endnoten!$AH$12)/100),1.8,IF(((Notenliste!K24)/Notenliste!$K$1)&gt;=((Endnoten!$AH$13)/100),1.9,IF(((Notenliste!K24)/Notenliste!$K$1)&gt;=((Endnoten!$AH$14)/100),2,IF(((Notenliste!K24)/Notenliste!$K$1)&gt;=((Endnoten!$AH$15)/100),2.1,IF(((Notenliste!K24)/Notenliste!$K$1)&gt;=((Endnoten!$AH$16)/100),2.2,IF(((Notenliste!K24)/Notenliste!$K$1)&gt;=((Endnoten!$AH$17)/100),2.3,IF(((Notenliste!K24)/Notenliste!$K$1)&gt;=((Endnoten!$AH$18)/100),2.4,IF(((Notenliste!K24)/Notenliste!$K$1)&gt;=((Endnoten!$AH$19)/100),2.5,IF(((Notenliste!K24)/Notenliste!$K$1)&gt;=((Endnoten!$AH$20)/100),2.6,IF(((Notenliste!K24)/Notenliste!$K$1)&gt;=((Endnoten!$AH$21)/100),2.7,IF(((Notenliste!K24)/Notenliste!$K$1)&gt;=((Endnoten!$AH$22)/100),2.8,IF(((Notenliste!K24)/Notenliste!$K$1)&gt;=((Endnoten!$AH$23)/100),2.9,IF(((Notenliste!K24)/Notenliste!$K$1)&gt;=((Endnoten!$AH$24)/100),3,IF(((Notenliste!K24)/Notenliste!$K$1)&gt;=((Endnoten!$AH$25)/100),3.1,IF(((Notenliste!K24)/Notenliste!$K$1)&gt;=((Endnoten!$AH$26)/100),3.2,IF(((Notenliste!K24)/Notenliste!$K$1)&gt;=((Endnoten!$AH$27)/100),3.3,IF(((Notenliste!K24)/Notenliste!$K$1)&gt;=((Endnoten!$AH$28)/100),3.4,IF(((Notenliste!K24)/Notenliste!$K$1)&gt;=((Endnoten!$AH$29)/100),3.5,IF(((Notenliste!K24)/Notenliste!$K$1)&gt;=((Endnoten!$AH$30)/100),3.6,IF(((Notenliste!K24)/Notenliste!$K$1)&gt;=((Endnoten!$AH$31)/100),3.7,IF(((Notenliste!K24)/Notenliste!$K$1)&gt;=((Endnoten!$AH$32)/100),3.8,IF(((Notenliste!K24)/Notenliste!$K$1)&gt;=((Endnoten!$AH$33)/100),3.9,IF(((Notenliste!K24)/Notenliste!$K$1)&gt;=((Endnoten!$AH$34)/100),4,IF(((Notenliste!K24)/Notenliste!$K$1)&gt;=((Endnoten!$AH$35)/100),4.1,IF(((Notenliste!K24)/Notenliste!$K$1)&gt;=((Endnoten!$AH$36)/100),4.2,IF(((Notenliste!K24)/Notenliste!$K$1)&gt;=((Endnoten!$AH$37)/100),4.3,IF(((Notenliste!K24)/Notenliste!$K$1)&gt;=((Endnoten!$AH$38)/100),4.4,IF(((Notenliste!K24)/Notenliste!$K$1)&gt;=((Endnoten!$AH$39)/100),4.5,IF(((Notenliste!K24)/Notenliste!$K$1)&gt;=((Endnoten!$AH$40)/100),4.6,IF(((Notenliste!K24)/Notenliste!$K$1)&gt;=((Endnoten!$AH$41)/100),4.7,IF(((Notenliste!K24)/Notenliste!$K$1)&gt;=((Endnoten!$AH$42)/100),4.8,IF(((Notenliste!K24)/Notenliste!$K$1)&gt;=((Endnoten!$AH$43)/100),4.9,5))))))))))))))))))))))))))))))))))))))))</f>
        <v>5</v>
      </c>
      <c r="W24" s="53">
        <v>0</v>
      </c>
      <c r="X24" s="50" t="e" cm="1">
        <f t="array" ref="X24">_xlfn.IFS((T24&gt;0.1),(AVERAGE(F24,J24,N24,R24,U24)),(P24&gt;=0.1),(AVERAGE(F24,J24,N24,R24)),(L24&gt;=0.1),(AVERAGE(F24,J24,N24)),(H24&gt;0.1),(AVERAGE(F24,J24)),(D24&gt;0.1),F24)</f>
        <v>#N/A</v>
      </c>
      <c r="Y24" s="54">
        <f t="shared" si="0"/>
        <v>5</v>
      </c>
      <c r="Z24" s="54"/>
      <c r="AA24" s="78">
        <f>Notenliste!AJ24</f>
        <v>1</v>
      </c>
      <c r="AB24" s="54" t="e">
        <f>((AA24*Notenliste!$AJ$2)+(IF(W24=0,X24,Y24)*(1-Notenliste!$AJ$2)))</f>
        <v>#N/A</v>
      </c>
      <c r="AC24" s="55">
        <f t="shared" si="1"/>
        <v>5</v>
      </c>
      <c r="AD24" s="17">
        <f t="shared" si="2"/>
        <v>5</v>
      </c>
      <c r="AG24" s="24">
        <v>3</v>
      </c>
      <c r="AH24" s="24">
        <f t="shared" si="9"/>
        <v>71</v>
      </c>
      <c r="AI24">
        <f>IF(((AL24+AJ24+AK24)/$AL$3)&gt;=((Endnoten!$AH$5+1)/100),1,IF(((AL24+AJ24+AK24)/$AL$3)&gt;=(Endnoten!$AH$5/100),1.1,IF(((AL24+AJ24+AK24)/$AL$3)&gt;=(Endnoten!$AH$6/100),1.2,IF(((AL24+AJ24+AK24)/$AL$3)&gt;=(Endnoten!$AH$7/100),1.3,IF(((AL24+AJ24+AK24)/$AL$3)&gt;=((Endnoten!$AH$8)/100),1.4,IF(((AL24+AJ24+AK24)/$AL$3)&gt;=((Endnoten!$AH$9)/100),1.5,IF(((AL24+AJ24+AK24)/$AL$3)&gt;=((Endnoten!$AH$10)/100),1.6,IF(((AL24+AJ24+AK24)/$AL$3)&gt;=((Endnoten!$AH$11)/100),1.7,IF(((AL24+AJ24+AK24)/$AL$3)&gt;=((Endnoten!$AH$12)/100),1.8,IF(((AL24+AJ24+AK24)/$AL$3)&gt;=((Endnoten!$AH$13)/100),1.9,IF(((AL24+AJ24+AK24)/$AL$3)&gt;=((Endnoten!$AH$14)/100),2,IF(((AL24+AJ24+AK24)/$AL$3)&gt;=((Endnoten!$AH$15)/100),2.1,IF(((AL24+AJ24+AK24)/$AL$3)&gt;=((Endnoten!$AH$16)/100),2.2,IF(((AL24+AJ24+AK24)/$AL$3)&gt;=((Endnoten!$AH$17)/100),2.3,IF(((AL24+AJ24+AK24)/$AL$3)&gt;=((Endnoten!$AH$18)/100),2.4,IF(((AL24+AJ24+AK24)/$AL$3)&gt;=((Endnoten!$AH$19)/100),2.5,IF(((AL24+AJ24+AK24)/$AL$3)&gt;=((Endnoten!$AH$20)/100),2.6,IF(((AL24+AJ24+AK24)/$AL$3)&gt;=((Endnoten!$AH$21)/100),2.7,IF(((AL24+AJ24+AK24)/$AL$3)&gt;=((Endnoten!$AH$22)/100),2.8,IF(((AL24+AJ24+AK24)/$AL$3)&gt;=((Endnoten!$AH$23)/100),2.9,IF(((AL24+AJ24+AK24)/$AL$3)&gt;=((Endnoten!$AH$24)/100),3,IF(((AL24+AJ24+AK24)/$AL$3)&gt;=((Endnoten!$AH$25)/100),3.1,IF(((AL24+AJ24+AK24)/$AL$3)&gt;=((Endnoten!$AH$26)/100),3.2,IF(((AL24+AJ24+AK24)/$AL$3)&gt;=((Endnoten!$AH$27)/100),3.3,IF(((AL24+AJ24+AK24)/$AL$3)&gt;=((Endnoten!$AH$28)/100),3.4,IF(((AL24+AJ24+AK24)/$AL$3)&gt;=((Endnoten!$AH$29)/100),3.5,IF(((AL24+AJ24+AK24)/$AL$3)&gt;=((Endnoten!$AH$30)/100),3.6,IF(((AL24+AJ24+AK24)/$AL$3)&gt;=((Endnoten!$AH$31)/100),3.7,IF(((AL24+AJ24+AK24)/$AL$3)&gt;=((Endnoten!$AH$32)/100),3.8,IF(((AL24+AJ24+AK24)/$AL$3)&gt;=((Endnoten!$AH$33)/100),3.9,IF(((AL24+AJ24+AK24)/$AL$3)&gt;=((Endnoten!$AH$34)/100),4,IF(((AL24+AJ24+AK24)/$AL$3)&gt;=((Endnoten!$AH$35)/100),4.1,IF(((AL24+AJ24+AK24)/$AL$3)&gt;=((Endnoten!$AH$36)/100),4.2,IF(((AL24+AJ24+AK24)/$AL$3)&gt;=((Endnoten!$AH$37)/100),4.3,IF(((AL24+AJ24+AK24)/$AL$3)&gt;=((Endnoten!$AH$38)/100),4.4,IF(((AL24+AJ24+AK24)/$AL$3)&gt;=((Endnoten!$AH$39)/100),4.5,IF(((AL24+AJ24+AK24)/$AL$3)&gt;=((Endnoten!$AH$40)/100),4.6,IF(((AL24+AJ24+AK24)/$AL$3)&gt;=((Endnoten!$AH$41)/100),4.7,IF(((AL24+AJ24+AK24)/$AL$3)&gt;=((Endnoten!$AH$42)/100),4.8,IF(((AL24+AJ24+AK24)/$AL$3)&gt;=((Endnoten!$AH$43)/100),4.9,5))))))))))))))))))))))))))))))))))))))))</f>
        <v>3</v>
      </c>
      <c r="AL24">
        <f t="shared" si="7"/>
        <v>71</v>
      </c>
      <c r="AN24" s="82"/>
      <c r="AO24" s="82">
        <f t="shared" si="3"/>
        <v>5</v>
      </c>
      <c r="AP24" s="82">
        <f t="shared" si="4"/>
        <v>5</v>
      </c>
      <c r="AQ24" s="82">
        <f t="shared" si="5"/>
        <v>5</v>
      </c>
      <c r="AR24" s="82">
        <f t="shared" si="6"/>
        <v>5</v>
      </c>
      <c r="AT24" s="1">
        <f>IF(((Notenliste!C24+Notenliste!E24+Notenliste!G24)/$AT$1)&gt;=((Endnoten!$AH$5+1)/100),1,IF(((Notenliste!C24+Notenliste!E24+Notenliste!G24)/$AT$1)&gt;=(Endnoten!$AH$5/100),1.1,IF(((Notenliste!C24+Notenliste!E24+Notenliste!G24)/$AT$1)&gt;=(Endnoten!$AH$6/100),1.2,IF(((Notenliste!C24+Notenliste!E24+Notenliste!G24)/$AT$1)&gt;=(Endnoten!$AH$7/100),1.3,IF(((Notenliste!C24+Notenliste!E24+Notenliste!G24)/$AT$1)&gt;=((Endnoten!$AH$8)/100),1.4,IF(((Notenliste!C24+Notenliste!E24+Notenliste!G24)/$AT$1)&gt;=((Endnoten!$AH$9)/100),1.5,IF(((Notenliste!C24+Notenliste!E24+Notenliste!G24)/$AT$1)&gt;=((Endnoten!$AH$10)/100),1.6,IF(((Notenliste!C24+Notenliste!E24+Notenliste!G24)/$AT$1)&gt;=((Endnoten!$AH$11)/100),1.7,IF(((Notenliste!C24+Notenliste!E24+Notenliste!G24)/$AT$1)&gt;=((Endnoten!$AH$12)/100),1.8,IF(((Notenliste!C24+Notenliste!E24+Notenliste!G24)/$AT$1)&gt;=((Endnoten!$AH$13)/100),1.9,IF(((Notenliste!C24+Notenliste!E24+Notenliste!G24)/$AT$1)&gt;=((Endnoten!$AH$14)/100),2,IF(((Notenliste!C24+Notenliste!E24+Notenliste!G24)/$AT$1)&gt;=((Endnoten!$AH$15)/100),2.1,IF(((Notenliste!C24+Notenliste!E24+Notenliste!G24)/$AT$1)&gt;=((Endnoten!$AH$16)/100),2.2,IF(((Notenliste!C24+Notenliste!E24+Notenliste!G24)/$AT$1)&gt;=((Endnoten!$AH$17)/100),2.3,IF(((Notenliste!C24+Notenliste!E24+Notenliste!G24)/$AT$1)&gt;=((Endnoten!$AH$18)/100),2.4,IF(((Notenliste!C24+Notenliste!E24+Notenliste!G24)/$AT$1)&gt;=((Endnoten!$AH$19)/100),2.5,IF(((Notenliste!C24+Notenliste!E24+Notenliste!G24)/$AT$1)&gt;=((Endnoten!$AH$20)/100),2.6,IF(((Notenliste!C24+Notenliste!E24+Notenliste!G24)/$AT$1)&gt;=((Endnoten!$AH$21)/100),2.7,IF(((Notenliste!C24+Notenliste!E24+Notenliste!G24)/$AT$1)&gt;=((Endnoten!$AH$22)/100),2.8,IF(((Notenliste!C24+Notenliste!E24+Notenliste!G24)/$AT$1)&gt;=((Endnoten!$AH$23)/100),2.9,IF(((Notenliste!C24+Notenliste!E24+Notenliste!G24)/$AT$1)&gt;=((Endnoten!$AH$24)/100),3,IF(((Notenliste!C24+Notenliste!E24+Notenliste!G24)/$AT$1)&gt;=((Endnoten!$AH$25)/100),3.1,IF(((Notenliste!C24+Notenliste!E24+Notenliste!G24)/$AT$1)&gt;=((Endnoten!$AH$26)/100),3.2,IF(((Notenliste!C24+Notenliste!E24+Notenliste!G24)/$AT$1)&gt;=((Endnoten!$AH$27)/100),3.3,IF(((Notenliste!C24+Notenliste!E24+Notenliste!G24)/$AT$1)&gt;=((Endnoten!$AH$28)/100),3.4,IF(((Notenliste!C24+Notenliste!E24+Notenliste!G24)/$AT$1)&gt;=((Endnoten!$AH$29)/100),3.5,IF(((Notenliste!C24+Notenliste!E24+Notenliste!G24)/$AT$1)&gt;=((Endnoten!$AH$30)/100),3.6,IF(((Notenliste!C24+Notenliste!E24+Notenliste!G24)/$AT$1)&gt;=((Endnoten!$AH$31)/100),3.7,IF(((Notenliste!C24+Notenliste!E24+Notenliste!G24)/$AT$1)&gt;=((Endnoten!$AH$32)/100),3.8,IF(((Notenliste!C24+Notenliste!E24+Notenliste!G24)/$AT$1)&gt;=((Endnoten!$AH$33)/100),3.9,IF(((Notenliste!C24+Notenliste!E24+Notenliste!G24)/$AT$1)&gt;=((Endnoten!$AH$34)/100),4,IF(((Notenliste!C24+Notenliste!E24+Notenliste!G24)/$AT$1)&gt;=((Endnoten!$AH$35)/100),4.1,IF(((Notenliste!C24+Notenliste!E24+Notenliste!G24)/$AT$1)&gt;=((Endnoten!$AH$36)/100),4.2,IF(((Notenliste!C24+Notenliste!E24+Notenliste!G24)/$AT$1)&gt;=((Endnoten!$AH$37)/100),4.3,IF(((Notenliste!C24+Notenliste!E24+Notenliste!G24)/$AT$1)&gt;=((Endnoten!$AH$38)/100),4.4,IF(((Notenliste!C24+Notenliste!E24+Notenliste!G24)/$AT$1)&gt;=((Endnoten!$AH$39)/100),4.5,IF(((Notenliste!C24+Notenliste!E24+Notenliste!G24)/$AT$1)&gt;=((Endnoten!$AH$40)/100),4.6,IF(((Notenliste!C24+Notenliste!E24+Notenliste!G24)/$AT$1)&gt;=((Endnoten!$AH$41)/100),4.7,IF(((Notenliste!C24+Notenliste!E24+Notenliste!G24)/$AT$1)&gt;=((Endnoten!$AH$42)/100),4.8,IF(((Notenliste!C24+Notenliste!E24+Notenliste!G24)/$AT$1)&gt;=((Endnoten!$AH$43)/100),4.9,5))))))))))))))))))))))))))))))))))))))))</f>
        <v>5</v>
      </c>
      <c r="AU24" s="1">
        <f>IF(((Notenliste!C24+Notenliste!E24+Notenliste!G24+Notenliste!K24)/$AU$1)&gt;=((Endnoten!$AH$5+1)/100),1,IF(((Notenliste!C24+Notenliste!E24+Notenliste!G24+Notenliste!K24)/$AU$1)&gt;=(Endnoten!$AH$5/100),1.1,IF(((Notenliste!C24+Notenliste!E24+Notenliste!G24+Notenliste!K24)/$AU$1)&gt;=(Endnoten!$AH$6/100),1.2,IF(((Notenliste!C24+Notenliste!E24+Notenliste!G24+Notenliste!K24)/$AU$1)&gt;=(Endnoten!$AH$7/100),1.3,IF(((Notenliste!C24+Notenliste!E24+Notenliste!G24+Notenliste!K24)/$AU$1)&gt;=((Endnoten!$AH$8)/100),1.4,IF(((Notenliste!C24+Notenliste!E24+Notenliste!G24+Notenliste!K24)/$AU$1)&gt;=((Endnoten!$AH$9)/100),1.5,IF(((Notenliste!C24+Notenliste!E24+Notenliste!G24+Notenliste!K24)/$AU$1)&gt;=((Endnoten!$AH$10)/100),1.6,IF(((Notenliste!C24+Notenliste!E24+Notenliste!G24+Notenliste!K24)/$AU$1)&gt;=((Endnoten!$AH$11)/100),1.7,IF(((Notenliste!C24+Notenliste!E24+Notenliste!G24+Notenliste!K24)/$AU$1)&gt;=((Endnoten!$AH$12)/100),1.8,IF(((Notenliste!C24+Notenliste!E24+Notenliste!G24+Notenliste!K24)/$AU$1)&gt;=((Endnoten!$AH$13)/100),1.9,IF(((Notenliste!C24+Notenliste!E24+Notenliste!G24+Notenliste!K24)/$AU$1)&gt;=((Endnoten!$AH$14)/100),2,IF(((Notenliste!C24+Notenliste!E24+Notenliste!G24+Notenliste!K24)/$AU$1)&gt;=((Endnoten!$AH$15)/100),2.1,IF(((Notenliste!C24+Notenliste!E24+Notenliste!G24+Notenliste!K24)/$AU$1)&gt;=((Endnoten!$AH$16)/100),2.2,IF(((Notenliste!C24+Notenliste!E24+Notenliste!G24+Notenliste!K24)/$AU$1)&gt;=((Endnoten!$AH$17)/100),2.3,IF(((Notenliste!C24+Notenliste!E24+Notenliste!G24+Notenliste!K24)/$AU$1)&gt;=((Endnoten!$AH$18)/100),2.4,IF(((Notenliste!C24+Notenliste!E24+Notenliste!G24+Notenliste!K24)/$AU$1)&gt;=((Endnoten!$AH$19)/100),2.5,IF(((Notenliste!C24+Notenliste!E24+Notenliste!G24+Notenliste!K24)/$AU$1)&gt;=((Endnoten!$AH$20)/100),2.6,IF(((Notenliste!C24+Notenliste!E24+Notenliste!G24+Notenliste!K24)/$AU$1)&gt;=((Endnoten!$AH$21)/100),2.7,IF(((Notenliste!C24+Notenliste!E24+Notenliste!G24+Notenliste!K24)/$AU$1)&gt;=((Endnoten!$AH$22)/100),2.8,IF(((Notenliste!C24+Notenliste!E24+Notenliste!G24+Notenliste!K24)/$AU$1)&gt;=((Endnoten!$AH$23)/100),2.9,IF(((Notenliste!C24+Notenliste!E24+Notenliste!G24+Notenliste!K24)/$AU$1)&gt;=((Endnoten!$AH$24)/100),3,IF(((Notenliste!C24+Notenliste!E24+Notenliste!G24+Notenliste!K24)/$AU$1)&gt;=((Endnoten!$AH$25)/100),3.1,IF(((Notenliste!C24+Notenliste!E24+Notenliste!G24+Notenliste!K24)/$AU$1)&gt;=((Endnoten!$AH$26)/100),3.2,IF(((Notenliste!C24+Notenliste!E24+Notenliste!G24+Notenliste!K24)/$AU$1)&gt;=((Endnoten!$AH$27)/100),3.3,IF(((Notenliste!C24+Notenliste!E24+Notenliste!G24+Notenliste!K24)/$AU$1)&gt;=((Endnoten!$AH$28)/100),3.4,IF(((Notenliste!C24+Notenliste!E24+Notenliste!G24+Notenliste!K24)/$AU$1)&gt;=((Endnoten!$AH$29)/100),3.5,IF(((Notenliste!C24+Notenliste!E24+Notenliste!G24+Notenliste!K24)/$AU$1)&gt;=((Endnoten!$AH$30)/100),3.6,IF(((Notenliste!C24+Notenliste!E24+Notenliste!G24+Notenliste!K24)/$AU$1)&gt;=((Endnoten!$AH$31)/100),3.7,IF(((Notenliste!C24+Notenliste!E24+Notenliste!G24+Notenliste!K24)/$AU$1)&gt;=((Endnoten!$AH$32)/100),3.8,IF(((Notenliste!C24+Notenliste!E24+Notenliste!G24+Notenliste!K24)/$AU$1)&gt;=((Endnoten!$AH$33)/100),3.9,IF(((Notenliste!C24+Notenliste!E24+Notenliste!G24+Notenliste!K24)/$AU$1)&gt;=((Endnoten!$AH$34)/100),4,IF(((Notenliste!C24+Notenliste!E24+Notenliste!G24+Notenliste!K24)/$AU$1)&gt;=((Endnoten!$AH$35)/100),4.1,IF(((Notenliste!C24+Notenliste!E24+Notenliste!G24+Notenliste!K24)/$AU$1)&gt;=((Endnoten!$AH$36)/100),4.2,IF(((Notenliste!C24+Notenliste!E24+Notenliste!G24+Notenliste!K24)/$AU$1)&gt;=((Endnoten!$AH$37)/100),4.3,IF(((Notenliste!C24+Notenliste!E24+Notenliste!G24+Notenliste!K24)/$AU$1)&gt;=((Endnoten!$AH$38)/100),4.4,IF(((Notenliste!C24+Notenliste!E24+Notenliste!G24+Notenliste!K24)/$AU$1)&gt;=((Endnoten!$AH$39)/100),4.5,IF(((Notenliste!C24+Notenliste!E24+Notenliste!G24+Notenliste!K24)/$AU$1)&gt;=((Endnoten!$AH$40)/100),4.6,IF(((Notenliste!C24+Notenliste!E24+Notenliste!G24+Notenliste!K24)/$AU$1)&gt;=((Endnoten!$AH$41)/100),4.7,IF(((Notenliste!C24+Notenliste!E24+Notenliste!G24+Notenliste!K24)/$AU$1)&gt;=((Endnoten!$AH$42)/100),4.8,IF(((Notenliste!C24+Notenliste!E24+Notenliste!G24+Notenliste!K24)/$AU$1)&gt;=((Endnoten!$AH$43)/100),4.9,5))))))))))))))))))))))))))))))))))))))))</f>
        <v>5</v>
      </c>
    </row>
    <row r="25" spans="1:47" ht="18.75" x14ac:dyDescent="0.3">
      <c r="A25" s="37">
        <f>'Schüler+Bedienungsanleitung'!A25</f>
        <v>22</v>
      </c>
      <c r="B25" s="72">
        <f>'Schüler+Bedienungsanleitung'!B25</f>
        <v>22</v>
      </c>
      <c r="C25" s="35">
        <f>Notenliste!C25</f>
        <v>0</v>
      </c>
      <c r="D25" s="36">
        <f>IF(Notenliste!C25&gt;=0.1,Notenliste!C25/Notenliste!C$1,)</f>
        <v>0</v>
      </c>
      <c r="E25" s="37">
        <f>IF(Endnoten!D25&gt;=(Endnoten!$AF$5/100),1,IF(Endnoten!D25&gt;=(Endnoten!$AF$6/100),2,IF(Endnoten!D25&gt;=(Endnoten!$AF$7/100),3,IF(Endnoten!D25&gt;=(Endnoten!$AF$8/100),4,5))))</f>
        <v>5</v>
      </c>
      <c r="F25" s="38">
        <f>IF(((Notenliste!C25)/Notenliste!$C$1)&gt;=((Endnoten!$AH$5+1)/100),1,IF(((Notenliste!C25)/Notenliste!$C$1)&gt;=(Endnoten!$AH$5/100),1.1,IF(((Notenliste!C25)/Notenliste!$C$1)&gt;=(Endnoten!$AH$6/100),1.2,IF(((Notenliste!C25)/Notenliste!$C$1)&gt;=(Endnoten!$AH$7/100),1.3,IF(((Notenliste!C25)/Notenliste!$C$1)&gt;=((Endnoten!$AH$8)/100),1.4,IF(((Notenliste!C25)/Notenliste!$C$1)&gt;=((Endnoten!$AH$9)/100),1.5,IF(((Notenliste!C25)/Notenliste!$C$1)&gt;=((Endnoten!$AH$10)/100),1.6,IF(((Notenliste!C25)/Notenliste!$C$1)&gt;=((Endnoten!$AH$11)/100),1.7,IF(((Notenliste!C25)/Notenliste!$C$1)&gt;=((Endnoten!$AH$12)/100),1.8,IF(((Notenliste!C25)/Notenliste!$C$1)&gt;=((Endnoten!$AH$13)/100),1.9,IF(((Notenliste!C25)/Notenliste!$C$1)&gt;=((Endnoten!$AH$14)/100),2,IF(((Notenliste!C25)/Notenliste!$C$1)&gt;=((Endnoten!$AH$15)/100),2.1,IF(((Notenliste!C25)/Notenliste!$C$1)&gt;=((Endnoten!$AH$16)/100),2.2,IF(((Notenliste!C25)/Notenliste!$C$1)&gt;=((Endnoten!$AH$17)/100),2.3,IF(((Notenliste!C25)/Notenliste!$C$1)&gt;=((Endnoten!$AH$18)/100),2.4,IF(((Notenliste!C25)/Notenliste!$C$1)&gt;=((Endnoten!$AH$19)/100),2.5,IF(((Notenliste!C25)/Notenliste!$C$1)&gt;=((Endnoten!$AH$20)/100),2.6,IF(((Notenliste!C25)/Notenliste!$C$1)&gt;=((Endnoten!$AH$21)/100),2.7,IF(((Notenliste!C25)/Notenliste!$C$1)&gt;=((Endnoten!$AH$22)/100),2.8,IF(((Notenliste!C25)/Notenliste!$C$1)&gt;=((Endnoten!$AH$23)/100),2.9,IF(((Notenliste!C25)/Notenliste!$C$1)&gt;=((Endnoten!$AH$24)/100),3,IF(((Notenliste!C25)/Notenliste!$C$1)&gt;=((Endnoten!$AH$25)/100),3.1,IF(((Notenliste!C25)/Notenliste!$C$1)&gt;=((Endnoten!$AH$26)/100),3.2,IF(((Notenliste!C25)/Notenliste!$C$1)&gt;=((Endnoten!$AH$27)/100),3.3,IF(((Notenliste!C25)/Notenliste!$C$1)&gt;=((Endnoten!$AH$28)/100),3.4,IF(((Notenliste!C25)/Notenliste!$C$1)&gt;=((Endnoten!$AH$29)/100),3.5,IF(((Notenliste!C25)/Notenliste!$C$1)&gt;=((Endnoten!$AH$30)/100),3.6,IF(((Notenliste!C25)/Notenliste!$C$1)&gt;=((Endnoten!$AH$31)/100),3.7,IF(((Notenliste!C25)/Notenliste!$C$1)&gt;=((Endnoten!$AH$32)/100),3.8,IF(((Notenliste!C25)/Notenliste!$C$1)&gt;=((Endnoten!$AH$33)/100),3.9,IF(((Notenliste!C25)/Notenliste!$C$1)&gt;=((Endnoten!$AH$34)/100),4,IF(((Notenliste!C25)/Notenliste!$C$1)&gt;=((Endnoten!$AH$35)/100),4.1,IF(((Notenliste!C25)/Notenliste!$C$1)&gt;=((Endnoten!$AH$36)/100),4.2,IF(((Notenliste!C25)/Notenliste!$C$1)&gt;=((Endnoten!$AH$37)/100),4.3,IF(((Notenliste!C25)/Notenliste!$C$1)&gt;=((Endnoten!$AH$38)/100),4.4,IF(((Notenliste!C25)/Notenliste!$C$1)&gt;=((Endnoten!$AH$39)/100),4.5,IF(((Notenliste!C25)/Notenliste!$C$1)&gt;=((Endnoten!$AH$40)/100),4.6,IF(((Notenliste!C25)/Notenliste!$C$1)&gt;=((Endnoten!$AH$41)/100),4.7,IF(((Notenliste!C25)/Notenliste!$C$1)&gt;=((Endnoten!$AH$42)/100),4.8,IF(((Notenliste!C25)/Notenliste!$C$1)&gt;=((Endnoten!$AH$43)/100),4.9,5))))))))))))))))))))))))))))))))))))))))</f>
        <v>5</v>
      </c>
      <c r="G25" s="35">
        <f>Notenliste!E25</f>
        <v>0</v>
      </c>
      <c r="H25" s="36">
        <f>IF(Notenliste!E25&gt;=0.1,Notenliste!E25/Notenliste!E$1,)</f>
        <v>0</v>
      </c>
      <c r="I25" s="37">
        <f>IF(Endnoten!H25&gt;=(Endnoten!$AF$5/100),1,IF(Endnoten!H25&gt;=(Endnoten!$AF$6/100),2,IF(Endnoten!H25&gt;=(Endnoten!$AF$7/100),3,IF(Endnoten!H25&gt;=(Endnoten!$AF$8/100),4,5))))</f>
        <v>5</v>
      </c>
      <c r="J25" s="38">
        <f>IF(((Notenliste!E25)/Notenliste!$E$1)&gt;=((Endnoten!$AH$5+1)/100),1,IF(((Notenliste!E25)/Notenliste!$E$1)&gt;=(Endnoten!$AH$5/100),1.1,IF(((Notenliste!E25)/Notenliste!$E$1)&gt;=(Endnoten!$AH$6/100),1.2,IF(((Notenliste!E25)/Notenliste!$E$1)&gt;=(Endnoten!$AH$7/100),1.3,IF(((Notenliste!E25)/Notenliste!$E$1)&gt;=((Endnoten!$AH$8)/100),1.4,IF(((Notenliste!E25)/Notenliste!$E$1)&gt;=((Endnoten!$AH$9)/100),1.5,IF(((Notenliste!E25)/Notenliste!$E$1)&gt;=((Endnoten!$AH$10)/100),1.6,IF(((Notenliste!E25)/Notenliste!$E$1)&gt;=((Endnoten!$AH$11)/100),1.7,IF(((Notenliste!E25)/Notenliste!$E$1)&gt;=((Endnoten!$AH$12)/100),1.8,IF(((Notenliste!E25)/Notenliste!$E$1)&gt;=((Endnoten!$AH$13)/100),1.9,IF(((Notenliste!E25)/Notenliste!$E$1)&gt;=((Endnoten!$AH$14)/100),2,IF(((Notenliste!E25)/Notenliste!$E$1)&gt;=((Endnoten!$AH$15)/100),2.1,IF(((Notenliste!E25)/Notenliste!$E$1)&gt;=((Endnoten!$AH$16)/100),2.2,IF(((Notenliste!E25)/Notenliste!$E$1)&gt;=((Endnoten!$AH$17)/100),2.3,IF(((Notenliste!E25)/Notenliste!$E$1)&gt;=((Endnoten!$AH$18)/100),2.4,IF(((Notenliste!E25)/Notenliste!$E$1)&gt;=((Endnoten!$AH$19)/100),2.5,IF(((Notenliste!E25)/Notenliste!$E$1)&gt;=((Endnoten!$AH$20)/100),2.6,IF(((Notenliste!E25)/Notenliste!$E$1)&gt;=((Endnoten!$AH$21)/100),2.7,IF(((Notenliste!E25)/Notenliste!$E$1)&gt;=((Endnoten!$AH$22)/100),2.8,IF(((Notenliste!E25)/Notenliste!$E$1)&gt;=((Endnoten!$AH$23)/100),2.9,IF(((Notenliste!E25)/Notenliste!$E$1)&gt;=((Endnoten!$AH$24)/100),3,IF(((Notenliste!E25)/Notenliste!$E$1)&gt;=((Endnoten!$AH$25)/100),3.1,IF(((Notenliste!E25)/Notenliste!$E$1)&gt;=((Endnoten!$AH$26)/100),3.2,IF(((Notenliste!E25)/Notenliste!$E$1)&gt;=((Endnoten!$AH$27)/100),3.3,IF(((Notenliste!E25)/Notenliste!$E$1)&gt;=((Endnoten!$AH$28)/100),3.4,IF(((Notenliste!E25)/Notenliste!$E$1)&gt;=((Endnoten!$AH$29)/100),3.5,IF(((Notenliste!E25)/Notenliste!$E$1)&gt;=((Endnoten!$AH$30)/100),3.6,IF(((Notenliste!E25)/Notenliste!$E$1)&gt;=((Endnoten!$AH$31)/100),3.7,IF(((Notenliste!E25)/Notenliste!$E$1)&gt;=((Endnoten!$AH$32)/100),3.8,IF(((Notenliste!E25)/Notenliste!$E$1)&gt;=((Endnoten!$AH$33)/100),3.9,IF(((Notenliste!E25)/Notenliste!$E$1)&gt;=((Endnoten!$AH$34)/100),4,IF(((Notenliste!E25)/Notenliste!$E$1)&gt;=((Endnoten!$AH$35)/100),4.1,IF(((Notenliste!E25)/Notenliste!$E$1)&gt;=((Endnoten!$AH$36)/100),4.2,IF(((Notenliste!E25)/Notenliste!$E$1)&gt;=((Endnoten!$AH$37)/100),4.3,IF(((Notenliste!E25)/Notenliste!$E$1)&gt;=((Endnoten!$AH$38)/100),4.4,IF(((Notenliste!E25)/Notenliste!$E$1)&gt;=((Endnoten!$AH$39)/100),4.5,IF(((Notenliste!E25)/Notenliste!$E$1)&gt;=((Endnoten!$AH$40)/100),4.6,IF(((Notenliste!E25)/Notenliste!$E$1)&gt;=((Endnoten!$AH$41)/100),4.7,IF(((Notenliste!E25)/Notenliste!$E$1)&gt;=((Endnoten!$AH$42)/100),4.8,IF(((Notenliste!E25)/Notenliste!$E$1)&gt;=((Endnoten!$AH$43)/100),4.9,5))))))))))))))))))))))))))))))))))))))))</f>
        <v>5</v>
      </c>
      <c r="K25" s="35">
        <f>Notenliste!G25</f>
        <v>0</v>
      </c>
      <c r="L25" s="36">
        <f>IF(Notenliste!G25&gt;=0.1,Notenliste!G25/Notenliste!G$1,)</f>
        <v>0</v>
      </c>
      <c r="M25" s="37">
        <f>IF(Endnoten!L25&gt;=(Endnoten!$AF$5/100),1,IF(Endnoten!L25&gt;=(Endnoten!$AF$6/100),2,IF(Endnoten!L25&gt;=(Endnoten!$AF$7/100),3,IF(Endnoten!L25&gt;=(Endnoten!$AF$8/100),4,5))))</f>
        <v>5</v>
      </c>
      <c r="N25" s="38">
        <f>IF(((Notenliste!G25)/Notenliste!$G$1)&gt;=((Endnoten!$AH$5+1)/100),1,IF(((Notenliste!G25)/Notenliste!$G$1)&gt;=(Endnoten!$AH$5/100),1.1,IF(((Notenliste!G25)/Notenliste!$G$1)&gt;=(Endnoten!$AH$6/100),1.2,IF(((Notenliste!G25)/Notenliste!$G$1)&gt;=(Endnoten!$AH$7/100),1.3,IF(((Notenliste!G25)/Notenliste!$G$1)&gt;=((Endnoten!$AH$8)/100),1.4,IF(((Notenliste!G25)/Notenliste!$G$1)&gt;=((Endnoten!$AH$9)/100),1.5,IF(((Notenliste!G25)/Notenliste!$G$1)&gt;=((Endnoten!$AH$10)/100),1.6,IF(((Notenliste!G25)/Notenliste!$G$1)&gt;=((Endnoten!$AH$11)/100),1.7,IF(((Notenliste!G25)/Notenliste!$G$1)&gt;=((Endnoten!$AH$12)/100),1.8,IF(((Notenliste!G25)/Notenliste!$G$1)&gt;=((Endnoten!$AH$13)/100),1.9,IF(((Notenliste!G25)/Notenliste!$G$1)&gt;=((Endnoten!$AH$14)/100),2,IF(((Notenliste!G25)/Notenliste!$G$1)&gt;=((Endnoten!$AH$15)/100),2.1,IF(((Notenliste!G25)/Notenliste!$G$1)&gt;=((Endnoten!$AH$16)/100),2.2,IF(((Notenliste!G25)/Notenliste!$G$1)&gt;=((Endnoten!$AH$17)/100),2.3,IF(((Notenliste!G25)/Notenliste!$G$1)&gt;=((Endnoten!$AH$18)/100),2.4,IF(((Notenliste!G25)/Notenliste!$G$1)&gt;=((Endnoten!$AH$19)/100),2.5,IF(((Notenliste!G25)/Notenliste!$G$1)&gt;=((Endnoten!$AH$20)/100),2.6,IF(((Notenliste!G25)/Notenliste!$G$1)&gt;=((Endnoten!$AH$21)/100),2.7,IF(((Notenliste!G25)/Notenliste!$G$1)&gt;=((Endnoten!$AH$22)/100),2.8,IF(((Notenliste!G25)/Notenliste!$G$1)&gt;=((Endnoten!$AH$23)/100),2.9,IF(((Notenliste!G25)/Notenliste!$G$1)&gt;=((Endnoten!$AH$24)/100),3,IF(((Notenliste!G25)/Notenliste!$G$1)&gt;=((Endnoten!$AH$25)/100),3.1,IF(((Notenliste!G25)/Notenliste!$G$1)&gt;=((Endnoten!$AH$26)/100),3.2,IF(((Notenliste!G25)/Notenliste!$G$1)&gt;=((Endnoten!$AH$27)/100),3.3,IF(((Notenliste!G25)/Notenliste!$G$1)&gt;=((Endnoten!$AH$28)/100),3.4,IF(((Notenliste!G25)/Notenliste!$G$1)&gt;=((Endnoten!$AH$29)/100),3.5,IF(((Notenliste!G25)/Notenliste!$G$1)&gt;=((Endnoten!$AH$30)/100),3.6,IF(((Notenliste!G25)/Notenliste!$G$1)&gt;=((Endnoten!$AH$31)/100),3.7,IF(((Notenliste!G25)/Notenliste!$G$1)&gt;=((Endnoten!$AH$32)/100),3.8,IF(((Notenliste!G25)/Notenliste!$G$1)&gt;=((Endnoten!$AH$33)/100),3.9,IF(((Notenliste!G25)/Notenliste!$G$1)&gt;=((Endnoten!$AH$34)/100),4,IF(((Notenliste!G25)/Notenliste!$G$1)&gt;=((Endnoten!$AH$35)/100),4.1,IF(((Notenliste!G25)/Notenliste!$G$1)&gt;=((Endnoten!$AH$36)/100),4.2,IF(((Notenliste!G25)/Notenliste!$G$1)&gt;=((Endnoten!$AH$37)/100),4.3,IF(((Notenliste!G25)/Notenliste!$G$1)&gt;=((Endnoten!$AH$38)/100),4.4,IF(((Notenliste!G25)/Notenliste!$G$1)&gt;=((Endnoten!$AH$39)/100),4.5,IF(((Notenliste!G25)/Notenliste!$G$1)&gt;=((Endnoten!$AH$40)/100),4.6,IF(((Notenliste!G25)/Notenliste!$G$1)&gt;=((Endnoten!$AH$41)/100),4.7,IF(((Notenliste!G25)/Notenliste!$G$1)&gt;=((Endnoten!$AH$42)/100),4.8,IF(((Notenliste!G25)/Notenliste!$G$1)&gt;=((Endnoten!$AH$43)/100),4.9,5))))))))))))))))))))))))))))))))))))))))</f>
        <v>5</v>
      </c>
      <c r="O25" s="35">
        <f>Notenliste!K25</f>
        <v>0</v>
      </c>
      <c r="P25" s="36">
        <f>IF(Notenliste!I25&gt;=0.1,Notenliste!I25/Notenliste!I$1,)</f>
        <v>0</v>
      </c>
      <c r="Q25" s="37">
        <f>IF(Endnoten!P25&gt;=(Endnoten!$AF$5/100),1,IF(Endnoten!P25&gt;=(Endnoten!$AF$6/100),2,IF(Endnoten!P25&gt;=(Endnoten!$AF$7/100),3,IF(Endnoten!P25&gt;=(Endnoten!$AF$8/100),4,5))))</f>
        <v>5</v>
      </c>
      <c r="R25" s="38">
        <f>IF(((Notenliste!K25)/Notenliste!$G$1)&gt;=((Endnoten!$AH$5+1)/100),1,IF(((Notenliste!K25)/Notenliste!$G$1)&gt;=(Endnoten!$AH$5/100),1.1,IF(((Notenliste!K25)/Notenliste!$G$1)&gt;=(Endnoten!$AH$6/100),1.2,IF(((Notenliste!K25)/Notenliste!$G$1)&gt;=(Endnoten!$AH$7/100),1.3,IF(((Notenliste!K25)/Notenliste!$G$1)&gt;=((Endnoten!$AH$8)/100),1.4,IF(((Notenliste!K25)/Notenliste!$G$1)&gt;=((Endnoten!$AH$9)/100),1.5,IF(((Notenliste!K25)/Notenliste!$G$1)&gt;=((Endnoten!$AH$10)/100),1.6,IF(((Notenliste!K25)/Notenliste!$G$1)&gt;=((Endnoten!$AH$11)/100),1.7,IF(((Notenliste!K25)/Notenliste!$G$1)&gt;=((Endnoten!$AH$12)/100),1.8,IF(((Notenliste!K25)/Notenliste!$G$1)&gt;=((Endnoten!$AH$13)/100),1.9,IF(((Notenliste!K25)/Notenliste!$G$1)&gt;=((Endnoten!$AH$14)/100),2,IF(((Notenliste!K25)/Notenliste!$G$1)&gt;=((Endnoten!$AH$15)/100),2.1,IF(((Notenliste!K25)/Notenliste!$G$1)&gt;=((Endnoten!$AH$16)/100),2.2,IF(((Notenliste!K25)/Notenliste!$G$1)&gt;=((Endnoten!$AH$17)/100),2.3,IF(((Notenliste!K25)/Notenliste!$G$1)&gt;=((Endnoten!$AH$18)/100),2.4,IF(((Notenliste!K25)/Notenliste!$G$1)&gt;=((Endnoten!$AH$19)/100),2.5,IF(((Notenliste!K25)/Notenliste!$G$1)&gt;=((Endnoten!$AH$20)/100),2.6,IF(((Notenliste!K25)/Notenliste!$G$1)&gt;=((Endnoten!$AH$21)/100),2.7,IF(((Notenliste!K25)/Notenliste!$G$1)&gt;=((Endnoten!$AH$22)/100),2.8,IF(((Notenliste!K25)/Notenliste!$G$1)&gt;=((Endnoten!$AH$23)/100),2.9,IF(((Notenliste!K25)/Notenliste!$G$1)&gt;=((Endnoten!$AH$24)/100),3,IF(((Notenliste!K25)/Notenliste!$G$1)&gt;=((Endnoten!$AH$25)/100),3.1,IF(((Notenliste!K25)/Notenliste!$G$1)&gt;=((Endnoten!$AH$26)/100),3.2,IF(((Notenliste!K25)/Notenliste!$G$1)&gt;=((Endnoten!$AH$27)/100),3.3,IF(((Notenliste!K25)/Notenliste!$G$1)&gt;=((Endnoten!$AH$28)/100),3.4,IF(((Notenliste!K25)/Notenliste!$G$1)&gt;=((Endnoten!$AH$29)/100),3.5,IF(((Notenliste!K25)/Notenliste!$G$1)&gt;=((Endnoten!$AH$30)/100),3.6,IF(((Notenliste!K25)/Notenliste!$G$1)&gt;=((Endnoten!$AH$31)/100),3.7,IF(((Notenliste!K25)/Notenliste!$G$1)&gt;=((Endnoten!$AH$32)/100),3.8,IF(((Notenliste!K25)/Notenliste!$G$1)&gt;=((Endnoten!$AH$33)/100),3.9,IF(((Notenliste!K25)/Notenliste!$G$1)&gt;=((Endnoten!$AH$34)/100),4,IF(((Notenliste!K25)/Notenliste!$G$1)&gt;=((Endnoten!$AH$35)/100),4.1,IF(((Notenliste!K25)/Notenliste!$G$1)&gt;=((Endnoten!$AH$36)/100),4.2,IF(((Notenliste!K25)/Notenliste!$G$1)&gt;=((Endnoten!$AH$37)/100),4.3,IF(((Notenliste!K25)/Notenliste!$G$1)&gt;=((Endnoten!$AH$38)/100),4.4,IF(((Notenliste!K25)/Notenliste!$G$1)&gt;=((Endnoten!$AH$39)/100),4.5,IF(((Notenliste!K25)/Notenliste!$G$1)&gt;=((Endnoten!$AH$40)/100),4.6,IF(((Notenliste!K25)/Notenliste!$G$1)&gt;=((Endnoten!$AH$41)/100),4.7,IF(((Notenliste!K25)/Notenliste!$G$1)&gt;=((Endnoten!$AH$42)/100),4.8,IF(((Notenliste!K25)/Notenliste!$G$1)&gt;=((Endnoten!$AH$43)/100),4.9,5))))))))))))))))))))))))))))))))))))))))</f>
        <v>5</v>
      </c>
      <c r="S25" s="35">
        <f>Notenliste!K25</f>
        <v>0</v>
      </c>
      <c r="T25" s="36">
        <f>IF(Notenliste!K25&gt;=0.1,Notenliste!K25/Notenliste!K$1,)</f>
        <v>0</v>
      </c>
      <c r="U25" s="37">
        <f>IF(Endnoten!T25&gt;=(Endnoten!$AF$5/100),1,IF(Endnoten!T25&gt;=(Endnoten!$AF$6/100),2,IF(Endnoten!T25&gt;=(Endnoten!$AF$7/100),3,IF(Endnoten!T25&gt;=(Endnoten!$AF$8/100),4,5))))</f>
        <v>5</v>
      </c>
      <c r="V25" s="38">
        <f>IF(((Notenliste!K25)/Notenliste!$K$1)&gt;=((Endnoten!$AH$5+1)/100),1,IF(((Notenliste!K25)/Notenliste!$K$1)&gt;=(Endnoten!$AH$5/100),1.1,IF(((Notenliste!K25)/Notenliste!$K$1)&gt;=(Endnoten!$AH$6/100),1.2,IF(((Notenliste!K25)/Notenliste!$K$1)&gt;=(Endnoten!$AH$7/100),1.3,IF(((Notenliste!K25)/Notenliste!$K$1)&gt;=((Endnoten!$AH$8)/100),1.4,IF(((Notenliste!K25)/Notenliste!$K$1)&gt;=((Endnoten!$AH$9)/100),1.5,IF(((Notenliste!K25)/Notenliste!$K$1)&gt;=((Endnoten!$AH$10)/100),1.6,IF(((Notenliste!K25)/Notenliste!$K$1)&gt;=((Endnoten!$AH$11)/100),1.7,IF(((Notenliste!K25)/Notenliste!$K$1)&gt;=((Endnoten!$AH$12)/100),1.8,IF(((Notenliste!K25)/Notenliste!$K$1)&gt;=((Endnoten!$AH$13)/100),1.9,IF(((Notenliste!K25)/Notenliste!$K$1)&gt;=((Endnoten!$AH$14)/100),2,IF(((Notenliste!K25)/Notenliste!$K$1)&gt;=((Endnoten!$AH$15)/100),2.1,IF(((Notenliste!K25)/Notenliste!$K$1)&gt;=((Endnoten!$AH$16)/100),2.2,IF(((Notenliste!K25)/Notenliste!$K$1)&gt;=((Endnoten!$AH$17)/100),2.3,IF(((Notenliste!K25)/Notenliste!$K$1)&gt;=((Endnoten!$AH$18)/100),2.4,IF(((Notenliste!K25)/Notenliste!$K$1)&gt;=((Endnoten!$AH$19)/100),2.5,IF(((Notenliste!K25)/Notenliste!$K$1)&gt;=((Endnoten!$AH$20)/100),2.6,IF(((Notenliste!K25)/Notenliste!$K$1)&gt;=((Endnoten!$AH$21)/100),2.7,IF(((Notenliste!K25)/Notenliste!$K$1)&gt;=((Endnoten!$AH$22)/100),2.8,IF(((Notenliste!K25)/Notenliste!$K$1)&gt;=((Endnoten!$AH$23)/100),2.9,IF(((Notenliste!K25)/Notenliste!$K$1)&gt;=((Endnoten!$AH$24)/100),3,IF(((Notenliste!K25)/Notenliste!$K$1)&gt;=((Endnoten!$AH$25)/100),3.1,IF(((Notenliste!K25)/Notenliste!$K$1)&gt;=((Endnoten!$AH$26)/100),3.2,IF(((Notenliste!K25)/Notenliste!$K$1)&gt;=((Endnoten!$AH$27)/100),3.3,IF(((Notenliste!K25)/Notenliste!$K$1)&gt;=((Endnoten!$AH$28)/100),3.4,IF(((Notenliste!K25)/Notenliste!$K$1)&gt;=((Endnoten!$AH$29)/100),3.5,IF(((Notenliste!K25)/Notenliste!$K$1)&gt;=((Endnoten!$AH$30)/100),3.6,IF(((Notenliste!K25)/Notenliste!$K$1)&gt;=((Endnoten!$AH$31)/100),3.7,IF(((Notenliste!K25)/Notenliste!$K$1)&gt;=((Endnoten!$AH$32)/100),3.8,IF(((Notenliste!K25)/Notenliste!$K$1)&gt;=((Endnoten!$AH$33)/100),3.9,IF(((Notenliste!K25)/Notenliste!$K$1)&gt;=((Endnoten!$AH$34)/100),4,IF(((Notenliste!K25)/Notenliste!$K$1)&gt;=((Endnoten!$AH$35)/100),4.1,IF(((Notenliste!K25)/Notenliste!$K$1)&gt;=((Endnoten!$AH$36)/100),4.2,IF(((Notenliste!K25)/Notenliste!$K$1)&gt;=((Endnoten!$AH$37)/100),4.3,IF(((Notenliste!K25)/Notenliste!$K$1)&gt;=((Endnoten!$AH$38)/100),4.4,IF(((Notenliste!K25)/Notenliste!$K$1)&gt;=((Endnoten!$AH$39)/100),4.5,IF(((Notenliste!K25)/Notenliste!$K$1)&gt;=((Endnoten!$AH$40)/100),4.6,IF(((Notenliste!K25)/Notenliste!$K$1)&gt;=((Endnoten!$AH$41)/100),4.7,IF(((Notenliste!K25)/Notenliste!$K$1)&gt;=((Endnoten!$AH$42)/100),4.8,IF(((Notenliste!K25)/Notenliste!$K$1)&gt;=((Endnoten!$AH$43)/100),4.9,5))))))))))))))))))))))))))))))))))))))))</f>
        <v>5</v>
      </c>
      <c r="W25" s="39">
        <v>0</v>
      </c>
      <c r="X25" s="36" t="e" cm="1">
        <f t="array" ref="X25">_xlfn.IFS((T25&gt;0.1),(AVERAGE(F25,J25,N25,R25,U25)),(P25&gt;=0.1),(AVERAGE(F25,J25,N25,R25)),(L25&gt;=0.1),(AVERAGE(F25,J25,N25)),(H25&gt;0.1),(AVERAGE(F25,J25)),(D25&gt;0.1),F25)</f>
        <v>#N/A</v>
      </c>
      <c r="Y25" s="40">
        <f t="shared" si="0"/>
        <v>5</v>
      </c>
      <c r="Z25" s="40"/>
      <c r="AA25" s="76">
        <f>Notenliste!AJ25</f>
        <v>1</v>
      </c>
      <c r="AB25" s="40" t="e">
        <f>((AA25*Notenliste!$AJ$2)+(IF(W25=0,X25,Y25)*(1-Notenliste!$AJ$2)))</f>
        <v>#N/A</v>
      </c>
      <c r="AC25" s="41">
        <f t="shared" si="1"/>
        <v>5</v>
      </c>
      <c r="AD25" s="17">
        <f t="shared" si="2"/>
        <v>5</v>
      </c>
      <c r="AG25" s="24">
        <v>3.1</v>
      </c>
      <c r="AH25" s="24">
        <f t="shared" si="9"/>
        <v>69.5</v>
      </c>
      <c r="AI25">
        <f>IF(((AL25+AJ25+AK25)/$AL$3)&gt;=((Endnoten!$AH$5+1)/100),1,IF(((AL25+AJ25+AK25)/$AL$3)&gt;=(Endnoten!$AH$5/100),1.1,IF(((AL25+AJ25+AK25)/$AL$3)&gt;=(Endnoten!$AH$6/100),1.2,IF(((AL25+AJ25+AK25)/$AL$3)&gt;=(Endnoten!$AH$7/100),1.3,IF(((AL25+AJ25+AK25)/$AL$3)&gt;=((Endnoten!$AH$8)/100),1.4,IF(((AL25+AJ25+AK25)/$AL$3)&gt;=((Endnoten!$AH$9)/100),1.5,IF(((AL25+AJ25+AK25)/$AL$3)&gt;=((Endnoten!$AH$10)/100),1.6,IF(((AL25+AJ25+AK25)/$AL$3)&gt;=((Endnoten!$AH$11)/100),1.7,IF(((AL25+AJ25+AK25)/$AL$3)&gt;=((Endnoten!$AH$12)/100),1.8,IF(((AL25+AJ25+AK25)/$AL$3)&gt;=((Endnoten!$AH$13)/100),1.9,IF(((AL25+AJ25+AK25)/$AL$3)&gt;=((Endnoten!$AH$14)/100),2,IF(((AL25+AJ25+AK25)/$AL$3)&gt;=((Endnoten!$AH$15)/100),2.1,IF(((AL25+AJ25+AK25)/$AL$3)&gt;=((Endnoten!$AH$16)/100),2.2,IF(((AL25+AJ25+AK25)/$AL$3)&gt;=((Endnoten!$AH$17)/100),2.3,IF(((AL25+AJ25+AK25)/$AL$3)&gt;=((Endnoten!$AH$18)/100),2.4,IF(((AL25+AJ25+AK25)/$AL$3)&gt;=((Endnoten!$AH$19)/100),2.5,IF(((AL25+AJ25+AK25)/$AL$3)&gt;=((Endnoten!$AH$20)/100),2.6,IF(((AL25+AJ25+AK25)/$AL$3)&gt;=((Endnoten!$AH$21)/100),2.7,IF(((AL25+AJ25+AK25)/$AL$3)&gt;=((Endnoten!$AH$22)/100),2.8,IF(((AL25+AJ25+AK25)/$AL$3)&gt;=((Endnoten!$AH$23)/100),2.9,IF(((AL25+AJ25+AK25)/$AL$3)&gt;=((Endnoten!$AH$24)/100),3,IF(((AL25+AJ25+AK25)/$AL$3)&gt;=((Endnoten!$AH$25)/100),3.1,IF(((AL25+AJ25+AK25)/$AL$3)&gt;=((Endnoten!$AH$26)/100),3.2,IF(((AL25+AJ25+AK25)/$AL$3)&gt;=((Endnoten!$AH$27)/100),3.3,IF(((AL25+AJ25+AK25)/$AL$3)&gt;=((Endnoten!$AH$28)/100),3.4,IF(((AL25+AJ25+AK25)/$AL$3)&gt;=((Endnoten!$AH$29)/100),3.5,IF(((AL25+AJ25+AK25)/$AL$3)&gt;=((Endnoten!$AH$30)/100),3.6,IF(((AL25+AJ25+AK25)/$AL$3)&gt;=((Endnoten!$AH$31)/100),3.7,IF(((AL25+AJ25+AK25)/$AL$3)&gt;=((Endnoten!$AH$32)/100),3.8,IF(((AL25+AJ25+AK25)/$AL$3)&gt;=((Endnoten!$AH$33)/100),3.9,IF(((AL25+AJ25+AK25)/$AL$3)&gt;=((Endnoten!$AH$34)/100),4,IF(((AL25+AJ25+AK25)/$AL$3)&gt;=((Endnoten!$AH$35)/100),4.1,IF(((AL25+AJ25+AK25)/$AL$3)&gt;=((Endnoten!$AH$36)/100),4.2,IF(((AL25+AJ25+AK25)/$AL$3)&gt;=((Endnoten!$AH$37)/100),4.3,IF(((AL25+AJ25+AK25)/$AL$3)&gt;=((Endnoten!$AH$38)/100),4.4,IF(((AL25+AJ25+AK25)/$AL$3)&gt;=((Endnoten!$AH$39)/100),4.5,IF(((AL25+AJ25+AK25)/$AL$3)&gt;=((Endnoten!$AH$40)/100),4.6,IF(((AL25+AJ25+AK25)/$AL$3)&gt;=((Endnoten!$AH$41)/100),4.7,IF(((AL25+AJ25+AK25)/$AL$3)&gt;=((Endnoten!$AH$42)/100),4.8,IF(((AL25+AJ25+AK25)/$AL$3)&gt;=((Endnoten!$AH$43)/100),4.9,5))))))))))))))))))))))))))))))))))))))))</f>
        <v>3.1</v>
      </c>
      <c r="AL25">
        <f t="shared" si="7"/>
        <v>69.5</v>
      </c>
      <c r="AN25" s="82"/>
      <c r="AO25" s="82">
        <f t="shared" si="3"/>
        <v>5</v>
      </c>
      <c r="AP25" s="82">
        <f t="shared" si="4"/>
        <v>5</v>
      </c>
      <c r="AQ25" s="82">
        <f t="shared" si="5"/>
        <v>5</v>
      </c>
      <c r="AR25" s="82">
        <f t="shared" si="6"/>
        <v>5</v>
      </c>
      <c r="AT25" s="1">
        <f>IF(((Notenliste!C25+Notenliste!E25+Notenliste!G25)/$AT$1)&gt;=((Endnoten!$AH$5+1)/100),1,IF(((Notenliste!C25+Notenliste!E25+Notenliste!G25)/$AT$1)&gt;=(Endnoten!$AH$5/100),1.1,IF(((Notenliste!C25+Notenliste!E25+Notenliste!G25)/$AT$1)&gt;=(Endnoten!$AH$6/100),1.2,IF(((Notenliste!C25+Notenliste!E25+Notenliste!G25)/$AT$1)&gt;=(Endnoten!$AH$7/100),1.3,IF(((Notenliste!C25+Notenliste!E25+Notenliste!G25)/$AT$1)&gt;=((Endnoten!$AH$8)/100),1.4,IF(((Notenliste!C25+Notenliste!E25+Notenliste!G25)/$AT$1)&gt;=((Endnoten!$AH$9)/100),1.5,IF(((Notenliste!C25+Notenliste!E25+Notenliste!G25)/$AT$1)&gt;=((Endnoten!$AH$10)/100),1.6,IF(((Notenliste!C25+Notenliste!E25+Notenliste!G25)/$AT$1)&gt;=((Endnoten!$AH$11)/100),1.7,IF(((Notenliste!C25+Notenliste!E25+Notenliste!G25)/$AT$1)&gt;=((Endnoten!$AH$12)/100),1.8,IF(((Notenliste!C25+Notenliste!E25+Notenliste!G25)/$AT$1)&gt;=((Endnoten!$AH$13)/100),1.9,IF(((Notenliste!C25+Notenliste!E25+Notenliste!G25)/$AT$1)&gt;=((Endnoten!$AH$14)/100),2,IF(((Notenliste!C25+Notenliste!E25+Notenliste!G25)/$AT$1)&gt;=((Endnoten!$AH$15)/100),2.1,IF(((Notenliste!C25+Notenliste!E25+Notenliste!G25)/$AT$1)&gt;=((Endnoten!$AH$16)/100),2.2,IF(((Notenliste!C25+Notenliste!E25+Notenliste!G25)/$AT$1)&gt;=((Endnoten!$AH$17)/100),2.3,IF(((Notenliste!C25+Notenliste!E25+Notenliste!G25)/$AT$1)&gt;=((Endnoten!$AH$18)/100),2.4,IF(((Notenliste!C25+Notenliste!E25+Notenliste!G25)/$AT$1)&gt;=((Endnoten!$AH$19)/100),2.5,IF(((Notenliste!C25+Notenliste!E25+Notenliste!G25)/$AT$1)&gt;=((Endnoten!$AH$20)/100),2.6,IF(((Notenliste!C25+Notenliste!E25+Notenliste!G25)/$AT$1)&gt;=((Endnoten!$AH$21)/100),2.7,IF(((Notenliste!C25+Notenliste!E25+Notenliste!G25)/$AT$1)&gt;=((Endnoten!$AH$22)/100),2.8,IF(((Notenliste!C25+Notenliste!E25+Notenliste!G25)/$AT$1)&gt;=((Endnoten!$AH$23)/100),2.9,IF(((Notenliste!C25+Notenliste!E25+Notenliste!G25)/$AT$1)&gt;=((Endnoten!$AH$24)/100),3,IF(((Notenliste!C25+Notenliste!E25+Notenliste!G25)/$AT$1)&gt;=((Endnoten!$AH$25)/100),3.1,IF(((Notenliste!C25+Notenliste!E25+Notenliste!G25)/$AT$1)&gt;=((Endnoten!$AH$26)/100),3.2,IF(((Notenliste!C25+Notenliste!E25+Notenliste!G25)/$AT$1)&gt;=((Endnoten!$AH$27)/100),3.3,IF(((Notenliste!C25+Notenliste!E25+Notenliste!G25)/$AT$1)&gt;=((Endnoten!$AH$28)/100),3.4,IF(((Notenliste!C25+Notenliste!E25+Notenliste!G25)/$AT$1)&gt;=((Endnoten!$AH$29)/100),3.5,IF(((Notenliste!C25+Notenliste!E25+Notenliste!G25)/$AT$1)&gt;=((Endnoten!$AH$30)/100),3.6,IF(((Notenliste!C25+Notenliste!E25+Notenliste!G25)/$AT$1)&gt;=((Endnoten!$AH$31)/100),3.7,IF(((Notenliste!C25+Notenliste!E25+Notenliste!G25)/$AT$1)&gt;=((Endnoten!$AH$32)/100),3.8,IF(((Notenliste!C25+Notenliste!E25+Notenliste!G25)/$AT$1)&gt;=((Endnoten!$AH$33)/100),3.9,IF(((Notenliste!C25+Notenliste!E25+Notenliste!G25)/$AT$1)&gt;=((Endnoten!$AH$34)/100),4,IF(((Notenliste!C25+Notenliste!E25+Notenliste!G25)/$AT$1)&gt;=((Endnoten!$AH$35)/100),4.1,IF(((Notenliste!C25+Notenliste!E25+Notenliste!G25)/$AT$1)&gt;=((Endnoten!$AH$36)/100),4.2,IF(((Notenliste!C25+Notenliste!E25+Notenliste!G25)/$AT$1)&gt;=((Endnoten!$AH$37)/100),4.3,IF(((Notenliste!C25+Notenliste!E25+Notenliste!G25)/$AT$1)&gt;=((Endnoten!$AH$38)/100),4.4,IF(((Notenliste!C25+Notenliste!E25+Notenliste!G25)/$AT$1)&gt;=((Endnoten!$AH$39)/100),4.5,IF(((Notenliste!C25+Notenliste!E25+Notenliste!G25)/$AT$1)&gt;=((Endnoten!$AH$40)/100),4.6,IF(((Notenliste!C25+Notenliste!E25+Notenliste!G25)/$AT$1)&gt;=((Endnoten!$AH$41)/100),4.7,IF(((Notenliste!C25+Notenliste!E25+Notenliste!G25)/$AT$1)&gt;=((Endnoten!$AH$42)/100),4.8,IF(((Notenliste!C25+Notenliste!E25+Notenliste!G25)/$AT$1)&gt;=((Endnoten!$AH$43)/100),4.9,5))))))))))))))))))))))))))))))))))))))))</f>
        <v>5</v>
      </c>
      <c r="AU25" s="1">
        <f>IF(((Notenliste!C25+Notenliste!E25+Notenliste!G25+Notenliste!K25)/$AU$1)&gt;=((Endnoten!$AH$5+1)/100),1,IF(((Notenliste!C25+Notenliste!E25+Notenliste!G25+Notenliste!K25)/$AU$1)&gt;=(Endnoten!$AH$5/100),1.1,IF(((Notenliste!C25+Notenliste!E25+Notenliste!G25+Notenliste!K25)/$AU$1)&gt;=(Endnoten!$AH$6/100),1.2,IF(((Notenliste!C25+Notenliste!E25+Notenliste!G25+Notenliste!K25)/$AU$1)&gt;=(Endnoten!$AH$7/100),1.3,IF(((Notenliste!C25+Notenliste!E25+Notenliste!G25+Notenliste!K25)/$AU$1)&gt;=((Endnoten!$AH$8)/100),1.4,IF(((Notenliste!C25+Notenliste!E25+Notenliste!G25+Notenliste!K25)/$AU$1)&gt;=((Endnoten!$AH$9)/100),1.5,IF(((Notenliste!C25+Notenliste!E25+Notenliste!G25+Notenliste!K25)/$AU$1)&gt;=((Endnoten!$AH$10)/100),1.6,IF(((Notenliste!C25+Notenliste!E25+Notenliste!G25+Notenliste!K25)/$AU$1)&gt;=((Endnoten!$AH$11)/100),1.7,IF(((Notenliste!C25+Notenliste!E25+Notenliste!G25+Notenliste!K25)/$AU$1)&gt;=((Endnoten!$AH$12)/100),1.8,IF(((Notenliste!C25+Notenliste!E25+Notenliste!G25+Notenliste!K25)/$AU$1)&gt;=((Endnoten!$AH$13)/100),1.9,IF(((Notenliste!C25+Notenliste!E25+Notenliste!G25+Notenliste!K25)/$AU$1)&gt;=((Endnoten!$AH$14)/100),2,IF(((Notenliste!C25+Notenliste!E25+Notenliste!G25+Notenliste!K25)/$AU$1)&gt;=((Endnoten!$AH$15)/100),2.1,IF(((Notenliste!C25+Notenliste!E25+Notenliste!G25+Notenliste!K25)/$AU$1)&gt;=((Endnoten!$AH$16)/100),2.2,IF(((Notenliste!C25+Notenliste!E25+Notenliste!G25+Notenliste!K25)/$AU$1)&gt;=((Endnoten!$AH$17)/100),2.3,IF(((Notenliste!C25+Notenliste!E25+Notenliste!G25+Notenliste!K25)/$AU$1)&gt;=((Endnoten!$AH$18)/100),2.4,IF(((Notenliste!C25+Notenliste!E25+Notenliste!G25+Notenliste!K25)/$AU$1)&gt;=((Endnoten!$AH$19)/100),2.5,IF(((Notenliste!C25+Notenliste!E25+Notenliste!G25+Notenliste!K25)/$AU$1)&gt;=((Endnoten!$AH$20)/100),2.6,IF(((Notenliste!C25+Notenliste!E25+Notenliste!G25+Notenliste!K25)/$AU$1)&gt;=((Endnoten!$AH$21)/100),2.7,IF(((Notenliste!C25+Notenliste!E25+Notenliste!G25+Notenliste!K25)/$AU$1)&gt;=((Endnoten!$AH$22)/100),2.8,IF(((Notenliste!C25+Notenliste!E25+Notenliste!G25+Notenliste!K25)/$AU$1)&gt;=((Endnoten!$AH$23)/100),2.9,IF(((Notenliste!C25+Notenliste!E25+Notenliste!G25+Notenliste!K25)/$AU$1)&gt;=((Endnoten!$AH$24)/100),3,IF(((Notenliste!C25+Notenliste!E25+Notenliste!G25+Notenliste!K25)/$AU$1)&gt;=((Endnoten!$AH$25)/100),3.1,IF(((Notenliste!C25+Notenliste!E25+Notenliste!G25+Notenliste!K25)/$AU$1)&gt;=((Endnoten!$AH$26)/100),3.2,IF(((Notenliste!C25+Notenliste!E25+Notenliste!G25+Notenliste!K25)/$AU$1)&gt;=((Endnoten!$AH$27)/100),3.3,IF(((Notenliste!C25+Notenliste!E25+Notenliste!G25+Notenliste!K25)/$AU$1)&gt;=((Endnoten!$AH$28)/100),3.4,IF(((Notenliste!C25+Notenliste!E25+Notenliste!G25+Notenliste!K25)/$AU$1)&gt;=((Endnoten!$AH$29)/100),3.5,IF(((Notenliste!C25+Notenliste!E25+Notenliste!G25+Notenliste!K25)/$AU$1)&gt;=((Endnoten!$AH$30)/100),3.6,IF(((Notenliste!C25+Notenliste!E25+Notenliste!G25+Notenliste!K25)/$AU$1)&gt;=((Endnoten!$AH$31)/100),3.7,IF(((Notenliste!C25+Notenliste!E25+Notenliste!G25+Notenliste!K25)/$AU$1)&gt;=((Endnoten!$AH$32)/100),3.8,IF(((Notenliste!C25+Notenliste!E25+Notenliste!G25+Notenliste!K25)/$AU$1)&gt;=((Endnoten!$AH$33)/100),3.9,IF(((Notenliste!C25+Notenliste!E25+Notenliste!G25+Notenliste!K25)/$AU$1)&gt;=((Endnoten!$AH$34)/100),4,IF(((Notenliste!C25+Notenliste!E25+Notenliste!G25+Notenliste!K25)/$AU$1)&gt;=((Endnoten!$AH$35)/100),4.1,IF(((Notenliste!C25+Notenliste!E25+Notenliste!G25+Notenliste!K25)/$AU$1)&gt;=((Endnoten!$AH$36)/100),4.2,IF(((Notenliste!C25+Notenliste!E25+Notenliste!G25+Notenliste!K25)/$AU$1)&gt;=((Endnoten!$AH$37)/100),4.3,IF(((Notenliste!C25+Notenliste!E25+Notenliste!G25+Notenliste!K25)/$AU$1)&gt;=((Endnoten!$AH$38)/100),4.4,IF(((Notenliste!C25+Notenliste!E25+Notenliste!G25+Notenliste!K25)/$AU$1)&gt;=((Endnoten!$AH$39)/100),4.5,IF(((Notenliste!C25+Notenliste!E25+Notenliste!G25+Notenliste!K25)/$AU$1)&gt;=((Endnoten!$AH$40)/100),4.6,IF(((Notenliste!C25+Notenliste!E25+Notenliste!G25+Notenliste!K25)/$AU$1)&gt;=((Endnoten!$AH$41)/100),4.7,IF(((Notenliste!C25+Notenliste!E25+Notenliste!G25+Notenliste!K25)/$AU$1)&gt;=((Endnoten!$AH$42)/100),4.8,IF(((Notenliste!C25+Notenliste!E25+Notenliste!G25+Notenliste!K25)/$AU$1)&gt;=((Endnoten!$AH$43)/100),4.9,5))))))))))))))))))))))))))))))))))))))))</f>
        <v>5</v>
      </c>
    </row>
    <row r="26" spans="1:47" ht="18.75" x14ac:dyDescent="0.3">
      <c r="A26" s="44">
        <f>'Schüler+Bedienungsanleitung'!A26</f>
        <v>23</v>
      </c>
      <c r="B26" s="45">
        <f>'Schüler+Bedienungsanleitung'!B26</f>
        <v>23</v>
      </c>
      <c r="C26" s="42">
        <f>Notenliste!C26</f>
        <v>0</v>
      </c>
      <c r="D26" s="43">
        <f>IF(Notenliste!C26&gt;=0.1,Notenliste!C26/Notenliste!C$1,)</f>
        <v>0</v>
      </c>
      <c r="E26" s="44">
        <f>IF(Endnoten!D26&gt;=(Endnoten!$AF$5/100),1,IF(Endnoten!D26&gt;=(Endnoten!$AF$6/100),2,IF(Endnoten!D26&gt;=(Endnoten!$AF$7/100),3,IF(Endnoten!D26&gt;=(Endnoten!$AF$8/100),4,5))))</f>
        <v>5</v>
      </c>
      <c r="F26" s="56">
        <f>IF(((Notenliste!C26)/Notenliste!$C$1)&gt;=((Endnoten!$AH$5+1)/100),1,IF(((Notenliste!C26)/Notenliste!$C$1)&gt;=(Endnoten!$AH$5/100),1.1,IF(((Notenliste!C26)/Notenliste!$C$1)&gt;=(Endnoten!$AH$6/100),1.2,IF(((Notenliste!C26)/Notenliste!$C$1)&gt;=(Endnoten!$AH$7/100),1.3,IF(((Notenliste!C26)/Notenliste!$C$1)&gt;=((Endnoten!$AH$8)/100),1.4,IF(((Notenliste!C26)/Notenliste!$C$1)&gt;=((Endnoten!$AH$9)/100),1.5,IF(((Notenliste!C26)/Notenliste!$C$1)&gt;=((Endnoten!$AH$10)/100),1.6,IF(((Notenliste!C26)/Notenliste!$C$1)&gt;=((Endnoten!$AH$11)/100),1.7,IF(((Notenliste!C26)/Notenliste!$C$1)&gt;=((Endnoten!$AH$12)/100),1.8,IF(((Notenliste!C26)/Notenliste!$C$1)&gt;=((Endnoten!$AH$13)/100),1.9,IF(((Notenliste!C26)/Notenliste!$C$1)&gt;=((Endnoten!$AH$14)/100),2,IF(((Notenliste!C26)/Notenliste!$C$1)&gt;=((Endnoten!$AH$15)/100),2.1,IF(((Notenliste!C26)/Notenliste!$C$1)&gt;=((Endnoten!$AH$16)/100),2.2,IF(((Notenliste!C26)/Notenliste!$C$1)&gt;=((Endnoten!$AH$17)/100),2.3,IF(((Notenliste!C26)/Notenliste!$C$1)&gt;=((Endnoten!$AH$18)/100),2.4,IF(((Notenliste!C26)/Notenliste!$C$1)&gt;=((Endnoten!$AH$19)/100),2.5,IF(((Notenliste!C26)/Notenliste!$C$1)&gt;=((Endnoten!$AH$20)/100),2.6,IF(((Notenliste!C26)/Notenliste!$C$1)&gt;=((Endnoten!$AH$21)/100),2.7,IF(((Notenliste!C26)/Notenliste!$C$1)&gt;=((Endnoten!$AH$22)/100),2.8,IF(((Notenliste!C26)/Notenliste!$C$1)&gt;=((Endnoten!$AH$23)/100),2.9,IF(((Notenliste!C26)/Notenliste!$C$1)&gt;=((Endnoten!$AH$24)/100),3,IF(((Notenliste!C26)/Notenliste!$C$1)&gt;=((Endnoten!$AH$25)/100),3.1,IF(((Notenliste!C26)/Notenliste!$C$1)&gt;=((Endnoten!$AH$26)/100),3.2,IF(((Notenliste!C26)/Notenliste!$C$1)&gt;=((Endnoten!$AH$27)/100),3.3,IF(((Notenliste!C26)/Notenliste!$C$1)&gt;=((Endnoten!$AH$28)/100),3.4,IF(((Notenliste!C26)/Notenliste!$C$1)&gt;=((Endnoten!$AH$29)/100),3.5,IF(((Notenliste!C26)/Notenliste!$C$1)&gt;=((Endnoten!$AH$30)/100),3.6,IF(((Notenliste!C26)/Notenliste!$C$1)&gt;=((Endnoten!$AH$31)/100),3.7,IF(((Notenliste!C26)/Notenliste!$C$1)&gt;=((Endnoten!$AH$32)/100),3.8,IF(((Notenliste!C26)/Notenliste!$C$1)&gt;=((Endnoten!$AH$33)/100),3.9,IF(((Notenliste!C26)/Notenliste!$C$1)&gt;=((Endnoten!$AH$34)/100),4,IF(((Notenliste!C26)/Notenliste!$C$1)&gt;=((Endnoten!$AH$35)/100),4.1,IF(((Notenliste!C26)/Notenliste!$C$1)&gt;=((Endnoten!$AH$36)/100),4.2,IF(((Notenliste!C26)/Notenliste!$C$1)&gt;=((Endnoten!$AH$37)/100),4.3,IF(((Notenliste!C26)/Notenliste!$C$1)&gt;=((Endnoten!$AH$38)/100),4.4,IF(((Notenliste!C26)/Notenliste!$C$1)&gt;=((Endnoten!$AH$39)/100),4.5,IF(((Notenliste!C26)/Notenliste!$C$1)&gt;=((Endnoten!$AH$40)/100),4.6,IF(((Notenliste!C26)/Notenliste!$C$1)&gt;=((Endnoten!$AH$41)/100),4.7,IF(((Notenliste!C26)/Notenliste!$C$1)&gt;=((Endnoten!$AH$42)/100),4.8,IF(((Notenliste!C26)/Notenliste!$C$1)&gt;=((Endnoten!$AH$43)/100),4.9,5))))))))))))))))))))))))))))))))))))))))</f>
        <v>5</v>
      </c>
      <c r="G26" s="42">
        <f>Notenliste!E26</f>
        <v>0</v>
      </c>
      <c r="H26" s="43">
        <f>IF(Notenliste!E26&gt;=0.1,Notenliste!E26/Notenliste!E$1,)</f>
        <v>0</v>
      </c>
      <c r="I26" s="44">
        <f>IF(Endnoten!H26&gt;=(Endnoten!$AF$5/100),1,IF(Endnoten!H26&gt;=(Endnoten!$AF$6/100),2,IF(Endnoten!H26&gt;=(Endnoten!$AF$7/100),3,IF(Endnoten!H26&gt;=(Endnoten!$AF$8/100),4,5))))</f>
        <v>5</v>
      </c>
      <c r="J26" s="56">
        <f>IF(((Notenliste!E26)/Notenliste!$E$1)&gt;=((Endnoten!$AH$5+1)/100),1,IF(((Notenliste!E26)/Notenliste!$E$1)&gt;=(Endnoten!$AH$5/100),1.1,IF(((Notenliste!E26)/Notenliste!$E$1)&gt;=(Endnoten!$AH$6/100),1.2,IF(((Notenliste!E26)/Notenliste!$E$1)&gt;=(Endnoten!$AH$7/100),1.3,IF(((Notenliste!E26)/Notenliste!$E$1)&gt;=((Endnoten!$AH$8)/100),1.4,IF(((Notenliste!E26)/Notenliste!$E$1)&gt;=((Endnoten!$AH$9)/100),1.5,IF(((Notenliste!E26)/Notenliste!$E$1)&gt;=((Endnoten!$AH$10)/100),1.6,IF(((Notenliste!E26)/Notenliste!$E$1)&gt;=((Endnoten!$AH$11)/100),1.7,IF(((Notenliste!E26)/Notenliste!$E$1)&gt;=((Endnoten!$AH$12)/100),1.8,IF(((Notenliste!E26)/Notenliste!$E$1)&gt;=((Endnoten!$AH$13)/100),1.9,IF(((Notenliste!E26)/Notenliste!$E$1)&gt;=((Endnoten!$AH$14)/100),2,IF(((Notenliste!E26)/Notenliste!$E$1)&gt;=((Endnoten!$AH$15)/100),2.1,IF(((Notenliste!E26)/Notenliste!$E$1)&gt;=((Endnoten!$AH$16)/100),2.2,IF(((Notenliste!E26)/Notenliste!$E$1)&gt;=((Endnoten!$AH$17)/100),2.3,IF(((Notenliste!E26)/Notenliste!$E$1)&gt;=((Endnoten!$AH$18)/100),2.4,IF(((Notenliste!E26)/Notenliste!$E$1)&gt;=((Endnoten!$AH$19)/100),2.5,IF(((Notenliste!E26)/Notenliste!$E$1)&gt;=((Endnoten!$AH$20)/100),2.6,IF(((Notenliste!E26)/Notenliste!$E$1)&gt;=((Endnoten!$AH$21)/100),2.7,IF(((Notenliste!E26)/Notenliste!$E$1)&gt;=((Endnoten!$AH$22)/100),2.8,IF(((Notenliste!E26)/Notenliste!$E$1)&gt;=((Endnoten!$AH$23)/100),2.9,IF(((Notenliste!E26)/Notenliste!$E$1)&gt;=((Endnoten!$AH$24)/100),3,IF(((Notenliste!E26)/Notenliste!$E$1)&gt;=((Endnoten!$AH$25)/100),3.1,IF(((Notenliste!E26)/Notenliste!$E$1)&gt;=((Endnoten!$AH$26)/100),3.2,IF(((Notenliste!E26)/Notenliste!$E$1)&gt;=((Endnoten!$AH$27)/100),3.3,IF(((Notenliste!E26)/Notenliste!$E$1)&gt;=((Endnoten!$AH$28)/100),3.4,IF(((Notenliste!E26)/Notenliste!$E$1)&gt;=((Endnoten!$AH$29)/100),3.5,IF(((Notenliste!E26)/Notenliste!$E$1)&gt;=((Endnoten!$AH$30)/100),3.6,IF(((Notenliste!E26)/Notenliste!$E$1)&gt;=((Endnoten!$AH$31)/100),3.7,IF(((Notenliste!E26)/Notenliste!$E$1)&gt;=((Endnoten!$AH$32)/100),3.8,IF(((Notenliste!E26)/Notenliste!$E$1)&gt;=((Endnoten!$AH$33)/100),3.9,IF(((Notenliste!E26)/Notenliste!$E$1)&gt;=((Endnoten!$AH$34)/100),4,IF(((Notenliste!E26)/Notenliste!$E$1)&gt;=((Endnoten!$AH$35)/100),4.1,IF(((Notenliste!E26)/Notenliste!$E$1)&gt;=((Endnoten!$AH$36)/100),4.2,IF(((Notenliste!E26)/Notenliste!$E$1)&gt;=((Endnoten!$AH$37)/100),4.3,IF(((Notenliste!E26)/Notenliste!$E$1)&gt;=((Endnoten!$AH$38)/100),4.4,IF(((Notenliste!E26)/Notenliste!$E$1)&gt;=((Endnoten!$AH$39)/100),4.5,IF(((Notenliste!E26)/Notenliste!$E$1)&gt;=((Endnoten!$AH$40)/100),4.6,IF(((Notenliste!E26)/Notenliste!$E$1)&gt;=((Endnoten!$AH$41)/100),4.7,IF(((Notenliste!E26)/Notenliste!$E$1)&gt;=((Endnoten!$AH$42)/100),4.8,IF(((Notenliste!E26)/Notenliste!$E$1)&gt;=((Endnoten!$AH$43)/100),4.9,5))))))))))))))))))))))))))))))))))))))))</f>
        <v>5</v>
      </c>
      <c r="K26" s="42">
        <f>Notenliste!G26</f>
        <v>0</v>
      </c>
      <c r="L26" s="43">
        <f>IF(Notenliste!G26&gt;=0.1,Notenliste!G26/Notenliste!G$1,)</f>
        <v>0</v>
      </c>
      <c r="M26" s="44">
        <f>IF(Endnoten!L26&gt;=(Endnoten!$AF$5/100),1,IF(Endnoten!L26&gt;=(Endnoten!$AF$6/100),2,IF(Endnoten!L26&gt;=(Endnoten!$AF$7/100),3,IF(Endnoten!L26&gt;=(Endnoten!$AF$8/100),4,5))))</f>
        <v>5</v>
      </c>
      <c r="N26" s="56">
        <f>IF(((Notenliste!G26)/Notenliste!$G$1)&gt;=((Endnoten!$AH$5+1)/100),1,IF(((Notenliste!G26)/Notenliste!$G$1)&gt;=(Endnoten!$AH$5/100),1.1,IF(((Notenliste!G26)/Notenliste!$G$1)&gt;=(Endnoten!$AH$6/100),1.2,IF(((Notenliste!G26)/Notenliste!$G$1)&gt;=(Endnoten!$AH$7/100),1.3,IF(((Notenliste!G26)/Notenliste!$G$1)&gt;=((Endnoten!$AH$8)/100),1.4,IF(((Notenliste!G26)/Notenliste!$G$1)&gt;=((Endnoten!$AH$9)/100),1.5,IF(((Notenliste!G26)/Notenliste!$G$1)&gt;=((Endnoten!$AH$10)/100),1.6,IF(((Notenliste!G26)/Notenliste!$G$1)&gt;=((Endnoten!$AH$11)/100),1.7,IF(((Notenliste!G26)/Notenliste!$G$1)&gt;=((Endnoten!$AH$12)/100),1.8,IF(((Notenliste!G26)/Notenliste!$G$1)&gt;=((Endnoten!$AH$13)/100),1.9,IF(((Notenliste!G26)/Notenliste!$G$1)&gt;=((Endnoten!$AH$14)/100),2,IF(((Notenliste!G26)/Notenliste!$G$1)&gt;=((Endnoten!$AH$15)/100),2.1,IF(((Notenliste!G26)/Notenliste!$G$1)&gt;=((Endnoten!$AH$16)/100),2.2,IF(((Notenliste!G26)/Notenliste!$G$1)&gt;=((Endnoten!$AH$17)/100),2.3,IF(((Notenliste!G26)/Notenliste!$G$1)&gt;=((Endnoten!$AH$18)/100),2.4,IF(((Notenliste!G26)/Notenliste!$G$1)&gt;=((Endnoten!$AH$19)/100),2.5,IF(((Notenliste!G26)/Notenliste!$G$1)&gt;=((Endnoten!$AH$20)/100),2.6,IF(((Notenliste!G26)/Notenliste!$G$1)&gt;=((Endnoten!$AH$21)/100),2.7,IF(((Notenliste!G26)/Notenliste!$G$1)&gt;=((Endnoten!$AH$22)/100),2.8,IF(((Notenliste!G26)/Notenliste!$G$1)&gt;=((Endnoten!$AH$23)/100),2.9,IF(((Notenliste!G26)/Notenliste!$G$1)&gt;=((Endnoten!$AH$24)/100),3,IF(((Notenliste!G26)/Notenliste!$G$1)&gt;=((Endnoten!$AH$25)/100),3.1,IF(((Notenliste!G26)/Notenliste!$G$1)&gt;=((Endnoten!$AH$26)/100),3.2,IF(((Notenliste!G26)/Notenliste!$G$1)&gt;=((Endnoten!$AH$27)/100),3.3,IF(((Notenliste!G26)/Notenliste!$G$1)&gt;=((Endnoten!$AH$28)/100),3.4,IF(((Notenliste!G26)/Notenliste!$G$1)&gt;=((Endnoten!$AH$29)/100),3.5,IF(((Notenliste!G26)/Notenliste!$G$1)&gt;=((Endnoten!$AH$30)/100),3.6,IF(((Notenliste!G26)/Notenliste!$G$1)&gt;=((Endnoten!$AH$31)/100),3.7,IF(((Notenliste!G26)/Notenliste!$G$1)&gt;=((Endnoten!$AH$32)/100),3.8,IF(((Notenliste!G26)/Notenliste!$G$1)&gt;=((Endnoten!$AH$33)/100),3.9,IF(((Notenliste!G26)/Notenliste!$G$1)&gt;=((Endnoten!$AH$34)/100),4,IF(((Notenliste!G26)/Notenliste!$G$1)&gt;=((Endnoten!$AH$35)/100),4.1,IF(((Notenliste!G26)/Notenliste!$G$1)&gt;=((Endnoten!$AH$36)/100),4.2,IF(((Notenliste!G26)/Notenliste!$G$1)&gt;=((Endnoten!$AH$37)/100),4.3,IF(((Notenliste!G26)/Notenliste!$G$1)&gt;=((Endnoten!$AH$38)/100),4.4,IF(((Notenliste!G26)/Notenliste!$G$1)&gt;=((Endnoten!$AH$39)/100),4.5,IF(((Notenliste!G26)/Notenliste!$G$1)&gt;=((Endnoten!$AH$40)/100),4.6,IF(((Notenliste!G26)/Notenliste!$G$1)&gt;=((Endnoten!$AH$41)/100),4.7,IF(((Notenliste!G26)/Notenliste!$G$1)&gt;=((Endnoten!$AH$42)/100),4.8,IF(((Notenliste!G26)/Notenliste!$G$1)&gt;=((Endnoten!$AH$43)/100),4.9,5))))))))))))))))))))))))))))))))))))))))</f>
        <v>5</v>
      </c>
      <c r="O26" s="42">
        <f>Notenliste!K26</f>
        <v>0</v>
      </c>
      <c r="P26" s="36">
        <f>IF(Notenliste!I26&gt;=0.1,Notenliste!I26/Notenliste!I$1,)</f>
        <v>0</v>
      </c>
      <c r="Q26" s="44">
        <f>IF(Endnoten!P26&gt;=(Endnoten!$AF$5/100),1,IF(Endnoten!P26&gt;=(Endnoten!$AF$6/100),2,IF(Endnoten!P26&gt;=(Endnoten!$AF$7/100),3,IF(Endnoten!P26&gt;=(Endnoten!$AF$8/100),4,5))))</f>
        <v>5</v>
      </c>
      <c r="R26" s="56">
        <f>IF(((Notenliste!K26)/Notenliste!$G$1)&gt;=((Endnoten!$AH$5+1)/100),1,IF(((Notenliste!K26)/Notenliste!$G$1)&gt;=(Endnoten!$AH$5/100),1.1,IF(((Notenliste!K26)/Notenliste!$G$1)&gt;=(Endnoten!$AH$6/100),1.2,IF(((Notenliste!K26)/Notenliste!$G$1)&gt;=(Endnoten!$AH$7/100),1.3,IF(((Notenliste!K26)/Notenliste!$G$1)&gt;=((Endnoten!$AH$8)/100),1.4,IF(((Notenliste!K26)/Notenliste!$G$1)&gt;=((Endnoten!$AH$9)/100),1.5,IF(((Notenliste!K26)/Notenliste!$G$1)&gt;=((Endnoten!$AH$10)/100),1.6,IF(((Notenliste!K26)/Notenliste!$G$1)&gt;=((Endnoten!$AH$11)/100),1.7,IF(((Notenliste!K26)/Notenliste!$G$1)&gt;=((Endnoten!$AH$12)/100),1.8,IF(((Notenliste!K26)/Notenliste!$G$1)&gt;=((Endnoten!$AH$13)/100),1.9,IF(((Notenliste!K26)/Notenliste!$G$1)&gt;=((Endnoten!$AH$14)/100),2,IF(((Notenliste!K26)/Notenliste!$G$1)&gt;=((Endnoten!$AH$15)/100),2.1,IF(((Notenliste!K26)/Notenliste!$G$1)&gt;=((Endnoten!$AH$16)/100),2.2,IF(((Notenliste!K26)/Notenliste!$G$1)&gt;=((Endnoten!$AH$17)/100),2.3,IF(((Notenliste!K26)/Notenliste!$G$1)&gt;=((Endnoten!$AH$18)/100),2.4,IF(((Notenliste!K26)/Notenliste!$G$1)&gt;=((Endnoten!$AH$19)/100),2.5,IF(((Notenliste!K26)/Notenliste!$G$1)&gt;=((Endnoten!$AH$20)/100),2.6,IF(((Notenliste!K26)/Notenliste!$G$1)&gt;=((Endnoten!$AH$21)/100),2.7,IF(((Notenliste!K26)/Notenliste!$G$1)&gt;=((Endnoten!$AH$22)/100),2.8,IF(((Notenliste!K26)/Notenliste!$G$1)&gt;=((Endnoten!$AH$23)/100),2.9,IF(((Notenliste!K26)/Notenliste!$G$1)&gt;=((Endnoten!$AH$24)/100),3,IF(((Notenliste!K26)/Notenliste!$G$1)&gt;=((Endnoten!$AH$25)/100),3.1,IF(((Notenliste!K26)/Notenliste!$G$1)&gt;=((Endnoten!$AH$26)/100),3.2,IF(((Notenliste!K26)/Notenliste!$G$1)&gt;=((Endnoten!$AH$27)/100),3.3,IF(((Notenliste!K26)/Notenliste!$G$1)&gt;=((Endnoten!$AH$28)/100),3.4,IF(((Notenliste!K26)/Notenliste!$G$1)&gt;=((Endnoten!$AH$29)/100),3.5,IF(((Notenliste!K26)/Notenliste!$G$1)&gt;=((Endnoten!$AH$30)/100),3.6,IF(((Notenliste!K26)/Notenliste!$G$1)&gt;=((Endnoten!$AH$31)/100),3.7,IF(((Notenliste!K26)/Notenliste!$G$1)&gt;=((Endnoten!$AH$32)/100),3.8,IF(((Notenliste!K26)/Notenliste!$G$1)&gt;=((Endnoten!$AH$33)/100),3.9,IF(((Notenliste!K26)/Notenliste!$G$1)&gt;=((Endnoten!$AH$34)/100),4,IF(((Notenliste!K26)/Notenliste!$G$1)&gt;=((Endnoten!$AH$35)/100),4.1,IF(((Notenliste!K26)/Notenliste!$G$1)&gt;=((Endnoten!$AH$36)/100),4.2,IF(((Notenliste!K26)/Notenliste!$G$1)&gt;=((Endnoten!$AH$37)/100),4.3,IF(((Notenliste!K26)/Notenliste!$G$1)&gt;=((Endnoten!$AH$38)/100),4.4,IF(((Notenliste!K26)/Notenliste!$G$1)&gt;=((Endnoten!$AH$39)/100),4.5,IF(((Notenliste!K26)/Notenliste!$G$1)&gt;=((Endnoten!$AH$40)/100),4.6,IF(((Notenliste!K26)/Notenliste!$G$1)&gt;=((Endnoten!$AH$41)/100),4.7,IF(((Notenliste!K26)/Notenliste!$G$1)&gt;=((Endnoten!$AH$42)/100),4.8,IF(((Notenliste!K26)/Notenliste!$G$1)&gt;=((Endnoten!$AH$43)/100),4.9,5))))))))))))))))))))))))))))))))))))))))</f>
        <v>5</v>
      </c>
      <c r="S26" s="42">
        <f>Notenliste!K26</f>
        <v>0</v>
      </c>
      <c r="T26" s="43">
        <f>IF(Notenliste!K26&gt;=0.1,Notenliste!K26/Notenliste!K$1,)</f>
        <v>0</v>
      </c>
      <c r="U26" s="44">
        <f>IF(Endnoten!T26&gt;=(Endnoten!$AF$5/100),1,IF(Endnoten!T26&gt;=(Endnoten!$AF$6/100),2,IF(Endnoten!T26&gt;=(Endnoten!$AF$7/100),3,IF(Endnoten!T26&gt;=(Endnoten!$AF$8/100),4,5))))</f>
        <v>5</v>
      </c>
      <c r="V26" s="56">
        <f>IF(((Notenliste!K26)/Notenliste!$K$1)&gt;=((Endnoten!$AH$5+1)/100),1,IF(((Notenliste!K26)/Notenliste!$K$1)&gt;=(Endnoten!$AH$5/100),1.1,IF(((Notenliste!K26)/Notenliste!$K$1)&gt;=(Endnoten!$AH$6/100),1.2,IF(((Notenliste!K26)/Notenliste!$K$1)&gt;=(Endnoten!$AH$7/100),1.3,IF(((Notenliste!K26)/Notenliste!$K$1)&gt;=((Endnoten!$AH$8)/100),1.4,IF(((Notenliste!K26)/Notenliste!$K$1)&gt;=((Endnoten!$AH$9)/100),1.5,IF(((Notenliste!K26)/Notenliste!$K$1)&gt;=((Endnoten!$AH$10)/100),1.6,IF(((Notenliste!K26)/Notenliste!$K$1)&gt;=((Endnoten!$AH$11)/100),1.7,IF(((Notenliste!K26)/Notenliste!$K$1)&gt;=((Endnoten!$AH$12)/100),1.8,IF(((Notenliste!K26)/Notenliste!$K$1)&gt;=((Endnoten!$AH$13)/100),1.9,IF(((Notenliste!K26)/Notenliste!$K$1)&gt;=((Endnoten!$AH$14)/100),2,IF(((Notenliste!K26)/Notenliste!$K$1)&gt;=((Endnoten!$AH$15)/100),2.1,IF(((Notenliste!K26)/Notenliste!$K$1)&gt;=((Endnoten!$AH$16)/100),2.2,IF(((Notenliste!K26)/Notenliste!$K$1)&gt;=((Endnoten!$AH$17)/100),2.3,IF(((Notenliste!K26)/Notenliste!$K$1)&gt;=((Endnoten!$AH$18)/100),2.4,IF(((Notenliste!K26)/Notenliste!$K$1)&gt;=((Endnoten!$AH$19)/100),2.5,IF(((Notenliste!K26)/Notenliste!$K$1)&gt;=((Endnoten!$AH$20)/100),2.6,IF(((Notenliste!K26)/Notenliste!$K$1)&gt;=((Endnoten!$AH$21)/100),2.7,IF(((Notenliste!K26)/Notenliste!$K$1)&gt;=((Endnoten!$AH$22)/100),2.8,IF(((Notenliste!K26)/Notenliste!$K$1)&gt;=((Endnoten!$AH$23)/100),2.9,IF(((Notenliste!K26)/Notenliste!$K$1)&gt;=((Endnoten!$AH$24)/100),3,IF(((Notenliste!K26)/Notenliste!$K$1)&gt;=((Endnoten!$AH$25)/100),3.1,IF(((Notenliste!K26)/Notenliste!$K$1)&gt;=((Endnoten!$AH$26)/100),3.2,IF(((Notenliste!K26)/Notenliste!$K$1)&gt;=((Endnoten!$AH$27)/100),3.3,IF(((Notenliste!K26)/Notenliste!$K$1)&gt;=((Endnoten!$AH$28)/100),3.4,IF(((Notenliste!K26)/Notenliste!$K$1)&gt;=((Endnoten!$AH$29)/100),3.5,IF(((Notenliste!K26)/Notenliste!$K$1)&gt;=((Endnoten!$AH$30)/100),3.6,IF(((Notenliste!K26)/Notenliste!$K$1)&gt;=((Endnoten!$AH$31)/100),3.7,IF(((Notenliste!K26)/Notenliste!$K$1)&gt;=((Endnoten!$AH$32)/100),3.8,IF(((Notenliste!K26)/Notenliste!$K$1)&gt;=((Endnoten!$AH$33)/100),3.9,IF(((Notenliste!K26)/Notenliste!$K$1)&gt;=((Endnoten!$AH$34)/100),4,IF(((Notenliste!K26)/Notenliste!$K$1)&gt;=((Endnoten!$AH$35)/100),4.1,IF(((Notenliste!K26)/Notenliste!$K$1)&gt;=((Endnoten!$AH$36)/100),4.2,IF(((Notenliste!K26)/Notenliste!$K$1)&gt;=((Endnoten!$AH$37)/100),4.3,IF(((Notenliste!K26)/Notenliste!$K$1)&gt;=((Endnoten!$AH$38)/100),4.4,IF(((Notenliste!K26)/Notenliste!$K$1)&gt;=((Endnoten!$AH$39)/100),4.5,IF(((Notenliste!K26)/Notenliste!$K$1)&gt;=((Endnoten!$AH$40)/100),4.6,IF(((Notenliste!K26)/Notenliste!$K$1)&gt;=((Endnoten!$AH$41)/100),4.7,IF(((Notenliste!K26)/Notenliste!$K$1)&gt;=((Endnoten!$AH$42)/100),4.8,IF(((Notenliste!K26)/Notenliste!$K$1)&gt;=((Endnoten!$AH$43)/100),4.9,5))))))))))))))))))))))))))))))))))))))))</f>
        <v>5</v>
      </c>
      <c r="W26" s="46">
        <v>0</v>
      </c>
      <c r="X26" s="43" t="e" cm="1">
        <f t="array" ref="X26">_xlfn.IFS((T26&gt;0.1),(AVERAGE(F26,J26,N26,R26,U26)),(P26&gt;=0.1),(AVERAGE(F26,J26,N26,R26)),(L26&gt;=0.1),(AVERAGE(F26,J26,N26)),(H26&gt;0.1),(AVERAGE(F26,J26)),(D26&gt;0.1),F26)</f>
        <v>#N/A</v>
      </c>
      <c r="Y26" s="47">
        <f t="shared" si="0"/>
        <v>5</v>
      </c>
      <c r="Z26" s="47"/>
      <c r="AA26" s="77">
        <f>Notenliste!AJ26</f>
        <v>1</v>
      </c>
      <c r="AB26" s="47" t="e">
        <f>((AA26*Notenliste!$AJ$2)+(IF(W26=0,X26,Y26)*(1-Notenliste!$AJ$2)))</f>
        <v>#N/A</v>
      </c>
      <c r="AC26" s="48">
        <f t="shared" si="1"/>
        <v>5</v>
      </c>
      <c r="AD26" s="17">
        <f t="shared" si="2"/>
        <v>5</v>
      </c>
      <c r="AG26" s="24">
        <v>3.2</v>
      </c>
      <c r="AH26" s="24">
        <f t="shared" si="9"/>
        <v>68</v>
      </c>
      <c r="AI26">
        <f>IF(((AL26+AJ26+AK26)/$AL$3)&gt;=((Endnoten!$AH$5+1)/100),1,IF(((AL26+AJ26+AK26)/$AL$3)&gt;=(Endnoten!$AH$5/100),1.1,IF(((AL26+AJ26+AK26)/$AL$3)&gt;=(Endnoten!$AH$6/100),1.2,IF(((AL26+AJ26+AK26)/$AL$3)&gt;=(Endnoten!$AH$7/100),1.3,IF(((AL26+AJ26+AK26)/$AL$3)&gt;=((Endnoten!$AH$8)/100),1.4,IF(((AL26+AJ26+AK26)/$AL$3)&gt;=((Endnoten!$AH$9)/100),1.5,IF(((AL26+AJ26+AK26)/$AL$3)&gt;=((Endnoten!$AH$10)/100),1.6,IF(((AL26+AJ26+AK26)/$AL$3)&gt;=((Endnoten!$AH$11)/100),1.7,IF(((AL26+AJ26+AK26)/$AL$3)&gt;=((Endnoten!$AH$12)/100),1.8,IF(((AL26+AJ26+AK26)/$AL$3)&gt;=((Endnoten!$AH$13)/100),1.9,IF(((AL26+AJ26+AK26)/$AL$3)&gt;=((Endnoten!$AH$14)/100),2,IF(((AL26+AJ26+AK26)/$AL$3)&gt;=((Endnoten!$AH$15)/100),2.1,IF(((AL26+AJ26+AK26)/$AL$3)&gt;=((Endnoten!$AH$16)/100),2.2,IF(((AL26+AJ26+AK26)/$AL$3)&gt;=((Endnoten!$AH$17)/100),2.3,IF(((AL26+AJ26+AK26)/$AL$3)&gt;=((Endnoten!$AH$18)/100),2.4,IF(((AL26+AJ26+AK26)/$AL$3)&gt;=((Endnoten!$AH$19)/100),2.5,IF(((AL26+AJ26+AK26)/$AL$3)&gt;=((Endnoten!$AH$20)/100),2.6,IF(((AL26+AJ26+AK26)/$AL$3)&gt;=((Endnoten!$AH$21)/100),2.7,IF(((AL26+AJ26+AK26)/$AL$3)&gt;=((Endnoten!$AH$22)/100),2.8,IF(((AL26+AJ26+AK26)/$AL$3)&gt;=((Endnoten!$AH$23)/100),2.9,IF(((AL26+AJ26+AK26)/$AL$3)&gt;=((Endnoten!$AH$24)/100),3,IF(((AL26+AJ26+AK26)/$AL$3)&gt;=((Endnoten!$AH$25)/100),3.1,IF(((AL26+AJ26+AK26)/$AL$3)&gt;=((Endnoten!$AH$26)/100),3.2,IF(((AL26+AJ26+AK26)/$AL$3)&gt;=((Endnoten!$AH$27)/100),3.3,IF(((AL26+AJ26+AK26)/$AL$3)&gt;=((Endnoten!$AH$28)/100),3.4,IF(((AL26+AJ26+AK26)/$AL$3)&gt;=((Endnoten!$AH$29)/100),3.5,IF(((AL26+AJ26+AK26)/$AL$3)&gt;=((Endnoten!$AH$30)/100),3.6,IF(((AL26+AJ26+AK26)/$AL$3)&gt;=((Endnoten!$AH$31)/100),3.7,IF(((AL26+AJ26+AK26)/$AL$3)&gt;=((Endnoten!$AH$32)/100),3.8,IF(((AL26+AJ26+AK26)/$AL$3)&gt;=((Endnoten!$AH$33)/100),3.9,IF(((AL26+AJ26+AK26)/$AL$3)&gt;=((Endnoten!$AH$34)/100),4,IF(((AL26+AJ26+AK26)/$AL$3)&gt;=((Endnoten!$AH$35)/100),4.1,IF(((AL26+AJ26+AK26)/$AL$3)&gt;=((Endnoten!$AH$36)/100),4.2,IF(((AL26+AJ26+AK26)/$AL$3)&gt;=((Endnoten!$AH$37)/100),4.3,IF(((AL26+AJ26+AK26)/$AL$3)&gt;=((Endnoten!$AH$38)/100),4.4,IF(((AL26+AJ26+AK26)/$AL$3)&gt;=((Endnoten!$AH$39)/100),4.5,IF(((AL26+AJ26+AK26)/$AL$3)&gt;=((Endnoten!$AH$40)/100),4.6,IF(((AL26+AJ26+AK26)/$AL$3)&gt;=((Endnoten!$AH$41)/100),4.7,IF(((AL26+AJ26+AK26)/$AL$3)&gt;=((Endnoten!$AH$42)/100),4.8,IF(((AL26+AJ26+AK26)/$AL$3)&gt;=((Endnoten!$AH$43)/100),4.9,5))))))))))))))))))))))))))))))))))))))))</f>
        <v>3.2</v>
      </c>
      <c r="AL26">
        <f t="shared" si="7"/>
        <v>68</v>
      </c>
      <c r="AN26" s="82"/>
      <c r="AO26" s="82">
        <f t="shared" si="3"/>
        <v>5</v>
      </c>
      <c r="AP26" s="82">
        <f t="shared" si="4"/>
        <v>5</v>
      </c>
      <c r="AQ26" s="82">
        <f t="shared" si="5"/>
        <v>5</v>
      </c>
      <c r="AR26" s="82">
        <f t="shared" si="6"/>
        <v>5</v>
      </c>
      <c r="AT26" s="1">
        <f>IF(((Notenliste!C26+Notenliste!E26+Notenliste!G26)/$AT$1)&gt;=((Endnoten!$AH$5+1)/100),1,IF(((Notenliste!C26+Notenliste!E26+Notenliste!G26)/$AT$1)&gt;=(Endnoten!$AH$5/100),1.1,IF(((Notenliste!C26+Notenliste!E26+Notenliste!G26)/$AT$1)&gt;=(Endnoten!$AH$6/100),1.2,IF(((Notenliste!C26+Notenliste!E26+Notenliste!G26)/$AT$1)&gt;=(Endnoten!$AH$7/100),1.3,IF(((Notenliste!C26+Notenliste!E26+Notenliste!G26)/$AT$1)&gt;=((Endnoten!$AH$8)/100),1.4,IF(((Notenliste!C26+Notenliste!E26+Notenliste!G26)/$AT$1)&gt;=((Endnoten!$AH$9)/100),1.5,IF(((Notenliste!C26+Notenliste!E26+Notenliste!G26)/$AT$1)&gt;=((Endnoten!$AH$10)/100),1.6,IF(((Notenliste!C26+Notenliste!E26+Notenliste!G26)/$AT$1)&gt;=((Endnoten!$AH$11)/100),1.7,IF(((Notenliste!C26+Notenliste!E26+Notenliste!G26)/$AT$1)&gt;=((Endnoten!$AH$12)/100),1.8,IF(((Notenliste!C26+Notenliste!E26+Notenliste!G26)/$AT$1)&gt;=((Endnoten!$AH$13)/100),1.9,IF(((Notenliste!C26+Notenliste!E26+Notenliste!G26)/$AT$1)&gt;=((Endnoten!$AH$14)/100),2,IF(((Notenliste!C26+Notenliste!E26+Notenliste!G26)/$AT$1)&gt;=((Endnoten!$AH$15)/100),2.1,IF(((Notenliste!C26+Notenliste!E26+Notenliste!G26)/$AT$1)&gt;=((Endnoten!$AH$16)/100),2.2,IF(((Notenliste!C26+Notenliste!E26+Notenliste!G26)/$AT$1)&gt;=((Endnoten!$AH$17)/100),2.3,IF(((Notenliste!C26+Notenliste!E26+Notenliste!G26)/$AT$1)&gt;=((Endnoten!$AH$18)/100),2.4,IF(((Notenliste!C26+Notenliste!E26+Notenliste!G26)/$AT$1)&gt;=((Endnoten!$AH$19)/100),2.5,IF(((Notenliste!C26+Notenliste!E26+Notenliste!G26)/$AT$1)&gt;=((Endnoten!$AH$20)/100),2.6,IF(((Notenliste!C26+Notenliste!E26+Notenliste!G26)/$AT$1)&gt;=((Endnoten!$AH$21)/100),2.7,IF(((Notenliste!C26+Notenliste!E26+Notenliste!G26)/$AT$1)&gt;=((Endnoten!$AH$22)/100),2.8,IF(((Notenliste!C26+Notenliste!E26+Notenliste!G26)/$AT$1)&gt;=((Endnoten!$AH$23)/100),2.9,IF(((Notenliste!C26+Notenliste!E26+Notenliste!G26)/$AT$1)&gt;=((Endnoten!$AH$24)/100),3,IF(((Notenliste!C26+Notenliste!E26+Notenliste!G26)/$AT$1)&gt;=((Endnoten!$AH$25)/100),3.1,IF(((Notenliste!C26+Notenliste!E26+Notenliste!G26)/$AT$1)&gt;=((Endnoten!$AH$26)/100),3.2,IF(((Notenliste!C26+Notenliste!E26+Notenliste!G26)/$AT$1)&gt;=((Endnoten!$AH$27)/100),3.3,IF(((Notenliste!C26+Notenliste!E26+Notenliste!G26)/$AT$1)&gt;=((Endnoten!$AH$28)/100),3.4,IF(((Notenliste!C26+Notenliste!E26+Notenliste!G26)/$AT$1)&gt;=((Endnoten!$AH$29)/100),3.5,IF(((Notenliste!C26+Notenliste!E26+Notenliste!G26)/$AT$1)&gt;=((Endnoten!$AH$30)/100),3.6,IF(((Notenliste!C26+Notenliste!E26+Notenliste!G26)/$AT$1)&gt;=((Endnoten!$AH$31)/100),3.7,IF(((Notenliste!C26+Notenliste!E26+Notenliste!G26)/$AT$1)&gt;=((Endnoten!$AH$32)/100),3.8,IF(((Notenliste!C26+Notenliste!E26+Notenliste!G26)/$AT$1)&gt;=((Endnoten!$AH$33)/100),3.9,IF(((Notenliste!C26+Notenliste!E26+Notenliste!G26)/$AT$1)&gt;=((Endnoten!$AH$34)/100),4,IF(((Notenliste!C26+Notenliste!E26+Notenliste!G26)/$AT$1)&gt;=((Endnoten!$AH$35)/100),4.1,IF(((Notenliste!C26+Notenliste!E26+Notenliste!G26)/$AT$1)&gt;=((Endnoten!$AH$36)/100),4.2,IF(((Notenliste!C26+Notenliste!E26+Notenliste!G26)/$AT$1)&gt;=((Endnoten!$AH$37)/100),4.3,IF(((Notenliste!C26+Notenliste!E26+Notenliste!G26)/$AT$1)&gt;=((Endnoten!$AH$38)/100),4.4,IF(((Notenliste!C26+Notenliste!E26+Notenliste!G26)/$AT$1)&gt;=((Endnoten!$AH$39)/100),4.5,IF(((Notenliste!C26+Notenliste!E26+Notenliste!G26)/$AT$1)&gt;=((Endnoten!$AH$40)/100),4.6,IF(((Notenliste!C26+Notenliste!E26+Notenliste!G26)/$AT$1)&gt;=((Endnoten!$AH$41)/100),4.7,IF(((Notenliste!C26+Notenliste!E26+Notenliste!G26)/$AT$1)&gt;=((Endnoten!$AH$42)/100),4.8,IF(((Notenliste!C26+Notenliste!E26+Notenliste!G26)/$AT$1)&gt;=((Endnoten!$AH$43)/100),4.9,5))))))))))))))))))))))))))))))))))))))))</f>
        <v>5</v>
      </c>
      <c r="AU26" s="1">
        <f>IF(((Notenliste!C26+Notenliste!E26+Notenliste!G26+Notenliste!K26)/$AU$1)&gt;=((Endnoten!$AH$5+1)/100),1,IF(((Notenliste!C26+Notenliste!E26+Notenliste!G26+Notenliste!K26)/$AU$1)&gt;=(Endnoten!$AH$5/100),1.1,IF(((Notenliste!C26+Notenliste!E26+Notenliste!G26+Notenliste!K26)/$AU$1)&gt;=(Endnoten!$AH$6/100),1.2,IF(((Notenliste!C26+Notenliste!E26+Notenliste!G26+Notenliste!K26)/$AU$1)&gt;=(Endnoten!$AH$7/100),1.3,IF(((Notenliste!C26+Notenliste!E26+Notenliste!G26+Notenliste!K26)/$AU$1)&gt;=((Endnoten!$AH$8)/100),1.4,IF(((Notenliste!C26+Notenliste!E26+Notenliste!G26+Notenliste!K26)/$AU$1)&gt;=((Endnoten!$AH$9)/100),1.5,IF(((Notenliste!C26+Notenliste!E26+Notenliste!G26+Notenliste!K26)/$AU$1)&gt;=((Endnoten!$AH$10)/100),1.6,IF(((Notenliste!C26+Notenliste!E26+Notenliste!G26+Notenliste!K26)/$AU$1)&gt;=((Endnoten!$AH$11)/100),1.7,IF(((Notenliste!C26+Notenliste!E26+Notenliste!G26+Notenliste!K26)/$AU$1)&gt;=((Endnoten!$AH$12)/100),1.8,IF(((Notenliste!C26+Notenliste!E26+Notenliste!G26+Notenliste!K26)/$AU$1)&gt;=((Endnoten!$AH$13)/100),1.9,IF(((Notenliste!C26+Notenliste!E26+Notenliste!G26+Notenliste!K26)/$AU$1)&gt;=((Endnoten!$AH$14)/100),2,IF(((Notenliste!C26+Notenliste!E26+Notenliste!G26+Notenliste!K26)/$AU$1)&gt;=((Endnoten!$AH$15)/100),2.1,IF(((Notenliste!C26+Notenliste!E26+Notenliste!G26+Notenliste!K26)/$AU$1)&gt;=((Endnoten!$AH$16)/100),2.2,IF(((Notenliste!C26+Notenliste!E26+Notenliste!G26+Notenliste!K26)/$AU$1)&gt;=((Endnoten!$AH$17)/100),2.3,IF(((Notenliste!C26+Notenliste!E26+Notenliste!G26+Notenliste!K26)/$AU$1)&gt;=((Endnoten!$AH$18)/100),2.4,IF(((Notenliste!C26+Notenliste!E26+Notenliste!G26+Notenliste!K26)/$AU$1)&gt;=((Endnoten!$AH$19)/100),2.5,IF(((Notenliste!C26+Notenliste!E26+Notenliste!G26+Notenliste!K26)/$AU$1)&gt;=((Endnoten!$AH$20)/100),2.6,IF(((Notenliste!C26+Notenliste!E26+Notenliste!G26+Notenliste!K26)/$AU$1)&gt;=((Endnoten!$AH$21)/100),2.7,IF(((Notenliste!C26+Notenliste!E26+Notenliste!G26+Notenliste!K26)/$AU$1)&gt;=((Endnoten!$AH$22)/100),2.8,IF(((Notenliste!C26+Notenliste!E26+Notenliste!G26+Notenliste!K26)/$AU$1)&gt;=((Endnoten!$AH$23)/100),2.9,IF(((Notenliste!C26+Notenliste!E26+Notenliste!G26+Notenliste!K26)/$AU$1)&gt;=((Endnoten!$AH$24)/100),3,IF(((Notenliste!C26+Notenliste!E26+Notenliste!G26+Notenliste!K26)/$AU$1)&gt;=((Endnoten!$AH$25)/100),3.1,IF(((Notenliste!C26+Notenliste!E26+Notenliste!G26+Notenliste!K26)/$AU$1)&gt;=((Endnoten!$AH$26)/100),3.2,IF(((Notenliste!C26+Notenliste!E26+Notenliste!G26+Notenliste!K26)/$AU$1)&gt;=((Endnoten!$AH$27)/100),3.3,IF(((Notenliste!C26+Notenliste!E26+Notenliste!G26+Notenliste!K26)/$AU$1)&gt;=((Endnoten!$AH$28)/100),3.4,IF(((Notenliste!C26+Notenliste!E26+Notenliste!G26+Notenliste!K26)/$AU$1)&gt;=((Endnoten!$AH$29)/100),3.5,IF(((Notenliste!C26+Notenliste!E26+Notenliste!G26+Notenliste!K26)/$AU$1)&gt;=((Endnoten!$AH$30)/100),3.6,IF(((Notenliste!C26+Notenliste!E26+Notenliste!G26+Notenliste!K26)/$AU$1)&gt;=((Endnoten!$AH$31)/100),3.7,IF(((Notenliste!C26+Notenliste!E26+Notenliste!G26+Notenliste!K26)/$AU$1)&gt;=((Endnoten!$AH$32)/100),3.8,IF(((Notenliste!C26+Notenliste!E26+Notenliste!G26+Notenliste!K26)/$AU$1)&gt;=((Endnoten!$AH$33)/100),3.9,IF(((Notenliste!C26+Notenliste!E26+Notenliste!G26+Notenliste!K26)/$AU$1)&gt;=((Endnoten!$AH$34)/100),4,IF(((Notenliste!C26+Notenliste!E26+Notenliste!G26+Notenliste!K26)/$AU$1)&gt;=((Endnoten!$AH$35)/100),4.1,IF(((Notenliste!C26+Notenliste!E26+Notenliste!G26+Notenliste!K26)/$AU$1)&gt;=((Endnoten!$AH$36)/100),4.2,IF(((Notenliste!C26+Notenliste!E26+Notenliste!G26+Notenliste!K26)/$AU$1)&gt;=((Endnoten!$AH$37)/100),4.3,IF(((Notenliste!C26+Notenliste!E26+Notenliste!G26+Notenliste!K26)/$AU$1)&gt;=((Endnoten!$AH$38)/100),4.4,IF(((Notenliste!C26+Notenliste!E26+Notenliste!G26+Notenliste!K26)/$AU$1)&gt;=((Endnoten!$AH$39)/100),4.5,IF(((Notenliste!C26+Notenliste!E26+Notenliste!G26+Notenliste!K26)/$AU$1)&gt;=((Endnoten!$AH$40)/100),4.6,IF(((Notenliste!C26+Notenliste!E26+Notenliste!G26+Notenliste!K26)/$AU$1)&gt;=((Endnoten!$AH$41)/100),4.7,IF(((Notenliste!C26+Notenliste!E26+Notenliste!G26+Notenliste!K26)/$AU$1)&gt;=((Endnoten!$AH$42)/100),4.8,IF(((Notenliste!C26+Notenliste!E26+Notenliste!G26+Notenliste!K26)/$AU$1)&gt;=((Endnoten!$AH$43)/100),4.9,5))))))))))))))))))))))))))))))))))))))))</f>
        <v>5</v>
      </c>
    </row>
    <row r="27" spans="1:47" ht="18.75" x14ac:dyDescent="0.3">
      <c r="A27" s="51">
        <f>'Schüler+Bedienungsanleitung'!A27</f>
        <v>24</v>
      </c>
      <c r="B27" s="52">
        <f>'Schüler+Bedienungsanleitung'!B27</f>
        <v>24</v>
      </c>
      <c r="C27" s="49">
        <f>Notenliste!C27</f>
        <v>0</v>
      </c>
      <c r="D27" s="50">
        <f>IF(Notenliste!C27&gt;=0.1,Notenliste!C27/Notenliste!C$1,)</f>
        <v>0</v>
      </c>
      <c r="E27" s="51">
        <f>IF(Endnoten!D27&gt;=(Endnoten!$AF$5/100),1,IF(Endnoten!D27&gt;=(Endnoten!$AF$6/100),2,IF(Endnoten!D27&gt;=(Endnoten!$AF$7/100),3,IF(Endnoten!D27&gt;=(Endnoten!$AF$8/100),4,5))))</f>
        <v>5</v>
      </c>
      <c r="F27" s="57">
        <f>IF(((Notenliste!C27)/Notenliste!$C$1)&gt;=((Endnoten!$AH$5+1)/100),1,IF(((Notenliste!C27)/Notenliste!$C$1)&gt;=(Endnoten!$AH$5/100),1.1,IF(((Notenliste!C27)/Notenliste!$C$1)&gt;=(Endnoten!$AH$6/100),1.2,IF(((Notenliste!C27)/Notenliste!$C$1)&gt;=(Endnoten!$AH$7/100),1.3,IF(((Notenliste!C27)/Notenliste!$C$1)&gt;=((Endnoten!$AH$8)/100),1.4,IF(((Notenliste!C27)/Notenliste!$C$1)&gt;=((Endnoten!$AH$9)/100),1.5,IF(((Notenliste!C27)/Notenliste!$C$1)&gt;=((Endnoten!$AH$10)/100),1.6,IF(((Notenliste!C27)/Notenliste!$C$1)&gt;=((Endnoten!$AH$11)/100),1.7,IF(((Notenliste!C27)/Notenliste!$C$1)&gt;=((Endnoten!$AH$12)/100),1.8,IF(((Notenliste!C27)/Notenliste!$C$1)&gt;=((Endnoten!$AH$13)/100),1.9,IF(((Notenliste!C27)/Notenliste!$C$1)&gt;=((Endnoten!$AH$14)/100),2,IF(((Notenliste!C27)/Notenliste!$C$1)&gt;=((Endnoten!$AH$15)/100),2.1,IF(((Notenliste!C27)/Notenliste!$C$1)&gt;=((Endnoten!$AH$16)/100),2.2,IF(((Notenliste!C27)/Notenliste!$C$1)&gt;=((Endnoten!$AH$17)/100),2.3,IF(((Notenliste!C27)/Notenliste!$C$1)&gt;=((Endnoten!$AH$18)/100),2.4,IF(((Notenliste!C27)/Notenliste!$C$1)&gt;=((Endnoten!$AH$19)/100),2.5,IF(((Notenliste!C27)/Notenliste!$C$1)&gt;=((Endnoten!$AH$20)/100),2.6,IF(((Notenliste!C27)/Notenliste!$C$1)&gt;=((Endnoten!$AH$21)/100),2.7,IF(((Notenliste!C27)/Notenliste!$C$1)&gt;=((Endnoten!$AH$22)/100),2.8,IF(((Notenliste!C27)/Notenliste!$C$1)&gt;=((Endnoten!$AH$23)/100),2.9,IF(((Notenliste!C27)/Notenliste!$C$1)&gt;=((Endnoten!$AH$24)/100),3,IF(((Notenliste!C27)/Notenliste!$C$1)&gt;=((Endnoten!$AH$25)/100),3.1,IF(((Notenliste!C27)/Notenliste!$C$1)&gt;=((Endnoten!$AH$26)/100),3.2,IF(((Notenliste!C27)/Notenliste!$C$1)&gt;=((Endnoten!$AH$27)/100),3.3,IF(((Notenliste!C27)/Notenliste!$C$1)&gt;=((Endnoten!$AH$28)/100),3.4,IF(((Notenliste!C27)/Notenliste!$C$1)&gt;=((Endnoten!$AH$29)/100),3.5,IF(((Notenliste!C27)/Notenliste!$C$1)&gt;=((Endnoten!$AH$30)/100),3.6,IF(((Notenliste!C27)/Notenliste!$C$1)&gt;=((Endnoten!$AH$31)/100),3.7,IF(((Notenliste!C27)/Notenliste!$C$1)&gt;=((Endnoten!$AH$32)/100),3.8,IF(((Notenliste!C27)/Notenliste!$C$1)&gt;=((Endnoten!$AH$33)/100),3.9,IF(((Notenliste!C27)/Notenliste!$C$1)&gt;=((Endnoten!$AH$34)/100),4,IF(((Notenliste!C27)/Notenliste!$C$1)&gt;=((Endnoten!$AH$35)/100),4.1,IF(((Notenliste!C27)/Notenliste!$C$1)&gt;=((Endnoten!$AH$36)/100),4.2,IF(((Notenliste!C27)/Notenliste!$C$1)&gt;=((Endnoten!$AH$37)/100),4.3,IF(((Notenliste!C27)/Notenliste!$C$1)&gt;=((Endnoten!$AH$38)/100),4.4,IF(((Notenliste!C27)/Notenliste!$C$1)&gt;=((Endnoten!$AH$39)/100),4.5,IF(((Notenliste!C27)/Notenliste!$C$1)&gt;=((Endnoten!$AH$40)/100),4.6,IF(((Notenliste!C27)/Notenliste!$C$1)&gt;=((Endnoten!$AH$41)/100),4.7,IF(((Notenliste!C27)/Notenliste!$C$1)&gt;=((Endnoten!$AH$42)/100),4.8,IF(((Notenliste!C27)/Notenliste!$C$1)&gt;=((Endnoten!$AH$43)/100),4.9,5))))))))))))))))))))))))))))))))))))))))</f>
        <v>5</v>
      </c>
      <c r="G27" s="49">
        <f>Notenliste!E27</f>
        <v>0</v>
      </c>
      <c r="H27" s="50">
        <f>IF(Notenliste!E27&gt;=0.1,Notenliste!E27/Notenliste!E$1,)</f>
        <v>0</v>
      </c>
      <c r="I27" s="51">
        <f>IF(Endnoten!H27&gt;=(Endnoten!$AF$5/100),1,IF(Endnoten!H27&gt;=(Endnoten!$AF$6/100),2,IF(Endnoten!H27&gt;=(Endnoten!$AF$7/100),3,IF(Endnoten!H27&gt;=(Endnoten!$AF$8/100),4,5))))</f>
        <v>5</v>
      </c>
      <c r="J27" s="57">
        <f>IF(((Notenliste!E27)/Notenliste!$E$1)&gt;=((Endnoten!$AH$5+1)/100),1,IF(((Notenliste!E27)/Notenliste!$E$1)&gt;=(Endnoten!$AH$5/100),1.1,IF(((Notenliste!E27)/Notenliste!$E$1)&gt;=(Endnoten!$AH$6/100),1.2,IF(((Notenliste!E27)/Notenliste!$E$1)&gt;=(Endnoten!$AH$7/100),1.3,IF(((Notenliste!E27)/Notenliste!$E$1)&gt;=((Endnoten!$AH$8)/100),1.4,IF(((Notenliste!E27)/Notenliste!$E$1)&gt;=((Endnoten!$AH$9)/100),1.5,IF(((Notenliste!E27)/Notenliste!$E$1)&gt;=((Endnoten!$AH$10)/100),1.6,IF(((Notenliste!E27)/Notenliste!$E$1)&gt;=((Endnoten!$AH$11)/100),1.7,IF(((Notenliste!E27)/Notenliste!$E$1)&gt;=((Endnoten!$AH$12)/100),1.8,IF(((Notenliste!E27)/Notenliste!$E$1)&gt;=((Endnoten!$AH$13)/100),1.9,IF(((Notenliste!E27)/Notenliste!$E$1)&gt;=((Endnoten!$AH$14)/100),2,IF(((Notenliste!E27)/Notenliste!$E$1)&gt;=((Endnoten!$AH$15)/100),2.1,IF(((Notenliste!E27)/Notenliste!$E$1)&gt;=((Endnoten!$AH$16)/100),2.2,IF(((Notenliste!E27)/Notenliste!$E$1)&gt;=((Endnoten!$AH$17)/100),2.3,IF(((Notenliste!E27)/Notenliste!$E$1)&gt;=((Endnoten!$AH$18)/100),2.4,IF(((Notenliste!E27)/Notenliste!$E$1)&gt;=((Endnoten!$AH$19)/100),2.5,IF(((Notenliste!E27)/Notenliste!$E$1)&gt;=((Endnoten!$AH$20)/100),2.6,IF(((Notenliste!E27)/Notenliste!$E$1)&gt;=((Endnoten!$AH$21)/100),2.7,IF(((Notenliste!E27)/Notenliste!$E$1)&gt;=((Endnoten!$AH$22)/100),2.8,IF(((Notenliste!E27)/Notenliste!$E$1)&gt;=((Endnoten!$AH$23)/100),2.9,IF(((Notenliste!E27)/Notenliste!$E$1)&gt;=((Endnoten!$AH$24)/100),3,IF(((Notenliste!E27)/Notenliste!$E$1)&gt;=((Endnoten!$AH$25)/100),3.1,IF(((Notenliste!E27)/Notenliste!$E$1)&gt;=((Endnoten!$AH$26)/100),3.2,IF(((Notenliste!E27)/Notenliste!$E$1)&gt;=((Endnoten!$AH$27)/100),3.3,IF(((Notenliste!E27)/Notenliste!$E$1)&gt;=((Endnoten!$AH$28)/100),3.4,IF(((Notenliste!E27)/Notenliste!$E$1)&gt;=((Endnoten!$AH$29)/100),3.5,IF(((Notenliste!E27)/Notenliste!$E$1)&gt;=((Endnoten!$AH$30)/100),3.6,IF(((Notenliste!E27)/Notenliste!$E$1)&gt;=((Endnoten!$AH$31)/100),3.7,IF(((Notenliste!E27)/Notenliste!$E$1)&gt;=((Endnoten!$AH$32)/100),3.8,IF(((Notenliste!E27)/Notenliste!$E$1)&gt;=((Endnoten!$AH$33)/100),3.9,IF(((Notenliste!E27)/Notenliste!$E$1)&gt;=((Endnoten!$AH$34)/100),4,IF(((Notenliste!E27)/Notenliste!$E$1)&gt;=((Endnoten!$AH$35)/100),4.1,IF(((Notenliste!E27)/Notenliste!$E$1)&gt;=((Endnoten!$AH$36)/100),4.2,IF(((Notenliste!E27)/Notenliste!$E$1)&gt;=((Endnoten!$AH$37)/100),4.3,IF(((Notenliste!E27)/Notenliste!$E$1)&gt;=((Endnoten!$AH$38)/100),4.4,IF(((Notenliste!E27)/Notenliste!$E$1)&gt;=((Endnoten!$AH$39)/100),4.5,IF(((Notenliste!E27)/Notenliste!$E$1)&gt;=((Endnoten!$AH$40)/100),4.6,IF(((Notenliste!E27)/Notenliste!$E$1)&gt;=((Endnoten!$AH$41)/100),4.7,IF(((Notenliste!E27)/Notenliste!$E$1)&gt;=((Endnoten!$AH$42)/100),4.8,IF(((Notenliste!E27)/Notenliste!$E$1)&gt;=((Endnoten!$AH$43)/100),4.9,5))))))))))))))))))))))))))))))))))))))))</f>
        <v>5</v>
      </c>
      <c r="K27" s="49">
        <f>Notenliste!G27</f>
        <v>0</v>
      </c>
      <c r="L27" s="50">
        <f>IF(Notenliste!G27&gt;=0.1,Notenliste!G27/Notenliste!G$1,)</f>
        <v>0</v>
      </c>
      <c r="M27" s="51">
        <f>IF(Endnoten!L27&gt;=(Endnoten!$AF$5/100),1,IF(Endnoten!L27&gt;=(Endnoten!$AF$6/100),2,IF(Endnoten!L27&gt;=(Endnoten!$AF$7/100),3,IF(Endnoten!L27&gt;=(Endnoten!$AF$8/100),4,5))))</f>
        <v>5</v>
      </c>
      <c r="N27" s="57">
        <f>IF(((Notenliste!G27)/Notenliste!$G$1)&gt;=((Endnoten!$AH$5+1)/100),1,IF(((Notenliste!G27)/Notenliste!$G$1)&gt;=(Endnoten!$AH$5/100),1.1,IF(((Notenliste!G27)/Notenliste!$G$1)&gt;=(Endnoten!$AH$6/100),1.2,IF(((Notenliste!G27)/Notenliste!$G$1)&gt;=(Endnoten!$AH$7/100),1.3,IF(((Notenliste!G27)/Notenliste!$G$1)&gt;=((Endnoten!$AH$8)/100),1.4,IF(((Notenliste!G27)/Notenliste!$G$1)&gt;=((Endnoten!$AH$9)/100),1.5,IF(((Notenliste!G27)/Notenliste!$G$1)&gt;=((Endnoten!$AH$10)/100),1.6,IF(((Notenliste!G27)/Notenliste!$G$1)&gt;=((Endnoten!$AH$11)/100),1.7,IF(((Notenliste!G27)/Notenliste!$G$1)&gt;=((Endnoten!$AH$12)/100),1.8,IF(((Notenliste!G27)/Notenliste!$G$1)&gt;=((Endnoten!$AH$13)/100),1.9,IF(((Notenliste!G27)/Notenliste!$G$1)&gt;=((Endnoten!$AH$14)/100),2,IF(((Notenliste!G27)/Notenliste!$G$1)&gt;=((Endnoten!$AH$15)/100),2.1,IF(((Notenliste!G27)/Notenliste!$G$1)&gt;=((Endnoten!$AH$16)/100),2.2,IF(((Notenliste!G27)/Notenliste!$G$1)&gt;=((Endnoten!$AH$17)/100),2.3,IF(((Notenliste!G27)/Notenliste!$G$1)&gt;=((Endnoten!$AH$18)/100),2.4,IF(((Notenliste!G27)/Notenliste!$G$1)&gt;=((Endnoten!$AH$19)/100),2.5,IF(((Notenliste!G27)/Notenliste!$G$1)&gt;=((Endnoten!$AH$20)/100),2.6,IF(((Notenliste!G27)/Notenliste!$G$1)&gt;=((Endnoten!$AH$21)/100),2.7,IF(((Notenliste!G27)/Notenliste!$G$1)&gt;=((Endnoten!$AH$22)/100),2.8,IF(((Notenliste!G27)/Notenliste!$G$1)&gt;=((Endnoten!$AH$23)/100),2.9,IF(((Notenliste!G27)/Notenliste!$G$1)&gt;=((Endnoten!$AH$24)/100),3,IF(((Notenliste!G27)/Notenliste!$G$1)&gt;=((Endnoten!$AH$25)/100),3.1,IF(((Notenliste!G27)/Notenliste!$G$1)&gt;=((Endnoten!$AH$26)/100),3.2,IF(((Notenliste!G27)/Notenliste!$G$1)&gt;=((Endnoten!$AH$27)/100),3.3,IF(((Notenliste!G27)/Notenliste!$G$1)&gt;=((Endnoten!$AH$28)/100),3.4,IF(((Notenliste!G27)/Notenliste!$G$1)&gt;=((Endnoten!$AH$29)/100),3.5,IF(((Notenliste!G27)/Notenliste!$G$1)&gt;=((Endnoten!$AH$30)/100),3.6,IF(((Notenliste!G27)/Notenliste!$G$1)&gt;=((Endnoten!$AH$31)/100),3.7,IF(((Notenliste!G27)/Notenliste!$G$1)&gt;=((Endnoten!$AH$32)/100),3.8,IF(((Notenliste!G27)/Notenliste!$G$1)&gt;=((Endnoten!$AH$33)/100),3.9,IF(((Notenliste!G27)/Notenliste!$G$1)&gt;=((Endnoten!$AH$34)/100),4,IF(((Notenliste!G27)/Notenliste!$G$1)&gt;=((Endnoten!$AH$35)/100),4.1,IF(((Notenliste!G27)/Notenliste!$G$1)&gt;=((Endnoten!$AH$36)/100),4.2,IF(((Notenliste!G27)/Notenliste!$G$1)&gt;=((Endnoten!$AH$37)/100),4.3,IF(((Notenliste!G27)/Notenliste!$G$1)&gt;=((Endnoten!$AH$38)/100),4.4,IF(((Notenliste!G27)/Notenliste!$G$1)&gt;=((Endnoten!$AH$39)/100),4.5,IF(((Notenliste!G27)/Notenliste!$G$1)&gt;=((Endnoten!$AH$40)/100),4.6,IF(((Notenliste!G27)/Notenliste!$G$1)&gt;=((Endnoten!$AH$41)/100),4.7,IF(((Notenliste!G27)/Notenliste!$G$1)&gt;=((Endnoten!$AH$42)/100),4.8,IF(((Notenliste!G27)/Notenliste!$G$1)&gt;=((Endnoten!$AH$43)/100),4.9,5))))))))))))))))))))))))))))))))))))))))</f>
        <v>5</v>
      </c>
      <c r="O27" s="49">
        <f>Notenliste!K27</f>
        <v>0</v>
      </c>
      <c r="P27" s="36">
        <f>IF(Notenliste!I27&gt;=0.1,Notenliste!I27/Notenliste!I$1,)</f>
        <v>0</v>
      </c>
      <c r="Q27" s="51">
        <f>IF(Endnoten!P27&gt;=(Endnoten!$AF$5/100),1,IF(Endnoten!P27&gt;=(Endnoten!$AF$6/100),2,IF(Endnoten!P27&gt;=(Endnoten!$AF$7/100),3,IF(Endnoten!P27&gt;=(Endnoten!$AF$8/100),4,5))))</f>
        <v>5</v>
      </c>
      <c r="R27" s="57">
        <f>IF(((Notenliste!K27)/Notenliste!$G$1)&gt;=((Endnoten!$AH$5+1)/100),1,IF(((Notenliste!K27)/Notenliste!$G$1)&gt;=(Endnoten!$AH$5/100),1.1,IF(((Notenliste!K27)/Notenliste!$G$1)&gt;=(Endnoten!$AH$6/100),1.2,IF(((Notenliste!K27)/Notenliste!$G$1)&gt;=(Endnoten!$AH$7/100),1.3,IF(((Notenliste!K27)/Notenliste!$G$1)&gt;=((Endnoten!$AH$8)/100),1.4,IF(((Notenliste!K27)/Notenliste!$G$1)&gt;=((Endnoten!$AH$9)/100),1.5,IF(((Notenliste!K27)/Notenliste!$G$1)&gt;=((Endnoten!$AH$10)/100),1.6,IF(((Notenliste!K27)/Notenliste!$G$1)&gt;=((Endnoten!$AH$11)/100),1.7,IF(((Notenliste!K27)/Notenliste!$G$1)&gt;=((Endnoten!$AH$12)/100),1.8,IF(((Notenliste!K27)/Notenliste!$G$1)&gt;=((Endnoten!$AH$13)/100),1.9,IF(((Notenliste!K27)/Notenliste!$G$1)&gt;=((Endnoten!$AH$14)/100),2,IF(((Notenliste!K27)/Notenliste!$G$1)&gt;=((Endnoten!$AH$15)/100),2.1,IF(((Notenliste!K27)/Notenliste!$G$1)&gt;=((Endnoten!$AH$16)/100),2.2,IF(((Notenliste!K27)/Notenliste!$G$1)&gt;=((Endnoten!$AH$17)/100),2.3,IF(((Notenliste!K27)/Notenliste!$G$1)&gt;=((Endnoten!$AH$18)/100),2.4,IF(((Notenliste!K27)/Notenliste!$G$1)&gt;=((Endnoten!$AH$19)/100),2.5,IF(((Notenliste!K27)/Notenliste!$G$1)&gt;=((Endnoten!$AH$20)/100),2.6,IF(((Notenliste!K27)/Notenliste!$G$1)&gt;=((Endnoten!$AH$21)/100),2.7,IF(((Notenliste!K27)/Notenliste!$G$1)&gt;=((Endnoten!$AH$22)/100),2.8,IF(((Notenliste!K27)/Notenliste!$G$1)&gt;=((Endnoten!$AH$23)/100),2.9,IF(((Notenliste!K27)/Notenliste!$G$1)&gt;=((Endnoten!$AH$24)/100),3,IF(((Notenliste!K27)/Notenliste!$G$1)&gt;=((Endnoten!$AH$25)/100),3.1,IF(((Notenliste!K27)/Notenliste!$G$1)&gt;=((Endnoten!$AH$26)/100),3.2,IF(((Notenliste!K27)/Notenliste!$G$1)&gt;=((Endnoten!$AH$27)/100),3.3,IF(((Notenliste!K27)/Notenliste!$G$1)&gt;=((Endnoten!$AH$28)/100),3.4,IF(((Notenliste!K27)/Notenliste!$G$1)&gt;=((Endnoten!$AH$29)/100),3.5,IF(((Notenliste!K27)/Notenliste!$G$1)&gt;=((Endnoten!$AH$30)/100),3.6,IF(((Notenliste!K27)/Notenliste!$G$1)&gt;=((Endnoten!$AH$31)/100),3.7,IF(((Notenliste!K27)/Notenliste!$G$1)&gt;=((Endnoten!$AH$32)/100),3.8,IF(((Notenliste!K27)/Notenliste!$G$1)&gt;=((Endnoten!$AH$33)/100),3.9,IF(((Notenliste!K27)/Notenliste!$G$1)&gt;=((Endnoten!$AH$34)/100),4,IF(((Notenliste!K27)/Notenliste!$G$1)&gt;=((Endnoten!$AH$35)/100),4.1,IF(((Notenliste!K27)/Notenliste!$G$1)&gt;=((Endnoten!$AH$36)/100),4.2,IF(((Notenliste!K27)/Notenliste!$G$1)&gt;=((Endnoten!$AH$37)/100),4.3,IF(((Notenliste!K27)/Notenliste!$G$1)&gt;=((Endnoten!$AH$38)/100),4.4,IF(((Notenliste!K27)/Notenliste!$G$1)&gt;=((Endnoten!$AH$39)/100),4.5,IF(((Notenliste!K27)/Notenliste!$G$1)&gt;=((Endnoten!$AH$40)/100),4.6,IF(((Notenliste!K27)/Notenliste!$G$1)&gt;=((Endnoten!$AH$41)/100),4.7,IF(((Notenliste!K27)/Notenliste!$G$1)&gt;=((Endnoten!$AH$42)/100),4.8,IF(((Notenliste!K27)/Notenliste!$G$1)&gt;=((Endnoten!$AH$43)/100),4.9,5))))))))))))))))))))))))))))))))))))))))</f>
        <v>5</v>
      </c>
      <c r="S27" s="49">
        <f>Notenliste!K27</f>
        <v>0</v>
      </c>
      <c r="T27" s="50">
        <f>IF(Notenliste!K27&gt;=0.1,Notenliste!K27/Notenliste!K$1,)</f>
        <v>0</v>
      </c>
      <c r="U27" s="51">
        <f>IF(Endnoten!T27&gt;=(Endnoten!$AF$5/100),1,IF(Endnoten!T27&gt;=(Endnoten!$AF$6/100),2,IF(Endnoten!T27&gt;=(Endnoten!$AF$7/100),3,IF(Endnoten!T27&gt;=(Endnoten!$AF$8/100),4,5))))</f>
        <v>5</v>
      </c>
      <c r="V27" s="57">
        <f>IF(((Notenliste!K27)/Notenliste!$K$1)&gt;=((Endnoten!$AH$5+1)/100),1,IF(((Notenliste!K27)/Notenliste!$K$1)&gt;=(Endnoten!$AH$5/100),1.1,IF(((Notenliste!K27)/Notenliste!$K$1)&gt;=(Endnoten!$AH$6/100),1.2,IF(((Notenliste!K27)/Notenliste!$K$1)&gt;=(Endnoten!$AH$7/100),1.3,IF(((Notenliste!K27)/Notenliste!$K$1)&gt;=((Endnoten!$AH$8)/100),1.4,IF(((Notenliste!K27)/Notenliste!$K$1)&gt;=((Endnoten!$AH$9)/100),1.5,IF(((Notenliste!K27)/Notenliste!$K$1)&gt;=((Endnoten!$AH$10)/100),1.6,IF(((Notenliste!K27)/Notenliste!$K$1)&gt;=((Endnoten!$AH$11)/100),1.7,IF(((Notenliste!K27)/Notenliste!$K$1)&gt;=((Endnoten!$AH$12)/100),1.8,IF(((Notenliste!K27)/Notenliste!$K$1)&gt;=((Endnoten!$AH$13)/100),1.9,IF(((Notenliste!K27)/Notenliste!$K$1)&gt;=((Endnoten!$AH$14)/100),2,IF(((Notenliste!K27)/Notenliste!$K$1)&gt;=((Endnoten!$AH$15)/100),2.1,IF(((Notenliste!K27)/Notenliste!$K$1)&gt;=((Endnoten!$AH$16)/100),2.2,IF(((Notenliste!K27)/Notenliste!$K$1)&gt;=((Endnoten!$AH$17)/100),2.3,IF(((Notenliste!K27)/Notenliste!$K$1)&gt;=((Endnoten!$AH$18)/100),2.4,IF(((Notenliste!K27)/Notenliste!$K$1)&gt;=((Endnoten!$AH$19)/100),2.5,IF(((Notenliste!K27)/Notenliste!$K$1)&gt;=((Endnoten!$AH$20)/100),2.6,IF(((Notenliste!K27)/Notenliste!$K$1)&gt;=((Endnoten!$AH$21)/100),2.7,IF(((Notenliste!K27)/Notenliste!$K$1)&gt;=((Endnoten!$AH$22)/100),2.8,IF(((Notenliste!K27)/Notenliste!$K$1)&gt;=((Endnoten!$AH$23)/100),2.9,IF(((Notenliste!K27)/Notenliste!$K$1)&gt;=((Endnoten!$AH$24)/100),3,IF(((Notenliste!K27)/Notenliste!$K$1)&gt;=((Endnoten!$AH$25)/100),3.1,IF(((Notenliste!K27)/Notenliste!$K$1)&gt;=((Endnoten!$AH$26)/100),3.2,IF(((Notenliste!K27)/Notenliste!$K$1)&gt;=((Endnoten!$AH$27)/100),3.3,IF(((Notenliste!K27)/Notenliste!$K$1)&gt;=((Endnoten!$AH$28)/100),3.4,IF(((Notenliste!K27)/Notenliste!$K$1)&gt;=((Endnoten!$AH$29)/100),3.5,IF(((Notenliste!K27)/Notenliste!$K$1)&gt;=((Endnoten!$AH$30)/100),3.6,IF(((Notenliste!K27)/Notenliste!$K$1)&gt;=((Endnoten!$AH$31)/100),3.7,IF(((Notenliste!K27)/Notenliste!$K$1)&gt;=((Endnoten!$AH$32)/100),3.8,IF(((Notenliste!K27)/Notenliste!$K$1)&gt;=((Endnoten!$AH$33)/100),3.9,IF(((Notenliste!K27)/Notenliste!$K$1)&gt;=((Endnoten!$AH$34)/100),4,IF(((Notenliste!K27)/Notenliste!$K$1)&gt;=((Endnoten!$AH$35)/100),4.1,IF(((Notenliste!K27)/Notenliste!$K$1)&gt;=((Endnoten!$AH$36)/100),4.2,IF(((Notenliste!K27)/Notenliste!$K$1)&gt;=((Endnoten!$AH$37)/100),4.3,IF(((Notenliste!K27)/Notenliste!$K$1)&gt;=((Endnoten!$AH$38)/100),4.4,IF(((Notenliste!K27)/Notenliste!$K$1)&gt;=((Endnoten!$AH$39)/100),4.5,IF(((Notenliste!K27)/Notenliste!$K$1)&gt;=((Endnoten!$AH$40)/100),4.6,IF(((Notenliste!K27)/Notenliste!$K$1)&gt;=((Endnoten!$AH$41)/100),4.7,IF(((Notenliste!K27)/Notenliste!$K$1)&gt;=((Endnoten!$AH$42)/100),4.8,IF(((Notenliste!K27)/Notenliste!$K$1)&gt;=((Endnoten!$AH$43)/100),4.9,5))))))))))))))))))))))))))))))))))))))))</f>
        <v>5</v>
      </c>
      <c r="W27" s="53">
        <v>0</v>
      </c>
      <c r="X27" s="50" t="e" cm="1">
        <f t="array" ref="X27">_xlfn.IFS((T27&gt;0.1),(AVERAGE(F27,J27,N27,R27,U27)),(P27&gt;=0.1),(AVERAGE(F27,J27,N27,R27)),(L27&gt;=0.1),(AVERAGE(F27,J27,N27)),(H27&gt;0.1),(AVERAGE(F27,J27)),(D27&gt;0.1),F27)</f>
        <v>#N/A</v>
      </c>
      <c r="Y27" s="54">
        <f t="shared" si="0"/>
        <v>5</v>
      </c>
      <c r="Z27" s="54"/>
      <c r="AA27" s="78">
        <f>Notenliste!AJ27</f>
        <v>1</v>
      </c>
      <c r="AB27" s="54" t="e">
        <f>((AA27*Notenliste!$AJ$2)+(IF(W27=0,X27,Y27)*(1-Notenliste!$AJ$2)))</f>
        <v>#N/A</v>
      </c>
      <c r="AC27" s="55">
        <f t="shared" si="1"/>
        <v>5</v>
      </c>
      <c r="AD27" s="17">
        <f t="shared" si="2"/>
        <v>5</v>
      </c>
      <c r="AG27" s="24">
        <v>3.3</v>
      </c>
      <c r="AH27" s="24">
        <f t="shared" si="9"/>
        <v>66.5</v>
      </c>
      <c r="AI27">
        <f>IF(((AL27+AJ27+AK27)/$AL$3)&gt;=((Endnoten!$AH$5+1)/100),1,IF(((AL27+AJ27+AK27)/$AL$3)&gt;=(Endnoten!$AH$5/100),1.1,IF(((AL27+AJ27+AK27)/$AL$3)&gt;=(Endnoten!$AH$6/100),1.2,IF(((AL27+AJ27+AK27)/$AL$3)&gt;=(Endnoten!$AH$7/100),1.3,IF(((AL27+AJ27+AK27)/$AL$3)&gt;=((Endnoten!$AH$8)/100),1.4,IF(((AL27+AJ27+AK27)/$AL$3)&gt;=((Endnoten!$AH$9)/100),1.5,IF(((AL27+AJ27+AK27)/$AL$3)&gt;=((Endnoten!$AH$10)/100),1.6,IF(((AL27+AJ27+AK27)/$AL$3)&gt;=((Endnoten!$AH$11)/100),1.7,IF(((AL27+AJ27+AK27)/$AL$3)&gt;=((Endnoten!$AH$12)/100),1.8,IF(((AL27+AJ27+AK27)/$AL$3)&gt;=((Endnoten!$AH$13)/100),1.9,IF(((AL27+AJ27+AK27)/$AL$3)&gt;=((Endnoten!$AH$14)/100),2,IF(((AL27+AJ27+AK27)/$AL$3)&gt;=((Endnoten!$AH$15)/100),2.1,IF(((AL27+AJ27+AK27)/$AL$3)&gt;=((Endnoten!$AH$16)/100),2.2,IF(((AL27+AJ27+AK27)/$AL$3)&gt;=((Endnoten!$AH$17)/100),2.3,IF(((AL27+AJ27+AK27)/$AL$3)&gt;=((Endnoten!$AH$18)/100),2.4,IF(((AL27+AJ27+AK27)/$AL$3)&gt;=((Endnoten!$AH$19)/100),2.5,IF(((AL27+AJ27+AK27)/$AL$3)&gt;=((Endnoten!$AH$20)/100),2.6,IF(((AL27+AJ27+AK27)/$AL$3)&gt;=((Endnoten!$AH$21)/100),2.7,IF(((AL27+AJ27+AK27)/$AL$3)&gt;=((Endnoten!$AH$22)/100),2.8,IF(((AL27+AJ27+AK27)/$AL$3)&gt;=((Endnoten!$AH$23)/100),2.9,IF(((AL27+AJ27+AK27)/$AL$3)&gt;=((Endnoten!$AH$24)/100),3,IF(((AL27+AJ27+AK27)/$AL$3)&gt;=((Endnoten!$AH$25)/100),3.1,IF(((AL27+AJ27+AK27)/$AL$3)&gt;=((Endnoten!$AH$26)/100),3.2,IF(((AL27+AJ27+AK27)/$AL$3)&gt;=((Endnoten!$AH$27)/100),3.3,IF(((AL27+AJ27+AK27)/$AL$3)&gt;=((Endnoten!$AH$28)/100),3.4,IF(((AL27+AJ27+AK27)/$AL$3)&gt;=((Endnoten!$AH$29)/100),3.5,IF(((AL27+AJ27+AK27)/$AL$3)&gt;=((Endnoten!$AH$30)/100),3.6,IF(((AL27+AJ27+AK27)/$AL$3)&gt;=((Endnoten!$AH$31)/100),3.7,IF(((AL27+AJ27+AK27)/$AL$3)&gt;=((Endnoten!$AH$32)/100),3.8,IF(((AL27+AJ27+AK27)/$AL$3)&gt;=((Endnoten!$AH$33)/100),3.9,IF(((AL27+AJ27+AK27)/$AL$3)&gt;=((Endnoten!$AH$34)/100),4,IF(((AL27+AJ27+AK27)/$AL$3)&gt;=((Endnoten!$AH$35)/100),4.1,IF(((AL27+AJ27+AK27)/$AL$3)&gt;=((Endnoten!$AH$36)/100),4.2,IF(((AL27+AJ27+AK27)/$AL$3)&gt;=((Endnoten!$AH$37)/100),4.3,IF(((AL27+AJ27+AK27)/$AL$3)&gt;=((Endnoten!$AH$38)/100),4.4,IF(((AL27+AJ27+AK27)/$AL$3)&gt;=((Endnoten!$AH$39)/100),4.5,IF(((AL27+AJ27+AK27)/$AL$3)&gt;=((Endnoten!$AH$40)/100),4.6,IF(((AL27+AJ27+AK27)/$AL$3)&gt;=((Endnoten!$AH$41)/100),4.7,IF(((AL27+AJ27+AK27)/$AL$3)&gt;=((Endnoten!$AH$42)/100),4.8,IF(((AL27+AJ27+AK27)/$AL$3)&gt;=((Endnoten!$AH$43)/100),4.9,5))))))))))))))))))))))))))))))))))))))))</f>
        <v>3.3</v>
      </c>
      <c r="AL27">
        <f t="shared" si="7"/>
        <v>66.5</v>
      </c>
      <c r="AN27" s="82"/>
      <c r="AO27" s="82">
        <f t="shared" si="3"/>
        <v>5</v>
      </c>
      <c r="AP27" s="82">
        <f t="shared" si="4"/>
        <v>5</v>
      </c>
      <c r="AQ27" s="82">
        <f t="shared" si="5"/>
        <v>5</v>
      </c>
      <c r="AR27" s="82">
        <f t="shared" si="6"/>
        <v>5</v>
      </c>
      <c r="AT27" s="1">
        <f>IF(((Notenliste!C27+Notenliste!E27+Notenliste!G27)/$AT$1)&gt;=((Endnoten!$AH$5+1)/100),1,IF(((Notenliste!C27+Notenliste!E27+Notenliste!G27)/$AT$1)&gt;=(Endnoten!$AH$5/100),1.1,IF(((Notenliste!C27+Notenliste!E27+Notenliste!G27)/$AT$1)&gt;=(Endnoten!$AH$6/100),1.2,IF(((Notenliste!C27+Notenliste!E27+Notenliste!G27)/$AT$1)&gt;=(Endnoten!$AH$7/100),1.3,IF(((Notenliste!C27+Notenliste!E27+Notenliste!G27)/$AT$1)&gt;=((Endnoten!$AH$8)/100),1.4,IF(((Notenliste!C27+Notenliste!E27+Notenliste!G27)/$AT$1)&gt;=((Endnoten!$AH$9)/100),1.5,IF(((Notenliste!C27+Notenliste!E27+Notenliste!G27)/$AT$1)&gt;=((Endnoten!$AH$10)/100),1.6,IF(((Notenliste!C27+Notenliste!E27+Notenliste!G27)/$AT$1)&gt;=((Endnoten!$AH$11)/100),1.7,IF(((Notenliste!C27+Notenliste!E27+Notenliste!G27)/$AT$1)&gt;=((Endnoten!$AH$12)/100),1.8,IF(((Notenliste!C27+Notenliste!E27+Notenliste!G27)/$AT$1)&gt;=((Endnoten!$AH$13)/100),1.9,IF(((Notenliste!C27+Notenliste!E27+Notenliste!G27)/$AT$1)&gt;=((Endnoten!$AH$14)/100),2,IF(((Notenliste!C27+Notenliste!E27+Notenliste!G27)/$AT$1)&gt;=((Endnoten!$AH$15)/100),2.1,IF(((Notenliste!C27+Notenliste!E27+Notenliste!G27)/$AT$1)&gt;=((Endnoten!$AH$16)/100),2.2,IF(((Notenliste!C27+Notenliste!E27+Notenliste!G27)/$AT$1)&gt;=((Endnoten!$AH$17)/100),2.3,IF(((Notenliste!C27+Notenliste!E27+Notenliste!G27)/$AT$1)&gt;=((Endnoten!$AH$18)/100),2.4,IF(((Notenliste!C27+Notenliste!E27+Notenliste!G27)/$AT$1)&gt;=((Endnoten!$AH$19)/100),2.5,IF(((Notenliste!C27+Notenliste!E27+Notenliste!G27)/$AT$1)&gt;=((Endnoten!$AH$20)/100),2.6,IF(((Notenliste!C27+Notenliste!E27+Notenliste!G27)/$AT$1)&gt;=((Endnoten!$AH$21)/100),2.7,IF(((Notenliste!C27+Notenliste!E27+Notenliste!G27)/$AT$1)&gt;=((Endnoten!$AH$22)/100),2.8,IF(((Notenliste!C27+Notenliste!E27+Notenliste!G27)/$AT$1)&gt;=((Endnoten!$AH$23)/100),2.9,IF(((Notenliste!C27+Notenliste!E27+Notenliste!G27)/$AT$1)&gt;=((Endnoten!$AH$24)/100),3,IF(((Notenliste!C27+Notenliste!E27+Notenliste!G27)/$AT$1)&gt;=((Endnoten!$AH$25)/100),3.1,IF(((Notenliste!C27+Notenliste!E27+Notenliste!G27)/$AT$1)&gt;=((Endnoten!$AH$26)/100),3.2,IF(((Notenliste!C27+Notenliste!E27+Notenliste!G27)/$AT$1)&gt;=((Endnoten!$AH$27)/100),3.3,IF(((Notenliste!C27+Notenliste!E27+Notenliste!G27)/$AT$1)&gt;=((Endnoten!$AH$28)/100),3.4,IF(((Notenliste!C27+Notenliste!E27+Notenliste!G27)/$AT$1)&gt;=((Endnoten!$AH$29)/100),3.5,IF(((Notenliste!C27+Notenliste!E27+Notenliste!G27)/$AT$1)&gt;=((Endnoten!$AH$30)/100),3.6,IF(((Notenliste!C27+Notenliste!E27+Notenliste!G27)/$AT$1)&gt;=((Endnoten!$AH$31)/100),3.7,IF(((Notenliste!C27+Notenliste!E27+Notenliste!G27)/$AT$1)&gt;=((Endnoten!$AH$32)/100),3.8,IF(((Notenliste!C27+Notenliste!E27+Notenliste!G27)/$AT$1)&gt;=((Endnoten!$AH$33)/100),3.9,IF(((Notenliste!C27+Notenliste!E27+Notenliste!G27)/$AT$1)&gt;=((Endnoten!$AH$34)/100),4,IF(((Notenliste!C27+Notenliste!E27+Notenliste!G27)/$AT$1)&gt;=((Endnoten!$AH$35)/100),4.1,IF(((Notenliste!C27+Notenliste!E27+Notenliste!G27)/$AT$1)&gt;=((Endnoten!$AH$36)/100),4.2,IF(((Notenliste!C27+Notenliste!E27+Notenliste!G27)/$AT$1)&gt;=((Endnoten!$AH$37)/100),4.3,IF(((Notenliste!C27+Notenliste!E27+Notenliste!G27)/$AT$1)&gt;=((Endnoten!$AH$38)/100),4.4,IF(((Notenliste!C27+Notenliste!E27+Notenliste!G27)/$AT$1)&gt;=((Endnoten!$AH$39)/100),4.5,IF(((Notenliste!C27+Notenliste!E27+Notenliste!G27)/$AT$1)&gt;=((Endnoten!$AH$40)/100),4.6,IF(((Notenliste!C27+Notenliste!E27+Notenliste!G27)/$AT$1)&gt;=((Endnoten!$AH$41)/100),4.7,IF(((Notenliste!C27+Notenliste!E27+Notenliste!G27)/$AT$1)&gt;=((Endnoten!$AH$42)/100),4.8,IF(((Notenliste!C27+Notenliste!E27+Notenliste!G27)/$AT$1)&gt;=((Endnoten!$AH$43)/100),4.9,5))))))))))))))))))))))))))))))))))))))))</f>
        <v>5</v>
      </c>
      <c r="AU27" s="1">
        <f>IF(((Notenliste!C27+Notenliste!E27+Notenliste!G27+Notenliste!K27)/$AU$1)&gt;=((Endnoten!$AH$5+1)/100),1,IF(((Notenliste!C27+Notenliste!E27+Notenliste!G27+Notenliste!K27)/$AU$1)&gt;=(Endnoten!$AH$5/100),1.1,IF(((Notenliste!C27+Notenliste!E27+Notenliste!G27+Notenliste!K27)/$AU$1)&gt;=(Endnoten!$AH$6/100),1.2,IF(((Notenliste!C27+Notenliste!E27+Notenliste!G27+Notenliste!K27)/$AU$1)&gt;=(Endnoten!$AH$7/100),1.3,IF(((Notenliste!C27+Notenliste!E27+Notenliste!G27+Notenliste!K27)/$AU$1)&gt;=((Endnoten!$AH$8)/100),1.4,IF(((Notenliste!C27+Notenliste!E27+Notenliste!G27+Notenliste!K27)/$AU$1)&gt;=((Endnoten!$AH$9)/100),1.5,IF(((Notenliste!C27+Notenliste!E27+Notenliste!G27+Notenliste!K27)/$AU$1)&gt;=((Endnoten!$AH$10)/100),1.6,IF(((Notenliste!C27+Notenliste!E27+Notenliste!G27+Notenliste!K27)/$AU$1)&gt;=((Endnoten!$AH$11)/100),1.7,IF(((Notenliste!C27+Notenliste!E27+Notenliste!G27+Notenliste!K27)/$AU$1)&gt;=((Endnoten!$AH$12)/100),1.8,IF(((Notenliste!C27+Notenliste!E27+Notenliste!G27+Notenliste!K27)/$AU$1)&gt;=((Endnoten!$AH$13)/100),1.9,IF(((Notenliste!C27+Notenliste!E27+Notenliste!G27+Notenliste!K27)/$AU$1)&gt;=((Endnoten!$AH$14)/100),2,IF(((Notenliste!C27+Notenliste!E27+Notenliste!G27+Notenliste!K27)/$AU$1)&gt;=((Endnoten!$AH$15)/100),2.1,IF(((Notenliste!C27+Notenliste!E27+Notenliste!G27+Notenliste!K27)/$AU$1)&gt;=((Endnoten!$AH$16)/100),2.2,IF(((Notenliste!C27+Notenliste!E27+Notenliste!G27+Notenliste!K27)/$AU$1)&gt;=((Endnoten!$AH$17)/100),2.3,IF(((Notenliste!C27+Notenliste!E27+Notenliste!G27+Notenliste!K27)/$AU$1)&gt;=((Endnoten!$AH$18)/100),2.4,IF(((Notenliste!C27+Notenliste!E27+Notenliste!G27+Notenliste!K27)/$AU$1)&gt;=((Endnoten!$AH$19)/100),2.5,IF(((Notenliste!C27+Notenliste!E27+Notenliste!G27+Notenliste!K27)/$AU$1)&gt;=((Endnoten!$AH$20)/100),2.6,IF(((Notenliste!C27+Notenliste!E27+Notenliste!G27+Notenliste!K27)/$AU$1)&gt;=((Endnoten!$AH$21)/100),2.7,IF(((Notenliste!C27+Notenliste!E27+Notenliste!G27+Notenliste!K27)/$AU$1)&gt;=((Endnoten!$AH$22)/100),2.8,IF(((Notenliste!C27+Notenliste!E27+Notenliste!G27+Notenliste!K27)/$AU$1)&gt;=((Endnoten!$AH$23)/100),2.9,IF(((Notenliste!C27+Notenliste!E27+Notenliste!G27+Notenliste!K27)/$AU$1)&gt;=((Endnoten!$AH$24)/100),3,IF(((Notenliste!C27+Notenliste!E27+Notenliste!G27+Notenliste!K27)/$AU$1)&gt;=((Endnoten!$AH$25)/100),3.1,IF(((Notenliste!C27+Notenliste!E27+Notenliste!G27+Notenliste!K27)/$AU$1)&gt;=((Endnoten!$AH$26)/100),3.2,IF(((Notenliste!C27+Notenliste!E27+Notenliste!G27+Notenliste!K27)/$AU$1)&gt;=((Endnoten!$AH$27)/100),3.3,IF(((Notenliste!C27+Notenliste!E27+Notenliste!G27+Notenliste!K27)/$AU$1)&gt;=((Endnoten!$AH$28)/100),3.4,IF(((Notenliste!C27+Notenliste!E27+Notenliste!G27+Notenliste!K27)/$AU$1)&gt;=((Endnoten!$AH$29)/100),3.5,IF(((Notenliste!C27+Notenliste!E27+Notenliste!G27+Notenliste!K27)/$AU$1)&gt;=((Endnoten!$AH$30)/100),3.6,IF(((Notenliste!C27+Notenliste!E27+Notenliste!G27+Notenliste!K27)/$AU$1)&gt;=((Endnoten!$AH$31)/100),3.7,IF(((Notenliste!C27+Notenliste!E27+Notenliste!G27+Notenliste!K27)/$AU$1)&gt;=((Endnoten!$AH$32)/100),3.8,IF(((Notenliste!C27+Notenliste!E27+Notenliste!G27+Notenliste!K27)/$AU$1)&gt;=((Endnoten!$AH$33)/100),3.9,IF(((Notenliste!C27+Notenliste!E27+Notenliste!G27+Notenliste!K27)/$AU$1)&gt;=((Endnoten!$AH$34)/100),4,IF(((Notenliste!C27+Notenliste!E27+Notenliste!G27+Notenliste!K27)/$AU$1)&gt;=((Endnoten!$AH$35)/100),4.1,IF(((Notenliste!C27+Notenliste!E27+Notenliste!G27+Notenliste!K27)/$AU$1)&gt;=((Endnoten!$AH$36)/100),4.2,IF(((Notenliste!C27+Notenliste!E27+Notenliste!G27+Notenliste!K27)/$AU$1)&gt;=((Endnoten!$AH$37)/100),4.3,IF(((Notenliste!C27+Notenliste!E27+Notenliste!G27+Notenliste!K27)/$AU$1)&gt;=((Endnoten!$AH$38)/100),4.4,IF(((Notenliste!C27+Notenliste!E27+Notenliste!G27+Notenliste!K27)/$AU$1)&gt;=((Endnoten!$AH$39)/100),4.5,IF(((Notenliste!C27+Notenliste!E27+Notenliste!G27+Notenliste!K27)/$AU$1)&gt;=((Endnoten!$AH$40)/100),4.6,IF(((Notenliste!C27+Notenliste!E27+Notenliste!G27+Notenliste!K27)/$AU$1)&gt;=((Endnoten!$AH$41)/100),4.7,IF(((Notenliste!C27+Notenliste!E27+Notenliste!G27+Notenliste!K27)/$AU$1)&gt;=((Endnoten!$AH$42)/100),4.8,IF(((Notenliste!C27+Notenliste!E27+Notenliste!G27+Notenliste!K27)/$AU$1)&gt;=((Endnoten!$AH$43)/100),4.9,5))))))))))))))))))))))))))))))))))))))))</f>
        <v>5</v>
      </c>
    </row>
    <row r="28" spans="1:47" ht="18.75" x14ac:dyDescent="0.3">
      <c r="A28" s="37">
        <f>'Schüler+Bedienungsanleitung'!A28</f>
        <v>25</v>
      </c>
      <c r="B28" s="72">
        <f>'Schüler+Bedienungsanleitung'!B28</f>
        <v>25</v>
      </c>
      <c r="C28" s="35">
        <f>Notenliste!C28</f>
        <v>0</v>
      </c>
      <c r="D28" s="36">
        <f>IF(Notenliste!C28&gt;=0.1,Notenliste!C28/Notenliste!C$1,)</f>
        <v>0</v>
      </c>
      <c r="E28" s="37">
        <f>IF(Endnoten!D28&gt;=(Endnoten!$AF$5/100),1,IF(Endnoten!D28&gt;=(Endnoten!$AF$6/100),2,IF(Endnoten!D28&gt;=(Endnoten!$AF$7/100),3,IF(Endnoten!D28&gt;=(Endnoten!$AF$8/100),4,5))))</f>
        <v>5</v>
      </c>
      <c r="F28" s="38">
        <f>IF(((Notenliste!C28)/Notenliste!$C$1)&gt;=((Endnoten!$AH$5+1)/100),1,IF(((Notenliste!C28)/Notenliste!$C$1)&gt;=(Endnoten!$AH$5/100),1.1,IF(((Notenliste!C28)/Notenliste!$C$1)&gt;=(Endnoten!$AH$6/100),1.2,IF(((Notenliste!C28)/Notenliste!$C$1)&gt;=(Endnoten!$AH$7/100),1.3,IF(((Notenliste!C28)/Notenliste!$C$1)&gt;=((Endnoten!$AH$8)/100),1.4,IF(((Notenliste!C28)/Notenliste!$C$1)&gt;=((Endnoten!$AH$9)/100),1.5,IF(((Notenliste!C28)/Notenliste!$C$1)&gt;=((Endnoten!$AH$10)/100),1.6,IF(((Notenliste!C28)/Notenliste!$C$1)&gt;=((Endnoten!$AH$11)/100),1.7,IF(((Notenliste!C28)/Notenliste!$C$1)&gt;=((Endnoten!$AH$12)/100),1.8,IF(((Notenliste!C28)/Notenliste!$C$1)&gt;=((Endnoten!$AH$13)/100),1.9,IF(((Notenliste!C28)/Notenliste!$C$1)&gt;=((Endnoten!$AH$14)/100),2,IF(((Notenliste!C28)/Notenliste!$C$1)&gt;=((Endnoten!$AH$15)/100),2.1,IF(((Notenliste!C28)/Notenliste!$C$1)&gt;=((Endnoten!$AH$16)/100),2.2,IF(((Notenliste!C28)/Notenliste!$C$1)&gt;=((Endnoten!$AH$17)/100),2.3,IF(((Notenliste!C28)/Notenliste!$C$1)&gt;=((Endnoten!$AH$18)/100),2.4,IF(((Notenliste!C28)/Notenliste!$C$1)&gt;=((Endnoten!$AH$19)/100),2.5,IF(((Notenliste!C28)/Notenliste!$C$1)&gt;=((Endnoten!$AH$20)/100),2.6,IF(((Notenliste!C28)/Notenliste!$C$1)&gt;=((Endnoten!$AH$21)/100),2.7,IF(((Notenliste!C28)/Notenliste!$C$1)&gt;=((Endnoten!$AH$22)/100),2.8,IF(((Notenliste!C28)/Notenliste!$C$1)&gt;=((Endnoten!$AH$23)/100),2.9,IF(((Notenliste!C28)/Notenliste!$C$1)&gt;=((Endnoten!$AH$24)/100),3,IF(((Notenliste!C28)/Notenliste!$C$1)&gt;=((Endnoten!$AH$25)/100),3.1,IF(((Notenliste!C28)/Notenliste!$C$1)&gt;=((Endnoten!$AH$26)/100),3.2,IF(((Notenliste!C28)/Notenliste!$C$1)&gt;=((Endnoten!$AH$27)/100),3.3,IF(((Notenliste!C28)/Notenliste!$C$1)&gt;=((Endnoten!$AH$28)/100),3.4,IF(((Notenliste!C28)/Notenliste!$C$1)&gt;=((Endnoten!$AH$29)/100),3.5,IF(((Notenliste!C28)/Notenliste!$C$1)&gt;=((Endnoten!$AH$30)/100),3.6,IF(((Notenliste!C28)/Notenliste!$C$1)&gt;=((Endnoten!$AH$31)/100),3.7,IF(((Notenliste!C28)/Notenliste!$C$1)&gt;=((Endnoten!$AH$32)/100),3.8,IF(((Notenliste!C28)/Notenliste!$C$1)&gt;=((Endnoten!$AH$33)/100),3.9,IF(((Notenliste!C28)/Notenliste!$C$1)&gt;=((Endnoten!$AH$34)/100),4,IF(((Notenliste!C28)/Notenliste!$C$1)&gt;=((Endnoten!$AH$35)/100),4.1,IF(((Notenliste!C28)/Notenliste!$C$1)&gt;=((Endnoten!$AH$36)/100),4.2,IF(((Notenliste!C28)/Notenliste!$C$1)&gt;=((Endnoten!$AH$37)/100),4.3,IF(((Notenliste!C28)/Notenliste!$C$1)&gt;=((Endnoten!$AH$38)/100),4.4,IF(((Notenliste!C28)/Notenliste!$C$1)&gt;=((Endnoten!$AH$39)/100),4.5,IF(((Notenliste!C28)/Notenliste!$C$1)&gt;=((Endnoten!$AH$40)/100),4.6,IF(((Notenliste!C28)/Notenliste!$C$1)&gt;=((Endnoten!$AH$41)/100),4.7,IF(((Notenliste!C28)/Notenliste!$C$1)&gt;=((Endnoten!$AH$42)/100),4.8,IF(((Notenliste!C28)/Notenliste!$C$1)&gt;=((Endnoten!$AH$43)/100),4.9,5))))))))))))))))))))))))))))))))))))))))</f>
        <v>5</v>
      </c>
      <c r="G28" s="35">
        <f>Notenliste!E28</f>
        <v>0</v>
      </c>
      <c r="H28" s="36">
        <f>IF(Notenliste!E28&gt;=0.1,Notenliste!E28/Notenliste!E$1,)</f>
        <v>0</v>
      </c>
      <c r="I28" s="37">
        <f>IF(Endnoten!H28&gt;=(Endnoten!$AF$5/100),1,IF(Endnoten!H28&gt;=(Endnoten!$AF$6/100),2,IF(Endnoten!H28&gt;=(Endnoten!$AF$7/100),3,IF(Endnoten!H28&gt;=(Endnoten!$AF$8/100),4,5))))</f>
        <v>5</v>
      </c>
      <c r="J28" s="38">
        <f>IF(((Notenliste!E28)/Notenliste!$E$1)&gt;=((Endnoten!$AH$5+1)/100),1,IF(((Notenliste!E28)/Notenliste!$E$1)&gt;=(Endnoten!$AH$5/100),1.1,IF(((Notenliste!E28)/Notenliste!$E$1)&gt;=(Endnoten!$AH$6/100),1.2,IF(((Notenliste!E28)/Notenliste!$E$1)&gt;=(Endnoten!$AH$7/100),1.3,IF(((Notenliste!E28)/Notenliste!$E$1)&gt;=((Endnoten!$AH$8)/100),1.4,IF(((Notenliste!E28)/Notenliste!$E$1)&gt;=((Endnoten!$AH$9)/100),1.5,IF(((Notenliste!E28)/Notenliste!$E$1)&gt;=((Endnoten!$AH$10)/100),1.6,IF(((Notenliste!E28)/Notenliste!$E$1)&gt;=((Endnoten!$AH$11)/100),1.7,IF(((Notenliste!E28)/Notenliste!$E$1)&gt;=((Endnoten!$AH$12)/100),1.8,IF(((Notenliste!E28)/Notenliste!$E$1)&gt;=((Endnoten!$AH$13)/100),1.9,IF(((Notenliste!E28)/Notenliste!$E$1)&gt;=((Endnoten!$AH$14)/100),2,IF(((Notenliste!E28)/Notenliste!$E$1)&gt;=((Endnoten!$AH$15)/100),2.1,IF(((Notenliste!E28)/Notenliste!$E$1)&gt;=((Endnoten!$AH$16)/100),2.2,IF(((Notenliste!E28)/Notenliste!$E$1)&gt;=((Endnoten!$AH$17)/100),2.3,IF(((Notenliste!E28)/Notenliste!$E$1)&gt;=((Endnoten!$AH$18)/100),2.4,IF(((Notenliste!E28)/Notenliste!$E$1)&gt;=((Endnoten!$AH$19)/100),2.5,IF(((Notenliste!E28)/Notenliste!$E$1)&gt;=((Endnoten!$AH$20)/100),2.6,IF(((Notenliste!E28)/Notenliste!$E$1)&gt;=((Endnoten!$AH$21)/100),2.7,IF(((Notenliste!E28)/Notenliste!$E$1)&gt;=((Endnoten!$AH$22)/100),2.8,IF(((Notenliste!E28)/Notenliste!$E$1)&gt;=((Endnoten!$AH$23)/100),2.9,IF(((Notenliste!E28)/Notenliste!$E$1)&gt;=((Endnoten!$AH$24)/100),3,IF(((Notenliste!E28)/Notenliste!$E$1)&gt;=((Endnoten!$AH$25)/100),3.1,IF(((Notenliste!E28)/Notenliste!$E$1)&gt;=((Endnoten!$AH$26)/100),3.2,IF(((Notenliste!E28)/Notenliste!$E$1)&gt;=((Endnoten!$AH$27)/100),3.3,IF(((Notenliste!E28)/Notenliste!$E$1)&gt;=((Endnoten!$AH$28)/100),3.4,IF(((Notenliste!E28)/Notenliste!$E$1)&gt;=((Endnoten!$AH$29)/100),3.5,IF(((Notenliste!E28)/Notenliste!$E$1)&gt;=((Endnoten!$AH$30)/100),3.6,IF(((Notenliste!E28)/Notenliste!$E$1)&gt;=((Endnoten!$AH$31)/100),3.7,IF(((Notenliste!E28)/Notenliste!$E$1)&gt;=((Endnoten!$AH$32)/100),3.8,IF(((Notenliste!E28)/Notenliste!$E$1)&gt;=((Endnoten!$AH$33)/100),3.9,IF(((Notenliste!E28)/Notenliste!$E$1)&gt;=((Endnoten!$AH$34)/100),4,IF(((Notenliste!E28)/Notenliste!$E$1)&gt;=((Endnoten!$AH$35)/100),4.1,IF(((Notenliste!E28)/Notenliste!$E$1)&gt;=((Endnoten!$AH$36)/100),4.2,IF(((Notenliste!E28)/Notenliste!$E$1)&gt;=((Endnoten!$AH$37)/100),4.3,IF(((Notenliste!E28)/Notenliste!$E$1)&gt;=((Endnoten!$AH$38)/100),4.4,IF(((Notenliste!E28)/Notenliste!$E$1)&gt;=((Endnoten!$AH$39)/100),4.5,IF(((Notenliste!E28)/Notenliste!$E$1)&gt;=((Endnoten!$AH$40)/100),4.6,IF(((Notenliste!E28)/Notenliste!$E$1)&gt;=((Endnoten!$AH$41)/100),4.7,IF(((Notenliste!E28)/Notenliste!$E$1)&gt;=((Endnoten!$AH$42)/100),4.8,IF(((Notenliste!E28)/Notenliste!$E$1)&gt;=((Endnoten!$AH$43)/100),4.9,5))))))))))))))))))))))))))))))))))))))))</f>
        <v>5</v>
      </c>
      <c r="K28" s="35">
        <f>Notenliste!G28</f>
        <v>0</v>
      </c>
      <c r="L28" s="36">
        <f>IF(Notenliste!G28&gt;=0.1,Notenliste!G28/Notenliste!G$1,)</f>
        <v>0</v>
      </c>
      <c r="M28" s="37">
        <f>IF(Endnoten!L28&gt;=(Endnoten!$AF$5/100),1,IF(Endnoten!L28&gt;=(Endnoten!$AF$6/100),2,IF(Endnoten!L28&gt;=(Endnoten!$AF$7/100),3,IF(Endnoten!L28&gt;=(Endnoten!$AF$8/100),4,5))))</f>
        <v>5</v>
      </c>
      <c r="N28" s="38">
        <f>IF(((Notenliste!G28)/Notenliste!$G$1)&gt;=((Endnoten!$AH$5+1)/100),1,IF(((Notenliste!G28)/Notenliste!$G$1)&gt;=(Endnoten!$AH$5/100),1.1,IF(((Notenliste!G28)/Notenliste!$G$1)&gt;=(Endnoten!$AH$6/100),1.2,IF(((Notenliste!G28)/Notenliste!$G$1)&gt;=(Endnoten!$AH$7/100),1.3,IF(((Notenliste!G28)/Notenliste!$G$1)&gt;=((Endnoten!$AH$8)/100),1.4,IF(((Notenliste!G28)/Notenliste!$G$1)&gt;=((Endnoten!$AH$9)/100),1.5,IF(((Notenliste!G28)/Notenliste!$G$1)&gt;=((Endnoten!$AH$10)/100),1.6,IF(((Notenliste!G28)/Notenliste!$G$1)&gt;=((Endnoten!$AH$11)/100),1.7,IF(((Notenliste!G28)/Notenliste!$G$1)&gt;=((Endnoten!$AH$12)/100),1.8,IF(((Notenliste!G28)/Notenliste!$G$1)&gt;=((Endnoten!$AH$13)/100),1.9,IF(((Notenliste!G28)/Notenliste!$G$1)&gt;=((Endnoten!$AH$14)/100),2,IF(((Notenliste!G28)/Notenliste!$G$1)&gt;=((Endnoten!$AH$15)/100),2.1,IF(((Notenliste!G28)/Notenliste!$G$1)&gt;=((Endnoten!$AH$16)/100),2.2,IF(((Notenliste!G28)/Notenliste!$G$1)&gt;=((Endnoten!$AH$17)/100),2.3,IF(((Notenliste!G28)/Notenliste!$G$1)&gt;=((Endnoten!$AH$18)/100),2.4,IF(((Notenliste!G28)/Notenliste!$G$1)&gt;=((Endnoten!$AH$19)/100),2.5,IF(((Notenliste!G28)/Notenliste!$G$1)&gt;=((Endnoten!$AH$20)/100),2.6,IF(((Notenliste!G28)/Notenliste!$G$1)&gt;=((Endnoten!$AH$21)/100),2.7,IF(((Notenliste!G28)/Notenliste!$G$1)&gt;=((Endnoten!$AH$22)/100),2.8,IF(((Notenliste!G28)/Notenliste!$G$1)&gt;=((Endnoten!$AH$23)/100),2.9,IF(((Notenliste!G28)/Notenliste!$G$1)&gt;=((Endnoten!$AH$24)/100),3,IF(((Notenliste!G28)/Notenliste!$G$1)&gt;=((Endnoten!$AH$25)/100),3.1,IF(((Notenliste!G28)/Notenliste!$G$1)&gt;=((Endnoten!$AH$26)/100),3.2,IF(((Notenliste!G28)/Notenliste!$G$1)&gt;=((Endnoten!$AH$27)/100),3.3,IF(((Notenliste!G28)/Notenliste!$G$1)&gt;=((Endnoten!$AH$28)/100),3.4,IF(((Notenliste!G28)/Notenliste!$G$1)&gt;=((Endnoten!$AH$29)/100),3.5,IF(((Notenliste!G28)/Notenliste!$G$1)&gt;=((Endnoten!$AH$30)/100),3.6,IF(((Notenliste!G28)/Notenliste!$G$1)&gt;=((Endnoten!$AH$31)/100),3.7,IF(((Notenliste!G28)/Notenliste!$G$1)&gt;=((Endnoten!$AH$32)/100),3.8,IF(((Notenliste!G28)/Notenliste!$G$1)&gt;=((Endnoten!$AH$33)/100),3.9,IF(((Notenliste!G28)/Notenliste!$G$1)&gt;=((Endnoten!$AH$34)/100),4,IF(((Notenliste!G28)/Notenliste!$G$1)&gt;=((Endnoten!$AH$35)/100),4.1,IF(((Notenliste!G28)/Notenliste!$G$1)&gt;=((Endnoten!$AH$36)/100),4.2,IF(((Notenliste!G28)/Notenliste!$G$1)&gt;=((Endnoten!$AH$37)/100),4.3,IF(((Notenliste!G28)/Notenliste!$G$1)&gt;=((Endnoten!$AH$38)/100),4.4,IF(((Notenliste!G28)/Notenliste!$G$1)&gt;=((Endnoten!$AH$39)/100),4.5,IF(((Notenliste!G28)/Notenliste!$G$1)&gt;=((Endnoten!$AH$40)/100),4.6,IF(((Notenliste!G28)/Notenliste!$G$1)&gt;=((Endnoten!$AH$41)/100),4.7,IF(((Notenliste!G28)/Notenliste!$G$1)&gt;=((Endnoten!$AH$42)/100),4.8,IF(((Notenliste!G28)/Notenliste!$G$1)&gt;=((Endnoten!$AH$43)/100),4.9,5))))))))))))))))))))))))))))))))))))))))</f>
        <v>5</v>
      </c>
      <c r="O28" s="35">
        <f>Notenliste!K28</f>
        <v>0</v>
      </c>
      <c r="P28" s="36">
        <f>IF(Notenliste!I28&gt;=0.1,Notenliste!I28/Notenliste!I$1,)</f>
        <v>0</v>
      </c>
      <c r="Q28" s="37">
        <f>IF(Endnoten!P28&gt;=(Endnoten!$AF$5/100),1,IF(Endnoten!P28&gt;=(Endnoten!$AF$6/100),2,IF(Endnoten!P28&gt;=(Endnoten!$AF$7/100),3,IF(Endnoten!P28&gt;=(Endnoten!$AF$8/100),4,5))))</f>
        <v>5</v>
      </c>
      <c r="R28" s="38">
        <f>IF(((Notenliste!K28)/Notenliste!$G$1)&gt;=((Endnoten!$AH$5+1)/100),1,IF(((Notenliste!K28)/Notenliste!$G$1)&gt;=(Endnoten!$AH$5/100),1.1,IF(((Notenliste!K28)/Notenliste!$G$1)&gt;=(Endnoten!$AH$6/100),1.2,IF(((Notenliste!K28)/Notenliste!$G$1)&gt;=(Endnoten!$AH$7/100),1.3,IF(((Notenliste!K28)/Notenliste!$G$1)&gt;=((Endnoten!$AH$8)/100),1.4,IF(((Notenliste!K28)/Notenliste!$G$1)&gt;=((Endnoten!$AH$9)/100),1.5,IF(((Notenliste!K28)/Notenliste!$G$1)&gt;=((Endnoten!$AH$10)/100),1.6,IF(((Notenliste!K28)/Notenliste!$G$1)&gt;=((Endnoten!$AH$11)/100),1.7,IF(((Notenliste!K28)/Notenliste!$G$1)&gt;=((Endnoten!$AH$12)/100),1.8,IF(((Notenliste!K28)/Notenliste!$G$1)&gt;=((Endnoten!$AH$13)/100),1.9,IF(((Notenliste!K28)/Notenliste!$G$1)&gt;=((Endnoten!$AH$14)/100),2,IF(((Notenliste!K28)/Notenliste!$G$1)&gt;=((Endnoten!$AH$15)/100),2.1,IF(((Notenliste!K28)/Notenliste!$G$1)&gt;=((Endnoten!$AH$16)/100),2.2,IF(((Notenliste!K28)/Notenliste!$G$1)&gt;=((Endnoten!$AH$17)/100),2.3,IF(((Notenliste!K28)/Notenliste!$G$1)&gt;=((Endnoten!$AH$18)/100),2.4,IF(((Notenliste!K28)/Notenliste!$G$1)&gt;=((Endnoten!$AH$19)/100),2.5,IF(((Notenliste!K28)/Notenliste!$G$1)&gt;=((Endnoten!$AH$20)/100),2.6,IF(((Notenliste!K28)/Notenliste!$G$1)&gt;=((Endnoten!$AH$21)/100),2.7,IF(((Notenliste!K28)/Notenliste!$G$1)&gt;=((Endnoten!$AH$22)/100),2.8,IF(((Notenliste!K28)/Notenliste!$G$1)&gt;=((Endnoten!$AH$23)/100),2.9,IF(((Notenliste!K28)/Notenliste!$G$1)&gt;=((Endnoten!$AH$24)/100),3,IF(((Notenliste!K28)/Notenliste!$G$1)&gt;=((Endnoten!$AH$25)/100),3.1,IF(((Notenliste!K28)/Notenliste!$G$1)&gt;=((Endnoten!$AH$26)/100),3.2,IF(((Notenliste!K28)/Notenliste!$G$1)&gt;=((Endnoten!$AH$27)/100),3.3,IF(((Notenliste!K28)/Notenliste!$G$1)&gt;=((Endnoten!$AH$28)/100),3.4,IF(((Notenliste!K28)/Notenliste!$G$1)&gt;=((Endnoten!$AH$29)/100),3.5,IF(((Notenliste!K28)/Notenliste!$G$1)&gt;=((Endnoten!$AH$30)/100),3.6,IF(((Notenliste!K28)/Notenliste!$G$1)&gt;=((Endnoten!$AH$31)/100),3.7,IF(((Notenliste!K28)/Notenliste!$G$1)&gt;=((Endnoten!$AH$32)/100),3.8,IF(((Notenliste!K28)/Notenliste!$G$1)&gt;=((Endnoten!$AH$33)/100),3.9,IF(((Notenliste!K28)/Notenliste!$G$1)&gt;=((Endnoten!$AH$34)/100),4,IF(((Notenliste!K28)/Notenliste!$G$1)&gt;=((Endnoten!$AH$35)/100),4.1,IF(((Notenliste!K28)/Notenliste!$G$1)&gt;=((Endnoten!$AH$36)/100),4.2,IF(((Notenliste!K28)/Notenliste!$G$1)&gt;=((Endnoten!$AH$37)/100),4.3,IF(((Notenliste!K28)/Notenliste!$G$1)&gt;=((Endnoten!$AH$38)/100),4.4,IF(((Notenliste!K28)/Notenliste!$G$1)&gt;=((Endnoten!$AH$39)/100),4.5,IF(((Notenliste!K28)/Notenliste!$G$1)&gt;=((Endnoten!$AH$40)/100),4.6,IF(((Notenliste!K28)/Notenliste!$G$1)&gt;=((Endnoten!$AH$41)/100),4.7,IF(((Notenliste!K28)/Notenliste!$G$1)&gt;=((Endnoten!$AH$42)/100),4.8,IF(((Notenliste!K28)/Notenliste!$G$1)&gt;=((Endnoten!$AH$43)/100),4.9,5))))))))))))))))))))))))))))))))))))))))</f>
        <v>5</v>
      </c>
      <c r="S28" s="35">
        <f>Notenliste!K28</f>
        <v>0</v>
      </c>
      <c r="T28" s="36">
        <f>IF(Notenliste!K28&gt;=0.1,Notenliste!K28/Notenliste!K$1,)</f>
        <v>0</v>
      </c>
      <c r="U28" s="37">
        <f>IF(Endnoten!T28&gt;=(Endnoten!$AF$5/100),1,IF(Endnoten!T28&gt;=(Endnoten!$AF$6/100),2,IF(Endnoten!T28&gt;=(Endnoten!$AF$7/100),3,IF(Endnoten!T28&gt;=(Endnoten!$AF$8/100),4,5))))</f>
        <v>5</v>
      </c>
      <c r="V28" s="38">
        <f>IF(((Notenliste!K28)/Notenliste!$K$1)&gt;=((Endnoten!$AH$5+1)/100),1,IF(((Notenliste!K28)/Notenliste!$K$1)&gt;=(Endnoten!$AH$5/100),1.1,IF(((Notenliste!K28)/Notenliste!$K$1)&gt;=(Endnoten!$AH$6/100),1.2,IF(((Notenliste!K28)/Notenliste!$K$1)&gt;=(Endnoten!$AH$7/100),1.3,IF(((Notenliste!K28)/Notenliste!$K$1)&gt;=((Endnoten!$AH$8)/100),1.4,IF(((Notenliste!K28)/Notenliste!$K$1)&gt;=((Endnoten!$AH$9)/100),1.5,IF(((Notenliste!K28)/Notenliste!$K$1)&gt;=((Endnoten!$AH$10)/100),1.6,IF(((Notenliste!K28)/Notenliste!$K$1)&gt;=((Endnoten!$AH$11)/100),1.7,IF(((Notenliste!K28)/Notenliste!$K$1)&gt;=((Endnoten!$AH$12)/100),1.8,IF(((Notenliste!K28)/Notenliste!$K$1)&gt;=((Endnoten!$AH$13)/100),1.9,IF(((Notenliste!K28)/Notenliste!$K$1)&gt;=((Endnoten!$AH$14)/100),2,IF(((Notenliste!K28)/Notenliste!$K$1)&gt;=((Endnoten!$AH$15)/100),2.1,IF(((Notenliste!K28)/Notenliste!$K$1)&gt;=((Endnoten!$AH$16)/100),2.2,IF(((Notenliste!K28)/Notenliste!$K$1)&gt;=((Endnoten!$AH$17)/100),2.3,IF(((Notenliste!K28)/Notenliste!$K$1)&gt;=((Endnoten!$AH$18)/100),2.4,IF(((Notenliste!K28)/Notenliste!$K$1)&gt;=((Endnoten!$AH$19)/100),2.5,IF(((Notenliste!K28)/Notenliste!$K$1)&gt;=((Endnoten!$AH$20)/100),2.6,IF(((Notenliste!K28)/Notenliste!$K$1)&gt;=((Endnoten!$AH$21)/100),2.7,IF(((Notenliste!K28)/Notenliste!$K$1)&gt;=((Endnoten!$AH$22)/100),2.8,IF(((Notenliste!K28)/Notenliste!$K$1)&gt;=((Endnoten!$AH$23)/100),2.9,IF(((Notenliste!K28)/Notenliste!$K$1)&gt;=((Endnoten!$AH$24)/100),3,IF(((Notenliste!K28)/Notenliste!$K$1)&gt;=((Endnoten!$AH$25)/100),3.1,IF(((Notenliste!K28)/Notenliste!$K$1)&gt;=((Endnoten!$AH$26)/100),3.2,IF(((Notenliste!K28)/Notenliste!$K$1)&gt;=((Endnoten!$AH$27)/100),3.3,IF(((Notenliste!K28)/Notenliste!$K$1)&gt;=((Endnoten!$AH$28)/100),3.4,IF(((Notenliste!K28)/Notenliste!$K$1)&gt;=((Endnoten!$AH$29)/100),3.5,IF(((Notenliste!K28)/Notenliste!$K$1)&gt;=((Endnoten!$AH$30)/100),3.6,IF(((Notenliste!K28)/Notenliste!$K$1)&gt;=((Endnoten!$AH$31)/100),3.7,IF(((Notenliste!K28)/Notenliste!$K$1)&gt;=((Endnoten!$AH$32)/100),3.8,IF(((Notenliste!K28)/Notenliste!$K$1)&gt;=((Endnoten!$AH$33)/100),3.9,IF(((Notenliste!K28)/Notenliste!$K$1)&gt;=((Endnoten!$AH$34)/100),4,IF(((Notenliste!K28)/Notenliste!$K$1)&gt;=((Endnoten!$AH$35)/100),4.1,IF(((Notenliste!K28)/Notenliste!$K$1)&gt;=((Endnoten!$AH$36)/100),4.2,IF(((Notenliste!K28)/Notenliste!$K$1)&gt;=((Endnoten!$AH$37)/100),4.3,IF(((Notenliste!K28)/Notenliste!$K$1)&gt;=((Endnoten!$AH$38)/100),4.4,IF(((Notenliste!K28)/Notenliste!$K$1)&gt;=((Endnoten!$AH$39)/100),4.5,IF(((Notenliste!K28)/Notenliste!$K$1)&gt;=((Endnoten!$AH$40)/100),4.6,IF(((Notenliste!K28)/Notenliste!$K$1)&gt;=((Endnoten!$AH$41)/100),4.7,IF(((Notenliste!K28)/Notenliste!$K$1)&gt;=((Endnoten!$AH$42)/100),4.8,IF(((Notenliste!K28)/Notenliste!$K$1)&gt;=((Endnoten!$AH$43)/100),4.9,5))))))))))))))))))))))))))))))))))))))))</f>
        <v>5</v>
      </c>
      <c r="W28" s="39">
        <v>0</v>
      </c>
      <c r="X28" s="36" t="e" cm="1">
        <f t="array" ref="X28">_xlfn.IFS((T28&gt;0.1),(AVERAGE(F28,J28,N28,R28,U28)),(P28&gt;=0.1),(AVERAGE(F28,J28,N28,R28)),(L28&gt;=0.1),(AVERAGE(F28,J28,N28)),(H28&gt;0.1),(AVERAGE(F28,J28)),(D28&gt;0.1),F28)</f>
        <v>#N/A</v>
      </c>
      <c r="Y28" s="40">
        <f t="shared" si="0"/>
        <v>5</v>
      </c>
      <c r="Z28" s="40"/>
      <c r="AA28" s="76">
        <f>Notenliste!AJ28</f>
        <v>1</v>
      </c>
      <c r="AB28" s="40" t="e">
        <f>((AA28*Notenliste!$AJ$2)+(IF(W28=0,X28,Y28)*(1-Notenliste!$AJ$2)))</f>
        <v>#N/A</v>
      </c>
      <c r="AC28" s="41">
        <f t="shared" si="1"/>
        <v>5</v>
      </c>
      <c r="AD28" s="17">
        <f t="shared" si="2"/>
        <v>5</v>
      </c>
      <c r="AG28" s="24">
        <v>3.4</v>
      </c>
      <c r="AH28" s="24">
        <f>AF7</f>
        <v>65</v>
      </c>
      <c r="AI28">
        <f>IF(((AL28+AJ28+AK28)/$AL$3)&gt;=((Endnoten!$AH$5+1)/100),1,IF(((AL28+AJ28+AK28)/$AL$3)&gt;=(Endnoten!$AH$5/100),1.1,IF(((AL28+AJ28+AK28)/$AL$3)&gt;=(Endnoten!$AH$6/100),1.2,IF(((AL28+AJ28+AK28)/$AL$3)&gt;=(Endnoten!$AH$7/100),1.3,IF(((AL28+AJ28+AK28)/$AL$3)&gt;=((Endnoten!$AH$8)/100),1.4,IF(((AL28+AJ28+AK28)/$AL$3)&gt;=((Endnoten!$AH$9)/100),1.5,IF(((AL28+AJ28+AK28)/$AL$3)&gt;=((Endnoten!$AH$10)/100),1.6,IF(((AL28+AJ28+AK28)/$AL$3)&gt;=((Endnoten!$AH$11)/100),1.7,IF(((AL28+AJ28+AK28)/$AL$3)&gt;=((Endnoten!$AH$12)/100),1.8,IF(((AL28+AJ28+AK28)/$AL$3)&gt;=((Endnoten!$AH$13)/100),1.9,IF(((AL28+AJ28+AK28)/$AL$3)&gt;=((Endnoten!$AH$14)/100),2,IF(((AL28+AJ28+AK28)/$AL$3)&gt;=((Endnoten!$AH$15)/100),2.1,IF(((AL28+AJ28+AK28)/$AL$3)&gt;=((Endnoten!$AH$16)/100),2.2,IF(((AL28+AJ28+AK28)/$AL$3)&gt;=((Endnoten!$AH$17)/100),2.3,IF(((AL28+AJ28+AK28)/$AL$3)&gt;=((Endnoten!$AH$18)/100),2.4,IF(((AL28+AJ28+AK28)/$AL$3)&gt;=((Endnoten!$AH$19)/100),2.5,IF(((AL28+AJ28+AK28)/$AL$3)&gt;=((Endnoten!$AH$20)/100),2.6,IF(((AL28+AJ28+AK28)/$AL$3)&gt;=((Endnoten!$AH$21)/100),2.7,IF(((AL28+AJ28+AK28)/$AL$3)&gt;=((Endnoten!$AH$22)/100),2.8,IF(((AL28+AJ28+AK28)/$AL$3)&gt;=((Endnoten!$AH$23)/100),2.9,IF(((AL28+AJ28+AK28)/$AL$3)&gt;=((Endnoten!$AH$24)/100),3,IF(((AL28+AJ28+AK28)/$AL$3)&gt;=((Endnoten!$AH$25)/100),3.1,IF(((AL28+AJ28+AK28)/$AL$3)&gt;=((Endnoten!$AH$26)/100),3.2,IF(((AL28+AJ28+AK28)/$AL$3)&gt;=((Endnoten!$AH$27)/100),3.3,IF(((AL28+AJ28+AK28)/$AL$3)&gt;=((Endnoten!$AH$28)/100),3.4,IF(((AL28+AJ28+AK28)/$AL$3)&gt;=((Endnoten!$AH$29)/100),3.5,IF(((AL28+AJ28+AK28)/$AL$3)&gt;=((Endnoten!$AH$30)/100),3.6,IF(((AL28+AJ28+AK28)/$AL$3)&gt;=((Endnoten!$AH$31)/100),3.7,IF(((AL28+AJ28+AK28)/$AL$3)&gt;=((Endnoten!$AH$32)/100),3.8,IF(((AL28+AJ28+AK28)/$AL$3)&gt;=((Endnoten!$AH$33)/100),3.9,IF(((AL28+AJ28+AK28)/$AL$3)&gt;=((Endnoten!$AH$34)/100),4,IF(((AL28+AJ28+AK28)/$AL$3)&gt;=((Endnoten!$AH$35)/100),4.1,IF(((AL28+AJ28+AK28)/$AL$3)&gt;=((Endnoten!$AH$36)/100),4.2,IF(((AL28+AJ28+AK28)/$AL$3)&gt;=((Endnoten!$AH$37)/100),4.3,IF(((AL28+AJ28+AK28)/$AL$3)&gt;=((Endnoten!$AH$38)/100),4.4,IF(((AL28+AJ28+AK28)/$AL$3)&gt;=((Endnoten!$AH$39)/100),4.5,IF(((AL28+AJ28+AK28)/$AL$3)&gt;=((Endnoten!$AH$40)/100),4.6,IF(((AL28+AJ28+AK28)/$AL$3)&gt;=((Endnoten!$AH$41)/100),4.7,IF(((AL28+AJ28+AK28)/$AL$3)&gt;=((Endnoten!$AH$42)/100),4.8,IF(((AL28+AJ28+AK28)/$AL$3)&gt;=((Endnoten!$AH$43)/100),4.9,5))))))))))))))))))))))))))))))))))))))))</f>
        <v>3.4</v>
      </c>
      <c r="AL28">
        <f t="shared" si="7"/>
        <v>65</v>
      </c>
      <c r="AN28" s="82"/>
      <c r="AO28" s="82">
        <f t="shared" si="3"/>
        <v>5</v>
      </c>
      <c r="AP28" s="82">
        <f t="shared" si="4"/>
        <v>5</v>
      </c>
      <c r="AQ28" s="82">
        <f t="shared" si="5"/>
        <v>5</v>
      </c>
      <c r="AR28" s="82">
        <f t="shared" si="6"/>
        <v>5</v>
      </c>
      <c r="AT28" s="1">
        <f>IF(((Notenliste!C28+Notenliste!E28+Notenliste!G28)/$AT$1)&gt;=((Endnoten!$AH$5+1)/100),1,IF(((Notenliste!C28+Notenliste!E28+Notenliste!G28)/$AT$1)&gt;=(Endnoten!$AH$5/100),1.1,IF(((Notenliste!C28+Notenliste!E28+Notenliste!G28)/$AT$1)&gt;=(Endnoten!$AH$6/100),1.2,IF(((Notenliste!C28+Notenliste!E28+Notenliste!G28)/$AT$1)&gt;=(Endnoten!$AH$7/100),1.3,IF(((Notenliste!C28+Notenliste!E28+Notenliste!G28)/$AT$1)&gt;=((Endnoten!$AH$8)/100),1.4,IF(((Notenliste!C28+Notenliste!E28+Notenliste!G28)/$AT$1)&gt;=((Endnoten!$AH$9)/100),1.5,IF(((Notenliste!C28+Notenliste!E28+Notenliste!G28)/$AT$1)&gt;=((Endnoten!$AH$10)/100),1.6,IF(((Notenliste!C28+Notenliste!E28+Notenliste!G28)/$AT$1)&gt;=((Endnoten!$AH$11)/100),1.7,IF(((Notenliste!C28+Notenliste!E28+Notenliste!G28)/$AT$1)&gt;=((Endnoten!$AH$12)/100),1.8,IF(((Notenliste!C28+Notenliste!E28+Notenliste!G28)/$AT$1)&gt;=((Endnoten!$AH$13)/100),1.9,IF(((Notenliste!C28+Notenliste!E28+Notenliste!G28)/$AT$1)&gt;=((Endnoten!$AH$14)/100),2,IF(((Notenliste!C28+Notenliste!E28+Notenliste!G28)/$AT$1)&gt;=((Endnoten!$AH$15)/100),2.1,IF(((Notenliste!C28+Notenliste!E28+Notenliste!G28)/$AT$1)&gt;=((Endnoten!$AH$16)/100),2.2,IF(((Notenliste!C28+Notenliste!E28+Notenliste!G28)/$AT$1)&gt;=((Endnoten!$AH$17)/100),2.3,IF(((Notenliste!C28+Notenliste!E28+Notenliste!G28)/$AT$1)&gt;=((Endnoten!$AH$18)/100),2.4,IF(((Notenliste!C28+Notenliste!E28+Notenliste!G28)/$AT$1)&gt;=((Endnoten!$AH$19)/100),2.5,IF(((Notenliste!C28+Notenliste!E28+Notenliste!G28)/$AT$1)&gt;=((Endnoten!$AH$20)/100),2.6,IF(((Notenliste!C28+Notenliste!E28+Notenliste!G28)/$AT$1)&gt;=((Endnoten!$AH$21)/100),2.7,IF(((Notenliste!C28+Notenliste!E28+Notenliste!G28)/$AT$1)&gt;=((Endnoten!$AH$22)/100),2.8,IF(((Notenliste!C28+Notenliste!E28+Notenliste!G28)/$AT$1)&gt;=((Endnoten!$AH$23)/100),2.9,IF(((Notenliste!C28+Notenliste!E28+Notenliste!G28)/$AT$1)&gt;=((Endnoten!$AH$24)/100),3,IF(((Notenliste!C28+Notenliste!E28+Notenliste!G28)/$AT$1)&gt;=((Endnoten!$AH$25)/100),3.1,IF(((Notenliste!C28+Notenliste!E28+Notenliste!G28)/$AT$1)&gt;=((Endnoten!$AH$26)/100),3.2,IF(((Notenliste!C28+Notenliste!E28+Notenliste!G28)/$AT$1)&gt;=((Endnoten!$AH$27)/100),3.3,IF(((Notenliste!C28+Notenliste!E28+Notenliste!G28)/$AT$1)&gt;=((Endnoten!$AH$28)/100),3.4,IF(((Notenliste!C28+Notenliste!E28+Notenliste!G28)/$AT$1)&gt;=((Endnoten!$AH$29)/100),3.5,IF(((Notenliste!C28+Notenliste!E28+Notenliste!G28)/$AT$1)&gt;=((Endnoten!$AH$30)/100),3.6,IF(((Notenliste!C28+Notenliste!E28+Notenliste!G28)/$AT$1)&gt;=((Endnoten!$AH$31)/100),3.7,IF(((Notenliste!C28+Notenliste!E28+Notenliste!G28)/$AT$1)&gt;=((Endnoten!$AH$32)/100),3.8,IF(((Notenliste!C28+Notenliste!E28+Notenliste!G28)/$AT$1)&gt;=((Endnoten!$AH$33)/100),3.9,IF(((Notenliste!C28+Notenliste!E28+Notenliste!G28)/$AT$1)&gt;=((Endnoten!$AH$34)/100),4,IF(((Notenliste!C28+Notenliste!E28+Notenliste!G28)/$AT$1)&gt;=((Endnoten!$AH$35)/100),4.1,IF(((Notenliste!C28+Notenliste!E28+Notenliste!G28)/$AT$1)&gt;=((Endnoten!$AH$36)/100),4.2,IF(((Notenliste!C28+Notenliste!E28+Notenliste!G28)/$AT$1)&gt;=((Endnoten!$AH$37)/100),4.3,IF(((Notenliste!C28+Notenliste!E28+Notenliste!G28)/$AT$1)&gt;=((Endnoten!$AH$38)/100),4.4,IF(((Notenliste!C28+Notenliste!E28+Notenliste!G28)/$AT$1)&gt;=((Endnoten!$AH$39)/100),4.5,IF(((Notenliste!C28+Notenliste!E28+Notenliste!G28)/$AT$1)&gt;=((Endnoten!$AH$40)/100),4.6,IF(((Notenliste!C28+Notenliste!E28+Notenliste!G28)/$AT$1)&gt;=((Endnoten!$AH$41)/100),4.7,IF(((Notenliste!C28+Notenliste!E28+Notenliste!G28)/$AT$1)&gt;=((Endnoten!$AH$42)/100),4.8,IF(((Notenliste!C28+Notenliste!E28+Notenliste!G28)/$AT$1)&gt;=((Endnoten!$AH$43)/100),4.9,5))))))))))))))))))))))))))))))))))))))))</f>
        <v>5</v>
      </c>
      <c r="AU28" s="1">
        <f>IF(((Notenliste!C28+Notenliste!E28+Notenliste!G28+Notenliste!K28)/$AU$1)&gt;=((Endnoten!$AH$5+1)/100),1,IF(((Notenliste!C28+Notenliste!E28+Notenliste!G28+Notenliste!K28)/$AU$1)&gt;=(Endnoten!$AH$5/100),1.1,IF(((Notenliste!C28+Notenliste!E28+Notenliste!G28+Notenliste!K28)/$AU$1)&gt;=(Endnoten!$AH$6/100),1.2,IF(((Notenliste!C28+Notenliste!E28+Notenliste!G28+Notenliste!K28)/$AU$1)&gt;=(Endnoten!$AH$7/100),1.3,IF(((Notenliste!C28+Notenliste!E28+Notenliste!G28+Notenliste!K28)/$AU$1)&gt;=((Endnoten!$AH$8)/100),1.4,IF(((Notenliste!C28+Notenliste!E28+Notenliste!G28+Notenliste!K28)/$AU$1)&gt;=((Endnoten!$AH$9)/100),1.5,IF(((Notenliste!C28+Notenliste!E28+Notenliste!G28+Notenliste!K28)/$AU$1)&gt;=((Endnoten!$AH$10)/100),1.6,IF(((Notenliste!C28+Notenliste!E28+Notenliste!G28+Notenliste!K28)/$AU$1)&gt;=((Endnoten!$AH$11)/100),1.7,IF(((Notenliste!C28+Notenliste!E28+Notenliste!G28+Notenliste!K28)/$AU$1)&gt;=((Endnoten!$AH$12)/100),1.8,IF(((Notenliste!C28+Notenliste!E28+Notenliste!G28+Notenliste!K28)/$AU$1)&gt;=((Endnoten!$AH$13)/100),1.9,IF(((Notenliste!C28+Notenliste!E28+Notenliste!G28+Notenliste!K28)/$AU$1)&gt;=((Endnoten!$AH$14)/100),2,IF(((Notenliste!C28+Notenliste!E28+Notenliste!G28+Notenliste!K28)/$AU$1)&gt;=((Endnoten!$AH$15)/100),2.1,IF(((Notenliste!C28+Notenliste!E28+Notenliste!G28+Notenliste!K28)/$AU$1)&gt;=((Endnoten!$AH$16)/100),2.2,IF(((Notenliste!C28+Notenliste!E28+Notenliste!G28+Notenliste!K28)/$AU$1)&gt;=((Endnoten!$AH$17)/100),2.3,IF(((Notenliste!C28+Notenliste!E28+Notenliste!G28+Notenliste!K28)/$AU$1)&gt;=((Endnoten!$AH$18)/100),2.4,IF(((Notenliste!C28+Notenliste!E28+Notenliste!G28+Notenliste!K28)/$AU$1)&gt;=((Endnoten!$AH$19)/100),2.5,IF(((Notenliste!C28+Notenliste!E28+Notenliste!G28+Notenliste!K28)/$AU$1)&gt;=((Endnoten!$AH$20)/100),2.6,IF(((Notenliste!C28+Notenliste!E28+Notenliste!G28+Notenliste!K28)/$AU$1)&gt;=((Endnoten!$AH$21)/100),2.7,IF(((Notenliste!C28+Notenliste!E28+Notenliste!G28+Notenliste!K28)/$AU$1)&gt;=((Endnoten!$AH$22)/100),2.8,IF(((Notenliste!C28+Notenliste!E28+Notenliste!G28+Notenliste!K28)/$AU$1)&gt;=((Endnoten!$AH$23)/100),2.9,IF(((Notenliste!C28+Notenliste!E28+Notenliste!G28+Notenliste!K28)/$AU$1)&gt;=((Endnoten!$AH$24)/100),3,IF(((Notenliste!C28+Notenliste!E28+Notenliste!G28+Notenliste!K28)/$AU$1)&gt;=((Endnoten!$AH$25)/100),3.1,IF(((Notenliste!C28+Notenliste!E28+Notenliste!G28+Notenliste!K28)/$AU$1)&gt;=((Endnoten!$AH$26)/100),3.2,IF(((Notenliste!C28+Notenliste!E28+Notenliste!G28+Notenliste!K28)/$AU$1)&gt;=((Endnoten!$AH$27)/100),3.3,IF(((Notenliste!C28+Notenliste!E28+Notenliste!G28+Notenliste!K28)/$AU$1)&gt;=((Endnoten!$AH$28)/100),3.4,IF(((Notenliste!C28+Notenliste!E28+Notenliste!G28+Notenliste!K28)/$AU$1)&gt;=((Endnoten!$AH$29)/100),3.5,IF(((Notenliste!C28+Notenliste!E28+Notenliste!G28+Notenliste!K28)/$AU$1)&gt;=((Endnoten!$AH$30)/100),3.6,IF(((Notenliste!C28+Notenliste!E28+Notenliste!G28+Notenliste!K28)/$AU$1)&gt;=((Endnoten!$AH$31)/100),3.7,IF(((Notenliste!C28+Notenliste!E28+Notenliste!G28+Notenliste!K28)/$AU$1)&gt;=((Endnoten!$AH$32)/100),3.8,IF(((Notenliste!C28+Notenliste!E28+Notenliste!G28+Notenliste!K28)/$AU$1)&gt;=((Endnoten!$AH$33)/100),3.9,IF(((Notenliste!C28+Notenliste!E28+Notenliste!G28+Notenliste!K28)/$AU$1)&gt;=((Endnoten!$AH$34)/100),4,IF(((Notenliste!C28+Notenliste!E28+Notenliste!G28+Notenliste!K28)/$AU$1)&gt;=((Endnoten!$AH$35)/100),4.1,IF(((Notenliste!C28+Notenliste!E28+Notenliste!G28+Notenliste!K28)/$AU$1)&gt;=((Endnoten!$AH$36)/100),4.2,IF(((Notenliste!C28+Notenliste!E28+Notenliste!G28+Notenliste!K28)/$AU$1)&gt;=((Endnoten!$AH$37)/100),4.3,IF(((Notenliste!C28+Notenliste!E28+Notenliste!G28+Notenliste!K28)/$AU$1)&gt;=((Endnoten!$AH$38)/100),4.4,IF(((Notenliste!C28+Notenliste!E28+Notenliste!G28+Notenliste!K28)/$AU$1)&gt;=((Endnoten!$AH$39)/100),4.5,IF(((Notenliste!C28+Notenliste!E28+Notenliste!G28+Notenliste!K28)/$AU$1)&gt;=((Endnoten!$AH$40)/100),4.6,IF(((Notenliste!C28+Notenliste!E28+Notenliste!G28+Notenliste!K28)/$AU$1)&gt;=((Endnoten!$AH$41)/100),4.7,IF(((Notenliste!C28+Notenliste!E28+Notenliste!G28+Notenliste!K28)/$AU$1)&gt;=((Endnoten!$AH$42)/100),4.8,IF(((Notenliste!C28+Notenliste!E28+Notenliste!G28+Notenliste!K28)/$AU$1)&gt;=((Endnoten!$AH$43)/100),4.9,5))))))))))))))))))))))))))))))))))))))))</f>
        <v>5</v>
      </c>
    </row>
    <row r="29" spans="1:47" ht="18.75" x14ac:dyDescent="0.3">
      <c r="A29" s="44">
        <f>'Schüler+Bedienungsanleitung'!A29</f>
        <v>26</v>
      </c>
      <c r="B29" s="45">
        <f>'Schüler+Bedienungsanleitung'!B29</f>
        <v>26</v>
      </c>
      <c r="C29" s="42">
        <f>Notenliste!C29</f>
        <v>0</v>
      </c>
      <c r="D29" s="43">
        <f>IF(Notenliste!C29&gt;=0.1,Notenliste!C29/Notenliste!C$1,)</f>
        <v>0</v>
      </c>
      <c r="E29" s="44">
        <f>IF(Endnoten!D29&gt;=(Endnoten!$AF$5/100),1,IF(Endnoten!D29&gt;=(Endnoten!$AF$6/100),2,IF(Endnoten!D29&gt;=(Endnoten!$AF$7/100),3,IF(Endnoten!D29&gt;=(Endnoten!$AF$8/100),4,5))))</f>
        <v>5</v>
      </c>
      <c r="F29" s="56">
        <f>IF(((Notenliste!C29)/Notenliste!$C$1)&gt;=((Endnoten!$AH$5+1)/100),1,IF(((Notenliste!C29)/Notenliste!$C$1)&gt;=(Endnoten!$AH$5/100),1.1,IF(((Notenliste!C29)/Notenliste!$C$1)&gt;=(Endnoten!$AH$6/100),1.2,IF(((Notenliste!C29)/Notenliste!$C$1)&gt;=(Endnoten!$AH$7/100),1.3,IF(((Notenliste!C29)/Notenliste!$C$1)&gt;=((Endnoten!$AH$8)/100),1.4,IF(((Notenliste!C29)/Notenliste!$C$1)&gt;=((Endnoten!$AH$9)/100),1.5,IF(((Notenliste!C29)/Notenliste!$C$1)&gt;=((Endnoten!$AH$10)/100),1.6,IF(((Notenliste!C29)/Notenliste!$C$1)&gt;=((Endnoten!$AH$11)/100),1.7,IF(((Notenliste!C29)/Notenliste!$C$1)&gt;=((Endnoten!$AH$12)/100),1.8,IF(((Notenliste!C29)/Notenliste!$C$1)&gt;=((Endnoten!$AH$13)/100),1.9,IF(((Notenliste!C29)/Notenliste!$C$1)&gt;=((Endnoten!$AH$14)/100),2,IF(((Notenliste!C29)/Notenliste!$C$1)&gt;=((Endnoten!$AH$15)/100),2.1,IF(((Notenliste!C29)/Notenliste!$C$1)&gt;=((Endnoten!$AH$16)/100),2.2,IF(((Notenliste!C29)/Notenliste!$C$1)&gt;=((Endnoten!$AH$17)/100),2.3,IF(((Notenliste!C29)/Notenliste!$C$1)&gt;=((Endnoten!$AH$18)/100),2.4,IF(((Notenliste!C29)/Notenliste!$C$1)&gt;=((Endnoten!$AH$19)/100),2.5,IF(((Notenliste!C29)/Notenliste!$C$1)&gt;=((Endnoten!$AH$20)/100),2.6,IF(((Notenliste!C29)/Notenliste!$C$1)&gt;=((Endnoten!$AH$21)/100),2.7,IF(((Notenliste!C29)/Notenliste!$C$1)&gt;=((Endnoten!$AH$22)/100),2.8,IF(((Notenliste!C29)/Notenliste!$C$1)&gt;=((Endnoten!$AH$23)/100),2.9,IF(((Notenliste!C29)/Notenliste!$C$1)&gt;=((Endnoten!$AH$24)/100),3,IF(((Notenliste!C29)/Notenliste!$C$1)&gt;=((Endnoten!$AH$25)/100),3.1,IF(((Notenliste!C29)/Notenliste!$C$1)&gt;=((Endnoten!$AH$26)/100),3.2,IF(((Notenliste!C29)/Notenliste!$C$1)&gt;=((Endnoten!$AH$27)/100),3.3,IF(((Notenliste!C29)/Notenliste!$C$1)&gt;=((Endnoten!$AH$28)/100),3.4,IF(((Notenliste!C29)/Notenliste!$C$1)&gt;=((Endnoten!$AH$29)/100),3.5,IF(((Notenliste!C29)/Notenliste!$C$1)&gt;=((Endnoten!$AH$30)/100),3.6,IF(((Notenliste!C29)/Notenliste!$C$1)&gt;=((Endnoten!$AH$31)/100),3.7,IF(((Notenliste!C29)/Notenliste!$C$1)&gt;=((Endnoten!$AH$32)/100),3.8,IF(((Notenliste!C29)/Notenliste!$C$1)&gt;=((Endnoten!$AH$33)/100),3.9,IF(((Notenliste!C29)/Notenliste!$C$1)&gt;=((Endnoten!$AH$34)/100),4,IF(((Notenliste!C29)/Notenliste!$C$1)&gt;=((Endnoten!$AH$35)/100),4.1,IF(((Notenliste!C29)/Notenliste!$C$1)&gt;=((Endnoten!$AH$36)/100),4.2,IF(((Notenliste!C29)/Notenliste!$C$1)&gt;=((Endnoten!$AH$37)/100),4.3,IF(((Notenliste!C29)/Notenliste!$C$1)&gt;=((Endnoten!$AH$38)/100),4.4,IF(((Notenliste!C29)/Notenliste!$C$1)&gt;=((Endnoten!$AH$39)/100),4.5,IF(((Notenliste!C29)/Notenliste!$C$1)&gt;=((Endnoten!$AH$40)/100),4.6,IF(((Notenliste!C29)/Notenliste!$C$1)&gt;=((Endnoten!$AH$41)/100),4.7,IF(((Notenliste!C29)/Notenliste!$C$1)&gt;=((Endnoten!$AH$42)/100),4.8,IF(((Notenliste!C29)/Notenliste!$C$1)&gt;=((Endnoten!$AH$43)/100),4.9,5))))))))))))))))))))))))))))))))))))))))</f>
        <v>5</v>
      </c>
      <c r="G29" s="42">
        <f>Notenliste!E29</f>
        <v>0</v>
      </c>
      <c r="H29" s="43">
        <f>IF(Notenliste!E29&gt;=0.1,Notenliste!E29/Notenliste!E$1,)</f>
        <v>0</v>
      </c>
      <c r="I29" s="44">
        <f>IF(Endnoten!H29&gt;=(Endnoten!$AF$5/100),1,IF(Endnoten!H29&gt;=(Endnoten!$AF$6/100),2,IF(Endnoten!H29&gt;=(Endnoten!$AF$7/100),3,IF(Endnoten!H29&gt;=(Endnoten!$AF$8/100),4,5))))</f>
        <v>5</v>
      </c>
      <c r="J29" s="56">
        <f>IF(((Notenliste!E29)/Notenliste!$E$1)&gt;=((Endnoten!$AH$5+1)/100),1,IF(((Notenliste!E29)/Notenliste!$E$1)&gt;=(Endnoten!$AH$5/100),1.1,IF(((Notenliste!E29)/Notenliste!$E$1)&gt;=(Endnoten!$AH$6/100),1.2,IF(((Notenliste!E29)/Notenliste!$E$1)&gt;=(Endnoten!$AH$7/100),1.3,IF(((Notenliste!E29)/Notenliste!$E$1)&gt;=((Endnoten!$AH$8)/100),1.4,IF(((Notenliste!E29)/Notenliste!$E$1)&gt;=((Endnoten!$AH$9)/100),1.5,IF(((Notenliste!E29)/Notenliste!$E$1)&gt;=((Endnoten!$AH$10)/100),1.6,IF(((Notenliste!E29)/Notenliste!$E$1)&gt;=((Endnoten!$AH$11)/100),1.7,IF(((Notenliste!E29)/Notenliste!$E$1)&gt;=((Endnoten!$AH$12)/100),1.8,IF(((Notenliste!E29)/Notenliste!$E$1)&gt;=((Endnoten!$AH$13)/100),1.9,IF(((Notenliste!E29)/Notenliste!$E$1)&gt;=((Endnoten!$AH$14)/100),2,IF(((Notenliste!E29)/Notenliste!$E$1)&gt;=((Endnoten!$AH$15)/100),2.1,IF(((Notenliste!E29)/Notenliste!$E$1)&gt;=((Endnoten!$AH$16)/100),2.2,IF(((Notenliste!E29)/Notenliste!$E$1)&gt;=((Endnoten!$AH$17)/100),2.3,IF(((Notenliste!E29)/Notenliste!$E$1)&gt;=((Endnoten!$AH$18)/100),2.4,IF(((Notenliste!E29)/Notenliste!$E$1)&gt;=((Endnoten!$AH$19)/100),2.5,IF(((Notenliste!E29)/Notenliste!$E$1)&gt;=((Endnoten!$AH$20)/100),2.6,IF(((Notenliste!E29)/Notenliste!$E$1)&gt;=((Endnoten!$AH$21)/100),2.7,IF(((Notenliste!E29)/Notenliste!$E$1)&gt;=((Endnoten!$AH$22)/100),2.8,IF(((Notenliste!E29)/Notenliste!$E$1)&gt;=((Endnoten!$AH$23)/100),2.9,IF(((Notenliste!E29)/Notenliste!$E$1)&gt;=((Endnoten!$AH$24)/100),3,IF(((Notenliste!E29)/Notenliste!$E$1)&gt;=((Endnoten!$AH$25)/100),3.1,IF(((Notenliste!E29)/Notenliste!$E$1)&gt;=((Endnoten!$AH$26)/100),3.2,IF(((Notenliste!E29)/Notenliste!$E$1)&gt;=((Endnoten!$AH$27)/100),3.3,IF(((Notenliste!E29)/Notenliste!$E$1)&gt;=((Endnoten!$AH$28)/100),3.4,IF(((Notenliste!E29)/Notenliste!$E$1)&gt;=((Endnoten!$AH$29)/100),3.5,IF(((Notenliste!E29)/Notenliste!$E$1)&gt;=((Endnoten!$AH$30)/100),3.6,IF(((Notenliste!E29)/Notenliste!$E$1)&gt;=((Endnoten!$AH$31)/100),3.7,IF(((Notenliste!E29)/Notenliste!$E$1)&gt;=((Endnoten!$AH$32)/100),3.8,IF(((Notenliste!E29)/Notenliste!$E$1)&gt;=((Endnoten!$AH$33)/100),3.9,IF(((Notenliste!E29)/Notenliste!$E$1)&gt;=((Endnoten!$AH$34)/100),4,IF(((Notenliste!E29)/Notenliste!$E$1)&gt;=((Endnoten!$AH$35)/100),4.1,IF(((Notenliste!E29)/Notenliste!$E$1)&gt;=((Endnoten!$AH$36)/100),4.2,IF(((Notenliste!E29)/Notenliste!$E$1)&gt;=((Endnoten!$AH$37)/100),4.3,IF(((Notenliste!E29)/Notenliste!$E$1)&gt;=((Endnoten!$AH$38)/100),4.4,IF(((Notenliste!E29)/Notenliste!$E$1)&gt;=((Endnoten!$AH$39)/100),4.5,IF(((Notenliste!E29)/Notenliste!$E$1)&gt;=((Endnoten!$AH$40)/100),4.6,IF(((Notenliste!E29)/Notenliste!$E$1)&gt;=((Endnoten!$AH$41)/100),4.7,IF(((Notenliste!E29)/Notenliste!$E$1)&gt;=((Endnoten!$AH$42)/100),4.8,IF(((Notenliste!E29)/Notenliste!$E$1)&gt;=((Endnoten!$AH$43)/100),4.9,5))))))))))))))))))))))))))))))))))))))))</f>
        <v>5</v>
      </c>
      <c r="K29" s="42">
        <f>Notenliste!G29</f>
        <v>0</v>
      </c>
      <c r="L29" s="43">
        <f>IF(Notenliste!G29&gt;=0.1,Notenliste!G29/Notenliste!G$1,)</f>
        <v>0</v>
      </c>
      <c r="M29" s="44">
        <f>IF(Endnoten!L29&gt;=(Endnoten!$AF$5/100),1,IF(Endnoten!L29&gt;=(Endnoten!$AF$6/100),2,IF(Endnoten!L29&gt;=(Endnoten!$AF$7/100),3,IF(Endnoten!L29&gt;=(Endnoten!$AF$8/100),4,5))))</f>
        <v>5</v>
      </c>
      <c r="N29" s="56">
        <f>IF(((Notenliste!G29)/Notenliste!$G$1)&gt;=((Endnoten!$AH$5+1)/100),1,IF(((Notenliste!G29)/Notenliste!$G$1)&gt;=(Endnoten!$AH$5/100),1.1,IF(((Notenliste!G29)/Notenliste!$G$1)&gt;=(Endnoten!$AH$6/100),1.2,IF(((Notenliste!G29)/Notenliste!$G$1)&gt;=(Endnoten!$AH$7/100),1.3,IF(((Notenliste!G29)/Notenliste!$G$1)&gt;=((Endnoten!$AH$8)/100),1.4,IF(((Notenliste!G29)/Notenliste!$G$1)&gt;=((Endnoten!$AH$9)/100),1.5,IF(((Notenliste!G29)/Notenliste!$G$1)&gt;=((Endnoten!$AH$10)/100),1.6,IF(((Notenliste!G29)/Notenliste!$G$1)&gt;=((Endnoten!$AH$11)/100),1.7,IF(((Notenliste!G29)/Notenliste!$G$1)&gt;=((Endnoten!$AH$12)/100),1.8,IF(((Notenliste!G29)/Notenliste!$G$1)&gt;=((Endnoten!$AH$13)/100),1.9,IF(((Notenliste!G29)/Notenliste!$G$1)&gt;=((Endnoten!$AH$14)/100),2,IF(((Notenliste!G29)/Notenliste!$G$1)&gt;=((Endnoten!$AH$15)/100),2.1,IF(((Notenliste!G29)/Notenliste!$G$1)&gt;=((Endnoten!$AH$16)/100),2.2,IF(((Notenliste!G29)/Notenliste!$G$1)&gt;=((Endnoten!$AH$17)/100),2.3,IF(((Notenliste!G29)/Notenliste!$G$1)&gt;=((Endnoten!$AH$18)/100),2.4,IF(((Notenliste!G29)/Notenliste!$G$1)&gt;=((Endnoten!$AH$19)/100),2.5,IF(((Notenliste!G29)/Notenliste!$G$1)&gt;=((Endnoten!$AH$20)/100),2.6,IF(((Notenliste!G29)/Notenliste!$G$1)&gt;=((Endnoten!$AH$21)/100),2.7,IF(((Notenliste!G29)/Notenliste!$G$1)&gt;=((Endnoten!$AH$22)/100),2.8,IF(((Notenliste!G29)/Notenliste!$G$1)&gt;=((Endnoten!$AH$23)/100),2.9,IF(((Notenliste!G29)/Notenliste!$G$1)&gt;=((Endnoten!$AH$24)/100),3,IF(((Notenliste!G29)/Notenliste!$G$1)&gt;=((Endnoten!$AH$25)/100),3.1,IF(((Notenliste!G29)/Notenliste!$G$1)&gt;=((Endnoten!$AH$26)/100),3.2,IF(((Notenliste!G29)/Notenliste!$G$1)&gt;=((Endnoten!$AH$27)/100),3.3,IF(((Notenliste!G29)/Notenliste!$G$1)&gt;=((Endnoten!$AH$28)/100),3.4,IF(((Notenliste!G29)/Notenliste!$G$1)&gt;=((Endnoten!$AH$29)/100),3.5,IF(((Notenliste!G29)/Notenliste!$G$1)&gt;=((Endnoten!$AH$30)/100),3.6,IF(((Notenliste!G29)/Notenliste!$G$1)&gt;=((Endnoten!$AH$31)/100),3.7,IF(((Notenliste!G29)/Notenliste!$G$1)&gt;=((Endnoten!$AH$32)/100),3.8,IF(((Notenliste!G29)/Notenliste!$G$1)&gt;=((Endnoten!$AH$33)/100),3.9,IF(((Notenliste!G29)/Notenliste!$G$1)&gt;=((Endnoten!$AH$34)/100),4,IF(((Notenliste!G29)/Notenliste!$G$1)&gt;=((Endnoten!$AH$35)/100),4.1,IF(((Notenliste!G29)/Notenliste!$G$1)&gt;=((Endnoten!$AH$36)/100),4.2,IF(((Notenliste!G29)/Notenliste!$G$1)&gt;=((Endnoten!$AH$37)/100),4.3,IF(((Notenliste!G29)/Notenliste!$G$1)&gt;=((Endnoten!$AH$38)/100),4.4,IF(((Notenliste!G29)/Notenliste!$G$1)&gt;=((Endnoten!$AH$39)/100),4.5,IF(((Notenliste!G29)/Notenliste!$G$1)&gt;=((Endnoten!$AH$40)/100),4.6,IF(((Notenliste!G29)/Notenliste!$G$1)&gt;=((Endnoten!$AH$41)/100),4.7,IF(((Notenliste!G29)/Notenliste!$G$1)&gt;=((Endnoten!$AH$42)/100),4.8,IF(((Notenliste!G29)/Notenliste!$G$1)&gt;=((Endnoten!$AH$43)/100),4.9,5))))))))))))))))))))))))))))))))))))))))</f>
        <v>5</v>
      </c>
      <c r="O29" s="42">
        <f>Notenliste!K29</f>
        <v>0</v>
      </c>
      <c r="P29" s="36">
        <f>IF(Notenliste!I29&gt;=0.1,Notenliste!I29/Notenliste!I$1,)</f>
        <v>0</v>
      </c>
      <c r="Q29" s="44">
        <f>IF(Endnoten!P29&gt;=(Endnoten!$AF$5/100),1,IF(Endnoten!P29&gt;=(Endnoten!$AF$6/100),2,IF(Endnoten!P29&gt;=(Endnoten!$AF$7/100),3,IF(Endnoten!P29&gt;=(Endnoten!$AF$8/100),4,5))))</f>
        <v>5</v>
      </c>
      <c r="R29" s="56">
        <f>IF(((Notenliste!K29)/Notenliste!$G$1)&gt;=((Endnoten!$AH$5+1)/100),1,IF(((Notenliste!K29)/Notenliste!$G$1)&gt;=(Endnoten!$AH$5/100),1.1,IF(((Notenliste!K29)/Notenliste!$G$1)&gt;=(Endnoten!$AH$6/100),1.2,IF(((Notenliste!K29)/Notenliste!$G$1)&gt;=(Endnoten!$AH$7/100),1.3,IF(((Notenliste!K29)/Notenliste!$G$1)&gt;=((Endnoten!$AH$8)/100),1.4,IF(((Notenliste!K29)/Notenliste!$G$1)&gt;=((Endnoten!$AH$9)/100),1.5,IF(((Notenliste!K29)/Notenliste!$G$1)&gt;=((Endnoten!$AH$10)/100),1.6,IF(((Notenliste!K29)/Notenliste!$G$1)&gt;=((Endnoten!$AH$11)/100),1.7,IF(((Notenliste!K29)/Notenliste!$G$1)&gt;=((Endnoten!$AH$12)/100),1.8,IF(((Notenliste!K29)/Notenliste!$G$1)&gt;=((Endnoten!$AH$13)/100),1.9,IF(((Notenliste!K29)/Notenliste!$G$1)&gt;=((Endnoten!$AH$14)/100),2,IF(((Notenliste!K29)/Notenliste!$G$1)&gt;=((Endnoten!$AH$15)/100),2.1,IF(((Notenliste!K29)/Notenliste!$G$1)&gt;=((Endnoten!$AH$16)/100),2.2,IF(((Notenliste!K29)/Notenliste!$G$1)&gt;=((Endnoten!$AH$17)/100),2.3,IF(((Notenliste!K29)/Notenliste!$G$1)&gt;=((Endnoten!$AH$18)/100),2.4,IF(((Notenliste!K29)/Notenliste!$G$1)&gt;=((Endnoten!$AH$19)/100),2.5,IF(((Notenliste!K29)/Notenliste!$G$1)&gt;=((Endnoten!$AH$20)/100),2.6,IF(((Notenliste!K29)/Notenliste!$G$1)&gt;=((Endnoten!$AH$21)/100),2.7,IF(((Notenliste!K29)/Notenliste!$G$1)&gt;=((Endnoten!$AH$22)/100),2.8,IF(((Notenliste!K29)/Notenliste!$G$1)&gt;=((Endnoten!$AH$23)/100),2.9,IF(((Notenliste!K29)/Notenliste!$G$1)&gt;=((Endnoten!$AH$24)/100),3,IF(((Notenliste!K29)/Notenliste!$G$1)&gt;=((Endnoten!$AH$25)/100),3.1,IF(((Notenliste!K29)/Notenliste!$G$1)&gt;=((Endnoten!$AH$26)/100),3.2,IF(((Notenliste!K29)/Notenliste!$G$1)&gt;=((Endnoten!$AH$27)/100),3.3,IF(((Notenliste!K29)/Notenliste!$G$1)&gt;=((Endnoten!$AH$28)/100),3.4,IF(((Notenliste!K29)/Notenliste!$G$1)&gt;=((Endnoten!$AH$29)/100),3.5,IF(((Notenliste!K29)/Notenliste!$G$1)&gt;=((Endnoten!$AH$30)/100),3.6,IF(((Notenliste!K29)/Notenliste!$G$1)&gt;=((Endnoten!$AH$31)/100),3.7,IF(((Notenliste!K29)/Notenliste!$G$1)&gt;=((Endnoten!$AH$32)/100),3.8,IF(((Notenliste!K29)/Notenliste!$G$1)&gt;=((Endnoten!$AH$33)/100),3.9,IF(((Notenliste!K29)/Notenliste!$G$1)&gt;=((Endnoten!$AH$34)/100),4,IF(((Notenliste!K29)/Notenliste!$G$1)&gt;=((Endnoten!$AH$35)/100),4.1,IF(((Notenliste!K29)/Notenliste!$G$1)&gt;=((Endnoten!$AH$36)/100),4.2,IF(((Notenliste!K29)/Notenliste!$G$1)&gt;=((Endnoten!$AH$37)/100),4.3,IF(((Notenliste!K29)/Notenliste!$G$1)&gt;=((Endnoten!$AH$38)/100),4.4,IF(((Notenliste!K29)/Notenliste!$G$1)&gt;=((Endnoten!$AH$39)/100),4.5,IF(((Notenliste!K29)/Notenliste!$G$1)&gt;=((Endnoten!$AH$40)/100),4.6,IF(((Notenliste!K29)/Notenliste!$G$1)&gt;=((Endnoten!$AH$41)/100),4.7,IF(((Notenliste!K29)/Notenliste!$G$1)&gt;=((Endnoten!$AH$42)/100),4.8,IF(((Notenliste!K29)/Notenliste!$G$1)&gt;=((Endnoten!$AH$43)/100),4.9,5))))))))))))))))))))))))))))))))))))))))</f>
        <v>5</v>
      </c>
      <c r="S29" s="42">
        <f>Notenliste!K29</f>
        <v>0</v>
      </c>
      <c r="T29" s="43">
        <f>IF(Notenliste!K29&gt;=0.1,Notenliste!K29/Notenliste!K$1,)</f>
        <v>0</v>
      </c>
      <c r="U29" s="44">
        <f>IF(Endnoten!T29&gt;=(Endnoten!$AF$5/100),1,IF(Endnoten!T29&gt;=(Endnoten!$AF$6/100),2,IF(Endnoten!T29&gt;=(Endnoten!$AF$7/100),3,IF(Endnoten!T29&gt;=(Endnoten!$AF$8/100),4,5))))</f>
        <v>5</v>
      </c>
      <c r="V29" s="56">
        <f>IF(((Notenliste!K29)/Notenliste!$K$1)&gt;=((Endnoten!$AH$5+1)/100),1,IF(((Notenliste!K29)/Notenliste!$K$1)&gt;=(Endnoten!$AH$5/100),1.1,IF(((Notenliste!K29)/Notenliste!$K$1)&gt;=(Endnoten!$AH$6/100),1.2,IF(((Notenliste!K29)/Notenliste!$K$1)&gt;=(Endnoten!$AH$7/100),1.3,IF(((Notenliste!K29)/Notenliste!$K$1)&gt;=((Endnoten!$AH$8)/100),1.4,IF(((Notenliste!K29)/Notenliste!$K$1)&gt;=((Endnoten!$AH$9)/100),1.5,IF(((Notenliste!K29)/Notenliste!$K$1)&gt;=((Endnoten!$AH$10)/100),1.6,IF(((Notenliste!K29)/Notenliste!$K$1)&gt;=((Endnoten!$AH$11)/100),1.7,IF(((Notenliste!K29)/Notenliste!$K$1)&gt;=((Endnoten!$AH$12)/100),1.8,IF(((Notenliste!K29)/Notenliste!$K$1)&gt;=((Endnoten!$AH$13)/100),1.9,IF(((Notenliste!K29)/Notenliste!$K$1)&gt;=((Endnoten!$AH$14)/100),2,IF(((Notenliste!K29)/Notenliste!$K$1)&gt;=((Endnoten!$AH$15)/100),2.1,IF(((Notenliste!K29)/Notenliste!$K$1)&gt;=((Endnoten!$AH$16)/100),2.2,IF(((Notenliste!K29)/Notenliste!$K$1)&gt;=((Endnoten!$AH$17)/100),2.3,IF(((Notenliste!K29)/Notenliste!$K$1)&gt;=((Endnoten!$AH$18)/100),2.4,IF(((Notenliste!K29)/Notenliste!$K$1)&gt;=((Endnoten!$AH$19)/100),2.5,IF(((Notenliste!K29)/Notenliste!$K$1)&gt;=((Endnoten!$AH$20)/100),2.6,IF(((Notenliste!K29)/Notenliste!$K$1)&gt;=((Endnoten!$AH$21)/100),2.7,IF(((Notenliste!K29)/Notenliste!$K$1)&gt;=((Endnoten!$AH$22)/100),2.8,IF(((Notenliste!K29)/Notenliste!$K$1)&gt;=((Endnoten!$AH$23)/100),2.9,IF(((Notenliste!K29)/Notenliste!$K$1)&gt;=((Endnoten!$AH$24)/100),3,IF(((Notenliste!K29)/Notenliste!$K$1)&gt;=((Endnoten!$AH$25)/100),3.1,IF(((Notenliste!K29)/Notenliste!$K$1)&gt;=((Endnoten!$AH$26)/100),3.2,IF(((Notenliste!K29)/Notenliste!$K$1)&gt;=((Endnoten!$AH$27)/100),3.3,IF(((Notenliste!K29)/Notenliste!$K$1)&gt;=((Endnoten!$AH$28)/100),3.4,IF(((Notenliste!K29)/Notenliste!$K$1)&gt;=((Endnoten!$AH$29)/100),3.5,IF(((Notenliste!K29)/Notenliste!$K$1)&gt;=((Endnoten!$AH$30)/100),3.6,IF(((Notenliste!K29)/Notenliste!$K$1)&gt;=((Endnoten!$AH$31)/100),3.7,IF(((Notenliste!K29)/Notenliste!$K$1)&gt;=((Endnoten!$AH$32)/100),3.8,IF(((Notenliste!K29)/Notenliste!$K$1)&gt;=((Endnoten!$AH$33)/100),3.9,IF(((Notenliste!K29)/Notenliste!$K$1)&gt;=((Endnoten!$AH$34)/100),4,IF(((Notenliste!K29)/Notenliste!$K$1)&gt;=((Endnoten!$AH$35)/100),4.1,IF(((Notenliste!K29)/Notenliste!$K$1)&gt;=((Endnoten!$AH$36)/100),4.2,IF(((Notenliste!K29)/Notenliste!$K$1)&gt;=((Endnoten!$AH$37)/100),4.3,IF(((Notenliste!K29)/Notenliste!$K$1)&gt;=((Endnoten!$AH$38)/100),4.4,IF(((Notenliste!K29)/Notenliste!$K$1)&gt;=((Endnoten!$AH$39)/100),4.5,IF(((Notenliste!K29)/Notenliste!$K$1)&gt;=((Endnoten!$AH$40)/100),4.6,IF(((Notenliste!K29)/Notenliste!$K$1)&gt;=((Endnoten!$AH$41)/100),4.7,IF(((Notenliste!K29)/Notenliste!$K$1)&gt;=((Endnoten!$AH$42)/100),4.8,IF(((Notenliste!K29)/Notenliste!$K$1)&gt;=((Endnoten!$AH$43)/100),4.9,5))))))))))))))))))))))))))))))))))))))))</f>
        <v>5</v>
      </c>
      <c r="W29" s="46">
        <v>0</v>
      </c>
      <c r="X29" s="43" t="e" cm="1">
        <f t="array" ref="X29">_xlfn.IFS((T29&gt;0.1),(AVERAGE(F29,J29,N29,R29,U29)),(P29&gt;=0.1),(AVERAGE(F29,J29,N29,R29)),(L29&gt;=0.1),(AVERAGE(F29,J29,N29)),(H29&gt;0.1),(AVERAGE(F29,J29)),(D29&gt;0.1),F29)</f>
        <v>#N/A</v>
      </c>
      <c r="Y29" s="47">
        <f t="shared" si="0"/>
        <v>5</v>
      </c>
      <c r="Z29" s="47"/>
      <c r="AA29" s="77">
        <f>Notenliste!AJ29</f>
        <v>1</v>
      </c>
      <c r="AB29" s="47" t="e">
        <f>((AA29*Notenliste!$AJ$2)+(IF(W29=0,X29,Y29)*(1-Notenliste!$AJ$2)))</f>
        <v>#N/A</v>
      </c>
      <c r="AC29" s="48">
        <f t="shared" si="1"/>
        <v>5</v>
      </c>
      <c r="AD29" s="17">
        <f t="shared" si="2"/>
        <v>5</v>
      </c>
      <c r="AG29" s="25">
        <v>3.5</v>
      </c>
      <c r="AH29" s="25">
        <f>($AF$7-$AF$8)/10+AH30</f>
        <v>64.95</v>
      </c>
      <c r="AI29">
        <f>IF(((AL29+AJ29+AK29)/$AL$3)&gt;=((Endnoten!$AH$5+1)/100),1,IF(((AL29+AJ29+AK29)/$AL$3)&gt;=(Endnoten!$AH$5/100),1.1,IF(((AL29+AJ29+AK29)/$AL$3)&gt;=(Endnoten!$AH$6/100),1.2,IF(((AL29+AJ29+AK29)/$AL$3)&gt;=(Endnoten!$AH$7/100),1.3,IF(((AL29+AJ29+AK29)/$AL$3)&gt;=((Endnoten!$AH$8)/100),1.4,IF(((AL29+AJ29+AK29)/$AL$3)&gt;=((Endnoten!$AH$9)/100),1.5,IF(((AL29+AJ29+AK29)/$AL$3)&gt;=((Endnoten!$AH$10)/100),1.6,IF(((AL29+AJ29+AK29)/$AL$3)&gt;=((Endnoten!$AH$11)/100),1.7,IF(((AL29+AJ29+AK29)/$AL$3)&gt;=((Endnoten!$AH$12)/100),1.8,IF(((AL29+AJ29+AK29)/$AL$3)&gt;=((Endnoten!$AH$13)/100),1.9,IF(((AL29+AJ29+AK29)/$AL$3)&gt;=((Endnoten!$AH$14)/100),2,IF(((AL29+AJ29+AK29)/$AL$3)&gt;=((Endnoten!$AH$15)/100),2.1,IF(((AL29+AJ29+AK29)/$AL$3)&gt;=((Endnoten!$AH$16)/100),2.2,IF(((AL29+AJ29+AK29)/$AL$3)&gt;=((Endnoten!$AH$17)/100),2.3,IF(((AL29+AJ29+AK29)/$AL$3)&gt;=((Endnoten!$AH$18)/100),2.4,IF(((AL29+AJ29+AK29)/$AL$3)&gt;=((Endnoten!$AH$19)/100),2.5,IF(((AL29+AJ29+AK29)/$AL$3)&gt;=((Endnoten!$AH$20)/100),2.6,IF(((AL29+AJ29+AK29)/$AL$3)&gt;=((Endnoten!$AH$21)/100),2.7,IF(((AL29+AJ29+AK29)/$AL$3)&gt;=((Endnoten!$AH$22)/100),2.8,IF(((AL29+AJ29+AK29)/$AL$3)&gt;=((Endnoten!$AH$23)/100),2.9,IF(((AL29+AJ29+AK29)/$AL$3)&gt;=((Endnoten!$AH$24)/100),3,IF(((AL29+AJ29+AK29)/$AL$3)&gt;=((Endnoten!$AH$25)/100),3.1,IF(((AL29+AJ29+AK29)/$AL$3)&gt;=((Endnoten!$AH$26)/100),3.2,IF(((AL29+AJ29+AK29)/$AL$3)&gt;=((Endnoten!$AH$27)/100),3.3,IF(((AL29+AJ29+AK29)/$AL$3)&gt;=((Endnoten!$AH$28)/100),3.4,IF(((AL29+AJ29+AK29)/$AL$3)&gt;=((Endnoten!$AH$29)/100),3.5,IF(((AL29+AJ29+AK29)/$AL$3)&gt;=((Endnoten!$AH$30)/100),3.6,IF(((AL29+AJ29+AK29)/$AL$3)&gt;=((Endnoten!$AH$31)/100),3.7,IF(((AL29+AJ29+AK29)/$AL$3)&gt;=((Endnoten!$AH$32)/100),3.8,IF(((AL29+AJ29+AK29)/$AL$3)&gt;=((Endnoten!$AH$33)/100),3.9,IF(((AL29+AJ29+AK29)/$AL$3)&gt;=((Endnoten!$AH$34)/100),4,IF(((AL29+AJ29+AK29)/$AL$3)&gt;=((Endnoten!$AH$35)/100),4.1,IF(((AL29+AJ29+AK29)/$AL$3)&gt;=((Endnoten!$AH$36)/100),4.2,IF(((AL29+AJ29+AK29)/$AL$3)&gt;=((Endnoten!$AH$37)/100),4.3,IF(((AL29+AJ29+AK29)/$AL$3)&gt;=((Endnoten!$AH$38)/100),4.4,IF(((AL29+AJ29+AK29)/$AL$3)&gt;=((Endnoten!$AH$39)/100),4.5,IF(((AL29+AJ29+AK29)/$AL$3)&gt;=((Endnoten!$AH$40)/100),4.6,IF(((AL29+AJ29+AK29)/$AL$3)&gt;=((Endnoten!$AH$41)/100),4.7,IF(((AL29+AJ29+AK29)/$AL$3)&gt;=((Endnoten!$AH$42)/100),4.8,IF(((AL29+AJ29+AK29)/$AL$3)&gt;=((Endnoten!$AH$43)/100),4.9,5))))))))))))))))))))))))))))))))))))))))</f>
        <v>3.5</v>
      </c>
      <c r="AL29">
        <f t="shared" si="7"/>
        <v>64.95</v>
      </c>
      <c r="AN29" s="82"/>
      <c r="AO29" s="82">
        <f t="shared" si="3"/>
        <v>5</v>
      </c>
      <c r="AP29" s="82">
        <f t="shared" si="4"/>
        <v>5</v>
      </c>
      <c r="AQ29" s="82">
        <f t="shared" si="5"/>
        <v>5</v>
      </c>
      <c r="AR29" s="82">
        <f t="shared" si="6"/>
        <v>5</v>
      </c>
      <c r="AT29" s="1">
        <f>IF(((Notenliste!C29+Notenliste!E29+Notenliste!G29)/$AT$1)&gt;=((Endnoten!$AH$5+1)/100),1,IF(((Notenliste!C29+Notenliste!E29+Notenliste!G29)/$AT$1)&gt;=(Endnoten!$AH$5/100),1.1,IF(((Notenliste!C29+Notenliste!E29+Notenliste!G29)/$AT$1)&gt;=(Endnoten!$AH$6/100),1.2,IF(((Notenliste!C29+Notenliste!E29+Notenliste!G29)/$AT$1)&gt;=(Endnoten!$AH$7/100),1.3,IF(((Notenliste!C29+Notenliste!E29+Notenliste!G29)/$AT$1)&gt;=((Endnoten!$AH$8)/100),1.4,IF(((Notenliste!C29+Notenliste!E29+Notenliste!G29)/$AT$1)&gt;=((Endnoten!$AH$9)/100),1.5,IF(((Notenliste!C29+Notenliste!E29+Notenliste!G29)/$AT$1)&gt;=((Endnoten!$AH$10)/100),1.6,IF(((Notenliste!C29+Notenliste!E29+Notenliste!G29)/$AT$1)&gt;=((Endnoten!$AH$11)/100),1.7,IF(((Notenliste!C29+Notenliste!E29+Notenliste!G29)/$AT$1)&gt;=((Endnoten!$AH$12)/100),1.8,IF(((Notenliste!C29+Notenliste!E29+Notenliste!G29)/$AT$1)&gt;=((Endnoten!$AH$13)/100),1.9,IF(((Notenliste!C29+Notenliste!E29+Notenliste!G29)/$AT$1)&gt;=((Endnoten!$AH$14)/100),2,IF(((Notenliste!C29+Notenliste!E29+Notenliste!G29)/$AT$1)&gt;=((Endnoten!$AH$15)/100),2.1,IF(((Notenliste!C29+Notenliste!E29+Notenliste!G29)/$AT$1)&gt;=((Endnoten!$AH$16)/100),2.2,IF(((Notenliste!C29+Notenliste!E29+Notenliste!G29)/$AT$1)&gt;=((Endnoten!$AH$17)/100),2.3,IF(((Notenliste!C29+Notenliste!E29+Notenliste!G29)/$AT$1)&gt;=((Endnoten!$AH$18)/100),2.4,IF(((Notenliste!C29+Notenliste!E29+Notenliste!G29)/$AT$1)&gt;=((Endnoten!$AH$19)/100),2.5,IF(((Notenliste!C29+Notenliste!E29+Notenliste!G29)/$AT$1)&gt;=((Endnoten!$AH$20)/100),2.6,IF(((Notenliste!C29+Notenliste!E29+Notenliste!G29)/$AT$1)&gt;=((Endnoten!$AH$21)/100),2.7,IF(((Notenliste!C29+Notenliste!E29+Notenliste!G29)/$AT$1)&gt;=((Endnoten!$AH$22)/100),2.8,IF(((Notenliste!C29+Notenliste!E29+Notenliste!G29)/$AT$1)&gt;=((Endnoten!$AH$23)/100),2.9,IF(((Notenliste!C29+Notenliste!E29+Notenliste!G29)/$AT$1)&gt;=((Endnoten!$AH$24)/100),3,IF(((Notenliste!C29+Notenliste!E29+Notenliste!G29)/$AT$1)&gt;=((Endnoten!$AH$25)/100),3.1,IF(((Notenliste!C29+Notenliste!E29+Notenliste!G29)/$AT$1)&gt;=((Endnoten!$AH$26)/100),3.2,IF(((Notenliste!C29+Notenliste!E29+Notenliste!G29)/$AT$1)&gt;=((Endnoten!$AH$27)/100),3.3,IF(((Notenliste!C29+Notenliste!E29+Notenliste!G29)/$AT$1)&gt;=((Endnoten!$AH$28)/100),3.4,IF(((Notenliste!C29+Notenliste!E29+Notenliste!G29)/$AT$1)&gt;=((Endnoten!$AH$29)/100),3.5,IF(((Notenliste!C29+Notenliste!E29+Notenliste!G29)/$AT$1)&gt;=((Endnoten!$AH$30)/100),3.6,IF(((Notenliste!C29+Notenliste!E29+Notenliste!G29)/$AT$1)&gt;=((Endnoten!$AH$31)/100),3.7,IF(((Notenliste!C29+Notenliste!E29+Notenliste!G29)/$AT$1)&gt;=((Endnoten!$AH$32)/100),3.8,IF(((Notenliste!C29+Notenliste!E29+Notenliste!G29)/$AT$1)&gt;=((Endnoten!$AH$33)/100),3.9,IF(((Notenliste!C29+Notenliste!E29+Notenliste!G29)/$AT$1)&gt;=((Endnoten!$AH$34)/100),4,IF(((Notenliste!C29+Notenliste!E29+Notenliste!G29)/$AT$1)&gt;=((Endnoten!$AH$35)/100),4.1,IF(((Notenliste!C29+Notenliste!E29+Notenliste!G29)/$AT$1)&gt;=((Endnoten!$AH$36)/100),4.2,IF(((Notenliste!C29+Notenliste!E29+Notenliste!G29)/$AT$1)&gt;=((Endnoten!$AH$37)/100),4.3,IF(((Notenliste!C29+Notenliste!E29+Notenliste!G29)/$AT$1)&gt;=((Endnoten!$AH$38)/100),4.4,IF(((Notenliste!C29+Notenliste!E29+Notenliste!G29)/$AT$1)&gt;=((Endnoten!$AH$39)/100),4.5,IF(((Notenliste!C29+Notenliste!E29+Notenliste!G29)/$AT$1)&gt;=((Endnoten!$AH$40)/100),4.6,IF(((Notenliste!C29+Notenliste!E29+Notenliste!G29)/$AT$1)&gt;=((Endnoten!$AH$41)/100),4.7,IF(((Notenliste!C29+Notenliste!E29+Notenliste!G29)/$AT$1)&gt;=((Endnoten!$AH$42)/100),4.8,IF(((Notenliste!C29+Notenliste!E29+Notenliste!G29)/$AT$1)&gt;=((Endnoten!$AH$43)/100),4.9,5))))))))))))))))))))))))))))))))))))))))</f>
        <v>5</v>
      </c>
      <c r="AU29" s="1">
        <f>IF(((Notenliste!C29+Notenliste!E29+Notenliste!G29+Notenliste!K29)/$AU$1)&gt;=((Endnoten!$AH$5+1)/100),1,IF(((Notenliste!C29+Notenliste!E29+Notenliste!G29+Notenliste!K29)/$AU$1)&gt;=(Endnoten!$AH$5/100),1.1,IF(((Notenliste!C29+Notenliste!E29+Notenliste!G29+Notenliste!K29)/$AU$1)&gt;=(Endnoten!$AH$6/100),1.2,IF(((Notenliste!C29+Notenliste!E29+Notenliste!G29+Notenliste!K29)/$AU$1)&gt;=(Endnoten!$AH$7/100),1.3,IF(((Notenliste!C29+Notenliste!E29+Notenliste!G29+Notenliste!K29)/$AU$1)&gt;=((Endnoten!$AH$8)/100),1.4,IF(((Notenliste!C29+Notenliste!E29+Notenliste!G29+Notenliste!K29)/$AU$1)&gt;=((Endnoten!$AH$9)/100),1.5,IF(((Notenliste!C29+Notenliste!E29+Notenliste!G29+Notenliste!K29)/$AU$1)&gt;=((Endnoten!$AH$10)/100),1.6,IF(((Notenliste!C29+Notenliste!E29+Notenliste!G29+Notenliste!K29)/$AU$1)&gt;=((Endnoten!$AH$11)/100),1.7,IF(((Notenliste!C29+Notenliste!E29+Notenliste!G29+Notenliste!K29)/$AU$1)&gt;=((Endnoten!$AH$12)/100),1.8,IF(((Notenliste!C29+Notenliste!E29+Notenliste!G29+Notenliste!K29)/$AU$1)&gt;=((Endnoten!$AH$13)/100),1.9,IF(((Notenliste!C29+Notenliste!E29+Notenliste!G29+Notenliste!K29)/$AU$1)&gt;=((Endnoten!$AH$14)/100),2,IF(((Notenliste!C29+Notenliste!E29+Notenliste!G29+Notenliste!K29)/$AU$1)&gt;=((Endnoten!$AH$15)/100),2.1,IF(((Notenliste!C29+Notenliste!E29+Notenliste!G29+Notenliste!K29)/$AU$1)&gt;=((Endnoten!$AH$16)/100),2.2,IF(((Notenliste!C29+Notenliste!E29+Notenliste!G29+Notenliste!K29)/$AU$1)&gt;=((Endnoten!$AH$17)/100),2.3,IF(((Notenliste!C29+Notenliste!E29+Notenliste!G29+Notenliste!K29)/$AU$1)&gt;=((Endnoten!$AH$18)/100),2.4,IF(((Notenliste!C29+Notenliste!E29+Notenliste!G29+Notenliste!K29)/$AU$1)&gt;=((Endnoten!$AH$19)/100),2.5,IF(((Notenliste!C29+Notenliste!E29+Notenliste!G29+Notenliste!K29)/$AU$1)&gt;=((Endnoten!$AH$20)/100),2.6,IF(((Notenliste!C29+Notenliste!E29+Notenliste!G29+Notenliste!K29)/$AU$1)&gt;=((Endnoten!$AH$21)/100),2.7,IF(((Notenliste!C29+Notenliste!E29+Notenliste!G29+Notenliste!K29)/$AU$1)&gt;=((Endnoten!$AH$22)/100),2.8,IF(((Notenliste!C29+Notenliste!E29+Notenliste!G29+Notenliste!K29)/$AU$1)&gt;=((Endnoten!$AH$23)/100),2.9,IF(((Notenliste!C29+Notenliste!E29+Notenliste!G29+Notenliste!K29)/$AU$1)&gt;=((Endnoten!$AH$24)/100),3,IF(((Notenliste!C29+Notenliste!E29+Notenliste!G29+Notenliste!K29)/$AU$1)&gt;=((Endnoten!$AH$25)/100),3.1,IF(((Notenliste!C29+Notenliste!E29+Notenliste!G29+Notenliste!K29)/$AU$1)&gt;=((Endnoten!$AH$26)/100),3.2,IF(((Notenliste!C29+Notenliste!E29+Notenliste!G29+Notenliste!K29)/$AU$1)&gt;=((Endnoten!$AH$27)/100),3.3,IF(((Notenliste!C29+Notenliste!E29+Notenliste!G29+Notenliste!K29)/$AU$1)&gt;=((Endnoten!$AH$28)/100),3.4,IF(((Notenliste!C29+Notenliste!E29+Notenliste!G29+Notenliste!K29)/$AU$1)&gt;=((Endnoten!$AH$29)/100),3.5,IF(((Notenliste!C29+Notenliste!E29+Notenliste!G29+Notenliste!K29)/$AU$1)&gt;=((Endnoten!$AH$30)/100),3.6,IF(((Notenliste!C29+Notenliste!E29+Notenliste!G29+Notenliste!K29)/$AU$1)&gt;=((Endnoten!$AH$31)/100),3.7,IF(((Notenliste!C29+Notenliste!E29+Notenliste!G29+Notenliste!K29)/$AU$1)&gt;=((Endnoten!$AH$32)/100),3.8,IF(((Notenliste!C29+Notenliste!E29+Notenliste!G29+Notenliste!K29)/$AU$1)&gt;=((Endnoten!$AH$33)/100),3.9,IF(((Notenliste!C29+Notenliste!E29+Notenliste!G29+Notenliste!K29)/$AU$1)&gt;=((Endnoten!$AH$34)/100),4,IF(((Notenliste!C29+Notenliste!E29+Notenliste!G29+Notenliste!K29)/$AU$1)&gt;=((Endnoten!$AH$35)/100),4.1,IF(((Notenliste!C29+Notenliste!E29+Notenliste!G29+Notenliste!K29)/$AU$1)&gt;=((Endnoten!$AH$36)/100),4.2,IF(((Notenliste!C29+Notenliste!E29+Notenliste!G29+Notenliste!K29)/$AU$1)&gt;=((Endnoten!$AH$37)/100),4.3,IF(((Notenliste!C29+Notenliste!E29+Notenliste!G29+Notenliste!K29)/$AU$1)&gt;=((Endnoten!$AH$38)/100),4.4,IF(((Notenliste!C29+Notenliste!E29+Notenliste!G29+Notenliste!K29)/$AU$1)&gt;=((Endnoten!$AH$39)/100),4.5,IF(((Notenliste!C29+Notenliste!E29+Notenliste!G29+Notenliste!K29)/$AU$1)&gt;=((Endnoten!$AH$40)/100),4.6,IF(((Notenliste!C29+Notenliste!E29+Notenliste!G29+Notenliste!K29)/$AU$1)&gt;=((Endnoten!$AH$41)/100),4.7,IF(((Notenliste!C29+Notenliste!E29+Notenliste!G29+Notenliste!K29)/$AU$1)&gt;=((Endnoten!$AH$42)/100),4.8,IF(((Notenliste!C29+Notenliste!E29+Notenliste!G29+Notenliste!K29)/$AU$1)&gt;=((Endnoten!$AH$43)/100),4.9,5))))))))))))))))))))))))))))))))))))))))</f>
        <v>5</v>
      </c>
    </row>
    <row r="30" spans="1:47" ht="18.75" x14ac:dyDescent="0.3">
      <c r="A30" s="51">
        <f>'Schüler+Bedienungsanleitung'!A30</f>
        <v>27</v>
      </c>
      <c r="B30" s="52">
        <f>'Schüler+Bedienungsanleitung'!B30</f>
        <v>27</v>
      </c>
      <c r="C30" s="49">
        <f>Notenliste!C30</f>
        <v>0</v>
      </c>
      <c r="D30" s="50">
        <f>IF(Notenliste!C30&gt;=0.1,Notenliste!C30/Notenliste!C$1,)</f>
        <v>0</v>
      </c>
      <c r="E30" s="51">
        <f>IF(Endnoten!D30&gt;=(Endnoten!$AF$5/100),1,IF(Endnoten!D30&gt;=(Endnoten!$AF$6/100),2,IF(Endnoten!D30&gt;=(Endnoten!$AF$7/100),3,IF(Endnoten!D30&gt;=(Endnoten!$AF$8/100),4,5))))</f>
        <v>5</v>
      </c>
      <c r="F30" s="57">
        <f>IF(((Notenliste!C30)/Notenliste!$C$1)&gt;=((Endnoten!$AH$5+1)/100),1,IF(((Notenliste!C30)/Notenliste!$C$1)&gt;=(Endnoten!$AH$5/100),1.1,IF(((Notenliste!C30)/Notenliste!$C$1)&gt;=(Endnoten!$AH$6/100),1.2,IF(((Notenliste!C30)/Notenliste!$C$1)&gt;=(Endnoten!$AH$7/100),1.3,IF(((Notenliste!C30)/Notenliste!$C$1)&gt;=((Endnoten!$AH$8)/100),1.4,IF(((Notenliste!C30)/Notenliste!$C$1)&gt;=((Endnoten!$AH$9)/100),1.5,IF(((Notenliste!C30)/Notenliste!$C$1)&gt;=((Endnoten!$AH$10)/100),1.6,IF(((Notenliste!C30)/Notenliste!$C$1)&gt;=((Endnoten!$AH$11)/100),1.7,IF(((Notenliste!C30)/Notenliste!$C$1)&gt;=((Endnoten!$AH$12)/100),1.8,IF(((Notenliste!C30)/Notenliste!$C$1)&gt;=((Endnoten!$AH$13)/100),1.9,IF(((Notenliste!C30)/Notenliste!$C$1)&gt;=((Endnoten!$AH$14)/100),2,IF(((Notenliste!C30)/Notenliste!$C$1)&gt;=((Endnoten!$AH$15)/100),2.1,IF(((Notenliste!C30)/Notenliste!$C$1)&gt;=((Endnoten!$AH$16)/100),2.2,IF(((Notenliste!C30)/Notenliste!$C$1)&gt;=((Endnoten!$AH$17)/100),2.3,IF(((Notenliste!C30)/Notenliste!$C$1)&gt;=((Endnoten!$AH$18)/100),2.4,IF(((Notenliste!C30)/Notenliste!$C$1)&gt;=((Endnoten!$AH$19)/100),2.5,IF(((Notenliste!C30)/Notenliste!$C$1)&gt;=((Endnoten!$AH$20)/100),2.6,IF(((Notenliste!C30)/Notenliste!$C$1)&gt;=((Endnoten!$AH$21)/100),2.7,IF(((Notenliste!C30)/Notenliste!$C$1)&gt;=((Endnoten!$AH$22)/100),2.8,IF(((Notenliste!C30)/Notenliste!$C$1)&gt;=((Endnoten!$AH$23)/100),2.9,IF(((Notenliste!C30)/Notenliste!$C$1)&gt;=((Endnoten!$AH$24)/100),3,IF(((Notenliste!C30)/Notenliste!$C$1)&gt;=((Endnoten!$AH$25)/100),3.1,IF(((Notenliste!C30)/Notenliste!$C$1)&gt;=((Endnoten!$AH$26)/100),3.2,IF(((Notenliste!C30)/Notenliste!$C$1)&gt;=((Endnoten!$AH$27)/100),3.3,IF(((Notenliste!C30)/Notenliste!$C$1)&gt;=((Endnoten!$AH$28)/100),3.4,IF(((Notenliste!C30)/Notenliste!$C$1)&gt;=((Endnoten!$AH$29)/100),3.5,IF(((Notenliste!C30)/Notenliste!$C$1)&gt;=((Endnoten!$AH$30)/100),3.6,IF(((Notenliste!C30)/Notenliste!$C$1)&gt;=((Endnoten!$AH$31)/100),3.7,IF(((Notenliste!C30)/Notenliste!$C$1)&gt;=((Endnoten!$AH$32)/100),3.8,IF(((Notenliste!C30)/Notenliste!$C$1)&gt;=((Endnoten!$AH$33)/100),3.9,IF(((Notenliste!C30)/Notenliste!$C$1)&gt;=((Endnoten!$AH$34)/100),4,IF(((Notenliste!C30)/Notenliste!$C$1)&gt;=((Endnoten!$AH$35)/100),4.1,IF(((Notenliste!C30)/Notenliste!$C$1)&gt;=((Endnoten!$AH$36)/100),4.2,IF(((Notenliste!C30)/Notenliste!$C$1)&gt;=((Endnoten!$AH$37)/100),4.3,IF(((Notenliste!C30)/Notenliste!$C$1)&gt;=((Endnoten!$AH$38)/100),4.4,IF(((Notenliste!C30)/Notenliste!$C$1)&gt;=((Endnoten!$AH$39)/100),4.5,IF(((Notenliste!C30)/Notenliste!$C$1)&gt;=((Endnoten!$AH$40)/100),4.6,IF(((Notenliste!C30)/Notenliste!$C$1)&gt;=((Endnoten!$AH$41)/100),4.7,IF(((Notenliste!C30)/Notenliste!$C$1)&gt;=((Endnoten!$AH$42)/100),4.8,IF(((Notenliste!C30)/Notenliste!$C$1)&gt;=((Endnoten!$AH$43)/100),4.9,5))))))))))))))))))))))))))))))))))))))))</f>
        <v>5</v>
      </c>
      <c r="G30" s="49">
        <f>Notenliste!E30</f>
        <v>0</v>
      </c>
      <c r="H30" s="50">
        <f>IF(Notenliste!E30&gt;=0.1,Notenliste!E30/Notenliste!E$1,)</f>
        <v>0</v>
      </c>
      <c r="I30" s="51">
        <f>IF(Endnoten!H30&gt;=(Endnoten!$AF$5/100),1,IF(Endnoten!H30&gt;=(Endnoten!$AF$6/100),2,IF(Endnoten!H30&gt;=(Endnoten!$AF$7/100),3,IF(Endnoten!H30&gt;=(Endnoten!$AF$8/100),4,5))))</f>
        <v>5</v>
      </c>
      <c r="J30" s="57">
        <f>IF(((Notenliste!E30)/Notenliste!$E$1)&gt;=((Endnoten!$AH$5+1)/100),1,IF(((Notenliste!E30)/Notenliste!$E$1)&gt;=(Endnoten!$AH$5/100),1.1,IF(((Notenliste!E30)/Notenliste!$E$1)&gt;=(Endnoten!$AH$6/100),1.2,IF(((Notenliste!E30)/Notenliste!$E$1)&gt;=(Endnoten!$AH$7/100),1.3,IF(((Notenliste!E30)/Notenliste!$E$1)&gt;=((Endnoten!$AH$8)/100),1.4,IF(((Notenliste!E30)/Notenliste!$E$1)&gt;=((Endnoten!$AH$9)/100),1.5,IF(((Notenliste!E30)/Notenliste!$E$1)&gt;=((Endnoten!$AH$10)/100),1.6,IF(((Notenliste!E30)/Notenliste!$E$1)&gt;=((Endnoten!$AH$11)/100),1.7,IF(((Notenliste!E30)/Notenliste!$E$1)&gt;=((Endnoten!$AH$12)/100),1.8,IF(((Notenliste!E30)/Notenliste!$E$1)&gt;=((Endnoten!$AH$13)/100),1.9,IF(((Notenliste!E30)/Notenliste!$E$1)&gt;=((Endnoten!$AH$14)/100),2,IF(((Notenliste!E30)/Notenliste!$E$1)&gt;=((Endnoten!$AH$15)/100),2.1,IF(((Notenliste!E30)/Notenliste!$E$1)&gt;=((Endnoten!$AH$16)/100),2.2,IF(((Notenliste!E30)/Notenliste!$E$1)&gt;=((Endnoten!$AH$17)/100),2.3,IF(((Notenliste!E30)/Notenliste!$E$1)&gt;=((Endnoten!$AH$18)/100),2.4,IF(((Notenliste!E30)/Notenliste!$E$1)&gt;=((Endnoten!$AH$19)/100),2.5,IF(((Notenliste!E30)/Notenliste!$E$1)&gt;=((Endnoten!$AH$20)/100),2.6,IF(((Notenliste!E30)/Notenliste!$E$1)&gt;=((Endnoten!$AH$21)/100),2.7,IF(((Notenliste!E30)/Notenliste!$E$1)&gt;=((Endnoten!$AH$22)/100),2.8,IF(((Notenliste!E30)/Notenliste!$E$1)&gt;=((Endnoten!$AH$23)/100),2.9,IF(((Notenliste!E30)/Notenliste!$E$1)&gt;=((Endnoten!$AH$24)/100),3,IF(((Notenliste!E30)/Notenliste!$E$1)&gt;=((Endnoten!$AH$25)/100),3.1,IF(((Notenliste!E30)/Notenliste!$E$1)&gt;=((Endnoten!$AH$26)/100),3.2,IF(((Notenliste!E30)/Notenliste!$E$1)&gt;=((Endnoten!$AH$27)/100),3.3,IF(((Notenliste!E30)/Notenliste!$E$1)&gt;=((Endnoten!$AH$28)/100),3.4,IF(((Notenliste!E30)/Notenliste!$E$1)&gt;=((Endnoten!$AH$29)/100),3.5,IF(((Notenliste!E30)/Notenliste!$E$1)&gt;=((Endnoten!$AH$30)/100),3.6,IF(((Notenliste!E30)/Notenliste!$E$1)&gt;=((Endnoten!$AH$31)/100),3.7,IF(((Notenliste!E30)/Notenliste!$E$1)&gt;=((Endnoten!$AH$32)/100),3.8,IF(((Notenliste!E30)/Notenliste!$E$1)&gt;=((Endnoten!$AH$33)/100),3.9,IF(((Notenliste!E30)/Notenliste!$E$1)&gt;=((Endnoten!$AH$34)/100),4,IF(((Notenliste!E30)/Notenliste!$E$1)&gt;=((Endnoten!$AH$35)/100),4.1,IF(((Notenliste!E30)/Notenliste!$E$1)&gt;=((Endnoten!$AH$36)/100),4.2,IF(((Notenliste!E30)/Notenliste!$E$1)&gt;=((Endnoten!$AH$37)/100),4.3,IF(((Notenliste!E30)/Notenliste!$E$1)&gt;=((Endnoten!$AH$38)/100),4.4,IF(((Notenliste!E30)/Notenliste!$E$1)&gt;=((Endnoten!$AH$39)/100),4.5,IF(((Notenliste!E30)/Notenliste!$E$1)&gt;=((Endnoten!$AH$40)/100),4.6,IF(((Notenliste!E30)/Notenliste!$E$1)&gt;=((Endnoten!$AH$41)/100),4.7,IF(((Notenliste!E30)/Notenliste!$E$1)&gt;=((Endnoten!$AH$42)/100),4.8,IF(((Notenliste!E30)/Notenliste!$E$1)&gt;=((Endnoten!$AH$43)/100),4.9,5))))))))))))))))))))))))))))))))))))))))</f>
        <v>5</v>
      </c>
      <c r="K30" s="49">
        <f>Notenliste!G30</f>
        <v>0</v>
      </c>
      <c r="L30" s="50">
        <f>IF(Notenliste!G30&gt;=0.1,Notenliste!G30/Notenliste!G$1,)</f>
        <v>0</v>
      </c>
      <c r="M30" s="51">
        <f>IF(Endnoten!L30&gt;=(Endnoten!$AF$5/100),1,IF(Endnoten!L30&gt;=(Endnoten!$AF$6/100),2,IF(Endnoten!L30&gt;=(Endnoten!$AF$7/100),3,IF(Endnoten!L30&gt;=(Endnoten!$AF$8/100),4,5))))</f>
        <v>5</v>
      </c>
      <c r="N30" s="57">
        <f>IF(((Notenliste!G30)/Notenliste!$G$1)&gt;=((Endnoten!$AH$5+1)/100),1,IF(((Notenliste!G30)/Notenliste!$G$1)&gt;=(Endnoten!$AH$5/100),1.1,IF(((Notenliste!G30)/Notenliste!$G$1)&gt;=(Endnoten!$AH$6/100),1.2,IF(((Notenliste!G30)/Notenliste!$G$1)&gt;=(Endnoten!$AH$7/100),1.3,IF(((Notenliste!G30)/Notenliste!$G$1)&gt;=((Endnoten!$AH$8)/100),1.4,IF(((Notenliste!G30)/Notenliste!$G$1)&gt;=((Endnoten!$AH$9)/100),1.5,IF(((Notenliste!G30)/Notenliste!$G$1)&gt;=((Endnoten!$AH$10)/100),1.6,IF(((Notenliste!G30)/Notenliste!$G$1)&gt;=((Endnoten!$AH$11)/100),1.7,IF(((Notenliste!G30)/Notenliste!$G$1)&gt;=((Endnoten!$AH$12)/100),1.8,IF(((Notenliste!G30)/Notenliste!$G$1)&gt;=((Endnoten!$AH$13)/100),1.9,IF(((Notenliste!G30)/Notenliste!$G$1)&gt;=((Endnoten!$AH$14)/100),2,IF(((Notenliste!G30)/Notenliste!$G$1)&gt;=((Endnoten!$AH$15)/100),2.1,IF(((Notenliste!G30)/Notenliste!$G$1)&gt;=((Endnoten!$AH$16)/100),2.2,IF(((Notenliste!G30)/Notenliste!$G$1)&gt;=((Endnoten!$AH$17)/100),2.3,IF(((Notenliste!G30)/Notenliste!$G$1)&gt;=((Endnoten!$AH$18)/100),2.4,IF(((Notenliste!G30)/Notenliste!$G$1)&gt;=((Endnoten!$AH$19)/100),2.5,IF(((Notenliste!G30)/Notenliste!$G$1)&gt;=((Endnoten!$AH$20)/100),2.6,IF(((Notenliste!G30)/Notenliste!$G$1)&gt;=((Endnoten!$AH$21)/100),2.7,IF(((Notenliste!G30)/Notenliste!$G$1)&gt;=((Endnoten!$AH$22)/100),2.8,IF(((Notenliste!G30)/Notenliste!$G$1)&gt;=((Endnoten!$AH$23)/100),2.9,IF(((Notenliste!G30)/Notenliste!$G$1)&gt;=((Endnoten!$AH$24)/100),3,IF(((Notenliste!G30)/Notenliste!$G$1)&gt;=((Endnoten!$AH$25)/100),3.1,IF(((Notenliste!G30)/Notenliste!$G$1)&gt;=((Endnoten!$AH$26)/100),3.2,IF(((Notenliste!G30)/Notenliste!$G$1)&gt;=((Endnoten!$AH$27)/100),3.3,IF(((Notenliste!G30)/Notenliste!$G$1)&gt;=((Endnoten!$AH$28)/100),3.4,IF(((Notenliste!G30)/Notenliste!$G$1)&gt;=((Endnoten!$AH$29)/100),3.5,IF(((Notenliste!G30)/Notenliste!$G$1)&gt;=((Endnoten!$AH$30)/100),3.6,IF(((Notenliste!G30)/Notenliste!$G$1)&gt;=((Endnoten!$AH$31)/100),3.7,IF(((Notenliste!G30)/Notenliste!$G$1)&gt;=((Endnoten!$AH$32)/100),3.8,IF(((Notenliste!G30)/Notenliste!$G$1)&gt;=((Endnoten!$AH$33)/100),3.9,IF(((Notenliste!G30)/Notenliste!$G$1)&gt;=((Endnoten!$AH$34)/100),4,IF(((Notenliste!G30)/Notenliste!$G$1)&gt;=((Endnoten!$AH$35)/100),4.1,IF(((Notenliste!G30)/Notenliste!$G$1)&gt;=((Endnoten!$AH$36)/100),4.2,IF(((Notenliste!G30)/Notenliste!$G$1)&gt;=((Endnoten!$AH$37)/100),4.3,IF(((Notenliste!G30)/Notenliste!$G$1)&gt;=((Endnoten!$AH$38)/100),4.4,IF(((Notenliste!G30)/Notenliste!$G$1)&gt;=((Endnoten!$AH$39)/100),4.5,IF(((Notenliste!G30)/Notenliste!$G$1)&gt;=((Endnoten!$AH$40)/100),4.6,IF(((Notenliste!G30)/Notenliste!$G$1)&gt;=((Endnoten!$AH$41)/100),4.7,IF(((Notenliste!G30)/Notenliste!$G$1)&gt;=((Endnoten!$AH$42)/100),4.8,IF(((Notenliste!G30)/Notenliste!$G$1)&gt;=((Endnoten!$AH$43)/100),4.9,5))))))))))))))))))))))))))))))))))))))))</f>
        <v>5</v>
      </c>
      <c r="O30" s="49">
        <f>Notenliste!K30</f>
        <v>0</v>
      </c>
      <c r="P30" s="36">
        <f>IF(Notenliste!I30&gt;=0.1,Notenliste!I30/Notenliste!I$1,)</f>
        <v>0</v>
      </c>
      <c r="Q30" s="51">
        <f>IF(Endnoten!P30&gt;=(Endnoten!$AF$5/100),1,IF(Endnoten!P30&gt;=(Endnoten!$AF$6/100),2,IF(Endnoten!P30&gt;=(Endnoten!$AF$7/100),3,IF(Endnoten!P30&gt;=(Endnoten!$AF$8/100),4,5))))</f>
        <v>5</v>
      </c>
      <c r="R30" s="57">
        <f>IF(((Notenliste!K30)/Notenliste!$G$1)&gt;=((Endnoten!$AH$5+1)/100),1,IF(((Notenliste!K30)/Notenliste!$G$1)&gt;=(Endnoten!$AH$5/100),1.1,IF(((Notenliste!K30)/Notenliste!$G$1)&gt;=(Endnoten!$AH$6/100),1.2,IF(((Notenliste!K30)/Notenliste!$G$1)&gt;=(Endnoten!$AH$7/100),1.3,IF(((Notenliste!K30)/Notenliste!$G$1)&gt;=((Endnoten!$AH$8)/100),1.4,IF(((Notenliste!K30)/Notenliste!$G$1)&gt;=((Endnoten!$AH$9)/100),1.5,IF(((Notenliste!K30)/Notenliste!$G$1)&gt;=((Endnoten!$AH$10)/100),1.6,IF(((Notenliste!K30)/Notenliste!$G$1)&gt;=((Endnoten!$AH$11)/100),1.7,IF(((Notenliste!K30)/Notenliste!$G$1)&gt;=((Endnoten!$AH$12)/100),1.8,IF(((Notenliste!K30)/Notenliste!$G$1)&gt;=((Endnoten!$AH$13)/100),1.9,IF(((Notenliste!K30)/Notenliste!$G$1)&gt;=((Endnoten!$AH$14)/100),2,IF(((Notenliste!K30)/Notenliste!$G$1)&gt;=((Endnoten!$AH$15)/100),2.1,IF(((Notenliste!K30)/Notenliste!$G$1)&gt;=((Endnoten!$AH$16)/100),2.2,IF(((Notenliste!K30)/Notenliste!$G$1)&gt;=((Endnoten!$AH$17)/100),2.3,IF(((Notenliste!K30)/Notenliste!$G$1)&gt;=((Endnoten!$AH$18)/100),2.4,IF(((Notenliste!K30)/Notenliste!$G$1)&gt;=((Endnoten!$AH$19)/100),2.5,IF(((Notenliste!K30)/Notenliste!$G$1)&gt;=((Endnoten!$AH$20)/100),2.6,IF(((Notenliste!K30)/Notenliste!$G$1)&gt;=((Endnoten!$AH$21)/100),2.7,IF(((Notenliste!K30)/Notenliste!$G$1)&gt;=((Endnoten!$AH$22)/100),2.8,IF(((Notenliste!K30)/Notenliste!$G$1)&gt;=((Endnoten!$AH$23)/100),2.9,IF(((Notenliste!K30)/Notenliste!$G$1)&gt;=((Endnoten!$AH$24)/100),3,IF(((Notenliste!K30)/Notenliste!$G$1)&gt;=((Endnoten!$AH$25)/100),3.1,IF(((Notenliste!K30)/Notenliste!$G$1)&gt;=((Endnoten!$AH$26)/100),3.2,IF(((Notenliste!K30)/Notenliste!$G$1)&gt;=((Endnoten!$AH$27)/100),3.3,IF(((Notenliste!K30)/Notenliste!$G$1)&gt;=((Endnoten!$AH$28)/100),3.4,IF(((Notenliste!K30)/Notenliste!$G$1)&gt;=((Endnoten!$AH$29)/100),3.5,IF(((Notenliste!K30)/Notenliste!$G$1)&gt;=((Endnoten!$AH$30)/100),3.6,IF(((Notenliste!K30)/Notenliste!$G$1)&gt;=((Endnoten!$AH$31)/100),3.7,IF(((Notenliste!K30)/Notenliste!$G$1)&gt;=((Endnoten!$AH$32)/100),3.8,IF(((Notenliste!K30)/Notenliste!$G$1)&gt;=((Endnoten!$AH$33)/100),3.9,IF(((Notenliste!K30)/Notenliste!$G$1)&gt;=((Endnoten!$AH$34)/100),4,IF(((Notenliste!K30)/Notenliste!$G$1)&gt;=((Endnoten!$AH$35)/100),4.1,IF(((Notenliste!K30)/Notenliste!$G$1)&gt;=((Endnoten!$AH$36)/100),4.2,IF(((Notenliste!K30)/Notenliste!$G$1)&gt;=((Endnoten!$AH$37)/100),4.3,IF(((Notenliste!K30)/Notenliste!$G$1)&gt;=((Endnoten!$AH$38)/100),4.4,IF(((Notenliste!K30)/Notenliste!$G$1)&gt;=((Endnoten!$AH$39)/100),4.5,IF(((Notenliste!K30)/Notenliste!$G$1)&gt;=((Endnoten!$AH$40)/100),4.6,IF(((Notenliste!K30)/Notenliste!$G$1)&gt;=((Endnoten!$AH$41)/100),4.7,IF(((Notenliste!K30)/Notenliste!$G$1)&gt;=((Endnoten!$AH$42)/100),4.8,IF(((Notenliste!K30)/Notenliste!$G$1)&gt;=((Endnoten!$AH$43)/100),4.9,5))))))))))))))))))))))))))))))))))))))))</f>
        <v>5</v>
      </c>
      <c r="S30" s="49">
        <f>Notenliste!K30</f>
        <v>0</v>
      </c>
      <c r="T30" s="50">
        <f>IF(Notenliste!K30&gt;=0.1,Notenliste!K30/Notenliste!K$1,)</f>
        <v>0</v>
      </c>
      <c r="U30" s="51">
        <f>IF(Endnoten!T30&gt;=(Endnoten!$AF$5/100),1,IF(Endnoten!T30&gt;=(Endnoten!$AF$6/100),2,IF(Endnoten!T30&gt;=(Endnoten!$AF$7/100),3,IF(Endnoten!T30&gt;=(Endnoten!$AF$8/100),4,5))))</f>
        <v>5</v>
      </c>
      <c r="V30" s="57">
        <f>IF(((Notenliste!K30)/Notenliste!$K$1)&gt;=((Endnoten!$AH$5+1)/100),1,IF(((Notenliste!K30)/Notenliste!$K$1)&gt;=(Endnoten!$AH$5/100),1.1,IF(((Notenliste!K30)/Notenliste!$K$1)&gt;=(Endnoten!$AH$6/100),1.2,IF(((Notenliste!K30)/Notenliste!$K$1)&gt;=(Endnoten!$AH$7/100),1.3,IF(((Notenliste!K30)/Notenliste!$K$1)&gt;=((Endnoten!$AH$8)/100),1.4,IF(((Notenliste!K30)/Notenliste!$K$1)&gt;=((Endnoten!$AH$9)/100),1.5,IF(((Notenliste!K30)/Notenliste!$K$1)&gt;=((Endnoten!$AH$10)/100),1.6,IF(((Notenliste!K30)/Notenliste!$K$1)&gt;=((Endnoten!$AH$11)/100),1.7,IF(((Notenliste!K30)/Notenliste!$K$1)&gt;=((Endnoten!$AH$12)/100),1.8,IF(((Notenliste!K30)/Notenliste!$K$1)&gt;=((Endnoten!$AH$13)/100),1.9,IF(((Notenliste!K30)/Notenliste!$K$1)&gt;=((Endnoten!$AH$14)/100),2,IF(((Notenliste!K30)/Notenliste!$K$1)&gt;=((Endnoten!$AH$15)/100),2.1,IF(((Notenliste!K30)/Notenliste!$K$1)&gt;=((Endnoten!$AH$16)/100),2.2,IF(((Notenliste!K30)/Notenliste!$K$1)&gt;=((Endnoten!$AH$17)/100),2.3,IF(((Notenliste!K30)/Notenliste!$K$1)&gt;=((Endnoten!$AH$18)/100),2.4,IF(((Notenliste!K30)/Notenliste!$K$1)&gt;=((Endnoten!$AH$19)/100),2.5,IF(((Notenliste!K30)/Notenliste!$K$1)&gt;=((Endnoten!$AH$20)/100),2.6,IF(((Notenliste!K30)/Notenliste!$K$1)&gt;=((Endnoten!$AH$21)/100),2.7,IF(((Notenliste!K30)/Notenliste!$K$1)&gt;=((Endnoten!$AH$22)/100),2.8,IF(((Notenliste!K30)/Notenliste!$K$1)&gt;=((Endnoten!$AH$23)/100),2.9,IF(((Notenliste!K30)/Notenliste!$K$1)&gt;=((Endnoten!$AH$24)/100),3,IF(((Notenliste!K30)/Notenliste!$K$1)&gt;=((Endnoten!$AH$25)/100),3.1,IF(((Notenliste!K30)/Notenliste!$K$1)&gt;=((Endnoten!$AH$26)/100),3.2,IF(((Notenliste!K30)/Notenliste!$K$1)&gt;=((Endnoten!$AH$27)/100),3.3,IF(((Notenliste!K30)/Notenliste!$K$1)&gt;=((Endnoten!$AH$28)/100),3.4,IF(((Notenliste!K30)/Notenliste!$K$1)&gt;=((Endnoten!$AH$29)/100),3.5,IF(((Notenliste!K30)/Notenliste!$K$1)&gt;=((Endnoten!$AH$30)/100),3.6,IF(((Notenliste!K30)/Notenliste!$K$1)&gt;=((Endnoten!$AH$31)/100),3.7,IF(((Notenliste!K30)/Notenliste!$K$1)&gt;=((Endnoten!$AH$32)/100),3.8,IF(((Notenliste!K30)/Notenliste!$K$1)&gt;=((Endnoten!$AH$33)/100),3.9,IF(((Notenliste!K30)/Notenliste!$K$1)&gt;=((Endnoten!$AH$34)/100),4,IF(((Notenliste!K30)/Notenliste!$K$1)&gt;=((Endnoten!$AH$35)/100),4.1,IF(((Notenliste!K30)/Notenliste!$K$1)&gt;=((Endnoten!$AH$36)/100),4.2,IF(((Notenliste!K30)/Notenliste!$K$1)&gt;=((Endnoten!$AH$37)/100),4.3,IF(((Notenliste!K30)/Notenliste!$K$1)&gt;=((Endnoten!$AH$38)/100),4.4,IF(((Notenliste!K30)/Notenliste!$K$1)&gt;=((Endnoten!$AH$39)/100),4.5,IF(((Notenliste!K30)/Notenliste!$K$1)&gt;=((Endnoten!$AH$40)/100),4.6,IF(((Notenliste!K30)/Notenliste!$K$1)&gt;=((Endnoten!$AH$41)/100),4.7,IF(((Notenliste!K30)/Notenliste!$K$1)&gt;=((Endnoten!$AH$42)/100),4.8,IF(((Notenliste!K30)/Notenliste!$K$1)&gt;=((Endnoten!$AH$43)/100),4.9,5))))))))))))))))))))))))))))))))))))))))</f>
        <v>5</v>
      </c>
      <c r="W30" s="53">
        <v>0</v>
      </c>
      <c r="X30" s="50" t="e" cm="1">
        <f t="array" ref="X30">_xlfn.IFS((T30&gt;0.1),(AVERAGE(F30,J30,N30,R30,U30)),(P30&gt;=0.1),(AVERAGE(F30,J30,N30,R30)),(L30&gt;=0.1),(AVERAGE(F30,J30,N30)),(H30&gt;0.1),(AVERAGE(F30,J30)),(D30&gt;0.1),F30)</f>
        <v>#N/A</v>
      </c>
      <c r="Y30" s="54">
        <f t="shared" si="0"/>
        <v>5</v>
      </c>
      <c r="Z30" s="54"/>
      <c r="AA30" s="78">
        <f>Notenliste!AJ30</f>
        <v>1</v>
      </c>
      <c r="AB30" s="54" t="e">
        <f>((AA30*Notenliste!$AJ$2)+(IF(W30=0,X30,Y30)*(1-Notenliste!$AJ$2)))</f>
        <v>#N/A</v>
      </c>
      <c r="AC30" s="55">
        <f t="shared" si="1"/>
        <v>5</v>
      </c>
      <c r="AD30" s="17">
        <f t="shared" si="2"/>
        <v>5</v>
      </c>
      <c r="AG30" s="25">
        <v>3.6</v>
      </c>
      <c r="AH30" s="25">
        <f t="shared" ref="AH30:AH37" si="10">($AF$7-$AF$8)/10+AH31</f>
        <v>63.45</v>
      </c>
      <c r="AI30">
        <f>IF(((AL30+AJ30+AK30)/$AL$3)&gt;=((Endnoten!$AH$5+1)/100),1,IF(((AL30+AJ30+AK30)/$AL$3)&gt;=(Endnoten!$AH$5/100),1.1,IF(((AL30+AJ30+AK30)/$AL$3)&gt;=(Endnoten!$AH$6/100),1.2,IF(((AL30+AJ30+AK30)/$AL$3)&gt;=(Endnoten!$AH$7/100),1.3,IF(((AL30+AJ30+AK30)/$AL$3)&gt;=((Endnoten!$AH$8)/100),1.4,IF(((AL30+AJ30+AK30)/$AL$3)&gt;=((Endnoten!$AH$9)/100),1.5,IF(((AL30+AJ30+AK30)/$AL$3)&gt;=((Endnoten!$AH$10)/100),1.6,IF(((AL30+AJ30+AK30)/$AL$3)&gt;=((Endnoten!$AH$11)/100),1.7,IF(((AL30+AJ30+AK30)/$AL$3)&gt;=((Endnoten!$AH$12)/100),1.8,IF(((AL30+AJ30+AK30)/$AL$3)&gt;=((Endnoten!$AH$13)/100),1.9,IF(((AL30+AJ30+AK30)/$AL$3)&gt;=((Endnoten!$AH$14)/100),2,IF(((AL30+AJ30+AK30)/$AL$3)&gt;=((Endnoten!$AH$15)/100),2.1,IF(((AL30+AJ30+AK30)/$AL$3)&gt;=((Endnoten!$AH$16)/100),2.2,IF(((AL30+AJ30+AK30)/$AL$3)&gt;=((Endnoten!$AH$17)/100),2.3,IF(((AL30+AJ30+AK30)/$AL$3)&gt;=((Endnoten!$AH$18)/100),2.4,IF(((AL30+AJ30+AK30)/$AL$3)&gt;=((Endnoten!$AH$19)/100),2.5,IF(((AL30+AJ30+AK30)/$AL$3)&gt;=((Endnoten!$AH$20)/100),2.6,IF(((AL30+AJ30+AK30)/$AL$3)&gt;=((Endnoten!$AH$21)/100),2.7,IF(((AL30+AJ30+AK30)/$AL$3)&gt;=((Endnoten!$AH$22)/100),2.8,IF(((AL30+AJ30+AK30)/$AL$3)&gt;=((Endnoten!$AH$23)/100),2.9,IF(((AL30+AJ30+AK30)/$AL$3)&gt;=((Endnoten!$AH$24)/100),3,IF(((AL30+AJ30+AK30)/$AL$3)&gt;=((Endnoten!$AH$25)/100),3.1,IF(((AL30+AJ30+AK30)/$AL$3)&gt;=((Endnoten!$AH$26)/100),3.2,IF(((AL30+AJ30+AK30)/$AL$3)&gt;=((Endnoten!$AH$27)/100),3.3,IF(((AL30+AJ30+AK30)/$AL$3)&gt;=((Endnoten!$AH$28)/100),3.4,IF(((AL30+AJ30+AK30)/$AL$3)&gt;=((Endnoten!$AH$29)/100),3.5,IF(((AL30+AJ30+AK30)/$AL$3)&gt;=((Endnoten!$AH$30)/100),3.6,IF(((AL30+AJ30+AK30)/$AL$3)&gt;=((Endnoten!$AH$31)/100),3.7,IF(((AL30+AJ30+AK30)/$AL$3)&gt;=((Endnoten!$AH$32)/100),3.8,IF(((AL30+AJ30+AK30)/$AL$3)&gt;=((Endnoten!$AH$33)/100),3.9,IF(((AL30+AJ30+AK30)/$AL$3)&gt;=((Endnoten!$AH$34)/100),4,IF(((AL30+AJ30+AK30)/$AL$3)&gt;=((Endnoten!$AH$35)/100),4.1,IF(((AL30+AJ30+AK30)/$AL$3)&gt;=((Endnoten!$AH$36)/100),4.2,IF(((AL30+AJ30+AK30)/$AL$3)&gt;=((Endnoten!$AH$37)/100),4.3,IF(((AL30+AJ30+AK30)/$AL$3)&gt;=((Endnoten!$AH$38)/100),4.4,IF(((AL30+AJ30+AK30)/$AL$3)&gt;=((Endnoten!$AH$39)/100),4.5,IF(((AL30+AJ30+AK30)/$AL$3)&gt;=((Endnoten!$AH$40)/100),4.6,IF(((AL30+AJ30+AK30)/$AL$3)&gt;=((Endnoten!$AH$41)/100),4.7,IF(((AL30+AJ30+AK30)/$AL$3)&gt;=((Endnoten!$AH$42)/100),4.8,IF(((AL30+AJ30+AK30)/$AL$3)&gt;=((Endnoten!$AH$43)/100),4.9,5))))))))))))))))))))))))))))))))))))))))</f>
        <v>3.6</v>
      </c>
      <c r="AL30">
        <f t="shared" si="7"/>
        <v>63.45</v>
      </c>
      <c r="AN30" s="82"/>
      <c r="AO30" s="82">
        <f t="shared" si="3"/>
        <v>5</v>
      </c>
      <c r="AP30" s="82">
        <f t="shared" si="4"/>
        <v>5</v>
      </c>
      <c r="AQ30" s="82">
        <f t="shared" si="5"/>
        <v>5</v>
      </c>
      <c r="AR30" s="82">
        <f t="shared" si="6"/>
        <v>5</v>
      </c>
      <c r="AT30" s="1">
        <f>IF(((Notenliste!C30+Notenliste!E30+Notenliste!G30)/$AT$1)&gt;=((Endnoten!$AH$5+1)/100),1,IF(((Notenliste!C30+Notenliste!E30+Notenliste!G30)/$AT$1)&gt;=(Endnoten!$AH$5/100),1.1,IF(((Notenliste!C30+Notenliste!E30+Notenliste!G30)/$AT$1)&gt;=(Endnoten!$AH$6/100),1.2,IF(((Notenliste!C30+Notenliste!E30+Notenliste!G30)/$AT$1)&gt;=(Endnoten!$AH$7/100),1.3,IF(((Notenliste!C30+Notenliste!E30+Notenliste!G30)/$AT$1)&gt;=((Endnoten!$AH$8)/100),1.4,IF(((Notenliste!C30+Notenliste!E30+Notenliste!G30)/$AT$1)&gt;=((Endnoten!$AH$9)/100),1.5,IF(((Notenliste!C30+Notenliste!E30+Notenliste!G30)/$AT$1)&gt;=((Endnoten!$AH$10)/100),1.6,IF(((Notenliste!C30+Notenliste!E30+Notenliste!G30)/$AT$1)&gt;=((Endnoten!$AH$11)/100),1.7,IF(((Notenliste!C30+Notenliste!E30+Notenliste!G30)/$AT$1)&gt;=((Endnoten!$AH$12)/100),1.8,IF(((Notenliste!C30+Notenliste!E30+Notenliste!G30)/$AT$1)&gt;=((Endnoten!$AH$13)/100),1.9,IF(((Notenliste!C30+Notenliste!E30+Notenliste!G30)/$AT$1)&gt;=((Endnoten!$AH$14)/100),2,IF(((Notenliste!C30+Notenliste!E30+Notenliste!G30)/$AT$1)&gt;=((Endnoten!$AH$15)/100),2.1,IF(((Notenliste!C30+Notenliste!E30+Notenliste!G30)/$AT$1)&gt;=((Endnoten!$AH$16)/100),2.2,IF(((Notenliste!C30+Notenliste!E30+Notenliste!G30)/$AT$1)&gt;=((Endnoten!$AH$17)/100),2.3,IF(((Notenliste!C30+Notenliste!E30+Notenliste!G30)/$AT$1)&gt;=((Endnoten!$AH$18)/100),2.4,IF(((Notenliste!C30+Notenliste!E30+Notenliste!G30)/$AT$1)&gt;=((Endnoten!$AH$19)/100),2.5,IF(((Notenliste!C30+Notenliste!E30+Notenliste!G30)/$AT$1)&gt;=((Endnoten!$AH$20)/100),2.6,IF(((Notenliste!C30+Notenliste!E30+Notenliste!G30)/$AT$1)&gt;=((Endnoten!$AH$21)/100),2.7,IF(((Notenliste!C30+Notenliste!E30+Notenliste!G30)/$AT$1)&gt;=((Endnoten!$AH$22)/100),2.8,IF(((Notenliste!C30+Notenliste!E30+Notenliste!G30)/$AT$1)&gt;=((Endnoten!$AH$23)/100),2.9,IF(((Notenliste!C30+Notenliste!E30+Notenliste!G30)/$AT$1)&gt;=((Endnoten!$AH$24)/100),3,IF(((Notenliste!C30+Notenliste!E30+Notenliste!G30)/$AT$1)&gt;=((Endnoten!$AH$25)/100),3.1,IF(((Notenliste!C30+Notenliste!E30+Notenliste!G30)/$AT$1)&gt;=((Endnoten!$AH$26)/100),3.2,IF(((Notenliste!C30+Notenliste!E30+Notenliste!G30)/$AT$1)&gt;=((Endnoten!$AH$27)/100),3.3,IF(((Notenliste!C30+Notenliste!E30+Notenliste!G30)/$AT$1)&gt;=((Endnoten!$AH$28)/100),3.4,IF(((Notenliste!C30+Notenliste!E30+Notenliste!G30)/$AT$1)&gt;=((Endnoten!$AH$29)/100),3.5,IF(((Notenliste!C30+Notenliste!E30+Notenliste!G30)/$AT$1)&gt;=((Endnoten!$AH$30)/100),3.6,IF(((Notenliste!C30+Notenliste!E30+Notenliste!G30)/$AT$1)&gt;=((Endnoten!$AH$31)/100),3.7,IF(((Notenliste!C30+Notenliste!E30+Notenliste!G30)/$AT$1)&gt;=((Endnoten!$AH$32)/100),3.8,IF(((Notenliste!C30+Notenliste!E30+Notenliste!G30)/$AT$1)&gt;=((Endnoten!$AH$33)/100),3.9,IF(((Notenliste!C30+Notenliste!E30+Notenliste!G30)/$AT$1)&gt;=((Endnoten!$AH$34)/100),4,IF(((Notenliste!C30+Notenliste!E30+Notenliste!G30)/$AT$1)&gt;=((Endnoten!$AH$35)/100),4.1,IF(((Notenliste!C30+Notenliste!E30+Notenliste!G30)/$AT$1)&gt;=((Endnoten!$AH$36)/100),4.2,IF(((Notenliste!C30+Notenliste!E30+Notenliste!G30)/$AT$1)&gt;=((Endnoten!$AH$37)/100),4.3,IF(((Notenliste!C30+Notenliste!E30+Notenliste!G30)/$AT$1)&gt;=((Endnoten!$AH$38)/100),4.4,IF(((Notenliste!C30+Notenliste!E30+Notenliste!G30)/$AT$1)&gt;=((Endnoten!$AH$39)/100),4.5,IF(((Notenliste!C30+Notenliste!E30+Notenliste!G30)/$AT$1)&gt;=((Endnoten!$AH$40)/100),4.6,IF(((Notenliste!C30+Notenliste!E30+Notenliste!G30)/$AT$1)&gt;=((Endnoten!$AH$41)/100),4.7,IF(((Notenliste!C30+Notenliste!E30+Notenliste!G30)/$AT$1)&gt;=((Endnoten!$AH$42)/100),4.8,IF(((Notenliste!C30+Notenliste!E30+Notenliste!G30)/$AT$1)&gt;=((Endnoten!$AH$43)/100),4.9,5))))))))))))))))))))))))))))))))))))))))</f>
        <v>5</v>
      </c>
      <c r="AU30" s="1">
        <f>IF(((Notenliste!C30+Notenliste!E30+Notenliste!G30+Notenliste!K30)/$AU$1)&gt;=((Endnoten!$AH$5+1)/100),1,IF(((Notenliste!C30+Notenliste!E30+Notenliste!G30+Notenliste!K30)/$AU$1)&gt;=(Endnoten!$AH$5/100),1.1,IF(((Notenliste!C30+Notenliste!E30+Notenliste!G30+Notenliste!K30)/$AU$1)&gt;=(Endnoten!$AH$6/100),1.2,IF(((Notenliste!C30+Notenliste!E30+Notenliste!G30+Notenliste!K30)/$AU$1)&gt;=(Endnoten!$AH$7/100),1.3,IF(((Notenliste!C30+Notenliste!E30+Notenliste!G30+Notenliste!K30)/$AU$1)&gt;=((Endnoten!$AH$8)/100),1.4,IF(((Notenliste!C30+Notenliste!E30+Notenliste!G30+Notenliste!K30)/$AU$1)&gt;=((Endnoten!$AH$9)/100),1.5,IF(((Notenliste!C30+Notenliste!E30+Notenliste!G30+Notenliste!K30)/$AU$1)&gt;=((Endnoten!$AH$10)/100),1.6,IF(((Notenliste!C30+Notenliste!E30+Notenliste!G30+Notenliste!K30)/$AU$1)&gt;=((Endnoten!$AH$11)/100),1.7,IF(((Notenliste!C30+Notenliste!E30+Notenliste!G30+Notenliste!K30)/$AU$1)&gt;=((Endnoten!$AH$12)/100),1.8,IF(((Notenliste!C30+Notenliste!E30+Notenliste!G30+Notenliste!K30)/$AU$1)&gt;=((Endnoten!$AH$13)/100),1.9,IF(((Notenliste!C30+Notenliste!E30+Notenliste!G30+Notenliste!K30)/$AU$1)&gt;=((Endnoten!$AH$14)/100),2,IF(((Notenliste!C30+Notenliste!E30+Notenliste!G30+Notenliste!K30)/$AU$1)&gt;=((Endnoten!$AH$15)/100),2.1,IF(((Notenliste!C30+Notenliste!E30+Notenliste!G30+Notenliste!K30)/$AU$1)&gt;=((Endnoten!$AH$16)/100),2.2,IF(((Notenliste!C30+Notenliste!E30+Notenliste!G30+Notenliste!K30)/$AU$1)&gt;=((Endnoten!$AH$17)/100),2.3,IF(((Notenliste!C30+Notenliste!E30+Notenliste!G30+Notenliste!K30)/$AU$1)&gt;=((Endnoten!$AH$18)/100),2.4,IF(((Notenliste!C30+Notenliste!E30+Notenliste!G30+Notenliste!K30)/$AU$1)&gt;=((Endnoten!$AH$19)/100),2.5,IF(((Notenliste!C30+Notenliste!E30+Notenliste!G30+Notenliste!K30)/$AU$1)&gt;=((Endnoten!$AH$20)/100),2.6,IF(((Notenliste!C30+Notenliste!E30+Notenliste!G30+Notenliste!K30)/$AU$1)&gt;=((Endnoten!$AH$21)/100),2.7,IF(((Notenliste!C30+Notenliste!E30+Notenliste!G30+Notenliste!K30)/$AU$1)&gt;=((Endnoten!$AH$22)/100),2.8,IF(((Notenliste!C30+Notenliste!E30+Notenliste!G30+Notenliste!K30)/$AU$1)&gt;=((Endnoten!$AH$23)/100),2.9,IF(((Notenliste!C30+Notenliste!E30+Notenliste!G30+Notenliste!K30)/$AU$1)&gt;=((Endnoten!$AH$24)/100),3,IF(((Notenliste!C30+Notenliste!E30+Notenliste!G30+Notenliste!K30)/$AU$1)&gt;=((Endnoten!$AH$25)/100),3.1,IF(((Notenliste!C30+Notenliste!E30+Notenliste!G30+Notenliste!K30)/$AU$1)&gt;=((Endnoten!$AH$26)/100),3.2,IF(((Notenliste!C30+Notenliste!E30+Notenliste!G30+Notenliste!K30)/$AU$1)&gt;=((Endnoten!$AH$27)/100),3.3,IF(((Notenliste!C30+Notenliste!E30+Notenliste!G30+Notenliste!K30)/$AU$1)&gt;=((Endnoten!$AH$28)/100),3.4,IF(((Notenliste!C30+Notenliste!E30+Notenliste!G30+Notenliste!K30)/$AU$1)&gt;=((Endnoten!$AH$29)/100),3.5,IF(((Notenliste!C30+Notenliste!E30+Notenliste!G30+Notenliste!K30)/$AU$1)&gt;=((Endnoten!$AH$30)/100),3.6,IF(((Notenliste!C30+Notenliste!E30+Notenliste!G30+Notenliste!K30)/$AU$1)&gt;=((Endnoten!$AH$31)/100),3.7,IF(((Notenliste!C30+Notenliste!E30+Notenliste!G30+Notenliste!K30)/$AU$1)&gt;=((Endnoten!$AH$32)/100),3.8,IF(((Notenliste!C30+Notenliste!E30+Notenliste!G30+Notenliste!K30)/$AU$1)&gt;=((Endnoten!$AH$33)/100),3.9,IF(((Notenliste!C30+Notenliste!E30+Notenliste!G30+Notenliste!K30)/$AU$1)&gt;=((Endnoten!$AH$34)/100),4,IF(((Notenliste!C30+Notenliste!E30+Notenliste!G30+Notenliste!K30)/$AU$1)&gt;=((Endnoten!$AH$35)/100),4.1,IF(((Notenliste!C30+Notenliste!E30+Notenliste!G30+Notenliste!K30)/$AU$1)&gt;=((Endnoten!$AH$36)/100),4.2,IF(((Notenliste!C30+Notenliste!E30+Notenliste!G30+Notenliste!K30)/$AU$1)&gt;=((Endnoten!$AH$37)/100),4.3,IF(((Notenliste!C30+Notenliste!E30+Notenliste!G30+Notenliste!K30)/$AU$1)&gt;=((Endnoten!$AH$38)/100),4.4,IF(((Notenliste!C30+Notenliste!E30+Notenliste!G30+Notenliste!K30)/$AU$1)&gt;=((Endnoten!$AH$39)/100),4.5,IF(((Notenliste!C30+Notenliste!E30+Notenliste!G30+Notenliste!K30)/$AU$1)&gt;=((Endnoten!$AH$40)/100),4.6,IF(((Notenliste!C30+Notenliste!E30+Notenliste!G30+Notenliste!K30)/$AU$1)&gt;=((Endnoten!$AH$41)/100),4.7,IF(((Notenliste!C30+Notenliste!E30+Notenliste!G30+Notenliste!K30)/$AU$1)&gt;=((Endnoten!$AH$42)/100),4.8,IF(((Notenliste!C30+Notenliste!E30+Notenliste!G30+Notenliste!K30)/$AU$1)&gt;=((Endnoten!$AH$43)/100),4.9,5))))))))))))))))))))))))))))))))))))))))</f>
        <v>5</v>
      </c>
    </row>
    <row r="31" spans="1:47" ht="18.75" x14ac:dyDescent="0.3">
      <c r="A31" s="37">
        <f>'Schüler+Bedienungsanleitung'!A31</f>
        <v>28</v>
      </c>
      <c r="B31" s="72">
        <f>'Schüler+Bedienungsanleitung'!B31</f>
        <v>28</v>
      </c>
      <c r="C31" s="35">
        <f>Notenliste!C31</f>
        <v>0</v>
      </c>
      <c r="D31" s="36">
        <f>IF(Notenliste!C31&gt;=0.1,Notenliste!C31/Notenliste!C$1,)</f>
        <v>0</v>
      </c>
      <c r="E31" s="37">
        <f>IF(Endnoten!D31&gt;=(Endnoten!$AF$5/100),1,IF(Endnoten!D31&gt;=(Endnoten!$AF$6/100),2,IF(Endnoten!D31&gt;=(Endnoten!$AF$7/100),3,IF(Endnoten!D31&gt;=(Endnoten!$AF$8/100),4,5))))</f>
        <v>5</v>
      </c>
      <c r="F31" s="38">
        <f>IF(((Notenliste!C31)/Notenliste!$C$1)&gt;=((Endnoten!$AH$5+1)/100),1,IF(((Notenliste!C31)/Notenliste!$C$1)&gt;=(Endnoten!$AH$5/100),1.1,IF(((Notenliste!C31)/Notenliste!$C$1)&gt;=(Endnoten!$AH$6/100),1.2,IF(((Notenliste!C31)/Notenliste!$C$1)&gt;=(Endnoten!$AH$7/100),1.3,IF(((Notenliste!C31)/Notenliste!$C$1)&gt;=((Endnoten!$AH$8)/100),1.4,IF(((Notenliste!C31)/Notenliste!$C$1)&gt;=((Endnoten!$AH$9)/100),1.5,IF(((Notenliste!C31)/Notenliste!$C$1)&gt;=((Endnoten!$AH$10)/100),1.6,IF(((Notenliste!C31)/Notenliste!$C$1)&gt;=((Endnoten!$AH$11)/100),1.7,IF(((Notenliste!C31)/Notenliste!$C$1)&gt;=((Endnoten!$AH$12)/100),1.8,IF(((Notenliste!C31)/Notenliste!$C$1)&gt;=((Endnoten!$AH$13)/100),1.9,IF(((Notenliste!C31)/Notenliste!$C$1)&gt;=((Endnoten!$AH$14)/100),2,IF(((Notenliste!C31)/Notenliste!$C$1)&gt;=((Endnoten!$AH$15)/100),2.1,IF(((Notenliste!C31)/Notenliste!$C$1)&gt;=((Endnoten!$AH$16)/100),2.2,IF(((Notenliste!C31)/Notenliste!$C$1)&gt;=((Endnoten!$AH$17)/100),2.3,IF(((Notenliste!C31)/Notenliste!$C$1)&gt;=((Endnoten!$AH$18)/100),2.4,IF(((Notenliste!C31)/Notenliste!$C$1)&gt;=((Endnoten!$AH$19)/100),2.5,IF(((Notenliste!C31)/Notenliste!$C$1)&gt;=((Endnoten!$AH$20)/100),2.6,IF(((Notenliste!C31)/Notenliste!$C$1)&gt;=((Endnoten!$AH$21)/100),2.7,IF(((Notenliste!C31)/Notenliste!$C$1)&gt;=((Endnoten!$AH$22)/100),2.8,IF(((Notenliste!C31)/Notenliste!$C$1)&gt;=((Endnoten!$AH$23)/100),2.9,IF(((Notenliste!C31)/Notenliste!$C$1)&gt;=((Endnoten!$AH$24)/100),3,IF(((Notenliste!C31)/Notenliste!$C$1)&gt;=((Endnoten!$AH$25)/100),3.1,IF(((Notenliste!C31)/Notenliste!$C$1)&gt;=((Endnoten!$AH$26)/100),3.2,IF(((Notenliste!C31)/Notenliste!$C$1)&gt;=((Endnoten!$AH$27)/100),3.3,IF(((Notenliste!C31)/Notenliste!$C$1)&gt;=((Endnoten!$AH$28)/100),3.4,IF(((Notenliste!C31)/Notenliste!$C$1)&gt;=((Endnoten!$AH$29)/100),3.5,IF(((Notenliste!C31)/Notenliste!$C$1)&gt;=((Endnoten!$AH$30)/100),3.6,IF(((Notenliste!C31)/Notenliste!$C$1)&gt;=((Endnoten!$AH$31)/100),3.7,IF(((Notenliste!C31)/Notenliste!$C$1)&gt;=((Endnoten!$AH$32)/100),3.8,IF(((Notenliste!C31)/Notenliste!$C$1)&gt;=((Endnoten!$AH$33)/100),3.9,IF(((Notenliste!C31)/Notenliste!$C$1)&gt;=((Endnoten!$AH$34)/100),4,IF(((Notenliste!C31)/Notenliste!$C$1)&gt;=((Endnoten!$AH$35)/100),4.1,IF(((Notenliste!C31)/Notenliste!$C$1)&gt;=((Endnoten!$AH$36)/100),4.2,IF(((Notenliste!C31)/Notenliste!$C$1)&gt;=((Endnoten!$AH$37)/100),4.3,IF(((Notenliste!C31)/Notenliste!$C$1)&gt;=((Endnoten!$AH$38)/100),4.4,IF(((Notenliste!C31)/Notenliste!$C$1)&gt;=((Endnoten!$AH$39)/100),4.5,IF(((Notenliste!C31)/Notenliste!$C$1)&gt;=((Endnoten!$AH$40)/100),4.6,IF(((Notenliste!C31)/Notenliste!$C$1)&gt;=((Endnoten!$AH$41)/100),4.7,IF(((Notenliste!C31)/Notenliste!$C$1)&gt;=((Endnoten!$AH$42)/100),4.8,IF(((Notenliste!C31)/Notenliste!$C$1)&gt;=((Endnoten!$AH$43)/100),4.9,5))))))))))))))))))))))))))))))))))))))))</f>
        <v>5</v>
      </c>
      <c r="G31" s="35">
        <f>Notenliste!E31</f>
        <v>0</v>
      </c>
      <c r="H31" s="36">
        <f>IF(Notenliste!E31&gt;=0.1,Notenliste!E31/Notenliste!E$1,)</f>
        <v>0</v>
      </c>
      <c r="I31" s="37">
        <f>IF(Endnoten!H31&gt;=(Endnoten!$AF$5/100),1,IF(Endnoten!H31&gt;=(Endnoten!$AF$6/100),2,IF(Endnoten!H31&gt;=(Endnoten!$AF$7/100),3,IF(Endnoten!H31&gt;=(Endnoten!$AF$8/100),4,5))))</f>
        <v>5</v>
      </c>
      <c r="J31" s="38">
        <f>IF(((Notenliste!E31)/Notenliste!$E$1)&gt;=((Endnoten!$AH$5+1)/100),1,IF(((Notenliste!E31)/Notenliste!$E$1)&gt;=(Endnoten!$AH$5/100),1.1,IF(((Notenliste!E31)/Notenliste!$E$1)&gt;=(Endnoten!$AH$6/100),1.2,IF(((Notenliste!E31)/Notenliste!$E$1)&gt;=(Endnoten!$AH$7/100),1.3,IF(((Notenliste!E31)/Notenliste!$E$1)&gt;=((Endnoten!$AH$8)/100),1.4,IF(((Notenliste!E31)/Notenliste!$E$1)&gt;=((Endnoten!$AH$9)/100),1.5,IF(((Notenliste!E31)/Notenliste!$E$1)&gt;=((Endnoten!$AH$10)/100),1.6,IF(((Notenliste!E31)/Notenliste!$E$1)&gt;=((Endnoten!$AH$11)/100),1.7,IF(((Notenliste!E31)/Notenliste!$E$1)&gt;=((Endnoten!$AH$12)/100),1.8,IF(((Notenliste!E31)/Notenliste!$E$1)&gt;=((Endnoten!$AH$13)/100),1.9,IF(((Notenliste!E31)/Notenliste!$E$1)&gt;=((Endnoten!$AH$14)/100),2,IF(((Notenliste!E31)/Notenliste!$E$1)&gt;=((Endnoten!$AH$15)/100),2.1,IF(((Notenliste!E31)/Notenliste!$E$1)&gt;=((Endnoten!$AH$16)/100),2.2,IF(((Notenliste!E31)/Notenliste!$E$1)&gt;=((Endnoten!$AH$17)/100),2.3,IF(((Notenliste!E31)/Notenliste!$E$1)&gt;=((Endnoten!$AH$18)/100),2.4,IF(((Notenliste!E31)/Notenliste!$E$1)&gt;=((Endnoten!$AH$19)/100),2.5,IF(((Notenliste!E31)/Notenliste!$E$1)&gt;=((Endnoten!$AH$20)/100),2.6,IF(((Notenliste!E31)/Notenliste!$E$1)&gt;=((Endnoten!$AH$21)/100),2.7,IF(((Notenliste!E31)/Notenliste!$E$1)&gt;=((Endnoten!$AH$22)/100),2.8,IF(((Notenliste!E31)/Notenliste!$E$1)&gt;=((Endnoten!$AH$23)/100),2.9,IF(((Notenliste!E31)/Notenliste!$E$1)&gt;=((Endnoten!$AH$24)/100),3,IF(((Notenliste!E31)/Notenliste!$E$1)&gt;=((Endnoten!$AH$25)/100),3.1,IF(((Notenliste!E31)/Notenliste!$E$1)&gt;=((Endnoten!$AH$26)/100),3.2,IF(((Notenliste!E31)/Notenliste!$E$1)&gt;=((Endnoten!$AH$27)/100),3.3,IF(((Notenliste!E31)/Notenliste!$E$1)&gt;=((Endnoten!$AH$28)/100),3.4,IF(((Notenliste!E31)/Notenliste!$E$1)&gt;=((Endnoten!$AH$29)/100),3.5,IF(((Notenliste!E31)/Notenliste!$E$1)&gt;=((Endnoten!$AH$30)/100),3.6,IF(((Notenliste!E31)/Notenliste!$E$1)&gt;=((Endnoten!$AH$31)/100),3.7,IF(((Notenliste!E31)/Notenliste!$E$1)&gt;=((Endnoten!$AH$32)/100),3.8,IF(((Notenliste!E31)/Notenliste!$E$1)&gt;=((Endnoten!$AH$33)/100),3.9,IF(((Notenliste!E31)/Notenliste!$E$1)&gt;=((Endnoten!$AH$34)/100),4,IF(((Notenliste!E31)/Notenliste!$E$1)&gt;=((Endnoten!$AH$35)/100),4.1,IF(((Notenliste!E31)/Notenliste!$E$1)&gt;=((Endnoten!$AH$36)/100),4.2,IF(((Notenliste!E31)/Notenliste!$E$1)&gt;=((Endnoten!$AH$37)/100),4.3,IF(((Notenliste!E31)/Notenliste!$E$1)&gt;=((Endnoten!$AH$38)/100),4.4,IF(((Notenliste!E31)/Notenliste!$E$1)&gt;=((Endnoten!$AH$39)/100),4.5,IF(((Notenliste!E31)/Notenliste!$E$1)&gt;=((Endnoten!$AH$40)/100),4.6,IF(((Notenliste!E31)/Notenliste!$E$1)&gt;=((Endnoten!$AH$41)/100),4.7,IF(((Notenliste!E31)/Notenliste!$E$1)&gt;=((Endnoten!$AH$42)/100),4.8,IF(((Notenliste!E31)/Notenliste!$E$1)&gt;=((Endnoten!$AH$43)/100),4.9,5))))))))))))))))))))))))))))))))))))))))</f>
        <v>5</v>
      </c>
      <c r="K31" s="35">
        <f>Notenliste!G31</f>
        <v>0</v>
      </c>
      <c r="L31" s="36">
        <f>IF(Notenliste!G31&gt;=0.1,Notenliste!G31/Notenliste!G$1,)</f>
        <v>0</v>
      </c>
      <c r="M31" s="37">
        <f>IF(Endnoten!L31&gt;=(Endnoten!$AF$5/100),1,IF(Endnoten!L31&gt;=(Endnoten!$AF$6/100),2,IF(Endnoten!L31&gt;=(Endnoten!$AF$7/100),3,IF(Endnoten!L31&gt;=(Endnoten!$AF$8/100),4,5))))</f>
        <v>5</v>
      </c>
      <c r="N31" s="38">
        <f>IF(((Notenliste!G31)/Notenliste!$G$1)&gt;=((Endnoten!$AH$5+1)/100),1,IF(((Notenliste!G31)/Notenliste!$G$1)&gt;=(Endnoten!$AH$5/100),1.1,IF(((Notenliste!G31)/Notenliste!$G$1)&gt;=(Endnoten!$AH$6/100),1.2,IF(((Notenliste!G31)/Notenliste!$G$1)&gt;=(Endnoten!$AH$7/100),1.3,IF(((Notenliste!G31)/Notenliste!$G$1)&gt;=((Endnoten!$AH$8)/100),1.4,IF(((Notenliste!G31)/Notenliste!$G$1)&gt;=((Endnoten!$AH$9)/100),1.5,IF(((Notenliste!G31)/Notenliste!$G$1)&gt;=((Endnoten!$AH$10)/100),1.6,IF(((Notenliste!G31)/Notenliste!$G$1)&gt;=((Endnoten!$AH$11)/100),1.7,IF(((Notenliste!G31)/Notenliste!$G$1)&gt;=((Endnoten!$AH$12)/100),1.8,IF(((Notenliste!G31)/Notenliste!$G$1)&gt;=((Endnoten!$AH$13)/100),1.9,IF(((Notenliste!G31)/Notenliste!$G$1)&gt;=((Endnoten!$AH$14)/100),2,IF(((Notenliste!G31)/Notenliste!$G$1)&gt;=((Endnoten!$AH$15)/100),2.1,IF(((Notenliste!G31)/Notenliste!$G$1)&gt;=((Endnoten!$AH$16)/100),2.2,IF(((Notenliste!G31)/Notenliste!$G$1)&gt;=((Endnoten!$AH$17)/100),2.3,IF(((Notenliste!G31)/Notenliste!$G$1)&gt;=((Endnoten!$AH$18)/100),2.4,IF(((Notenliste!G31)/Notenliste!$G$1)&gt;=((Endnoten!$AH$19)/100),2.5,IF(((Notenliste!G31)/Notenliste!$G$1)&gt;=((Endnoten!$AH$20)/100),2.6,IF(((Notenliste!G31)/Notenliste!$G$1)&gt;=((Endnoten!$AH$21)/100),2.7,IF(((Notenliste!G31)/Notenliste!$G$1)&gt;=((Endnoten!$AH$22)/100),2.8,IF(((Notenliste!G31)/Notenliste!$G$1)&gt;=((Endnoten!$AH$23)/100),2.9,IF(((Notenliste!G31)/Notenliste!$G$1)&gt;=((Endnoten!$AH$24)/100),3,IF(((Notenliste!G31)/Notenliste!$G$1)&gt;=((Endnoten!$AH$25)/100),3.1,IF(((Notenliste!G31)/Notenliste!$G$1)&gt;=((Endnoten!$AH$26)/100),3.2,IF(((Notenliste!G31)/Notenliste!$G$1)&gt;=((Endnoten!$AH$27)/100),3.3,IF(((Notenliste!G31)/Notenliste!$G$1)&gt;=((Endnoten!$AH$28)/100),3.4,IF(((Notenliste!G31)/Notenliste!$G$1)&gt;=((Endnoten!$AH$29)/100),3.5,IF(((Notenliste!G31)/Notenliste!$G$1)&gt;=((Endnoten!$AH$30)/100),3.6,IF(((Notenliste!G31)/Notenliste!$G$1)&gt;=((Endnoten!$AH$31)/100),3.7,IF(((Notenliste!G31)/Notenliste!$G$1)&gt;=((Endnoten!$AH$32)/100),3.8,IF(((Notenliste!G31)/Notenliste!$G$1)&gt;=((Endnoten!$AH$33)/100),3.9,IF(((Notenliste!G31)/Notenliste!$G$1)&gt;=((Endnoten!$AH$34)/100),4,IF(((Notenliste!G31)/Notenliste!$G$1)&gt;=((Endnoten!$AH$35)/100),4.1,IF(((Notenliste!G31)/Notenliste!$G$1)&gt;=((Endnoten!$AH$36)/100),4.2,IF(((Notenliste!G31)/Notenliste!$G$1)&gt;=((Endnoten!$AH$37)/100),4.3,IF(((Notenliste!G31)/Notenliste!$G$1)&gt;=((Endnoten!$AH$38)/100),4.4,IF(((Notenliste!G31)/Notenliste!$G$1)&gt;=((Endnoten!$AH$39)/100),4.5,IF(((Notenliste!G31)/Notenliste!$G$1)&gt;=((Endnoten!$AH$40)/100),4.6,IF(((Notenliste!G31)/Notenliste!$G$1)&gt;=((Endnoten!$AH$41)/100),4.7,IF(((Notenliste!G31)/Notenliste!$G$1)&gt;=((Endnoten!$AH$42)/100),4.8,IF(((Notenliste!G31)/Notenliste!$G$1)&gt;=((Endnoten!$AH$43)/100),4.9,5))))))))))))))))))))))))))))))))))))))))</f>
        <v>5</v>
      </c>
      <c r="O31" s="35">
        <f>Notenliste!K31</f>
        <v>0</v>
      </c>
      <c r="P31" s="36">
        <f>IF(Notenliste!I31&gt;=0.1,Notenliste!I31/Notenliste!I$1,)</f>
        <v>0</v>
      </c>
      <c r="Q31" s="37">
        <f>IF(Endnoten!P31&gt;=(Endnoten!$AF$5/100),1,IF(Endnoten!P31&gt;=(Endnoten!$AF$6/100),2,IF(Endnoten!P31&gt;=(Endnoten!$AF$7/100),3,IF(Endnoten!P31&gt;=(Endnoten!$AF$8/100),4,5))))</f>
        <v>5</v>
      </c>
      <c r="R31" s="38">
        <f>IF(((Notenliste!K31)/Notenliste!$G$1)&gt;=((Endnoten!$AH$5+1)/100),1,IF(((Notenliste!K31)/Notenliste!$G$1)&gt;=(Endnoten!$AH$5/100),1.1,IF(((Notenliste!K31)/Notenliste!$G$1)&gt;=(Endnoten!$AH$6/100),1.2,IF(((Notenliste!K31)/Notenliste!$G$1)&gt;=(Endnoten!$AH$7/100),1.3,IF(((Notenliste!K31)/Notenliste!$G$1)&gt;=((Endnoten!$AH$8)/100),1.4,IF(((Notenliste!K31)/Notenliste!$G$1)&gt;=((Endnoten!$AH$9)/100),1.5,IF(((Notenliste!K31)/Notenliste!$G$1)&gt;=((Endnoten!$AH$10)/100),1.6,IF(((Notenliste!K31)/Notenliste!$G$1)&gt;=((Endnoten!$AH$11)/100),1.7,IF(((Notenliste!K31)/Notenliste!$G$1)&gt;=((Endnoten!$AH$12)/100),1.8,IF(((Notenliste!K31)/Notenliste!$G$1)&gt;=((Endnoten!$AH$13)/100),1.9,IF(((Notenliste!K31)/Notenliste!$G$1)&gt;=((Endnoten!$AH$14)/100),2,IF(((Notenliste!K31)/Notenliste!$G$1)&gt;=((Endnoten!$AH$15)/100),2.1,IF(((Notenliste!K31)/Notenliste!$G$1)&gt;=((Endnoten!$AH$16)/100),2.2,IF(((Notenliste!K31)/Notenliste!$G$1)&gt;=((Endnoten!$AH$17)/100),2.3,IF(((Notenliste!K31)/Notenliste!$G$1)&gt;=((Endnoten!$AH$18)/100),2.4,IF(((Notenliste!K31)/Notenliste!$G$1)&gt;=((Endnoten!$AH$19)/100),2.5,IF(((Notenliste!K31)/Notenliste!$G$1)&gt;=((Endnoten!$AH$20)/100),2.6,IF(((Notenliste!K31)/Notenliste!$G$1)&gt;=((Endnoten!$AH$21)/100),2.7,IF(((Notenliste!K31)/Notenliste!$G$1)&gt;=((Endnoten!$AH$22)/100),2.8,IF(((Notenliste!K31)/Notenliste!$G$1)&gt;=((Endnoten!$AH$23)/100),2.9,IF(((Notenliste!K31)/Notenliste!$G$1)&gt;=((Endnoten!$AH$24)/100),3,IF(((Notenliste!K31)/Notenliste!$G$1)&gt;=((Endnoten!$AH$25)/100),3.1,IF(((Notenliste!K31)/Notenliste!$G$1)&gt;=((Endnoten!$AH$26)/100),3.2,IF(((Notenliste!K31)/Notenliste!$G$1)&gt;=((Endnoten!$AH$27)/100),3.3,IF(((Notenliste!K31)/Notenliste!$G$1)&gt;=((Endnoten!$AH$28)/100),3.4,IF(((Notenliste!K31)/Notenliste!$G$1)&gt;=((Endnoten!$AH$29)/100),3.5,IF(((Notenliste!K31)/Notenliste!$G$1)&gt;=((Endnoten!$AH$30)/100),3.6,IF(((Notenliste!K31)/Notenliste!$G$1)&gt;=((Endnoten!$AH$31)/100),3.7,IF(((Notenliste!K31)/Notenliste!$G$1)&gt;=((Endnoten!$AH$32)/100),3.8,IF(((Notenliste!K31)/Notenliste!$G$1)&gt;=((Endnoten!$AH$33)/100),3.9,IF(((Notenliste!K31)/Notenliste!$G$1)&gt;=((Endnoten!$AH$34)/100),4,IF(((Notenliste!K31)/Notenliste!$G$1)&gt;=((Endnoten!$AH$35)/100),4.1,IF(((Notenliste!K31)/Notenliste!$G$1)&gt;=((Endnoten!$AH$36)/100),4.2,IF(((Notenliste!K31)/Notenliste!$G$1)&gt;=((Endnoten!$AH$37)/100),4.3,IF(((Notenliste!K31)/Notenliste!$G$1)&gt;=((Endnoten!$AH$38)/100),4.4,IF(((Notenliste!K31)/Notenliste!$G$1)&gt;=((Endnoten!$AH$39)/100),4.5,IF(((Notenliste!K31)/Notenliste!$G$1)&gt;=((Endnoten!$AH$40)/100),4.6,IF(((Notenliste!K31)/Notenliste!$G$1)&gt;=((Endnoten!$AH$41)/100),4.7,IF(((Notenliste!K31)/Notenliste!$G$1)&gt;=((Endnoten!$AH$42)/100),4.8,IF(((Notenliste!K31)/Notenliste!$G$1)&gt;=((Endnoten!$AH$43)/100),4.9,5))))))))))))))))))))))))))))))))))))))))</f>
        <v>5</v>
      </c>
      <c r="S31" s="35">
        <f>Notenliste!K31</f>
        <v>0</v>
      </c>
      <c r="T31" s="36">
        <f>IF(Notenliste!K31&gt;=0.1,Notenliste!K31/Notenliste!K$1,)</f>
        <v>0</v>
      </c>
      <c r="U31" s="37">
        <f>IF(Endnoten!T31&gt;=(Endnoten!$AF$5/100),1,IF(Endnoten!T31&gt;=(Endnoten!$AF$6/100),2,IF(Endnoten!T31&gt;=(Endnoten!$AF$7/100),3,IF(Endnoten!T31&gt;=(Endnoten!$AF$8/100),4,5))))</f>
        <v>5</v>
      </c>
      <c r="V31" s="38">
        <f>IF(((Notenliste!K31)/Notenliste!$K$1)&gt;=((Endnoten!$AH$5+1)/100),1,IF(((Notenliste!K31)/Notenliste!$K$1)&gt;=(Endnoten!$AH$5/100),1.1,IF(((Notenliste!K31)/Notenliste!$K$1)&gt;=(Endnoten!$AH$6/100),1.2,IF(((Notenliste!K31)/Notenliste!$K$1)&gt;=(Endnoten!$AH$7/100),1.3,IF(((Notenliste!K31)/Notenliste!$K$1)&gt;=((Endnoten!$AH$8)/100),1.4,IF(((Notenliste!K31)/Notenliste!$K$1)&gt;=((Endnoten!$AH$9)/100),1.5,IF(((Notenliste!K31)/Notenliste!$K$1)&gt;=((Endnoten!$AH$10)/100),1.6,IF(((Notenliste!K31)/Notenliste!$K$1)&gt;=((Endnoten!$AH$11)/100),1.7,IF(((Notenliste!K31)/Notenliste!$K$1)&gt;=((Endnoten!$AH$12)/100),1.8,IF(((Notenliste!K31)/Notenliste!$K$1)&gt;=((Endnoten!$AH$13)/100),1.9,IF(((Notenliste!K31)/Notenliste!$K$1)&gt;=((Endnoten!$AH$14)/100),2,IF(((Notenliste!K31)/Notenliste!$K$1)&gt;=((Endnoten!$AH$15)/100),2.1,IF(((Notenliste!K31)/Notenliste!$K$1)&gt;=((Endnoten!$AH$16)/100),2.2,IF(((Notenliste!K31)/Notenliste!$K$1)&gt;=((Endnoten!$AH$17)/100),2.3,IF(((Notenliste!K31)/Notenliste!$K$1)&gt;=((Endnoten!$AH$18)/100),2.4,IF(((Notenliste!K31)/Notenliste!$K$1)&gt;=((Endnoten!$AH$19)/100),2.5,IF(((Notenliste!K31)/Notenliste!$K$1)&gt;=((Endnoten!$AH$20)/100),2.6,IF(((Notenliste!K31)/Notenliste!$K$1)&gt;=((Endnoten!$AH$21)/100),2.7,IF(((Notenliste!K31)/Notenliste!$K$1)&gt;=((Endnoten!$AH$22)/100),2.8,IF(((Notenliste!K31)/Notenliste!$K$1)&gt;=((Endnoten!$AH$23)/100),2.9,IF(((Notenliste!K31)/Notenliste!$K$1)&gt;=((Endnoten!$AH$24)/100),3,IF(((Notenliste!K31)/Notenliste!$K$1)&gt;=((Endnoten!$AH$25)/100),3.1,IF(((Notenliste!K31)/Notenliste!$K$1)&gt;=((Endnoten!$AH$26)/100),3.2,IF(((Notenliste!K31)/Notenliste!$K$1)&gt;=((Endnoten!$AH$27)/100),3.3,IF(((Notenliste!K31)/Notenliste!$K$1)&gt;=((Endnoten!$AH$28)/100),3.4,IF(((Notenliste!K31)/Notenliste!$K$1)&gt;=((Endnoten!$AH$29)/100),3.5,IF(((Notenliste!K31)/Notenliste!$K$1)&gt;=((Endnoten!$AH$30)/100),3.6,IF(((Notenliste!K31)/Notenliste!$K$1)&gt;=((Endnoten!$AH$31)/100),3.7,IF(((Notenliste!K31)/Notenliste!$K$1)&gt;=((Endnoten!$AH$32)/100),3.8,IF(((Notenliste!K31)/Notenliste!$K$1)&gt;=((Endnoten!$AH$33)/100),3.9,IF(((Notenliste!K31)/Notenliste!$K$1)&gt;=((Endnoten!$AH$34)/100),4,IF(((Notenliste!K31)/Notenliste!$K$1)&gt;=((Endnoten!$AH$35)/100),4.1,IF(((Notenliste!K31)/Notenliste!$K$1)&gt;=((Endnoten!$AH$36)/100),4.2,IF(((Notenliste!K31)/Notenliste!$K$1)&gt;=((Endnoten!$AH$37)/100),4.3,IF(((Notenliste!K31)/Notenliste!$K$1)&gt;=((Endnoten!$AH$38)/100),4.4,IF(((Notenliste!K31)/Notenliste!$K$1)&gt;=((Endnoten!$AH$39)/100),4.5,IF(((Notenliste!K31)/Notenliste!$K$1)&gt;=((Endnoten!$AH$40)/100),4.6,IF(((Notenliste!K31)/Notenliste!$K$1)&gt;=((Endnoten!$AH$41)/100),4.7,IF(((Notenliste!K31)/Notenliste!$K$1)&gt;=((Endnoten!$AH$42)/100),4.8,IF(((Notenliste!K31)/Notenliste!$K$1)&gt;=((Endnoten!$AH$43)/100),4.9,5))))))))))))))))))))))))))))))))))))))))</f>
        <v>5</v>
      </c>
      <c r="W31" s="39">
        <v>0</v>
      </c>
      <c r="X31" s="36" t="e" cm="1">
        <f t="array" ref="X31">_xlfn.IFS((T31&gt;0.1),(AVERAGE(F31,J31,N31,R31,U31)),(P31&gt;=0.1),(AVERAGE(F31,J31,N31,R31)),(L31&gt;=0.1),(AVERAGE(F31,J31,N31)),(H31&gt;0.1),(AVERAGE(F31,J31)),(D31&gt;0.1),F31)</f>
        <v>#N/A</v>
      </c>
      <c r="Y31" s="40">
        <f t="shared" si="0"/>
        <v>5</v>
      </c>
      <c r="Z31" s="40"/>
      <c r="AA31" s="76">
        <f>Notenliste!AJ31</f>
        <v>1</v>
      </c>
      <c r="AB31" s="40" t="e">
        <f>((AA31*Notenliste!$AJ$2)+(IF(W31=0,X31,Y31)*(1-Notenliste!$AJ$2)))</f>
        <v>#N/A</v>
      </c>
      <c r="AC31" s="41">
        <f t="shared" si="1"/>
        <v>5</v>
      </c>
      <c r="AD31" s="17">
        <f t="shared" si="2"/>
        <v>5</v>
      </c>
      <c r="AG31" s="25">
        <v>3.7</v>
      </c>
      <c r="AH31" s="25">
        <f t="shared" si="10"/>
        <v>61.95</v>
      </c>
      <c r="AI31">
        <f>IF(((AL31+AJ31+AK31)/$AL$3)&gt;=((Endnoten!$AH$5+1)/100),1,IF(((AL31+AJ31+AK31)/$AL$3)&gt;=(Endnoten!$AH$5/100),1.1,IF(((AL31+AJ31+AK31)/$AL$3)&gt;=(Endnoten!$AH$6/100),1.2,IF(((AL31+AJ31+AK31)/$AL$3)&gt;=(Endnoten!$AH$7/100),1.3,IF(((AL31+AJ31+AK31)/$AL$3)&gt;=((Endnoten!$AH$8)/100),1.4,IF(((AL31+AJ31+AK31)/$AL$3)&gt;=((Endnoten!$AH$9)/100),1.5,IF(((AL31+AJ31+AK31)/$AL$3)&gt;=((Endnoten!$AH$10)/100),1.6,IF(((AL31+AJ31+AK31)/$AL$3)&gt;=((Endnoten!$AH$11)/100),1.7,IF(((AL31+AJ31+AK31)/$AL$3)&gt;=((Endnoten!$AH$12)/100),1.8,IF(((AL31+AJ31+AK31)/$AL$3)&gt;=((Endnoten!$AH$13)/100),1.9,IF(((AL31+AJ31+AK31)/$AL$3)&gt;=((Endnoten!$AH$14)/100),2,IF(((AL31+AJ31+AK31)/$AL$3)&gt;=((Endnoten!$AH$15)/100),2.1,IF(((AL31+AJ31+AK31)/$AL$3)&gt;=((Endnoten!$AH$16)/100),2.2,IF(((AL31+AJ31+AK31)/$AL$3)&gt;=((Endnoten!$AH$17)/100),2.3,IF(((AL31+AJ31+AK31)/$AL$3)&gt;=((Endnoten!$AH$18)/100),2.4,IF(((AL31+AJ31+AK31)/$AL$3)&gt;=((Endnoten!$AH$19)/100),2.5,IF(((AL31+AJ31+AK31)/$AL$3)&gt;=((Endnoten!$AH$20)/100),2.6,IF(((AL31+AJ31+AK31)/$AL$3)&gt;=((Endnoten!$AH$21)/100),2.7,IF(((AL31+AJ31+AK31)/$AL$3)&gt;=((Endnoten!$AH$22)/100),2.8,IF(((AL31+AJ31+AK31)/$AL$3)&gt;=((Endnoten!$AH$23)/100),2.9,IF(((AL31+AJ31+AK31)/$AL$3)&gt;=((Endnoten!$AH$24)/100),3,IF(((AL31+AJ31+AK31)/$AL$3)&gt;=((Endnoten!$AH$25)/100),3.1,IF(((AL31+AJ31+AK31)/$AL$3)&gt;=((Endnoten!$AH$26)/100),3.2,IF(((AL31+AJ31+AK31)/$AL$3)&gt;=((Endnoten!$AH$27)/100),3.3,IF(((AL31+AJ31+AK31)/$AL$3)&gt;=((Endnoten!$AH$28)/100),3.4,IF(((AL31+AJ31+AK31)/$AL$3)&gt;=((Endnoten!$AH$29)/100),3.5,IF(((AL31+AJ31+AK31)/$AL$3)&gt;=((Endnoten!$AH$30)/100),3.6,IF(((AL31+AJ31+AK31)/$AL$3)&gt;=((Endnoten!$AH$31)/100),3.7,IF(((AL31+AJ31+AK31)/$AL$3)&gt;=((Endnoten!$AH$32)/100),3.8,IF(((AL31+AJ31+AK31)/$AL$3)&gt;=((Endnoten!$AH$33)/100),3.9,IF(((AL31+AJ31+AK31)/$AL$3)&gt;=((Endnoten!$AH$34)/100),4,IF(((AL31+AJ31+AK31)/$AL$3)&gt;=((Endnoten!$AH$35)/100),4.1,IF(((AL31+AJ31+AK31)/$AL$3)&gt;=((Endnoten!$AH$36)/100),4.2,IF(((AL31+AJ31+AK31)/$AL$3)&gt;=((Endnoten!$AH$37)/100),4.3,IF(((AL31+AJ31+AK31)/$AL$3)&gt;=((Endnoten!$AH$38)/100),4.4,IF(((AL31+AJ31+AK31)/$AL$3)&gt;=((Endnoten!$AH$39)/100),4.5,IF(((AL31+AJ31+AK31)/$AL$3)&gt;=((Endnoten!$AH$40)/100),4.6,IF(((AL31+AJ31+AK31)/$AL$3)&gt;=((Endnoten!$AH$41)/100),4.7,IF(((AL31+AJ31+AK31)/$AL$3)&gt;=((Endnoten!$AH$42)/100),4.8,IF(((AL31+AJ31+AK31)/$AL$3)&gt;=((Endnoten!$AH$43)/100),4.9,5))))))))))))))))))))))))))))))))))))))))</f>
        <v>3.7</v>
      </c>
      <c r="AL31">
        <f t="shared" si="7"/>
        <v>61.95</v>
      </c>
      <c r="AN31" s="82"/>
      <c r="AO31" s="82">
        <f t="shared" si="3"/>
        <v>5</v>
      </c>
      <c r="AP31" s="82">
        <f t="shared" si="4"/>
        <v>5</v>
      </c>
      <c r="AQ31" s="82">
        <f t="shared" si="5"/>
        <v>5</v>
      </c>
      <c r="AR31" s="82">
        <f t="shared" si="6"/>
        <v>5</v>
      </c>
      <c r="AT31" s="1">
        <f>IF(((Notenliste!C31+Notenliste!E31+Notenliste!G31)/$AT$1)&gt;=((Endnoten!$AH$5+1)/100),1,IF(((Notenliste!C31+Notenliste!E31+Notenliste!G31)/$AT$1)&gt;=(Endnoten!$AH$5/100),1.1,IF(((Notenliste!C31+Notenliste!E31+Notenliste!G31)/$AT$1)&gt;=(Endnoten!$AH$6/100),1.2,IF(((Notenliste!C31+Notenliste!E31+Notenliste!G31)/$AT$1)&gt;=(Endnoten!$AH$7/100),1.3,IF(((Notenliste!C31+Notenliste!E31+Notenliste!G31)/$AT$1)&gt;=((Endnoten!$AH$8)/100),1.4,IF(((Notenliste!C31+Notenliste!E31+Notenliste!G31)/$AT$1)&gt;=((Endnoten!$AH$9)/100),1.5,IF(((Notenliste!C31+Notenliste!E31+Notenliste!G31)/$AT$1)&gt;=((Endnoten!$AH$10)/100),1.6,IF(((Notenliste!C31+Notenliste!E31+Notenliste!G31)/$AT$1)&gt;=((Endnoten!$AH$11)/100),1.7,IF(((Notenliste!C31+Notenliste!E31+Notenliste!G31)/$AT$1)&gt;=((Endnoten!$AH$12)/100),1.8,IF(((Notenliste!C31+Notenliste!E31+Notenliste!G31)/$AT$1)&gt;=((Endnoten!$AH$13)/100),1.9,IF(((Notenliste!C31+Notenliste!E31+Notenliste!G31)/$AT$1)&gt;=((Endnoten!$AH$14)/100),2,IF(((Notenliste!C31+Notenliste!E31+Notenliste!G31)/$AT$1)&gt;=((Endnoten!$AH$15)/100),2.1,IF(((Notenliste!C31+Notenliste!E31+Notenliste!G31)/$AT$1)&gt;=((Endnoten!$AH$16)/100),2.2,IF(((Notenliste!C31+Notenliste!E31+Notenliste!G31)/$AT$1)&gt;=((Endnoten!$AH$17)/100),2.3,IF(((Notenliste!C31+Notenliste!E31+Notenliste!G31)/$AT$1)&gt;=((Endnoten!$AH$18)/100),2.4,IF(((Notenliste!C31+Notenliste!E31+Notenliste!G31)/$AT$1)&gt;=((Endnoten!$AH$19)/100),2.5,IF(((Notenliste!C31+Notenliste!E31+Notenliste!G31)/$AT$1)&gt;=((Endnoten!$AH$20)/100),2.6,IF(((Notenliste!C31+Notenliste!E31+Notenliste!G31)/$AT$1)&gt;=((Endnoten!$AH$21)/100),2.7,IF(((Notenliste!C31+Notenliste!E31+Notenliste!G31)/$AT$1)&gt;=((Endnoten!$AH$22)/100),2.8,IF(((Notenliste!C31+Notenliste!E31+Notenliste!G31)/$AT$1)&gt;=((Endnoten!$AH$23)/100),2.9,IF(((Notenliste!C31+Notenliste!E31+Notenliste!G31)/$AT$1)&gt;=((Endnoten!$AH$24)/100),3,IF(((Notenliste!C31+Notenliste!E31+Notenliste!G31)/$AT$1)&gt;=((Endnoten!$AH$25)/100),3.1,IF(((Notenliste!C31+Notenliste!E31+Notenliste!G31)/$AT$1)&gt;=((Endnoten!$AH$26)/100),3.2,IF(((Notenliste!C31+Notenliste!E31+Notenliste!G31)/$AT$1)&gt;=((Endnoten!$AH$27)/100),3.3,IF(((Notenliste!C31+Notenliste!E31+Notenliste!G31)/$AT$1)&gt;=((Endnoten!$AH$28)/100),3.4,IF(((Notenliste!C31+Notenliste!E31+Notenliste!G31)/$AT$1)&gt;=((Endnoten!$AH$29)/100),3.5,IF(((Notenliste!C31+Notenliste!E31+Notenliste!G31)/$AT$1)&gt;=((Endnoten!$AH$30)/100),3.6,IF(((Notenliste!C31+Notenliste!E31+Notenliste!G31)/$AT$1)&gt;=((Endnoten!$AH$31)/100),3.7,IF(((Notenliste!C31+Notenliste!E31+Notenliste!G31)/$AT$1)&gt;=((Endnoten!$AH$32)/100),3.8,IF(((Notenliste!C31+Notenliste!E31+Notenliste!G31)/$AT$1)&gt;=((Endnoten!$AH$33)/100),3.9,IF(((Notenliste!C31+Notenliste!E31+Notenliste!G31)/$AT$1)&gt;=((Endnoten!$AH$34)/100),4,IF(((Notenliste!C31+Notenliste!E31+Notenliste!G31)/$AT$1)&gt;=((Endnoten!$AH$35)/100),4.1,IF(((Notenliste!C31+Notenliste!E31+Notenliste!G31)/$AT$1)&gt;=((Endnoten!$AH$36)/100),4.2,IF(((Notenliste!C31+Notenliste!E31+Notenliste!G31)/$AT$1)&gt;=((Endnoten!$AH$37)/100),4.3,IF(((Notenliste!C31+Notenliste!E31+Notenliste!G31)/$AT$1)&gt;=((Endnoten!$AH$38)/100),4.4,IF(((Notenliste!C31+Notenliste!E31+Notenliste!G31)/$AT$1)&gt;=((Endnoten!$AH$39)/100),4.5,IF(((Notenliste!C31+Notenliste!E31+Notenliste!G31)/$AT$1)&gt;=((Endnoten!$AH$40)/100),4.6,IF(((Notenliste!C31+Notenliste!E31+Notenliste!G31)/$AT$1)&gt;=((Endnoten!$AH$41)/100),4.7,IF(((Notenliste!C31+Notenliste!E31+Notenliste!G31)/$AT$1)&gt;=((Endnoten!$AH$42)/100),4.8,IF(((Notenliste!C31+Notenliste!E31+Notenliste!G31)/$AT$1)&gt;=((Endnoten!$AH$43)/100),4.9,5))))))))))))))))))))))))))))))))))))))))</f>
        <v>5</v>
      </c>
      <c r="AU31" s="1">
        <f>IF(((Notenliste!C31+Notenliste!E31+Notenliste!G31+Notenliste!K31)/$AU$1)&gt;=((Endnoten!$AH$5+1)/100),1,IF(((Notenliste!C31+Notenliste!E31+Notenliste!G31+Notenliste!K31)/$AU$1)&gt;=(Endnoten!$AH$5/100),1.1,IF(((Notenliste!C31+Notenliste!E31+Notenliste!G31+Notenliste!K31)/$AU$1)&gt;=(Endnoten!$AH$6/100),1.2,IF(((Notenliste!C31+Notenliste!E31+Notenliste!G31+Notenliste!K31)/$AU$1)&gt;=(Endnoten!$AH$7/100),1.3,IF(((Notenliste!C31+Notenliste!E31+Notenliste!G31+Notenliste!K31)/$AU$1)&gt;=((Endnoten!$AH$8)/100),1.4,IF(((Notenliste!C31+Notenliste!E31+Notenliste!G31+Notenliste!K31)/$AU$1)&gt;=((Endnoten!$AH$9)/100),1.5,IF(((Notenliste!C31+Notenliste!E31+Notenliste!G31+Notenliste!K31)/$AU$1)&gt;=((Endnoten!$AH$10)/100),1.6,IF(((Notenliste!C31+Notenliste!E31+Notenliste!G31+Notenliste!K31)/$AU$1)&gt;=((Endnoten!$AH$11)/100),1.7,IF(((Notenliste!C31+Notenliste!E31+Notenliste!G31+Notenliste!K31)/$AU$1)&gt;=((Endnoten!$AH$12)/100),1.8,IF(((Notenliste!C31+Notenliste!E31+Notenliste!G31+Notenliste!K31)/$AU$1)&gt;=((Endnoten!$AH$13)/100),1.9,IF(((Notenliste!C31+Notenliste!E31+Notenliste!G31+Notenliste!K31)/$AU$1)&gt;=((Endnoten!$AH$14)/100),2,IF(((Notenliste!C31+Notenliste!E31+Notenliste!G31+Notenliste!K31)/$AU$1)&gt;=((Endnoten!$AH$15)/100),2.1,IF(((Notenliste!C31+Notenliste!E31+Notenliste!G31+Notenliste!K31)/$AU$1)&gt;=((Endnoten!$AH$16)/100),2.2,IF(((Notenliste!C31+Notenliste!E31+Notenliste!G31+Notenliste!K31)/$AU$1)&gt;=((Endnoten!$AH$17)/100),2.3,IF(((Notenliste!C31+Notenliste!E31+Notenliste!G31+Notenliste!K31)/$AU$1)&gt;=((Endnoten!$AH$18)/100),2.4,IF(((Notenliste!C31+Notenliste!E31+Notenliste!G31+Notenliste!K31)/$AU$1)&gt;=((Endnoten!$AH$19)/100),2.5,IF(((Notenliste!C31+Notenliste!E31+Notenliste!G31+Notenliste!K31)/$AU$1)&gt;=((Endnoten!$AH$20)/100),2.6,IF(((Notenliste!C31+Notenliste!E31+Notenliste!G31+Notenliste!K31)/$AU$1)&gt;=((Endnoten!$AH$21)/100),2.7,IF(((Notenliste!C31+Notenliste!E31+Notenliste!G31+Notenliste!K31)/$AU$1)&gt;=((Endnoten!$AH$22)/100),2.8,IF(((Notenliste!C31+Notenliste!E31+Notenliste!G31+Notenliste!K31)/$AU$1)&gt;=((Endnoten!$AH$23)/100),2.9,IF(((Notenliste!C31+Notenliste!E31+Notenliste!G31+Notenliste!K31)/$AU$1)&gt;=((Endnoten!$AH$24)/100),3,IF(((Notenliste!C31+Notenliste!E31+Notenliste!G31+Notenliste!K31)/$AU$1)&gt;=((Endnoten!$AH$25)/100),3.1,IF(((Notenliste!C31+Notenliste!E31+Notenliste!G31+Notenliste!K31)/$AU$1)&gt;=((Endnoten!$AH$26)/100),3.2,IF(((Notenliste!C31+Notenliste!E31+Notenliste!G31+Notenliste!K31)/$AU$1)&gt;=((Endnoten!$AH$27)/100),3.3,IF(((Notenliste!C31+Notenliste!E31+Notenliste!G31+Notenliste!K31)/$AU$1)&gt;=((Endnoten!$AH$28)/100),3.4,IF(((Notenliste!C31+Notenliste!E31+Notenliste!G31+Notenliste!K31)/$AU$1)&gt;=((Endnoten!$AH$29)/100),3.5,IF(((Notenliste!C31+Notenliste!E31+Notenliste!G31+Notenliste!K31)/$AU$1)&gt;=((Endnoten!$AH$30)/100),3.6,IF(((Notenliste!C31+Notenliste!E31+Notenliste!G31+Notenliste!K31)/$AU$1)&gt;=((Endnoten!$AH$31)/100),3.7,IF(((Notenliste!C31+Notenliste!E31+Notenliste!G31+Notenliste!K31)/$AU$1)&gt;=((Endnoten!$AH$32)/100),3.8,IF(((Notenliste!C31+Notenliste!E31+Notenliste!G31+Notenliste!K31)/$AU$1)&gt;=((Endnoten!$AH$33)/100),3.9,IF(((Notenliste!C31+Notenliste!E31+Notenliste!G31+Notenliste!K31)/$AU$1)&gt;=((Endnoten!$AH$34)/100),4,IF(((Notenliste!C31+Notenliste!E31+Notenliste!G31+Notenliste!K31)/$AU$1)&gt;=((Endnoten!$AH$35)/100),4.1,IF(((Notenliste!C31+Notenliste!E31+Notenliste!G31+Notenliste!K31)/$AU$1)&gt;=((Endnoten!$AH$36)/100),4.2,IF(((Notenliste!C31+Notenliste!E31+Notenliste!G31+Notenliste!K31)/$AU$1)&gt;=((Endnoten!$AH$37)/100),4.3,IF(((Notenliste!C31+Notenliste!E31+Notenliste!G31+Notenliste!K31)/$AU$1)&gt;=((Endnoten!$AH$38)/100),4.4,IF(((Notenliste!C31+Notenliste!E31+Notenliste!G31+Notenliste!K31)/$AU$1)&gt;=((Endnoten!$AH$39)/100),4.5,IF(((Notenliste!C31+Notenliste!E31+Notenliste!G31+Notenliste!K31)/$AU$1)&gt;=((Endnoten!$AH$40)/100),4.6,IF(((Notenliste!C31+Notenliste!E31+Notenliste!G31+Notenliste!K31)/$AU$1)&gt;=((Endnoten!$AH$41)/100),4.7,IF(((Notenliste!C31+Notenliste!E31+Notenliste!G31+Notenliste!K31)/$AU$1)&gt;=((Endnoten!$AH$42)/100),4.8,IF(((Notenliste!C31+Notenliste!E31+Notenliste!G31+Notenliste!K31)/$AU$1)&gt;=((Endnoten!$AH$43)/100),4.9,5))))))))))))))))))))))))))))))))))))))))</f>
        <v>5</v>
      </c>
    </row>
    <row r="32" spans="1:47" ht="18.75" x14ac:dyDescent="0.3">
      <c r="A32" s="44">
        <f>'Schüler+Bedienungsanleitung'!A32</f>
        <v>29</v>
      </c>
      <c r="B32" s="45">
        <f>'Schüler+Bedienungsanleitung'!B32</f>
        <v>29</v>
      </c>
      <c r="C32" s="42">
        <f>Notenliste!C32</f>
        <v>0</v>
      </c>
      <c r="D32" s="43">
        <f>IF(Notenliste!C32&gt;=0.1,Notenliste!C32/Notenliste!C$1,)</f>
        <v>0</v>
      </c>
      <c r="E32" s="44">
        <f>IF(Endnoten!D32&gt;=(Endnoten!$AF$5/100),1,IF(Endnoten!D32&gt;=(Endnoten!$AF$6/100),2,IF(Endnoten!D32&gt;=(Endnoten!$AF$7/100),3,IF(Endnoten!D32&gt;=(Endnoten!$AF$8/100),4,5))))</f>
        <v>5</v>
      </c>
      <c r="F32" s="56">
        <f>IF(((Notenliste!C32)/Notenliste!$C$1)&gt;=((Endnoten!$AH$5+1)/100),1,IF(((Notenliste!C32)/Notenliste!$C$1)&gt;=(Endnoten!$AH$5/100),1.1,IF(((Notenliste!C32)/Notenliste!$C$1)&gt;=(Endnoten!$AH$6/100),1.2,IF(((Notenliste!C32)/Notenliste!$C$1)&gt;=(Endnoten!$AH$7/100),1.3,IF(((Notenliste!C32)/Notenliste!$C$1)&gt;=((Endnoten!$AH$8)/100),1.4,IF(((Notenliste!C32)/Notenliste!$C$1)&gt;=((Endnoten!$AH$9)/100),1.5,IF(((Notenliste!C32)/Notenliste!$C$1)&gt;=((Endnoten!$AH$10)/100),1.6,IF(((Notenliste!C32)/Notenliste!$C$1)&gt;=((Endnoten!$AH$11)/100),1.7,IF(((Notenliste!C32)/Notenliste!$C$1)&gt;=((Endnoten!$AH$12)/100),1.8,IF(((Notenliste!C32)/Notenliste!$C$1)&gt;=((Endnoten!$AH$13)/100),1.9,IF(((Notenliste!C32)/Notenliste!$C$1)&gt;=((Endnoten!$AH$14)/100),2,IF(((Notenliste!C32)/Notenliste!$C$1)&gt;=((Endnoten!$AH$15)/100),2.1,IF(((Notenliste!C32)/Notenliste!$C$1)&gt;=((Endnoten!$AH$16)/100),2.2,IF(((Notenliste!C32)/Notenliste!$C$1)&gt;=((Endnoten!$AH$17)/100),2.3,IF(((Notenliste!C32)/Notenliste!$C$1)&gt;=((Endnoten!$AH$18)/100),2.4,IF(((Notenliste!C32)/Notenliste!$C$1)&gt;=((Endnoten!$AH$19)/100),2.5,IF(((Notenliste!C32)/Notenliste!$C$1)&gt;=((Endnoten!$AH$20)/100),2.6,IF(((Notenliste!C32)/Notenliste!$C$1)&gt;=((Endnoten!$AH$21)/100),2.7,IF(((Notenliste!C32)/Notenliste!$C$1)&gt;=((Endnoten!$AH$22)/100),2.8,IF(((Notenliste!C32)/Notenliste!$C$1)&gt;=((Endnoten!$AH$23)/100),2.9,IF(((Notenliste!C32)/Notenliste!$C$1)&gt;=((Endnoten!$AH$24)/100),3,IF(((Notenliste!C32)/Notenliste!$C$1)&gt;=((Endnoten!$AH$25)/100),3.1,IF(((Notenliste!C32)/Notenliste!$C$1)&gt;=((Endnoten!$AH$26)/100),3.2,IF(((Notenliste!C32)/Notenliste!$C$1)&gt;=((Endnoten!$AH$27)/100),3.3,IF(((Notenliste!C32)/Notenliste!$C$1)&gt;=((Endnoten!$AH$28)/100),3.4,IF(((Notenliste!C32)/Notenliste!$C$1)&gt;=((Endnoten!$AH$29)/100),3.5,IF(((Notenliste!C32)/Notenliste!$C$1)&gt;=((Endnoten!$AH$30)/100),3.6,IF(((Notenliste!C32)/Notenliste!$C$1)&gt;=((Endnoten!$AH$31)/100),3.7,IF(((Notenliste!C32)/Notenliste!$C$1)&gt;=((Endnoten!$AH$32)/100),3.8,IF(((Notenliste!C32)/Notenliste!$C$1)&gt;=((Endnoten!$AH$33)/100),3.9,IF(((Notenliste!C32)/Notenliste!$C$1)&gt;=((Endnoten!$AH$34)/100),4,IF(((Notenliste!C32)/Notenliste!$C$1)&gt;=((Endnoten!$AH$35)/100),4.1,IF(((Notenliste!C32)/Notenliste!$C$1)&gt;=((Endnoten!$AH$36)/100),4.2,IF(((Notenliste!C32)/Notenliste!$C$1)&gt;=((Endnoten!$AH$37)/100),4.3,IF(((Notenliste!C32)/Notenliste!$C$1)&gt;=((Endnoten!$AH$38)/100),4.4,IF(((Notenliste!C32)/Notenliste!$C$1)&gt;=((Endnoten!$AH$39)/100),4.5,IF(((Notenliste!C32)/Notenliste!$C$1)&gt;=((Endnoten!$AH$40)/100),4.6,IF(((Notenliste!C32)/Notenliste!$C$1)&gt;=((Endnoten!$AH$41)/100),4.7,IF(((Notenliste!C32)/Notenliste!$C$1)&gt;=((Endnoten!$AH$42)/100),4.8,IF(((Notenliste!C32)/Notenliste!$C$1)&gt;=((Endnoten!$AH$43)/100),4.9,5))))))))))))))))))))))))))))))))))))))))</f>
        <v>5</v>
      </c>
      <c r="G32" s="42">
        <f>Notenliste!E32</f>
        <v>0</v>
      </c>
      <c r="H32" s="43">
        <f>IF(Notenliste!E32&gt;=0.1,Notenliste!E32/Notenliste!E$1,)</f>
        <v>0</v>
      </c>
      <c r="I32" s="44">
        <f>IF(Endnoten!H32&gt;=(Endnoten!$AF$5/100),1,IF(Endnoten!H32&gt;=(Endnoten!$AF$6/100),2,IF(Endnoten!H32&gt;=(Endnoten!$AF$7/100),3,IF(Endnoten!H32&gt;=(Endnoten!$AF$8/100),4,5))))</f>
        <v>5</v>
      </c>
      <c r="J32" s="56">
        <f>IF(((Notenliste!E32)/Notenliste!$E$1)&gt;=((Endnoten!$AH$5+1)/100),1,IF(((Notenliste!E32)/Notenliste!$E$1)&gt;=(Endnoten!$AH$5/100),1.1,IF(((Notenliste!E32)/Notenliste!$E$1)&gt;=(Endnoten!$AH$6/100),1.2,IF(((Notenliste!E32)/Notenliste!$E$1)&gt;=(Endnoten!$AH$7/100),1.3,IF(((Notenliste!E32)/Notenliste!$E$1)&gt;=((Endnoten!$AH$8)/100),1.4,IF(((Notenliste!E32)/Notenliste!$E$1)&gt;=((Endnoten!$AH$9)/100),1.5,IF(((Notenliste!E32)/Notenliste!$E$1)&gt;=((Endnoten!$AH$10)/100),1.6,IF(((Notenliste!E32)/Notenliste!$E$1)&gt;=((Endnoten!$AH$11)/100),1.7,IF(((Notenliste!E32)/Notenliste!$E$1)&gt;=((Endnoten!$AH$12)/100),1.8,IF(((Notenliste!E32)/Notenliste!$E$1)&gt;=((Endnoten!$AH$13)/100),1.9,IF(((Notenliste!E32)/Notenliste!$E$1)&gt;=((Endnoten!$AH$14)/100),2,IF(((Notenliste!E32)/Notenliste!$E$1)&gt;=((Endnoten!$AH$15)/100),2.1,IF(((Notenliste!E32)/Notenliste!$E$1)&gt;=((Endnoten!$AH$16)/100),2.2,IF(((Notenliste!E32)/Notenliste!$E$1)&gt;=((Endnoten!$AH$17)/100),2.3,IF(((Notenliste!E32)/Notenliste!$E$1)&gt;=((Endnoten!$AH$18)/100),2.4,IF(((Notenliste!E32)/Notenliste!$E$1)&gt;=((Endnoten!$AH$19)/100),2.5,IF(((Notenliste!E32)/Notenliste!$E$1)&gt;=((Endnoten!$AH$20)/100),2.6,IF(((Notenliste!E32)/Notenliste!$E$1)&gt;=((Endnoten!$AH$21)/100),2.7,IF(((Notenliste!E32)/Notenliste!$E$1)&gt;=((Endnoten!$AH$22)/100),2.8,IF(((Notenliste!E32)/Notenliste!$E$1)&gt;=((Endnoten!$AH$23)/100),2.9,IF(((Notenliste!E32)/Notenliste!$E$1)&gt;=((Endnoten!$AH$24)/100),3,IF(((Notenliste!E32)/Notenliste!$E$1)&gt;=((Endnoten!$AH$25)/100),3.1,IF(((Notenliste!E32)/Notenliste!$E$1)&gt;=((Endnoten!$AH$26)/100),3.2,IF(((Notenliste!E32)/Notenliste!$E$1)&gt;=((Endnoten!$AH$27)/100),3.3,IF(((Notenliste!E32)/Notenliste!$E$1)&gt;=((Endnoten!$AH$28)/100),3.4,IF(((Notenliste!E32)/Notenliste!$E$1)&gt;=((Endnoten!$AH$29)/100),3.5,IF(((Notenliste!E32)/Notenliste!$E$1)&gt;=((Endnoten!$AH$30)/100),3.6,IF(((Notenliste!E32)/Notenliste!$E$1)&gt;=((Endnoten!$AH$31)/100),3.7,IF(((Notenliste!E32)/Notenliste!$E$1)&gt;=((Endnoten!$AH$32)/100),3.8,IF(((Notenliste!E32)/Notenliste!$E$1)&gt;=((Endnoten!$AH$33)/100),3.9,IF(((Notenliste!E32)/Notenliste!$E$1)&gt;=((Endnoten!$AH$34)/100),4,IF(((Notenliste!E32)/Notenliste!$E$1)&gt;=((Endnoten!$AH$35)/100),4.1,IF(((Notenliste!E32)/Notenliste!$E$1)&gt;=((Endnoten!$AH$36)/100),4.2,IF(((Notenliste!E32)/Notenliste!$E$1)&gt;=((Endnoten!$AH$37)/100),4.3,IF(((Notenliste!E32)/Notenliste!$E$1)&gt;=((Endnoten!$AH$38)/100),4.4,IF(((Notenliste!E32)/Notenliste!$E$1)&gt;=((Endnoten!$AH$39)/100),4.5,IF(((Notenliste!E32)/Notenliste!$E$1)&gt;=((Endnoten!$AH$40)/100),4.6,IF(((Notenliste!E32)/Notenliste!$E$1)&gt;=((Endnoten!$AH$41)/100),4.7,IF(((Notenliste!E32)/Notenliste!$E$1)&gt;=((Endnoten!$AH$42)/100),4.8,IF(((Notenliste!E32)/Notenliste!$E$1)&gt;=((Endnoten!$AH$43)/100),4.9,5))))))))))))))))))))))))))))))))))))))))</f>
        <v>5</v>
      </c>
      <c r="K32" s="42">
        <f>Notenliste!G32</f>
        <v>0</v>
      </c>
      <c r="L32" s="43">
        <f>IF(Notenliste!G32&gt;=0.1,Notenliste!G32/Notenliste!G$1,)</f>
        <v>0</v>
      </c>
      <c r="M32" s="44">
        <f>IF(Endnoten!L32&gt;=(Endnoten!$AF$5/100),1,IF(Endnoten!L32&gt;=(Endnoten!$AF$6/100),2,IF(Endnoten!L32&gt;=(Endnoten!$AF$7/100),3,IF(Endnoten!L32&gt;=(Endnoten!$AF$8/100),4,5))))</f>
        <v>5</v>
      </c>
      <c r="N32" s="56">
        <f>IF(((Notenliste!G32)/Notenliste!$G$1)&gt;=((Endnoten!$AH$5+1)/100),1,IF(((Notenliste!G32)/Notenliste!$G$1)&gt;=(Endnoten!$AH$5/100),1.1,IF(((Notenliste!G32)/Notenliste!$G$1)&gt;=(Endnoten!$AH$6/100),1.2,IF(((Notenliste!G32)/Notenliste!$G$1)&gt;=(Endnoten!$AH$7/100),1.3,IF(((Notenliste!G32)/Notenliste!$G$1)&gt;=((Endnoten!$AH$8)/100),1.4,IF(((Notenliste!G32)/Notenliste!$G$1)&gt;=((Endnoten!$AH$9)/100),1.5,IF(((Notenliste!G32)/Notenliste!$G$1)&gt;=((Endnoten!$AH$10)/100),1.6,IF(((Notenliste!G32)/Notenliste!$G$1)&gt;=((Endnoten!$AH$11)/100),1.7,IF(((Notenliste!G32)/Notenliste!$G$1)&gt;=((Endnoten!$AH$12)/100),1.8,IF(((Notenliste!G32)/Notenliste!$G$1)&gt;=((Endnoten!$AH$13)/100),1.9,IF(((Notenliste!G32)/Notenliste!$G$1)&gt;=((Endnoten!$AH$14)/100),2,IF(((Notenliste!G32)/Notenliste!$G$1)&gt;=((Endnoten!$AH$15)/100),2.1,IF(((Notenliste!G32)/Notenliste!$G$1)&gt;=((Endnoten!$AH$16)/100),2.2,IF(((Notenliste!G32)/Notenliste!$G$1)&gt;=((Endnoten!$AH$17)/100),2.3,IF(((Notenliste!G32)/Notenliste!$G$1)&gt;=((Endnoten!$AH$18)/100),2.4,IF(((Notenliste!G32)/Notenliste!$G$1)&gt;=((Endnoten!$AH$19)/100),2.5,IF(((Notenliste!G32)/Notenliste!$G$1)&gt;=((Endnoten!$AH$20)/100),2.6,IF(((Notenliste!G32)/Notenliste!$G$1)&gt;=((Endnoten!$AH$21)/100),2.7,IF(((Notenliste!G32)/Notenliste!$G$1)&gt;=((Endnoten!$AH$22)/100),2.8,IF(((Notenliste!G32)/Notenliste!$G$1)&gt;=((Endnoten!$AH$23)/100),2.9,IF(((Notenliste!G32)/Notenliste!$G$1)&gt;=((Endnoten!$AH$24)/100),3,IF(((Notenliste!G32)/Notenliste!$G$1)&gt;=((Endnoten!$AH$25)/100),3.1,IF(((Notenliste!G32)/Notenliste!$G$1)&gt;=((Endnoten!$AH$26)/100),3.2,IF(((Notenliste!G32)/Notenliste!$G$1)&gt;=((Endnoten!$AH$27)/100),3.3,IF(((Notenliste!G32)/Notenliste!$G$1)&gt;=((Endnoten!$AH$28)/100),3.4,IF(((Notenliste!G32)/Notenliste!$G$1)&gt;=((Endnoten!$AH$29)/100),3.5,IF(((Notenliste!G32)/Notenliste!$G$1)&gt;=((Endnoten!$AH$30)/100),3.6,IF(((Notenliste!G32)/Notenliste!$G$1)&gt;=((Endnoten!$AH$31)/100),3.7,IF(((Notenliste!G32)/Notenliste!$G$1)&gt;=((Endnoten!$AH$32)/100),3.8,IF(((Notenliste!G32)/Notenliste!$G$1)&gt;=((Endnoten!$AH$33)/100),3.9,IF(((Notenliste!G32)/Notenliste!$G$1)&gt;=((Endnoten!$AH$34)/100),4,IF(((Notenliste!G32)/Notenliste!$G$1)&gt;=((Endnoten!$AH$35)/100),4.1,IF(((Notenliste!G32)/Notenliste!$G$1)&gt;=((Endnoten!$AH$36)/100),4.2,IF(((Notenliste!G32)/Notenliste!$G$1)&gt;=((Endnoten!$AH$37)/100),4.3,IF(((Notenliste!G32)/Notenliste!$G$1)&gt;=((Endnoten!$AH$38)/100),4.4,IF(((Notenliste!G32)/Notenliste!$G$1)&gt;=((Endnoten!$AH$39)/100),4.5,IF(((Notenliste!G32)/Notenliste!$G$1)&gt;=((Endnoten!$AH$40)/100),4.6,IF(((Notenliste!G32)/Notenliste!$G$1)&gt;=((Endnoten!$AH$41)/100),4.7,IF(((Notenliste!G32)/Notenliste!$G$1)&gt;=((Endnoten!$AH$42)/100),4.8,IF(((Notenliste!G32)/Notenliste!$G$1)&gt;=((Endnoten!$AH$43)/100),4.9,5))))))))))))))))))))))))))))))))))))))))</f>
        <v>5</v>
      </c>
      <c r="O32" s="42">
        <f>Notenliste!K32</f>
        <v>0</v>
      </c>
      <c r="P32" s="36">
        <f>IF(Notenliste!I32&gt;=0.1,Notenliste!I32/Notenliste!I$1,)</f>
        <v>0</v>
      </c>
      <c r="Q32" s="44">
        <f>IF(Endnoten!P32&gt;=(Endnoten!$AF$5/100),1,IF(Endnoten!P32&gt;=(Endnoten!$AF$6/100),2,IF(Endnoten!P32&gt;=(Endnoten!$AF$7/100),3,IF(Endnoten!P32&gt;=(Endnoten!$AF$8/100),4,5))))</f>
        <v>5</v>
      </c>
      <c r="R32" s="56">
        <f>IF(((Notenliste!K32)/Notenliste!$G$1)&gt;=((Endnoten!$AH$5+1)/100),1,IF(((Notenliste!K32)/Notenliste!$G$1)&gt;=(Endnoten!$AH$5/100),1.1,IF(((Notenliste!K32)/Notenliste!$G$1)&gt;=(Endnoten!$AH$6/100),1.2,IF(((Notenliste!K32)/Notenliste!$G$1)&gt;=(Endnoten!$AH$7/100),1.3,IF(((Notenliste!K32)/Notenliste!$G$1)&gt;=((Endnoten!$AH$8)/100),1.4,IF(((Notenliste!K32)/Notenliste!$G$1)&gt;=((Endnoten!$AH$9)/100),1.5,IF(((Notenliste!K32)/Notenliste!$G$1)&gt;=((Endnoten!$AH$10)/100),1.6,IF(((Notenliste!K32)/Notenliste!$G$1)&gt;=((Endnoten!$AH$11)/100),1.7,IF(((Notenliste!K32)/Notenliste!$G$1)&gt;=((Endnoten!$AH$12)/100),1.8,IF(((Notenliste!K32)/Notenliste!$G$1)&gt;=((Endnoten!$AH$13)/100),1.9,IF(((Notenliste!K32)/Notenliste!$G$1)&gt;=((Endnoten!$AH$14)/100),2,IF(((Notenliste!K32)/Notenliste!$G$1)&gt;=((Endnoten!$AH$15)/100),2.1,IF(((Notenliste!K32)/Notenliste!$G$1)&gt;=((Endnoten!$AH$16)/100),2.2,IF(((Notenliste!K32)/Notenliste!$G$1)&gt;=((Endnoten!$AH$17)/100),2.3,IF(((Notenliste!K32)/Notenliste!$G$1)&gt;=((Endnoten!$AH$18)/100),2.4,IF(((Notenliste!K32)/Notenliste!$G$1)&gt;=((Endnoten!$AH$19)/100),2.5,IF(((Notenliste!K32)/Notenliste!$G$1)&gt;=((Endnoten!$AH$20)/100),2.6,IF(((Notenliste!K32)/Notenliste!$G$1)&gt;=((Endnoten!$AH$21)/100),2.7,IF(((Notenliste!K32)/Notenliste!$G$1)&gt;=((Endnoten!$AH$22)/100),2.8,IF(((Notenliste!K32)/Notenliste!$G$1)&gt;=((Endnoten!$AH$23)/100),2.9,IF(((Notenliste!K32)/Notenliste!$G$1)&gt;=((Endnoten!$AH$24)/100),3,IF(((Notenliste!K32)/Notenliste!$G$1)&gt;=((Endnoten!$AH$25)/100),3.1,IF(((Notenliste!K32)/Notenliste!$G$1)&gt;=((Endnoten!$AH$26)/100),3.2,IF(((Notenliste!K32)/Notenliste!$G$1)&gt;=((Endnoten!$AH$27)/100),3.3,IF(((Notenliste!K32)/Notenliste!$G$1)&gt;=((Endnoten!$AH$28)/100),3.4,IF(((Notenliste!K32)/Notenliste!$G$1)&gt;=((Endnoten!$AH$29)/100),3.5,IF(((Notenliste!K32)/Notenliste!$G$1)&gt;=((Endnoten!$AH$30)/100),3.6,IF(((Notenliste!K32)/Notenliste!$G$1)&gt;=((Endnoten!$AH$31)/100),3.7,IF(((Notenliste!K32)/Notenliste!$G$1)&gt;=((Endnoten!$AH$32)/100),3.8,IF(((Notenliste!K32)/Notenliste!$G$1)&gt;=((Endnoten!$AH$33)/100),3.9,IF(((Notenliste!K32)/Notenliste!$G$1)&gt;=((Endnoten!$AH$34)/100),4,IF(((Notenliste!K32)/Notenliste!$G$1)&gt;=((Endnoten!$AH$35)/100),4.1,IF(((Notenliste!K32)/Notenliste!$G$1)&gt;=((Endnoten!$AH$36)/100),4.2,IF(((Notenliste!K32)/Notenliste!$G$1)&gt;=((Endnoten!$AH$37)/100),4.3,IF(((Notenliste!K32)/Notenliste!$G$1)&gt;=((Endnoten!$AH$38)/100),4.4,IF(((Notenliste!K32)/Notenliste!$G$1)&gt;=((Endnoten!$AH$39)/100),4.5,IF(((Notenliste!K32)/Notenliste!$G$1)&gt;=((Endnoten!$AH$40)/100),4.6,IF(((Notenliste!K32)/Notenliste!$G$1)&gt;=((Endnoten!$AH$41)/100),4.7,IF(((Notenliste!K32)/Notenliste!$G$1)&gt;=((Endnoten!$AH$42)/100),4.8,IF(((Notenliste!K32)/Notenliste!$G$1)&gt;=((Endnoten!$AH$43)/100),4.9,5))))))))))))))))))))))))))))))))))))))))</f>
        <v>5</v>
      </c>
      <c r="S32" s="42">
        <f>Notenliste!K32</f>
        <v>0</v>
      </c>
      <c r="T32" s="43">
        <f>IF(Notenliste!K32&gt;=0.1,Notenliste!K32/Notenliste!K$1,)</f>
        <v>0</v>
      </c>
      <c r="U32" s="44">
        <f>IF(Endnoten!T32&gt;=(Endnoten!$AF$5/100),1,IF(Endnoten!T32&gt;=(Endnoten!$AF$6/100),2,IF(Endnoten!T32&gt;=(Endnoten!$AF$7/100),3,IF(Endnoten!T32&gt;=(Endnoten!$AF$8/100),4,5))))</f>
        <v>5</v>
      </c>
      <c r="V32" s="56">
        <f>IF(((Notenliste!K32)/Notenliste!$K$1)&gt;=((Endnoten!$AH$5+1)/100),1,IF(((Notenliste!K32)/Notenliste!$K$1)&gt;=(Endnoten!$AH$5/100),1.1,IF(((Notenliste!K32)/Notenliste!$K$1)&gt;=(Endnoten!$AH$6/100),1.2,IF(((Notenliste!K32)/Notenliste!$K$1)&gt;=(Endnoten!$AH$7/100),1.3,IF(((Notenliste!K32)/Notenliste!$K$1)&gt;=((Endnoten!$AH$8)/100),1.4,IF(((Notenliste!K32)/Notenliste!$K$1)&gt;=((Endnoten!$AH$9)/100),1.5,IF(((Notenliste!K32)/Notenliste!$K$1)&gt;=((Endnoten!$AH$10)/100),1.6,IF(((Notenliste!K32)/Notenliste!$K$1)&gt;=((Endnoten!$AH$11)/100),1.7,IF(((Notenliste!K32)/Notenliste!$K$1)&gt;=((Endnoten!$AH$12)/100),1.8,IF(((Notenliste!K32)/Notenliste!$K$1)&gt;=((Endnoten!$AH$13)/100),1.9,IF(((Notenliste!K32)/Notenliste!$K$1)&gt;=((Endnoten!$AH$14)/100),2,IF(((Notenliste!K32)/Notenliste!$K$1)&gt;=((Endnoten!$AH$15)/100),2.1,IF(((Notenliste!K32)/Notenliste!$K$1)&gt;=((Endnoten!$AH$16)/100),2.2,IF(((Notenliste!K32)/Notenliste!$K$1)&gt;=((Endnoten!$AH$17)/100),2.3,IF(((Notenliste!K32)/Notenliste!$K$1)&gt;=((Endnoten!$AH$18)/100),2.4,IF(((Notenliste!K32)/Notenliste!$K$1)&gt;=((Endnoten!$AH$19)/100),2.5,IF(((Notenliste!K32)/Notenliste!$K$1)&gt;=((Endnoten!$AH$20)/100),2.6,IF(((Notenliste!K32)/Notenliste!$K$1)&gt;=((Endnoten!$AH$21)/100),2.7,IF(((Notenliste!K32)/Notenliste!$K$1)&gt;=((Endnoten!$AH$22)/100),2.8,IF(((Notenliste!K32)/Notenliste!$K$1)&gt;=((Endnoten!$AH$23)/100),2.9,IF(((Notenliste!K32)/Notenliste!$K$1)&gt;=((Endnoten!$AH$24)/100),3,IF(((Notenliste!K32)/Notenliste!$K$1)&gt;=((Endnoten!$AH$25)/100),3.1,IF(((Notenliste!K32)/Notenliste!$K$1)&gt;=((Endnoten!$AH$26)/100),3.2,IF(((Notenliste!K32)/Notenliste!$K$1)&gt;=((Endnoten!$AH$27)/100),3.3,IF(((Notenliste!K32)/Notenliste!$K$1)&gt;=((Endnoten!$AH$28)/100),3.4,IF(((Notenliste!K32)/Notenliste!$K$1)&gt;=((Endnoten!$AH$29)/100),3.5,IF(((Notenliste!K32)/Notenliste!$K$1)&gt;=((Endnoten!$AH$30)/100),3.6,IF(((Notenliste!K32)/Notenliste!$K$1)&gt;=((Endnoten!$AH$31)/100),3.7,IF(((Notenliste!K32)/Notenliste!$K$1)&gt;=((Endnoten!$AH$32)/100),3.8,IF(((Notenliste!K32)/Notenliste!$K$1)&gt;=((Endnoten!$AH$33)/100),3.9,IF(((Notenliste!K32)/Notenliste!$K$1)&gt;=((Endnoten!$AH$34)/100),4,IF(((Notenliste!K32)/Notenliste!$K$1)&gt;=((Endnoten!$AH$35)/100),4.1,IF(((Notenliste!K32)/Notenliste!$K$1)&gt;=((Endnoten!$AH$36)/100),4.2,IF(((Notenliste!K32)/Notenliste!$K$1)&gt;=((Endnoten!$AH$37)/100),4.3,IF(((Notenliste!K32)/Notenliste!$K$1)&gt;=((Endnoten!$AH$38)/100),4.4,IF(((Notenliste!K32)/Notenliste!$K$1)&gt;=((Endnoten!$AH$39)/100),4.5,IF(((Notenliste!K32)/Notenliste!$K$1)&gt;=((Endnoten!$AH$40)/100),4.6,IF(((Notenliste!K32)/Notenliste!$K$1)&gt;=((Endnoten!$AH$41)/100),4.7,IF(((Notenliste!K32)/Notenliste!$K$1)&gt;=((Endnoten!$AH$42)/100),4.8,IF(((Notenliste!K32)/Notenliste!$K$1)&gt;=((Endnoten!$AH$43)/100),4.9,5))))))))))))))))))))))))))))))))))))))))</f>
        <v>5</v>
      </c>
      <c r="W32" s="46">
        <v>0</v>
      </c>
      <c r="X32" s="43" t="e" cm="1">
        <f t="array" ref="X32">_xlfn.IFS((T32&gt;0.1),(AVERAGE(F32,J32,N32,R32,U32)),(P32&gt;=0.1),(AVERAGE(F32,J32,N32,R32)),(L32&gt;=0.1),(AVERAGE(F32,J32,N32)),(H32&gt;0.1),(AVERAGE(F32,J32)),(D32&gt;0.1),F32)</f>
        <v>#N/A</v>
      </c>
      <c r="Y32" s="47">
        <f t="shared" si="0"/>
        <v>5</v>
      </c>
      <c r="Z32" s="47"/>
      <c r="AA32" s="77">
        <f>Notenliste!AJ32</f>
        <v>1</v>
      </c>
      <c r="AB32" s="47" t="e">
        <f>((AA32*Notenliste!$AJ$2)+(IF(W32=0,X32,Y32)*(1-Notenliste!$AJ$2)))</f>
        <v>#N/A</v>
      </c>
      <c r="AC32" s="48">
        <f t="shared" si="1"/>
        <v>5</v>
      </c>
      <c r="AD32" s="17">
        <f t="shared" si="2"/>
        <v>5</v>
      </c>
      <c r="AG32" s="25">
        <v>3.8</v>
      </c>
      <c r="AH32" s="25">
        <f t="shared" si="10"/>
        <v>60.45</v>
      </c>
      <c r="AI32">
        <f>IF(((AL32+AJ32+AK32)/$AL$3)&gt;=((Endnoten!$AH$5+1)/100),1,IF(((AL32+AJ32+AK32)/$AL$3)&gt;=(Endnoten!$AH$5/100),1.1,IF(((AL32+AJ32+AK32)/$AL$3)&gt;=(Endnoten!$AH$6/100),1.2,IF(((AL32+AJ32+AK32)/$AL$3)&gt;=(Endnoten!$AH$7/100),1.3,IF(((AL32+AJ32+AK32)/$AL$3)&gt;=((Endnoten!$AH$8)/100),1.4,IF(((AL32+AJ32+AK32)/$AL$3)&gt;=((Endnoten!$AH$9)/100),1.5,IF(((AL32+AJ32+AK32)/$AL$3)&gt;=((Endnoten!$AH$10)/100),1.6,IF(((AL32+AJ32+AK32)/$AL$3)&gt;=((Endnoten!$AH$11)/100),1.7,IF(((AL32+AJ32+AK32)/$AL$3)&gt;=((Endnoten!$AH$12)/100),1.8,IF(((AL32+AJ32+AK32)/$AL$3)&gt;=((Endnoten!$AH$13)/100),1.9,IF(((AL32+AJ32+AK32)/$AL$3)&gt;=((Endnoten!$AH$14)/100),2,IF(((AL32+AJ32+AK32)/$AL$3)&gt;=((Endnoten!$AH$15)/100),2.1,IF(((AL32+AJ32+AK32)/$AL$3)&gt;=((Endnoten!$AH$16)/100),2.2,IF(((AL32+AJ32+AK32)/$AL$3)&gt;=((Endnoten!$AH$17)/100),2.3,IF(((AL32+AJ32+AK32)/$AL$3)&gt;=((Endnoten!$AH$18)/100),2.4,IF(((AL32+AJ32+AK32)/$AL$3)&gt;=((Endnoten!$AH$19)/100),2.5,IF(((AL32+AJ32+AK32)/$AL$3)&gt;=((Endnoten!$AH$20)/100),2.6,IF(((AL32+AJ32+AK32)/$AL$3)&gt;=((Endnoten!$AH$21)/100),2.7,IF(((AL32+AJ32+AK32)/$AL$3)&gt;=((Endnoten!$AH$22)/100),2.8,IF(((AL32+AJ32+AK32)/$AL$3)&gt;=((Endnoten!$AH$23)/100),2.9,IF(((AL32+AJ32+AK32)/$AL$3)&gt;=((Endnoten!$AH$24)/100),3,IF(((AL32+AJ32+AK32)/$AL$3)&gt;=((Endnoten!$AH$25)/100),3.1,IF(((AL32+AJ32+AK32)/$AL$3)&gt;=((Endnoten!$AH$26)/100),3.2,IF(((AL32+AJ32+AK32)/$AL$3)&gt;=((Endnoten!$AH$27)/100),3.3,IF(((AL32+AJ32+AK32)/$AL$3)&gt;=((Endnoten!$AH$28)/100),3.4,IF(((AL32+AJ32+AK32)/$AL$3)&gt;=((Endnoten!$AH$29)/100),3.5,IF(((AL32+AJ32+AK32)/$AL$3)&gt;=((Endnoten!$AH$30)/100),3.6,IF(((AL32+AJ32+AK32)/$AL$3)&gt;=((Endnoten!$AH$31)/100),3.7,IF(((AL32+AJ32+AK32)/$AL$3)&gt;=((Endnoten!$AH$32)/100),3.8,IF(((AL32+AJ32+AK32)/$AL$3)&gt;=((Endnoten!$AH$33)/100),3.9,IF(((AL32+AJ32+AK32)/$AL$3)&gt;=((Endnoten!$AH$34)/100),4,IF(((AL32+AJ32+AK32)/$AL$3)&gt;=((Endnoten!$AH$35)/100),4.1,IF(((AL32+AJ32+AK32)/$AL$3)&gt;=((Endnoten!$AH$36)/100),4.2,IF(((AL32+AJ32+AK32)/$AL$3)&gt;=((Endnoten!$AH$37)/100),4.3,IF(((AL32+AJ32+AK32)/$AL$3)&gt;=((Endnoten!$AH$38)/100),4.4,IF(((AL32+AJ32+AK32)/$AL$3)&gt;=((Endnoten!$AH$39)/100),4.5,IF(((AL32+AJ32+AK32)/$AL$3)&gt;=((Endnoten!$AH$40)/100),4.6,IF(((AL32+AJ32+AK32)/$AL$3)&gt;=((Endnoten!$AH$41)/100),4.7,IF(((AL32+AJ32+AK32)/$AL$3)&gt;=((Endnoten!$AH$42)/100),4.8,IF(((AL32+AJ32+AK32)/$AL$3)&gt;=((Endnoten!$AH$43)/100),4.9,5))))))))))))))))))))))))))))))))))))))))</f>
        <v>3.8</v>
      </c>
      <c r="AL32">
        <f t="shared" si="7"/>
        <v>60.45</v>
      </c>
      <c r="AN32" s="82"/>
      <c r="AO32" s="82">
        <f t="shared" si="3"/>
        <v>5</v>
      </c>
      <c r="AP32" s="82">
        <f t="shared" si="4"/>
        <v>5</v>
      </c>
      <c r="AQ32" s="82">
        <f t="shared" si="5"/>
        <v>5</v>
      </c>
      <c r="AR32" s="82">
        <f t="shared" si="6"/>
        <v>5</v>
      </c>
      <c r="AT32" s="1">
        <f>IF(((Notenliste!C32+Notenliste!E32+Notenliste!G32)/$AT$1)&gt;=((Endnoten!$AH$5+1)/100),1,IF(((Notenliste!C32+Notenliste!E32+Notenliste!G32)/$AT$1)&gt;=(Endnoten!$AH$5/100),1.1,IF(((Notenliste!C32+Notenliste!E32+Notenliste!G32)/$AT$1)&gt;=(Endnoten!$AH$6/100),1.2,IF(((Notenliste!C32+Notenliste!E32+Notenliste!G32)/$AT$1)&gt;=(Endnoten!$AH$7/100),1.3,IF(((Notenliste!C32+Notenliste!E32+Notenliste!G32)/$AT$1)&gt;=((Endnoten!$AH$8)/100),1.4,IF(((Notenliste!C32+Notenliste!E32+Notenliste!G32)/$AT$1)&gt;=((Endnoten!$AH$9)/100),1.5,IF(((Notenliste!C32+Notenliste!E32+Notenliste!G32)/$AT$1)&gt;=((Endnoten!$AH$10)/100),1.6,IF(((Notenliste!C32+Notenliste!E32+Notenliste!G32)/$AT$1)&gt;=((Endnoten!$AH$11)/100),1.7,IF(((Notenliste!C32+Notenliste!E32+Notenliste!G32)/$AT$1)&gt;=((Endnoten!$AH$12)/100),1.8,IF(((Notenliste!C32+Notenliste!E32+Notenliste!G32)/$AT$1)&gt;=((Endnoten!$AH$13)/100),1.9,IF(((Notenliste!C32+Notenliste!E32+Notenliste!G32)/$AT$1)&gt;=((Endnoten!$AH$14)/100),2,IF(((Notenliste!C32+Notenliste!E32+Notenliste!G32)/$AT$1)&gt;=((Endnoten!$AH$15)/100),2.1,IF(((Notenliste!C32+Notenliste!E32+Notenliste!G32)/$AT$1)&gt;=((Endnoten!$AH$16)/100),2.2,IF(((Notenliste!C32+Notenliste!E32+Notenliste!G32)/$AT$1)&gt;=((Endnoten!$AH$17)/100),2.3,IF(((Notenliste!C32+Notenliste!E32+Notenliste!G32)/$AT$1)&gt;=((Endnoten!$AH$18)/100),2.4,IF(((Notenliste!C32+Notenliste!E32+Notenliste!G32)/$AT$1)&gt;=((Endnoten!$AH$19)/100),2.5,IF(((Notenliste!C32+Notenliste!E32+Notenliste!G32)/$AT$1)&gt;=((Endnoten!$AH$20)/100),2.6,IF(((Notenliste!C32+Notenliste!E32+Notenliste!G32)/$AT$1)&gt;=((Endnoten!$AH$21)/100),2.7,IF(((Notenliste!C32+Notenliste!E32+Notenliste!G32)/$AT$1)&gt;=((Endnoten!$AH$22)/100),2.8,IF(((Notenliste!C32+Notenliste!E32+Notenliste!G32)/$AT$1)&gt;=((Endnoten!$AH$23)/100),2.9,IF(((Notenliste!C32+Notenliste!E32+Notenliste!G32)/$AT$1)&gt;=((Endnoten!$AH$24)/100),3,IF(((Notenliste!C32+Notenliste!E32+Notenliste!G32)/$AT$1)&gt;=((Endnoten!$AH$25)/100),3.1,IF(((Notenliste!C32+Notenliste!E32+Notenliste!G32)/$AT$1)&gt;=((Endnoten!$AH$26)/100),3.2,IF(((Notenliste!C32+Notenliste!E32+Notenliste!G32)/$AT$1)&gt;=((Endnoten!$AH$27)/100),3.3,IF(((Notenliste!C32+Notenliste!E32+Notenliste!G32)/$AT$1)&gt;=((Endnoten!$AH$28)/100),3.4,IF(((Notenliste!C32+Notenliste!E32+Notenliste!G32)/$AT$1)&gt;=((Endnoten!$AH$29)/100),3.5,IF(((Notenliste!C32+Notenliste!E32+Notenliste!G32)/$AT$1)&gt;=((Endnoten!$AH$30)/100),3.6,IF(((Notenliste!C32+Notenliste!E32+Notenliste!G32)/$AT$1)&gt;=((Endnoten!$AH$31)/100),3.7,IF(((Notenliste!C32+Notenliste!E32+Notenliste!G32)/$AT$1)&gt;=((Endnoten!$AH$32)/100),3.8,IF(((Notenliste!C32+Notenliste!E32+Notenliste!G32)/$AT$1)&gt;=((Endnoten!$AH$33)/100),3.9,IF(((Notenliste!C32+Notenliste!E32+Notenliste!G32)/$AT$1)&gt;=((Endnoten!$AH$34)/100),4,IF(((Notenliste!C32+Notenliste!E32+Notenliste!G32)/$AT$1)&gt;=((Endnoten!$AH$35)/100),4.1,IF(((Notenliste!C32+Notenliste!E32+Notenliste!G32)/$AT$1)&gt;=((Endnoten!$AH$36)/100),4.2,IF(((Notenliste!C32+Notenliste!E32+Notenliste!G32)/$AT$1)&gt;=((Endnoten!$AH$37)/100),4.3,IF(((Notenliste!C32+Notenliste!E32+Notenliste!G32)/$AT$1)&gt;=((Endnoten!$AH$38)/100),4.4,IF(((Notenliste!C32+Notenliste!E32+Notenliste!G32)/$AT$1)&gt;=((Endnoten!$AH$39)/100),4.5,IF(((Notenliste!C32+Notenliste!E32+Notenliste!G32)/$AT$1)&gt;=((Endnoten!$AH$40)/100),4.6,IF(((Notenliste!C32+Notenliste!E32+Notenliste!G32)/$AT$1)&gt;=((Endnoten!$AH$41)/100),4.7,IF(((Notenliste!C32+Notenliste!E32+Notenliste!G32)/$AT$1)&gt;=((Endnoten!$AH$42)/100),4.8,IF(((Notenliste!C32+Notenliste!E32+Notenliste!G32)/$AT$1)&gt;=((Endnoten!$AH$43)/100),4.9,5))))))))))))))))))))))))))))))))))))))))</f>
        <v>5</v>
      </c>
      <c r="AU32" s="1">
        <f>IF(((Notenliste!C32+Notenliste!E32+Notenliste!G32+Notenliste!K32)/$AU$1)&gt;=((Endnoten!$AH$5+1)/100),1,IF(((Notenliste!C32+Notenliste!E32+Notenliste!G32+Notenliste!K32)/$AU$1)&gt;=(Endnoten!$AH$5/100),1.1,IF(((Notenliste!C32+Notenliste!E32+Notenliste!G32+Notenliste!K32)/$AU$1)&gt;=(Endnoten!$AH$6/100),1.2,IF(((Notenliste!C32+Notenliste!E32+Notenliste!G32+Notenliste!K32)/$AU$1)&gt;=(Endnoten!$AH$7/100),1.3,IF(((Notenliste!C32+Notenliste!E32+Notenliste!G32+Notenliste!K32)/$AU$1)&gt;=((Endnoten!$AH$8)/100),1.4,IF(((Notenliste!C32+Notenliste!E32+Notenliste!G32+Notenliste!K32)/$AU$1)&gt;=((Endnoten!$AH$9)/100),1.5,IF(((Notenliste!C32+Notenliste!E32+Notenliste!G32+Notenliste!K32)/$AU$1)&gt;=((Endnoten!$AH$10)/100),1.6,IF(((Notenliste!C32+Notenliste!E32+Notenliste!G32+Notenliste!K32)/$AU$1)&gt;=((Endnoten!$AH$11)/100),1.7,IF(((Notenliste!C32+Notenliste!E32+Notenliste!G32+Notenliste!K32)/$AU$1)&gt;=((Endnoten!$AH$12)/100),1.8,IF(((Notenliste!C32+Notenliste!E32+Notenliste!G32+Notenliste!K32)/$AU$1)&gt;=((Endnoten!$AH$13)/100),1.9,IF(((Notenliste!C32+Notenliste!E32+Notenliste!G32+Notenliste!K32)/$AU$1)&gt;=((Endnoten!$AH$14)/100),2,IF(((Notenliste!C32+Notenliste!E32+Notenliste!G32+Notenliste!K32)/$AU$1)&gt;=((Endnoten!$AH$15)/100),2.1,IF(((Notenliste!C32+Notenliste!E32+Notenliste!G32+Notenliste!K32)/$AU$1)&gt;=((Endnoten!$AH$16)/100),2.2,IF(((Notenliste!C32+Notenliste!E32+Notenliste!G32+Notenliste!K32)/$AU$1)&gt;=((Endnoten!$AH$17)/100),2.3,IF(((Notenliste!C32+Notenliste!E32+Notenliste!G32+Notenliste!K32)/$AU$1)&gt;=((Endnoten!$AH$18)/100),2.4,IF(((Notenliste!C32+Notenliste!E32+Notenliste!G32+Notenliste!K32)/$AU$1)&gt;=((Endnoten!$AH$19)/100),2.5,IF(((Notenliste!C32+Notenliste!E32+Notenliste!G32+Notenliste!K32)/$AU$1)&gt;=((Endnoten!$AH$20)/100),2.6,IF(((Notenliste!C32+Notenliste!E32+Notenliste!G32+Notenliste!K32)/$AU$1)&gt;=((Endnoten!$AH$21)/100),2.7,IF(((Notenliste!C32+Notenliste!E32+Notenliste!G32+Notenliste!K32)/$AU$1)&gt;=((Endnoten!$AH$22)/100),2.8,IF(((Notenliste!C32+Notenliste!E32+Notenliste!G32+Notenliste!K32)/$AU$1)&gt;=((Endnoten!$AH$23)/100),2.9,IF(((Notenliste!C32+Notenliste!E32+Notenliste!G32+Notenliste!K32)/$AU$1)&gt;=((Endnoten!$AH$24)/100),3,IF(((Notenliste!C32+Notenliste!E32+Notenliste!G32+Notenliste!K32)/$AU$1)&gt;=((Endnoten!$AH$25)/100),3.1,IF(((Notenliste!C32+Notenliste!E32+Notenliste!G32+Notenliste!K32)/$AU$1)&gt;=((Endnoten!$AH$26)/100),3.2,IF(((Notenliste!C32+Notenliste!E32+Notenliste!G32+Notenliste!K32)/$AU$1)&gt;=((Endnoten!$AH$27)/100),3.3,IF(((Notenliste!C32+Notenliste!E32+Notenliste!G32+Notenliste!K32)/$AU$1)&gt;=((Endnoten!$AH$28)/100),3.4,IF(((Notenliste!C32+Notenliste!E32+Notenliste!G32+Notenliste!K32)/$AU$1)&gt;=((Endnoten!$AH$29)/100),3.5,IF(((Notenliste!C32+Notenliste!E32+Notenliste!G32+Notenliste!K32)/$AU$1)&gt;=((Endnoten!$AH$30)/100),3.6,IF(((Notenliste!C32+Notenliste!E32+Notenliste!G32+Notenliste!K32)/$AU$1)&gt;=((Endnoten!$AH$31)/100),3.7,IF(((Notenliste!C32+Notenliste!E32+Notenliste!G32+Notenliste!K32)/$AU$1)&gt;=((Endnoten!$AH$32)/100),3.8,IF(((Notenliste!C32+Notenliste!E32+Notenliste!G32+Notenliste!K32)/$AU$1)&gt;=((Endnoten!$AH$33)/100),3.9,IF(((Notenliste!C32+Notenliste!E32+Notenliste!G32+Notenliste!K32)/$AU$1)&gt;=((Endnoten!$AH$34)/100),4,IF(((Notenliste!C32+Notenliste!E32+Notenliste!G32+Notenliste!K32)/$AU$1)&gt;=((Endnoten!$AH$35)/100),4.1,IF(((Notenliste!C32+Notenliste!E32+Notenliste!G32+Notenliste!K32)/$AU$1)&gt;=((Endnoten!$AH$36)/100),4.2,IF(((Notenliste!C32+Notenliste!E32+Notenliste!G32+Notenliste!K32)/$AU$1)&gt;=((Endnoten!$AH$37)/100),4.3,IF(((Notenliste!C32+Notenliste!E32+Notenliste!G32+Notenliste!K32)/$AU$1)&gt;=((Endnoten!$AH$38)/100),4.4,IF(((Notenliste!C32+Notenliste!E32+Notenliste!G32+Notenliste!K32)/$AU$1)&gt;=((Endnoten!$AH$39)/100),4.5,IF(((Notenliste!C32+Notenliste!E32+Notenliste!G32+Notenliste!K32)/$AU$1)&gt;=((Endnoten!$AH$40)/100),4.6,IF(((Notenliste!C32+Notenliste!E32+Notenliste!G32+Notenliste!K32)/$AU$1)&gt;=((Endnoten!$AH$41)/100),4.7,IF(((Notenliste!C32+Notenliste!E32+Notenliste!G32+Notenliste!K32)/$AU$1)&gt;=((Endnoten!$AH$42)/100),4.8,IF(((Notenliste!C32+Notenliste!E32+Notenliste!G32+Notenliste!K32)/$AU$1)&gt;=((Endnoten!$AH$43)/100),4.9,5))))))))))))))))))))))))))))))))))))))))</f>
        <v>5</v>
      </c>
    </row>
    <row r="33" spans="1:47" ht="19.5" thickBot="1" x14ac:dyDescent="0.35">
      <c r="A33" s="70">
        <f>'Schüler+Bedienungsanleitung'!A33</f>
        <v>30</v>
      </c>
      <c r="B33" s="73">
        <f>'Schüler+Bedienungsanleitung'!B33</f>
        <v>30</v>
      </c>
      <c r="C33" s="68">
        <f>Notenliste!C33</f>
        <v>0</v>
      </c>
      <c r="D33" s="69">
        <f>IF(Notenliste!C33&gt;=0.1,Notenliste!C33/Notenliste!C$1,)</f>
        <v>0</v>
      </c>
      <c r="E33" s="70">
        <f>IF(Endnoten!D33&gt;=(Endnoten!$AF$5/100),1,IF(Endnoten!D33&gt;=(Endnoten!$AF$6/100),2,IF(Endnoten!D33&gt;=(Endnoten!$AF$7/100),3,IF(Endnoten!D33&gt;=(Endnoten!$AF$8/100),4,5))))</f>
        <v>5</v>
      </c>
      <c r="F33" s="71">
        <f>IF(((Notenliste!C33)/Notenliste!$C$1)&gt;=((Endnoten!$AH$5+1)/100),1,IF(((Notenliste!C33)/Notenliste!$C$1)&gt;=(Endnoten!$AH$5/100),1.1,IF(((Notenliste!C33)/Notenliste!$C$1)&gt;=(Endnoten!$AH$6/100),1.2,IF(((Notenliste!C33)/Notenliste!$C$1)&gt;=(Endnoten!$AH$7/100),1.3,IF(((Notenliste!C33)/Notenliste!$C$1)&gt;=((Endnoten!$AH$8)/100),1.4,IF(((Notenliste!C33)/Notenliste!$C$1)&gt;=((Endnoten!$AH$9)/100),1.5,IF(((Notenliste!C33)/Notenliste!$C$1)&gt;=((Endnoten!$AH$10)/100),1.6,IF(((Notenliste!C33)/Notenliste!$C$1)&gt;=((Endnoten!$AH$11)/100),1.7,IF(((Notenliste!C33)/Notenliste!$C$1)&gt;=((Endnoten!$AH$12)/100),1.8,IF(((Notenliste!C33)/Notenliste!$C$1)&gt;=((Endnoten!$AH$13)/100),1.9,IF(((Notenliste!C33)/Notenliste!$C$1)&gt;=((Endnoten!$AH$14)/100),2,IF(((Notenliste!C33)/Notenliste!$C$1)&gt;=((Endnoten!$AH$15)/100),2.1,IF(((Notenliste!C33)/Notenliste!$C$1)&gt;=((Endnoten!$AH$16)/100),2.2,IF(((Notenliste!C33)/Notenliste!$C$1)&gt;=((Endnoten!$AH$17)/100),2.3,IF(((Notenliste!C33)/Notenliste!$C$1)&gt;=((Endnoten!$AH$18)/100),2.4,IF(((Notenliste!C33)/Notenliste!$C$1)&gt;=((Endnoten!$AH$19)/100),2.5,IF(((Notenliste!C33)/Notenliste!$C$1)&gt;=((Endnoten!$AH$20)/100),2.6,IF(((Notenliste!C33)/Notenliste!$C$1)&gt;=((Endnoten!$AH$21)/100),2.7,IF(((Notenliste!C33)/Notenliste!$C$1)&gt;=((Endnoten!$AH$22)/100),2.8,IF(((Notenliste!C33)/Notenliste!$C$1)&gt;=((Endnoten!$AH$23)/100),2.9,IF(((Notenliste!C33)/Notenliste!$C$1)&gt;=((Endnoten!$AH$24)/100),3,IF(((Notenliste!C33)/Notenliste!$C$1)&gt;=((Endnoten!$AH$25)/100),3.1,IF(((Notenliste!C33)/Notenliste!$C$1)&gt;=((Endnoten!$AH$26)/100),3.2,IF(((Notenliste!C33)/Notenliste!$C$1)&gt;=((Endnoten!$AH$27)/100),3.3,IF(((Notenliste!C33)/Notenliste!$C$1)&gt;=((Endnoten!$AH$28)/100),3.4,IF(((Notenliste!C33)/Notenliste!$C$1)&gt;=((Endnoten!$AH$29)/100),3.5,IF(((Notenliste!C33)/Notenliste!$C$1)&gt;=((Endnoten!$AH$30)/100),3.6,IF(((Notenliste!C33)/Notenliste!$C$1)&gt;=((Endnoten!$AH$31)/100),3.7,IF(((Notenliste!C33)/Notenliste!$C$1)&gt;=((Endnoten!$AH$32)/100),3.8,IF(((Notenliste!C33)/Notenliste!$C$1)&gt;=((Endnoten!$AH$33)/100),3.9,IF(((Notenliste!C33)/Notenliste!$C$1)&gt;=((Endnoten!$AH$34)/100),4,IF(((Notenliste!C33)/Notenliste!$C$1)&gt;=((Endnoten!$AH$35)/100),4.1,IF(((Notenliste!C33)/Notenliste!$C$1)&gt;=((Endnoten!$AH$36)/100),4.2,IF(((Notenliste!C33)/Notenliste!$C$1)&gt;=((Endnoten!$AH$37)/100),4.3,IF(((Notenliste!C33)/Notenliste!$C$1)&gt;=((Endnoten!$AH$38)/100),4.4,IF(((Notenliste!C33)/Notenliste!$C$1)&gt;=((Endnoten!$AH$39)/100),4.5,IF(((Notenliste!C33)/Notenliste!$C$1)&gt;=((Endnoten!$AH$40)/100),4.6,IF(((Notenliste!C33)/Notenliste!$C$1)&gt;=((Endnoten!$AH$41)/100),4.7,IF(((Notenliste!C33)/Notenliste!$C$1)&gt;=((Endnoten!$AH$42)/100),4.8,IF(((Notenliste!C33)/Notenliste!$C$1)&gt;=((Endnoten!$AH$43)/100),4.9,5))))))))))))))))))))))))))))))))))))))))</f>
        <v>5</v>
      </c>
      <c r="G33" s="68">
        <f>Notenliste!E33</f>
        <v>0</v>
      </c>
      <c r="H33" s="69">
        <f>IF(Notenliste!E33&gt;=0.1,Notenliste!E33/Notenliste!E$1,)</f>
        <v>0</v>
      </c>
      <c r="I33" s="70">
        <f>IF(Endnoten!H33&gt;=(Endnoten!$AF$5/100),1,IF(Endnoten!H33&gt;=(Endnoten!$AF$6/100),2,IF(Endnoten!H33&gt;=(Endnoten!$AF$7/100),3,IF(Endnoten!H33&gt;=(Endnoten!$AF$8/100),4,5))))</f>
        <v>5</v>
      </c>
      <c r="J33" s="71">
        <f>IF(((Notenliste!E33)/Notenliste!$E$1)&gt;=((Endnoten!$AH$5+1)/100),1,IF(((Notenliste!E33)/Notenliste!$E$1)&gt;=(Endnoten!$AH$5/100),1.1,IF(((Notenliste!E33)/Notenliste!$E$1)&gt;=(Endnoten!$AH$6/100),1.2,IF(((Notenliste!E33)/Notenliste!$E$1)&gt;=(Endnoten!$AH$7/100),1.3,IF(((Notenliste!E33)/Notenliste!$E$1)&gt;=((Endnoten!$AH$8)/100),1.4,IF(((Notenliste!E33)/Notenliste!$E$1)&gt;=((Endnoten!$AH$9)/100),1.5,IF(((Notenliste!E33)/Notenliste!$E$1)&gt;=((Endnoten!$AH$10)/100),1.6,IF(((Notenliste!E33)/Notenliste!$E$1)&gt;=((Endnoten!$AH$11)/100),1.7,IF(((Notenliste!E33)/Notenliste!$E$1)&gt;=((Endnoten!$AH$12)/100),1.8,IF(((Notenliste!E33)/Notenliste!$E$1)&gt;=((Endnoten!$AH$13)/100),1.9,IF(((Notenliste!E33)/Notenliste!$E$1)&gt;=((Endnoten!$AH$14)/100),2,IF(((Notenliste!E33)/Notenliste!$E$1)&gt;=((Endnoten!$AH$15)/100),2.1,IF(((Notenliste!E33)/Notenliste!$E$1)&gt;=((Endnoten!$AH$16)/100),2.2,IF(((Notenliste!E33)/Notenliste!$E$1)&gt;=((Endnoten!$AH$17)/100),2.3,IF(((Notenliste!E33)/Notenliste!$E$1)&gt;=((Endnoten!$AH$18)/100),2.4,IF(((Notenliste!E33)/Notenliste!$E$1)&gt;=((Endnoten!$AH$19)/100),2.5,IF(((Notenliste!E33)/Notenliste!$E$1)&gt;=((Endnoten!$AH$20)/100),2.6,IF(((Notenliste!E33)/Notenliste!$E$1)&gt;=((Endnoten!$AH$21)/100),2.7,IF(((Notenliste!E33)/Notenliste!$E$1)&gt;=((Endnoten!$AH$22)/100),2.8,IF(((Notenliste!E33)/Notenliste!$E$1)&gt;=((Endnoten!$AH$23)/100),2.9,IF(((Notenliste!E33)/Notenliste!$E$1)&gt;=((Endnoten!$AH$24)/100),3,IF(((Notenliste!E33)/Notenliste!$E$1)&gt;=((Endnoten!$AH$25)/100),3.1,IF(((Notenliste!E33)/Notenliste!$E$1)&gt;=((Endnoten!$AH$26)/100),3.2,IF(((Notenliste!E33)/Notenliste!$E$1)&gt;=((Endnoten!$AH$27)/100),3.3,IF(((Notenliste!E33)/Notenliste!$E$1)&gt;=((Endnoten!$AH$28)/100),3.4,IF(((Notenliste!E33)/Notenliste!$E$1)&gt;=((Endnoten!$AH$29)/100),3.5,IF(((Notenliste!E33)/Notenliste!$E$1)&gt;=((Endnoten!$AH$30)/100),3.6,IF(((Notenliste!E33)/Notenliste!$E$1)&gt;=((Endnoten!$AH$31)/100),3.7,IF(((Notenliste!E33)/Notenliste!$E$1)&gt;=((Endnoten!$AH$32)/100),3.8,IF(((Notenliste!E33)/Notenliste!$E$1)&gt;=((Endnoten!$AH$33)/100),3.9,IF(((Notenliste!E33)/Notenliste!$E$1)&gt;=((Endnoten!$AH$34)/100),4,IF(((Notenliste!E33)/Notenliste!$E$1)&gt;=((Endnoten!$AH$35)/100),4.1,IF(((Notenliste!E33)/Notenliste!$E$1)&gt;=((Endnoten!$AH$36)/100),4.2,IF(((Notenliste!E33)/Notenliste!$E$1)&gt;=((Endnoten!$AH$37)/100),4.3,IF(((Notenliste!E33)/Notenliste!$E$1)&gt;=((Endnoten!$AH$38)/100),4.4,IF(((Notenliste!E33)/Notenliste!$E$1)&gt;=((Endnoten!$AH$39)/100),4.5,IF(((Notenliste!E33)/Notenliste!$E$1)&gt;=((Endnoten!$AH$40)/100),4.6,IF(((Notenliste!E33)/Notenliste!$E$1)&gt;=((Endnoten!$AH$41)/100),4.7,IF(((Notenliste!E33)/Notenliste!$E$1)&gt;=((Endnoten!$AH$42)/100),4.8,IF(((Notenliste!E33)/Notenliste!$E$1)&gt;=((Endnoten!$AH$43)/100),4.9,5))))))))))))))))))))))))))))))))))))))))</f>
        <v>5</v>
      </c>
      <c r="K33" s="68">
        <f>Notenliste!G33</f>
        <v>0</v>
      </c>
      <c r="L33" s="69">
        <f>IF(Notenliste!G33&gt;=0.1,Notenliste!G33/Notenliste!G$1,)</f>
        <v>0</v>
      </c>
      <c r="M33" s="70">
        <f>IF(Endnoten!L33&gt;=(Endnoten!$AF$5/100),1,IF(Endnoten!L33&gt;=(Endnoten!$AF$6/100),2,IF(Endnoten!L33&gt;=(Endnoten!$AF$7/100),3,IF(Endnoten!L33&gt;=(Endnoten!$AF$8/100),4,5))))</f>
        <v>5</v>
      </c>
      <c r="N33" s="71">
        <f>IF(((Notenliste!G33)/Notenliste!$G$1)&gt;=((Endnoten!$AH$5+1)/100),1,IF(((Notenliste!G33)/Notenliste!$G$1)&gt;=(Endnoten!$AH$5/100),1.1,IF(((Notenliste!G33)/Notenliste!$G$1)&gt;=(Endnoten!$AH$6/100),1.2,IF(((Notenliste!G33)/Notenliste!$G$1)&gt;=(Endnoten!$AH$7/100),1.3,IF(((Notenliste!G33)/Notenliste!$G$1)&gt;=((Endnoten!$AH$8)/100),1.4,IF(((Notenliste!G33)/Notenliste!$G$1)&gt;=((Endnoten!$AH$9)/100),1.5,IF(((Notenliste!G33)/Notenliste!$G$1)&gt;=((Endnoten!$AH$10)/100),1.6,IF(((Notenliste!G33)/Notenliste!$G$1)&gt;=((Endnoten!$AH$11)/100),1.7,IF(((Notenliste!G33)/Notenliste!$G$1)&gt;=((Endnoten!$AH$12)/100),1.8,IF(((Notenliste!G33)/Notenliste!$G$1)&gt;=((Endnoten!$AH$13)/100),1.9,IF(((Notenliste!G33)/Notenliste!$G$1)&gt;=((Endnoten!$AH$14)/100),2,IF(((Notenliste!G33)/Notenliste!$G$1)&gt;=((Endnoten!$AH$15)/100),2.1,IF(((Notenliste!G33)/Notenliste!$G$1)&gt;=((Endnoten!$AH$16)/100),2.2,IF(((Notenliste!G33)/Notenliste!$G$1)&gt;=((Endnoten!$AH$17)/100),2.3,IF(((Notenliste!G33)/Notenliste!$G$1)&gt;=((Endnoten!$AH$18)/100),2.4,IF(((Notenliste!G33)/Notenliste!$G$1)&gt;=((Endnoten!$AH$19)/100),2.5,IF(((Notenliste!G33)/Notenliste!$G$1)&gt;=((Endnoten!$AH$20)/100),2.6,IF(((Notenliste!G33)/Notenliste!$G$1)&gt;=((Endnoten!$AH$21)/100),2.7,IF(((Notenliste!G33)/Notenliste!$G$1)&gt;=((Endnoten!$AH$22)/100),2.8,IF(((Notenliste!G33)/Notenliste!$G$1)&gt;=((Endnoten!$AH$23)/100),2.9,IF(((Notenliste!G33)/Notenliste!$G$1)&gt;=((Endnoten!$AH$24)/100),3,IF(((Notenliste!G33)/Notenliste!$G$1)&gt;=((Endnoten!$AH$25)/100),3.1,IF(((Notenliste!G33)/Notenliste!$G$1)&gt;=((Endnoten!$AH$26)/100),3.2,IF(((Notenliste!G33)/Notenliste!$G$1)&gt;=((Endnoten!$AH$27)/100),3.3,IF(((Notenliste!G33)/Notenliste!$G$1)&gt;=((Endnoten!$AH$28)/100),3.4,IF(((Notenliste!G33)/Notenliste!$G$1)&gt;=((Endnoten!$AH$29)/100),3.5,IF(((Notenliste!G33)/Notenliste!$G$1)&gt;=((Endnoten!$AH$30)/100),3.6,IF(((Notenliste!G33)/Notenliste!$G$1)&gt;=((Endnoten!$AH$31)/100),3.7,IF(((Notenliste!G33)/Notenliste!$G$1)&gt;=((Endnoten!$AH$32)/100),3.8,IF(((Notenliste!G33)/Notenliste!$G$1)&gt;=((Endnoten!$AH$33)/100),3.9,IF(((Notenliste!G33)/Notenliste!$G$1)&gt;=((Endnoten!$AH$34)/100),4,IF(((Notenliste!G33)/Notenliste!$G$1)&gt;=((Endnoten!$AH$35)/100),4.1,IF(((Notenliste!G33)/Notenliste!$G$1)&gt;=((Endnoten!$AH$36)/100),4.2,IF(((Notenliste!G33)/Notenliste!$G$1)&gt;=((Endnoten!$AH$37)/100),4.3,IF(((Notenliste!G33)/Notenliste!$G$1)&gt;=((Endnoten!$AH$38)/100),4.4,IF(((Notenliste!G33)/Notenliste!$G$1)&gt;=((Endnoten!$AH$39)/100),4.5,IF(((Notenliste!G33)/Notenliste!$G$1)&gt;=((Endnoten!$AH$40)/100),4.6,IF(((Notenliste!G33)/Notenliste!$G$1)&gt;=((Endnoten!$AH$41)/100),4.7,IF(((Notenliste!G33)/Notenliste!$G$1)&gt;=((Endnoten!$AH$42)/100),4.8,IF(((Notenliste!G33)/Notenliste!$G$1)&gt;=((Endnoten!$AH$43)/100),4.9,5))))))))))))))))))))))))))))))))))))))))</f>
        <v>5</v>
      </c>
      <c r="O33" s="68">
        <f>Notenliste!K33</f>
        <v>0</v>
      </c>
      <c r="P33" s="36">
        <f>IF(Notenliste!I33&gt;=0.1,Notenliste!I33/Notenliste!I$1,)</f>
        <v>0</v>
      </c>
      <c r="Q33" s="70">
        <f>IF(Endnoten!P33&gt;=(Endnoten!$AF$5/100),1,IF(Endnoten!P33&gt;=(Endnoten!$AF$6/100),2,IF(Endnoten!P33&gt;=(Endnoten!$AF$7/100),3,IF(Endnoten!P33&gt;=(Endnoten!$AF$8/100),4,5))))</f>
        <v>5</v>
      </c>
      <c r="R33" s="71">
        <f>IF(((Notenliste!K33)/Notenliste!$G$1)&gt;=((Endnoten!$AH$5+1)/100),1,IF(((Notenliste!K33)/Notenliste!$G$1)&gt;=(Endnoten!$AH$5/100),1.1,IF(((Notenliste!K33)/Notenliste!$G$1)&gt;=(Endnoten!$AH$6/100),1.2,IF(((Notenliste!K33)/Notenliste!$G$1)&gt;=(Endnoten!$AH$7/100),1.3,IF(((Notenliste!K33)/Notenliste!$G$1)&gt;=((Endnoten!$AH$8)/100),1.4,IF(((Notenliste!K33)/Notenliste!$G$1)&gt;=((Endnoten!$AH$9)/100),1.5,IF(((Notenliste!K33)/Notenliste!$G$1)&gt;=((Endnoten!$AH$10)/100),1.6,IF(((Notenliste!K33)/Notenliste!$G$1)&gt;=((Endnoten!$AH$11)/100),1.7,IF(((Notenliste!K33)/Notenliste!$G$1)&gt;=((Endnoten!$AH$12)/100),1.8,IF(((Notenliste!K33)/Notenliste!$G$1)&gt;=((Endnoten!$AH$13)/100),1.9,IF(((Notenliste!K33)/Notenliste!$G$1)&gt;=((Endnoten!$AH$14)/100),2,IF(((Notenliste!K33)/Notenliste!$G$1)&gt;=((Endnoten!$AH$15)/100),2.1,IF(((Notenliste!K33)/Notenliste!$G$1)&gt;=((Endnoten!$AH$16)/100),2.2,IF(((Notenliste!K33)/Notenliste!$G$1)&gt;=((Endnoten!$AH$17)/100),2.3,IF(((Notenliste!K33)/Notenliste!$G$1)&gt;=((Endnoten!$AH$18)/100),2.4,IF(((Notenliste!K33)/Notenliste!$G$1)&gt;=((Endnoten!$AH$19)/100),2.5,IF(((Notenliste!K33)/Notenliste!$G$1)&gt;=((Endnoten!$AH$20)/100),2.6,IF(((Notenliste!K33)/Notenliste!$G$1)&gt;=((Endnoten!$AH$21)/100),2.7,IF(((Notenliste!K33)/Notenliste!$G$1)&gt;=((Endnoten!$AH$22)/100),2.8,IF(((Notenliste!K33)/Notenliste!$G$1)&gt;=((Endnoten!$AH$23)/100),2.9,IF(((Notenliste!K33)/Notenliste!$G$1)&gt;=((Endnoten!$AH$24)/100),3,IF(((Notenliste!K33)/Notenliste!$G$1)&gt;=((Endnoten!$AH$25)/100),3.1,IF(((Notenliste!K33)/Notenliste!$G$1)&gt;=((Endnoten!$AH$26)/100),3.2,IF(((Notenliste!K33)/Notenliste!$G$1)&gt;=((Endnoten!$AH$27)/100),3.3,IF(((Notenliste!K33)/Notenliste!$G$1)&gt;=((Endnoten!$AH$28)/100),3.4,IF(((Notenliste!K33)/Notenliste!$G$1)&gt;=((Endnoten!$AH$29)/100),3.5,IF(((Notenliste!K33)/Notenliste!$G$1)&gt;=((Endnoten!$AH$30)/100),3.6,IF(((Notenliste!K33)/Notenliste!$G$1)&gt;=((Endnoten!$AH$31)/100),3.7,IF(((Notenliste!K33)/Notenliste!$G$1)&gt;=((Endnoten!$AH$32)/100),3.8,IF(((Notenliste!K33)/Notenliste!$G$1)&gt;=((Endnoten!$AH$33)/100),3.9,IF(((Notenliste!K33)/Notenliste!$G$1)&gt;=((Endnoten!$AH$34)/100),4,IF(((Notenliste!K33)/Notenliste!$G$1)&gt;=((Endnoten!$AH$35)/100),4.1,IF(((Notenliste!K33)/Notenliste!$G$1)&gt;=((Endnoten!$AH$36)/100),4.2,IF(((Notenliste!K33)/Notenliste!$G$1)&gt;=((Endnoten!$AH$37)/100),4.3,IF(((Notenliste!K33)/Notenliste!$G$1)&gt;=((Endnoten!$AH$38)/100),4.4,IF(((Notenliste!K33)/Notenliste!$G$1)&gt;=((Endnoten!$AH$39)/100),4.5,IF(((Notenliste!K33)/Notenliste!$G$1)&gt;=((Endnoten!$AH$40)/100),4.6,IF(((Notenliste!K33)/Notenliste!$G$1)&gt;=((Endnoten!$AH$41)/100),4.7,IF(((Notenliste!K33)/Notenliste!$G$1)&gt;=((Endnoten!$AH$42)/100),4.8,IF(((Notenliste!K33)/Notenliste!$G$1)&gt;=((Endnoten!$AH$43)/100),4.9,5))))))))))))))))))))))))))))))))))))))))</f>
        <v>5</v>
      </c>
      <c r="S33" s="68">
        <f>Notenliste!K33</f>
        <v>0</v>
      </c>
      <c r="T33" s="69">
        <f>IF(Notenliste!K33&gt;=0.1,Notenliste!K33/Notenliste!K$1,)</f>
        <v>0</v>
      </c>
      <c r="U33" s="70">
        <f>IF(Endnoten!T33&gt;=(Endnoten!$AF$5/100),1,IF(Endnoten!T33&gt;=(Endnoten!$AF$6/100),2,IF(Endnoten!T33&gt;=(Endnoten!$AF$7/100),3,IF(Endnoten!T33&gt;=(Endnoten!$AF$8/100),4,5))))</f>
        <v>5</v>
      </c>
      <c r="V33" s="71">
        <f>IF(((Notenliste!K33)/Notenliste!$K$1)&gt;=((Endnoten!$AH$5+1)/100),1,IF(((Notenliste!K33)/Notenliste!$K$1)&gt;=(Endnoten!$AH$5/100),1.1,IF(((Notenliste!K33)/Notenliste!$K$1)&gt;=(Endnoten!$AH$6/100),1.2,IF(((Notenliste!K33)/Notenliste!$K$1)&gt;=(Endnoten!$AH$7/100),1.3,IF(((Notenliste!K33)/Notenliste!$K$1)&gt;=((Endnoten!$AH$8)/100),1.4,IF(((Notenliste!K33)/Notenliste!$K$1)&gt;=((Endnoten!$AH$9)/100),1.5,IF(((Notenliste!K33)/Notenliste!$K$1)&gt;=((Endnoten!$AH$10)/100),1.6,IF(((Notenliste!K33)/Notenliste!$K$1)&gt;=((Endnoten!$AH$11)/100),1.7,IF(((Notenliste!K33)/Notenliste!$K$1)&gt;=((Endnoten!$AH$12)/100),1.8,IF(((Notenliste!K33)/Notenliste!$K$1)&gt;=((Endnoten!$AH$13)/100),1.9,IF(((Notenliste!K33)/Notenliste!$K$1)&gt;=((Endnoten!$AH$14)/100),2,IF(((Notenliste!K33)/Notenliste!$K$1)&gt;=((Endnoten!$AH$15)/100),2.1,IF(((Notenliste!K33)/Notenliste!$K$1)&gt;=((Endnoten!$AH$16)/100),2.2,IF(((Notenliste!K33)/Notenliste!$K$1)&gt;=((Endnoten!$AH$17)/100),2.3,IF(((Notenliste!K33)/Notenliste!$K$1)&gt;=((Endnoten!$AH$18)/100),2.4,IF(((Notenliste!K33)/Notenliste!$K$1)&gt;=((Endnoten!$AH$19)/100),2.5,IF(((Notenliste!K33)/Notenliste!$K$1)&gt;=((Endnoten!$AH$20)/100),2.6,IF(((Notenliste!K33)/Notenliste!$K$1)&gt;=((Endnoten!$AH$21)/100),2.7,IF(((Notenliste!K33)/Notenliste!$K$1)&gt;=((Endnoten!$AH$22)/100),2.8,IF(((Notenliste!K33)/Notenliste!$K$1)&gt;=((Endnoten!$AH$23)/100),2.9,IF(((Notenliste!K33)/Notenliste!$K$1)&gt;=((Endnoten!$AH$24)/100),3,IF(((Notenliste!K33)/Notenliste!$K$1)&gt;=((Endnoten!$AH$25)/100),3.1,IF(((Notenliste!K33)/Notenliste!$K$1)&gt;=((Endnoten!$AH$26)/100),3.2,IF(((Notenliste!K33)/Notenliste!$K$1)&gt;=((Endnoten!$AH$27)/100),3.3,IF(((Notenliste!K33)/Notenliste!$K$1)&gt;=((Endnoten!$AH$28)/100),3.4,IF(((Notenliste!K33)/Notenliste!$K$1)&gt;=((Endnoten!$AH$29)/100),3.5,IF(((Notenliste!K33)/Notenliste!$K$1)&gt;=((Endnoten!$AH$30)/100),3.6,IF(((Notenliste!K33)/Notenliste!$K$1)&gt;=((Endnoten!$AH$31)/100),3.7,IF(((Notenliste!K33)/Notenliste!$K$1)&gt;=((Endnoten!$AH$32)/100),3.8,IF(((Notenliste!K33)/Notenliste!$K$1)&gt;=((Endnoten!$AH$33)/100),3.9,IF(((Notenliste!K33)/Notenliste!$K$1)&gt;=((Endnoten!$AH$34)/100),4,IF(((Notenliste!K33)/Notenliste!$K$1)&gt;=((Endnoten!$AH$35)/100),4.1,IF(((Notenliste!K33)/Notenliste!$K$1)&gt;=((Endnoten!$AH$36)/100),4.2,IF(((Notenliste!K33)/Notenliste!$K$1)&gt;=((Endnoten!$AH$37)/100),4.3,IF(((Notenliste!K33)/Notenliste!$K$1)&gt;=((Endnoten!$AH$38)/100),4.4,IF(((Notenliste!K33)/Notenliste!$K$1)&gt;=((Endnoten!$AH$39)/100),4.5,IF(((Notenliste!K33)/Notenliste!$K$1)&gt;=((Endnoten!$AH$40)/100),4.6,IF(((Notenliste!K33)/Notenliste!$K$1)&gt;=((Endnoten!$AH$41)/100),4.7,IF(((Notenliste!K33)/Notenliste!$K$1)&gt;=((Endnoten!$AH$42)/100),4.8,IF(((Notenliste!K33)/Notenliste!$K$1)&gt;=((Endnoten!$AH$43)/100),4.9,5))))))))))))))))))))))))))))))))))))))))</f>
        <v>5</v>
      </c>
      <c r="W33" s="53">
        <v>0</v>
      </c>
      <c r="X33" s="69" t="e" cm="1">
        <f t="array" ref="X33">_xlfn.IFS((T33&gt;0.1),(AVERAGE(F33,J33,N33,R33,U33)),(P33&gt;=0.1),(AVERAGE(F33,J33,N33,R33)),(L33&gt;=0.1),(AVERAGE(F33,J33,N33)),(H33&gt;0.1),(AVERAGE(F33,J33)),(D33&gt;0.1),F33)</f>
        <v>#N/A</v>
      </c>
      <c r="Y33" s="54">
        <f t="shared" si="0"/>
        <v>5</v>
      </c>
      <c r="Z33" s="54"/>
      <c r="AA33" s="78">
        <f>Notenliste!AJ33</f>
        <v>1</v>
      </c>
      <c r="AB33" s="54" t="e">
        <f>((AA33*Notenliste!$AJ$2)+(IF(W33=0,X33,Y33)*(1-Notenliste!$AJ$2)))</f>
        <v>#N/A</v>
      </c>
      <c r="AC33" s="55">
        <f t="shared" si="1"/>
        <v>5</v>
      </c>
      <c r="AD33" s="17">
        <f t="shared" si="2"/>
        <v>5</v>
      </c>
      <c r="AG33" s="25">
        <v>3.9</v>
      </c>
      <c r="AH33" s="25">
        <f t="shared" si="10"/>
        <v>58.95</v>
      </c>
      <c r="AI33">
        <f>IF(((AL33+AJ33+AK33)/$AL$3)&gt;=((Endnoten!$AH$5+1)/100),1,IF(((AL33+AJ33+AK33)/$AL$3)&gt;=(Endnoten!$AH$5/100),1.1,IF(((AL33+AJ33+AK33)/$AL$3)&gt;=(Endnoten!$AH$6/100),1.2,IF(((AL33+AJ33+AK33)/$AL$3)&gt;=(Endnoten!$AH$7/100),1.3,IF(((AL33+AJ33+AK33)/$AL$3)&gt;=((Endnoten!$AH$8)/100),1.4,IF(((AL33+AJ33+AK33)/$AL$3)&gt;=((Endnoten!$AH$9)/100),1.5,IF(((AL33+AJ33+AK33)/$AL$3)&gt;=((Endnoten!$AH$10)/100),1.6,IF(((AL33+AJ33+AK33)/$AL$3)&gt;=((Endnoten!$AH$11)/100),1.7,IF(((AL33+AJ33+AK33)/$AL$3)&gt;=((Endnoten!$AH$12)/100),1.8,IF(((AL33+AJ33+AK33)/$AL$3)&gt;=((Endnoten!$AH$13)/100),1.9,IF(((AL33+AJ33+AK33)/$AL$3)&gt;=((Endnoten!$AH$14)/100),2,IF(((AL33+AJ33+AK33)/$AL$3)&gt;=((Endnoten!$AH$15)/100),2.1,IF(((AL33+AJ33+AK33)/$AL$3)&gt;=((Endnoten!$AH$16)/100),2.2,IF(((AL33+AJ33+AK33)/$AL$3)&gt;=((Endnoten!$AH$17)/100),2.3,IF(((AL33+AJ33+AK33)/$AL$3)&gt;=((Endnoten!$AH$18)/100),2.4,IF(((AL33+AJ33+AK33)/$AL$3)&gt;=((Endnoten!$AH$19)/100),2.5,IF(((AL33+AJ33+AK33)/$AL$3)&gt;=((Endnoten!$AH$20)/100),2.6,IF(((AL33+AJ33+AK33)/$AL$3)&gt;=((Endnoten!$AH$21)/100),2.7,IF(((AL33+AJ33+AK33)/$AL$3)&gt;=((Endnoten!$AH$22)/100),2.8,IF(((AL33+AJ33+AK33)/$AL$3)&gt;=((Endnoten!$AH$23)/100),2.9,IF(((AL33+AJ33+AK33)/$AL$3)&gt;=((Endnoten!$AH$24)/100),3,IF(((AL33+AJ33+AK33)/$AL$3)&gt;=((Endnoten!$AH$25)/100),3.1,IF(((AL33+AJ33+AK33)/$AL$3)&gt;=((Endnoten!$AH$26)/100),3.2,IF(((AL33+AJ33+AK33)/$AL$3)&gt;=((Endnoten!$AH$27)/100),3.3,IF(((AL33+AJ33+AK33)/$AL$3)&gt;=((Endnoten!$AH$28)/100),3.4,IF(((AL33+AJ33+AK33)/$AL$3)&gt;=((Endnoten!$AH$29)/100),3.5,IF(((AL33+AJ33+AK33)/$AL$3)&gt;=((Endnoten!$AH$30)/100),3.6,IF(((AL33+AJ33+AK33)/$AL$3)&gt;=((Endnoten!$AH$31)/100),3.7,IF(((AL33+AJ33+AK33)/$AL$3)&gt;=((Endnoten!$AH$32)/100),3.8,IF(((AL33+AJ33+AK33)/$AL$3)&gt;=((Endnoten!$AH$33)/100),3.9,IF(((AL33+AJ33+AK33)/$AL$3)&gt;=((Endnoten!$AH$34)/100),4,IF(((AL33+AJ33+AK33)/$AL$3)&gt;=((Endnoten!$AH$35)/100),4.1,IF(((AL33+AJ33+AK33)/$AL$3)&gt;=((Endnoten!$AH$36)/100),4.2,IF(((AL33+AJ33+AK33)/$AL$3)&gt;=((Endnoten!$AH$37)/100),4.3,IF(((AL33+AJ33+AK33)/$AL$3)&gt;=((Endnoten!$AH$38)/100),4.4,IF(((AL33+AJ33+AK33)/$AL$3)&gt;=((Endnoten!$AH$39)/100),4.5,IF(((AL33+AJ33+AK33)/$AL$3)&gt;=((Endnoten!$AH$40)/100),4.6,IF(((AL33+AJ33+AK33)/$AL$3)&gt;=((Endnoten!$AH$41)/100),4.7,IF(((AL33+AJ33+AK33)/$AL$3)&gt;=((Endnoten!$AH$42)/100),4.8,IF(((AL33+AJ33+AK33)/$AL$3)&gt;=((Endnoten!$AH$43)/100),4.9,5))))))))))))))))))))))))))))))))))))))))</f>
        <v>3.9</v>
      </c>
      <c r="AL33">
        <f t="shared" si="7"/>
        <v>58.95</v>
      </c>
      <c r="AN33" s="82"/>
      <c r="AO33" s="82">
        <f t="shared" si="3"/>
        <v>5</v>
      </c>
      <c r="AP33" s="82">
        <f t="shared" si="4"/>
        <v>5</v>
      </c>
      <c r="AQ33" s="82">
        <f t="shared" si="5"/>
        <v>5</v>
      </c>
      <c r="AR33" s="82">
        <f t="shared" si="6"/>
        <v>5</v>
      </c>
      <c r="AT33" s="1">
        <f>IF(((Notenliste!C33+Notenliste!E33+Notenliste!G33)/$AT$1)&gt;=((Endnoten!$AH$5+1)/100),1,IF(((Notenliste!C33+Notenliste!E33+Notenliste!G33)/$AT$1)&gt;=(Endnoten!$AH$5/100),1.1,IF(((Notenliste!C33+Notenliste!E33+Notenliste!G33)/$AT$1)&gt;=(Endnoten!$AH$6/100),1.2,IF(((Notenliste!C33+Notenliste!E33+Notenliste!G33)/$AT$1)&gt;=(Endnoten!$AH$7/100),1.3,IF(((Notenliste!C33+Notenliste!E33+Notenliste!G33)/$AT$1)&gt;=((Endnoten!$AH$8)/100),1.4,IF(((Notenliste!C33+Notenliste!E33+Notenliste!G33)/$AT$1)&gt;=((Endnoten!$AH$9)/100),1.5,IF(((Notenliste!C33+Notenliste!E33+Notenliste!G33)/$AT$1)&gt;=((Endnoten!$AH$10)/100),1.6,IF(((Notenliste!C33+Notenliste!E33+Notenliste!G33)/$AT$1)&gt;=((Endnoten!$AH$11)/100),1.7,IF(((Notenliste!C33+Notenliste!E33+Notenliste!G33)/$AT$1)&gt;=((Endnoten!$AH$12)/100),1.8,IF(((Notenliste!C33+Notenliste!E33+Notenliste!G33)/$AT$1)&gt;=((Endnoten!$AH$13)/100),1.9,IF(((Notenliste!C33+Notenliste!E33+Notenliste!G33)/$AT$1)&gt;=((Endnoten!$AH$14)/100),2,IF(((Notenliste!C33+Notenliste!E33+Notenliste!G33)/$AT$1)&gt;=((Endnoten!$AH$15)/100),2.1,IF(((Notenliste!C33+Notenliste!E33+Notenliste!G33)/$AT$1)&gt;=((Endnoten!$AH$16)/100),2.2,IF(((Notenliste!C33+Notenliste!E33+Notenliste!G33)/$AT$1)&gt;=((Endnoten!$AH$17)/100),2.3,IF(((Notenliste!C33+Notenliste!E33+Notenliste!G33)/$AT$1)&gt;=((Endnoten!$AH$18)/100),2.4,IF(((Notenliste!C33+Notenliste!E33+Notenliste!G33)/$AT$1)&gt;=((Endnoten!$AH$19)/100),2.5,IF(((Notenliste!C33+Notenliste!E33+Notenliste!G33)/$AT$1)&gt;=((Endnoten!$AH$20)/100),2.6,IF(((Notenliste!C33+Notenliste!E33+Notenliste!G33)/$AT$1)&gt;=((Endnoten!$AH$21)/100),2.7,IF(((Notenliste!C33+Notenliste!E33+Notenliste!G33)/$AT$1)&gt;=((Endnoten!$AH$22)/100),2.8,IF(((Notenliste!C33+Notenliste!E33+Notenliste!G33)/$AT$1)&gt;=((Endnoten!$AH$23)/100),2.9,IF(((Notenliste!C33+Notenliste!E33+Notenliste!G33)/$AT$1)&gt;=((Endnoten!$AH$24)/100),3,IF(((Notenliste!C33+Notenliste!E33+Notenliste!G33)/$AT$1)&gt;=((Endnoten!$AH$25)/100),3.1,IF(((Notenliste!C33+Notenliste!E33+Notenliste!G33)/$AT$1)&gt;=((Endnoten!$AH$26)/100),3.2,IF(((Notenliste!C33+Notenliste!E33+Notenliste!G33)/$AT$1)&gt;=((Endnoten!$AH$27)/100),3.3,IF(((Notenliste!C33+Notenliste!E33+Notenliste!G33)/$AT$1)&gt;=((Endnoten!$AH$28)/100),3.4,IF(((Notenliste!C33+Notenliste!E33+Notenliste!G33)/$AT$1)&gt;=((Endnoten!$AH$29)/100),3.5,IF(((Notenliste!C33+Notenliste!E33+Notenliste!G33)/$AT$1)&gt;=((Endnoten!$AH$30)/100),3.6,IF(((Notenliste!C33+Notenliste!E33+Notenliste!G33)/$AT$1)&gt;=((Endnoten!$AH$31)/100),3.7,IF(((Notenliste!C33+Notenliste!E33+Notenliste!G33)/$AT$1)&gt;=((Endnoten!$AH$32)/100),3.8,IF(((Notenliste!C33+Notenliste!E33+Notenliste!G33)/$AT$1)&gt;=((Endnoten!$AH$33)/100),3.9,IF(((Notenliste!C33+Notenliste!E33+Notenliste!G33)/$AT$1)&gt;=((Endnoten!$AH$34)/100),4,IF(((Notenliste!C33+Notenliste!E33+Notenliste!G33)/$AT$1)&gt;=((Endnoten!$AH$35)/100),4.1,IF(((Notenliste!C33+Notenliste!E33+Notenliste!G33)/$AT$1)&gt;=((Endnoten!$AH$36)/100),4.2,IF(((Notenliste!C33+Notenliste!E33+Notenliste!G33)/$AT$1)&gt;=((Endnoten!$AH$37)/100),4.3,IF(((Notenliste!C33+Notenliste!E33+Notenliste!G33)/$AT$1)&gt;=((Endnoten!$AH$38)/100),4.4,IF(((Notenliste!C33+Notenliste!E33+Notenliste!G33)/$AT$1)&gt;=((Endnoten!$AH$39)/100),4.5,IF(((Notenliste!C33+Notenliste!E33+Notenliste!G33)/$AT$1)&gt;=((Endnoten!$AH$40)/100),4.6,IF(((Notenliste!C33+Notenliste!E33+Notenliste!G33)/$AT$1)&gt;=((Endnoten!$AH$41)/100),4.7,IF(((Notenliste!C33+Notenliste!E33+Notenliste!G33)/$AT$1)&gt;=((Endnoten!$AH$42)/100),4.8,IF(((Notenliste!C33+Notenliste!E33+Notenliste!G33)/$AT$1)&gt;=((Endnoten!$AH$43)/100),4.9,5))))))))))))))))))))))))))))))))))))))))</f>
        <v>5</v>
      </c>
      <c r="AU33" s="1">
        <f>IF(((Notenliste!C33+Notenliste!E33+Notenliste!G33+Notenliste!K33)/$AU$1)&gt;=((Endnoten!$AH$5+1)/100),1,IF(((Notenliste!C33+Notenliste!E33+Notenliste!G33+Notenliste!K33)/$AU$1)&gt;=(Endnoten!$AH$5/100),1.1,IF(((Notenliste!C33+Notenliste!E33+Notenliste!G33+Notenliste!K33)/$AU$1)&gt;=(Endnoten!$AH$6/100),1.2,IF(((Notenliste!C33+Notenliste!E33+Notenliste!G33+Notenliste!K33)/$AU$1)&gt;=(Endnoten!$AH$7/100),1.3,IF(((Notenliste!C33+Notenliste!E33+Notenliste!G33+Notenliste!K33)/$AU$1)&gt;=((Endnoten!$AH$8)/100),1.4,IF(((Notenliste!C33+Notenliste!E33+Notenliste!G33+Notenliste!K33)/$AU$1)&gt;=((Endnoten!$AH$9)/100),1.5,IF(((Notenliste!C33+Notenliste!E33+Notenliste!G33+Notenliste!K33)/$AU$1)&gt;=((Endnoten!$AH$10)/100),1.6,IF(((Notenliste!C33+Notenliste!E33+Notenliste!G33+Notenliste!K33)/$AU$1)&gt;=((Endnoten!$AH$11)/100),1.7,IF(((Notenliste!C33+Notenliste!E33+Notenliste!G33+Notenliste!K33)/$AU$1)&gt;=((Endnoten!$AH$12)/100),1.8,IF(((Notenliste!C33+Notenliste!E33+Notenliste!G33+Notenliste!K33)/$AU$1)&gt;=((Endnoten!$AH$13)/100),1.9,IF(((Notenliste!C33+Notenliste!E33+Notenliste!G33+Notenliste!K33)/$AU$1)&gt;=((Endnoten!$AH$14)/100),2,IF(((Notenliste!C33+Notenliste!E33+Notenliste!G33+Notenliste!K33)/$AU$1)&gt;=((Endnoten!$AH$15)/100),2.1,IF(((Notenliste!C33+Notenliste!E33+Notenliste!G33+Notenliste!K33)/$AU$1)&gt;=((Endnoten!$AH$16)/100),2.2,IF(((Notenliste!C33+Notenliste!E33+Notenliste!G33+Notenliste!K33)/$AU$1)&gt;=((Endnoten!$AH$17)/100),2.3,IF(((Notenliste!C33+Notenliste!E33+Notenliste!G33+Notenliste!K33)/$AU$1)&gt;=((Endnoten!$AH$18)/100),2.4,IF(((Notenliste!C33+Notenliste!E33+Notenliste!G33+Notenliste!K33)/$AU$1)&gt;=((Endnoten!$AH$19)/100),2.5,IF(((Notenliste!C33+Notenliste!E33+Notenliste!G33+Notenliste!K33)/$AU$1)&gt;=((Endnoten!$AH$20)/100),2.6,IF(((Notenliste!C33+Notenliste!E33+Notenliste!G33+Notenliste!K33)/$AU$1)&gt;=((Endnoten!$AH$21)/100),2.7,IF(((Notenliste!C33+Notenliste!E33+Notenliste!G33+Notenliste!K33)/$AU$1)&gt;=((Endnoten!$AH$22)/100),2.8,IF(((Notenliste!C33+Notenliste!E33+Notenliste!G33+Notenliste!K33)/$AU$1)&gt;=((Endnoten!$AH$23)/100),2.9,IF(((Notenliste!C33+Notenliste!E33+Notenliste!G33+Notenliste!K33)/$AU$1)&gt;=((Endnoten!$AH$24)/100),3,IF(((Notenliste!C33+Notenliste!E33+Notenliste!G33+Notenliste!K33)/$AU$1)&gt;=((Endnoten!$AH$25)/100),3.1,IF(((Notenliste!C33+Notenliste!E33+Notenliste!G33+Notenliste!K33)/$AU$1)&gt;=((Endnoten!$AH$26)/100),3.2,IF(((Notenliste!C33+Notenliste!E33+Notenliste!G33+Notenliste!K33)/$AU$1)&gt;=((Endnoten!$AH$27)/100),3.3,IF(((Notenliste!C33+Notenliste!E33+Notenliste!G33+Notenliste!K33)/$AU$1)&gt;=((Endnoten!$AH$28)/100),3.4,IF(((Notenliste!C33+Notenliste!E33+Notenliste!G33+Notenliste!K33)/$AU$1)&gt;=((Endnoten!$AH$29)/100),3.5,IF(((Notenliste!C33+Notenliste!E33+Notenliste!G33+Notenliste!K33)/$AU$1)&gt;=((Endnoten!$AH$30)/100),3.6,IF(((Notenliste!C33+Notenliste!E33+Notenliste!G33+Notenliste!K33)/$AU$1)&gt;=((Endnoten!$AH$31)/100),3.7,IF(((Notenliste!C33+Notenliste!E33+Notenliste!G33+Notenliste!K33)/$AU$1)&gt;=((Endnoten!$AH$32)/100),3.8,IF(((Notenliste!C33+Notenliste!E33+Notenliste!G33+Notenliste!K33)/$AU$1)&gt;=((Endnoten!$AH$33)/100),3.9,IF(((Notenliste!C33+Notenliste!E33+Notenliste!G33+Notenliste!K33)/$AU$1)&gt;=((Endnoten!$AH$34)/100),4,IF(((Notenliste!C33+Notenliste!E33+Notenliste!G33+Notenliste!K33)/$AU$1)&gt;=((Endnoten!$AH$35)/100),4.1,IF(((Notenliste!C33+Notenliste!E33+Notenliste!G33+Notenliste!K33)/$AU$1)&gt;=((Endnoten!$AH$36)/100),4.2,IF(((Notenliste!C33+Notenliste!E33+Notenliste!G33+Notenliste!K33)/$AU$1)&gt;=((Endnoten!$AH$37)/100),4.3,IF(((Notenliste!C33+Notenliste!E33+Notenliste!G33+Notenliste!K33)/$AU$1)&gt;=((Endnoten!$AH$38)/100),4.4,IF(((Notenliste!C33+Notenliste!E33+Notenliste!G33+Notenliste!K33)/$AU$1)&gt;=((Endnoten!$AH$39)/100),4.5,IF(((Notenliste!C33+Notenliste!E33+Notenliste!G33+Notenliste!K33)/$AU$1)&gt;=((Endnoten!$AH$40)/100),4.6,IF(((Notenliste!C33+Notenliste!E33+Notenliste!G33+Notenliste!K33)/$AU$1)&gt;=((Endnoten!$AH$41)/100),4.7,IF(((Notenliste!C33+Notenliste!E33+Notenliste!G33+Notenliste!K33)/$AU$1)&gt;=((Endnoten!$AH$42)/100),4.8,IF(((Notenliste!C33+Notenliste!E33+Notenliste!G33+Notenliste!K33)/$AU$1)&gt;=((Endnoten!$AH$43)/100),4.9,5))))))))))))))))))))))))))))))))))))))))</f>
        <v>5</v>
      </c>
    </row>
    <row r="34" spans="1:47" x14ac:dyDescent="0.25">
      <c r="B34" t="s">
        <v>48</v>
      </c>
      <c r="Z34" s="17">
        <f>AVERAGE(Z4:Z33)</f>
        <v>1</v>
      </c>
      <c r="AG34" s="25">
        <v>4</v>
      </c>
      <c r="AH34" s="25">
        <f t="shared" si="10"/>
        <v>57.45</v>
      </c>
      <c r="AI34">
        <f>IF(((AL34+AJ34+AK34)/$AL$3)&gt;=((Endnoten!$AH$5+1)/100),1,IF(((AL34+AJ34+AK34)/$AL$3)&gt;=(Endnoten!$AH$5/100),1.1,IF(((AL34+AJ34+AK34)/$AL$3)&gt;=(Endnoten!$AH$6/100),1.2,IF(((AL34+AJ34+AK34)/$AL$3)&gt;=(Endnoten!$AH$7/100),1.3,IF(((AL34+AJ34+AK34)/$AL$3)&gt;=((Endnoten!$AH$8)/100),1.4,IF(((AL34+AJ34+AK34)/$AL$3)&gt;=((Endnoten!$AH$9)/100),1.5,IF(((AL34+AJ34+AK34)/$AL$3)&gt;=((Endnoten!$AH$10)/100),1.6,IF(((AL34+AJ34+AK34)/$AL$3)&gt;=((Endnoten!$AH$11)/100),1.7,IF(((AL34+AJ34+AK34)/$AL$3)&gt;=((Endnoten!$AH$12)/100),1.8,IF(((AL34+AJ34+AK34)/$AL$3)&gt;=((Endnoten!$AH$13)/100),1.9,IF(((AL34+AJ34+AK34)/$AL$3)&gt;=((Endnoten!$AH$14)/100),2,IF(((AL34+AJ34+AK34)/$AL$3)&gt;=((Endnoten!$AH$15)/100),2.1,IF(((AL34+AJ34+AK34)/$AL$3)&gt;=((Endnoten!$AH$16)/100),2.2,IF(((AL34+AJ34+AK34)/$AL$3)&gt;=((Endnoten!$AH$17)/100),2.3,IF(((AL34+AJ34+AK34)/$AL$3)&gt;=((Endnoten!$AH$18)/100),2.4,IF(((AL34+AJ34+AK34)/$AL$3)&gt;=((Endnoten!$AH$19)/100),2.5,IF(((AL34+AJ34+AK34)/$AL$3)&gt;=((Endnoten!$AH$20)/100),2.6,IF(((AL34+AJ34+AK34)/$AL$3)&gt;=((Endnoten!$AH$21)/100),2.7,IF(((AL34+AJ34+AK34)/$AL$3)&gt;=((Endnoten!$AH$22)/100),2.8,IF(((AL34+AJ34+AK34)/$AL$3)&gt;=((Endnoten!$AH$23)/100),2.9,IF(((AL34+AJ34+AK34)/$AL$3)&gt;=((Endnoten!$AH$24)/100),3,IF(((AL34+AJ34+AK34)/$AL$3)&gt;=((Endnoten!$AH$25)/100),3.1,IF(((AL34+AJ34+AK34)/$AL$3)&gt;=((Endnoten!$AH$26)/100),3.2,IF(((AL34+AJ34+AK34)/$AL$3)&gt;=((Endnoten!$AH$27)/100),3.3,IF(((AL34+AJ34+AK34)/$AL$3)&gt;=((Endnoten!$AH$28)/100),3.4,IF(((AL34+AJ34+AK34)/$AL$3)&gt;=((Endnoten!$AH$29)/100),3.5,IF(((AL34+AJ34+AK34)/$AL$3)&gt;=((Endnoten!$AH$30)/100),3.6,IF(((AL34+AJ34+AK34)/$AL$3)&gt;=((Endnoten!$AH$31)/100),3.7,IF(((AL34+AJ34+AK34)/$AL$3)&gt;=((Endnoten!$AH$32)/100),3.8,IF(((AL34+AJ34+AK34)/$AL$3)&gt;=((Endnoten!$AH$33)/100),3.9,IF(((AL34+AJ34+AK34)/$AL$3)&gt;=((Endnoten!$AH$34)/100),4,IF(((AL34+AJ34+AK34)/$AL$3)&gt;=((Endnoten!$AH$35)/100),4.1,IF(((AL34+AJ34+AK34)/$AL$3)&gt;=((Endnoten!$AH$36)/100),4.2,IF(((AL34+AJ34+AK34)/$AL$3)&gt;=((Endnoten!$AH$37)/100),4.3,IF(((AL34+AJ34+AK34)/$AL$3)&gt;=((Endnoten!$AH$38)/100),4.4,IF(((AL34+AJ34+AK34)/$AL$3)&gt;=((Endnoten!$AH$39)/100),4.5,IF(((AL34+AJ34+AK34)/$AL$3)&gt;=((Endnoten!$AH$40)/100),4.6,IF(((AL34+AJ34+AK34)/$AL$3)&gt;=((Endnoten!$AH$41)/100),4.7,IF(((AL34+AJ34+AK34)/$AL$3)&gt;=((Endnoten!$AH$42)/100),4.8,IF(((AL34+AJ34+AK34)/$AL$3)&gt;=((Endnoten!$AH$43)/100),4.9,5))))))))))))))))))))))))))))))))))))))))</f>
        <v>4</v>
      </c>
      <c r="AL34">
        <f t="shared" si="7"/>
        <v>57.45</v>
      </c>
    </row>
    <row r="35" spans="1:47" x14ac:dyDescent="0.25">
      <c r="AG35" s="25">
        <v>4.0999999999999996</v>
      </c>
      <c r="AH35" s="25">
        <f t="shared" si="10"/>
        <v>55.95</v>
      </c>
      <c r="AI35">
        <f>IF(((AL35+AJ35+AK35)/$AL$3)&gt;=((Endnoten!$AH$5+1)/100),1,IF(((AL35+AJ35+AK35)/$AL$3)&gt;=(Endnoten!$AH$5/100),1.1,IF(((AL35+AJ35+AK35)/$AL$3)&gt;=(Endnoten!$AH$6/100),1.2,IF(((AL35+AJ35+AK35)/$AL$3)&gt;=(Endnoten!$AH$7/100),1.3,IF(((AL35+AJ35+AK35)/$AL$3)&gt;=((Endnoten!$AH$8)/100),1.4,IF(((AL35+AJ35+AK35)/$AL$3)&gt;=((Endnoten!$AH$9)/100),1.5,IF(((AL35+AJ35+AK35)/$AL$3)&gt;=((Endnoten!$AH$10)/100),1.6,IF(((AL35+AJ35+AK35)/$AL$3)&gt;=((Endnoten!$AH$11)/100),1.7,IF(((AL35+AJ35+AK35)/$AL$3)&gt;=((Endnoten!$AH$12)/100),1.8,IF(((AL35+AJ35+AK35)/$AL$3)&gt;=((Endnoten!$AH$13)/100),1.9,IF(((AL35+AJ35+AK35)/$AL$3)&gt;=((Endnoten!$AH$14)/100),2,IF(((AL35+AJ35+AK35)/$AL$3)&gt;=((Endnoten!$AH$15)/100),2.1,IF(((AL35+AJ35+AK35)/$AL$3)&gt;=((Endnoten!$AH$16)/100),2.2,IF(((AL35+AJ35+AK35)/$AL$3)&gt;=((Endnoten!$AH$17)/100),2.3,IF(((AL35+AJ35+AK35)/$AL$3)&gt;=((Endnoten!$AH$18)/100),2.4,IF(((AL35+AJ35+AK35)/$AL$3)&gt;=((Endnoten!$AH$19)/100),2.5,IF(((AL35+AJ35+AK35)/$AL$3)&gt;=((Endnoten!$AH$20)/100),2.6,IF(((AL35+AJ35+AK35)/$AL$3)&gt;=((Endnoten!$AH$21)/100),2.7,IF(((AL35+AJ35+AK35)/$AL$3)&gt;=((Endnoten!$AH$22)/100),2.8,IF(((AL35+AJ35+AK35)/$AL$3)&gt;=((Endnoten!$AH$23)/100),2.9,IF(((AL35+AJ35+AK35)/$AL$3)&gt;=((Endnoten!$AH$24)/100),3,IF(((AL35+AJ35+AK35)/$AL$3)&gt;=((Endnoten!$AH$25)/100),3.1,IF(((AL35+AJ35+AK35)/$AL$3)&gt;=((Endnoten!$AH$26)/100),3.2,IF(((AL35+AJ35+AK35)/$AL$3)&gt;=((Endnoten!$AH$27)/100),3.3,IF(((AL35+AJ35+AK35)/$AL$3)&gt;=((Endnoten!$AH$28)/100),3.4,IF(((AL35+AJ35+AK35)/$AL$3)&gt;=((Endnoten!$AH$29)/100),3.5,IF(((AL35+AJ35+AK35)/$AL$3)&gt;=((Endnoten!$AH$30)/100),3.6,IF(((AL35+AJ35+AK35)/$AL$3)&gt;=((Endnoten!$AH$31)/100),3.7,IF(((AL35+AJ35+AK35)/$AL$3)&gt;=((Endnoten!$AH$32)/100),3.8,IF(((AL35+AJ35+AK35)/$AL$3)&gt;=((Endnoten!$AH$33)/100),3.9,IF(((AL35+AJ35+AK35)/$AL$3)&gt;=((Endnoten!$AH$34)/100),4,IF(((AL35+AJ35+AK35)/$AL$3)&gt;=((Endnoten!$AH$35)/100),4.1,IF(((AL35+AJ35+AK35)/$AL$3)&gt;=((Endnoten!$AH$36)/100),4.2,IF(((AL35+AJ35+AK35)/$AL$3)&gt;=((Endnoten!$AH$37)/100),4.3,IF(((AL35+AJ35+AK35)/$AL$3)&gt;=((Endnoten!$AH$38)/100),4.4,IF(((AL35+AJ35+AK35)/$AL$3)&gt;=((Endnoten!$AH$39)/100),4.5,IF(((AL35+AJ35+AK35)/$AL$3)&gt;=((Endnoten!$AH$40)/100),4.6,IF(((AL35+AJ35+AK35)/$AL$3)&gt;=((Endnoten!$AH$41)/100),4.7,IF(((AL35+AJ35+AK35)/$AL$3)&gt;=((Endnoten!$AH$42)/100),4.8,IF(((AL35+AJ35+AK35)/$AL$3)&gt;=((Endnoten!$AH$43)/100),4.9,5))))))))))))))))))))))))))))))))))))))))</f>
        <v>4.0999999999999996</v>
      </c>
      <c r="AL35">
        <f t="shared" si="7"/>
        <v>55.95</v>
      </c>
    </row>
    <row r="36" spans="1:47" x14ac:dyDescent="0.25">
      <c r="AG36" s="25">
        <v>4.2</v>
      </c>
      <c r="AH36" s="25">
        <f t="shared" si="10"/>
        <v>54.45</v>
      </c>
      <c r="AI36">
        <f>IF(((AL36+AJ36+AK36)/$AL$3)&gt;=((Endnoten!$AH$5+1)/100),1,IF(((AL36+AJ36+AK36)/$AL$3)&gt;=(Endnoten!$AH$5/100),1.1,IF(((AL36+AJ36+AK36)/$AL$3)&gt;=(Endnoten!$AH$6/100),1.2,IF(((AL36+AJ36+AK36)/$AL$3)&gt;=(Endnoten!$AH$7/100),1.3,IF(((AL36+AJ36+AK36)/$AL$3)&gt;=((Endnoten!$AH$8)/100),1.4,IF(((AL36+AJ36+AK36)/$AL$3)&gt;=((Endnoten!$AH$9)/100),1.5,IF(((AL36+AJ36+AK36)/$AL$3)&gt;=((Endnoten!$AH$10)/100),1.6,IF(((AL36+AJ36+AK36)/$AL$3)&gt;=((Endnoten!$AH$11)/100),1.7,IF(((AL36+AJ36+AK36)/$AL$3)&gt;=((Endnoten!$AH$12)/100),1.8,IF(((AL36+AJ36+AK36)/$AL$3)&gt;=((Endnoten!$AH$13)/100),1.9,IF(((AL36+AJ36+AK36)/$AL$3)&gt;=((Endnoten!$AH$14)/100),2,IF(((AL36+AJ36+AK36)/$AL$3)&gt;=((Endnoten!$AH$15)/100),2.1,IF(((AL36+AJ36+AK36)/$AL$3)&gt;=((Endnoten!$AH$16)/100),2.2,IF(((AL36+AJ36+AK36)/$AL$3)&gt;=((Endnoten!$AH$17)/100),2.3,IF(((AL36+AJ36+AK36)/$AL$3)&gt;=((Endnoten!$AH$18)/100),2.4,IF(((AL36+AJ36+AK36)/$AL$3)&gt;=((Endnoten!$AH$19)/100),2.5,IF(((AL36+AJ36+AK36)/$AL$3)&gt;=((Endnoten!$AH$20)/100),2.6,IF(((AL36+AJ36+AK36)/$AL$3)&gt;=((Endnoten!$AH$21)/100),2.7,IF(((AL36+AJ36+AK36)/$AL$3)&gt;=((Endnoten!$AH$22)/100),2.8,IF(((AL36+AJ36+AK36)/$AL$3)&gt;=((Endnoten!$AH$23)/100),2.9,IF(((AL36+AJ36+AK36)/$AL$3)&gt;=((Endnoten!$AH$24)/100),3,IF(((AL36+AJ36+AK36)/$AL$3)&gt;=((Endnoten!$AH$25)/100),3.1,IF(((AL36+AJ36+AK36)/$AL$3)&gt;=((Endnoten!$AH$26)/100),3.2,IF(((AL36+AJ36+AK36)/$AL$3)&gt;=((Endnoten!$AH$27)/100),3.3,IF(((AL36+AJ36+AK36)/$AL$3)&gt;=((Endnoten!$AH$28)/100),3.4,IF(((AL36+AJ36+AK36)/$AL$3)&gt;=((Endnoten!$AH$29)/100),3.5,IF(((AL36+AJ36+AK36)/$AL$3)&gt;=((Endnoten!$AH$30)/100),3.6,IF(((AL36+AJ36+AK36)/$AL$3)&gt;=((Endnoten!$AH$31)/100),3.7,IF(((AL36+AJ36+AK36)/$AL$3)&gt;=((Endnoten!$AH$32)/100),3.8,IF(((AL36+AJ36+AK36)/$AL$3)&gt;=((Endnoten!$AH$33)/100),3.9,IF(((AL36+AJ36+AK36)/$AL$3)&gt;=((Endnoten!$AH$34)/100),4,IF(((AL36+AJ36+AK36)/$AL$3)&gt;=((Endnoten!$AH$35)/100),4.1,IF(((AL36+AJ36+AK36)/$AL$3)&gt;=((Endnoten!$AH$36)/100),4.2,IF(((AL36+AJ36+AK36)/$AL$3)&gt;=((Endnoten!$AH$37)/100),4.3,IF(((AL36+AJ36+AK36)/$AL$3)&gt;=((Endnoten!$AH$38)/100),4.4,IF(((AL36+AJ36+AK36)/$AL$3)&gt;=((Endnoten!$AH$39)/100),4.5,IF(((AL36+AJ36+AK36)/$AL$3)&gt;=((Endnoten!$AH$40)/100),4.6,IF(((AL36+AJ36+AK36)/$AL$3)&gt;=((Endnoten!$AH$41)/100),4.7,IF(((AL36+AJ36+AK36)/$AL$3)&gt;=((Endnoten!$AH$42)/100),4.8,IF(((AL36+AJ36+AK36)/$AL$3)&gt;=((Endnoten!$AH$43)/100),4.9,5))))))))))))))))))))))))))))))))))))))))</f>
        <v>4.2</v>
      </c>
      <c r="AL36">
        <f t="shared" si="7"/>
        <v>54.45</v>
      </c>
    </row>
    <row r="37" spans="1:47" x14ac:dyDescent="0.25">
      <c r="AG37" s="25">
        <v>4.3</v>
      </c>
      <c r="AH37" s="25">
        <f t="shared" si="10"/>
        <v>52.95</v>
      </c>
      <c r="AI37">
        <f>IF(((AL37+AJ37+AK37)/$AL$3)&gt;=((Endnoten!$AH$5+1)/100),1,IF(((AL37+AJ37+AK37)/$AL$3)&gt;=(Endnoten!$AH$5/100),1.1,IF(((AL37+AJ37+AK37)/$AL$3)&gt;=(Endnoten!$AH$6/100),1.2,IF(((AL37+AJ37+AK37)/$AL$3)&gt;=(Endnoten!$AH$7/100),1.3,IF(((AL37+AJ37+AK37)/$AL$3)&gt;=((Endnoten!$AH$8)/100),1.4,IF(((AL37+AJ37+AK37)/$AL$3)&gt;=((Endnoten!$AH$9)/100),1.5,IF(((AL37+AJ37+AK37)/$AL$3)&gt;=((Endnoten!$AH$10)/100),1.6,IF(((AL37+AJ37+AK37)/$AL$3)&gt;=((Endnoten!$AH$11)/100),1.7,IF(((AL37+AJ37+AK37)/$AL$3)&gt;=((Endnoten!$AH$12)/100),1.8,IF(((AL37+AJ37+AK37)/$AL$3)&gt;=((Endnoten!$AH$13)/100),1.9,IF(((AL37+AJ37+AK37)/$AL$3)&gt;=((Endnoten!$AH$14)/100),2,IF(((AL37+AJ37+AK37)/$AL$3)&gt;=((Endnoten!$AH$15)/100),2.1,IF(((AL37+AJ37+AK37)/$AL$3)&gt;=((Endnoten!$AH$16)/100),2.2,IF(((AL37+AJ37+AK37)/$AL$3)&gt;=((Endnoten!$AH$17)/100),2.3,IF(((AL37+AJ37+AK37)/$AL$3)&gt;=((Endnoten!$AH$18)/100),2.4,IF(((AL37+AJ37+AK37)/$AL$3)&gt;=((Endnoten!$AH$19)/100),2.5,IF(((AL37+AJ37+AK37)/$AL$3)&gt;=((Endnoten!$AH$20)/100),2.6,IF(((AL37+AJ37+AK37)/$AL$3)&gt;=((Endnoten!$AH$21)/100),2.7,IF(((AL37+AJ37+AK37)/$AL$3)&gt;=((Endnoten!$AH$22)/100),2.8,IF(((AL37+AJ37+AK37)/$AL$3)&gt;=((Endnoten!$AH$23)/100),2.9,IF(((AL37+AJ37+AK37)/$AL$3)&gt;=((Endnoten!$AH$24)/100),3,IF(((AL37+AJ37+AK37)/$AL$3)&gt;=((Endnoten!$AH$25)/100),3.1,IF(((AL37+AJ37+AK37)/$AL$3)&gt;=((Endnoten!$AH$26)/100),3.2,IF(((AL37+AJ37+AK37)/$AL$3)&gt;=((Endnoten!$AH$27)/100),3.3,IF(((AL37+AJ37+AK37)/$AL$3)&gt;=((Endnoten!$AH$28)/100),3.4,IF(((AL37+AJ37+AK37)/$AL$3)&gt;=((Endnoten!$AH$29)/100),3.5,IF(((AL37+AJ37+AK37)/$AL$3)&gt;=((Endnoten!$AH$30)/100),3.6,IF(((AL37+AJ37+AK37)/$AL$3)&gt;=((Endnoten!$AH$31)/100),3.7,IF(((AL37+AJ37+AK37)/$AL$3)&gt;=((Endnoten!$AH$32)/100),3.8,IF(((AL37+AJ37+AK37)/$AL$3)&gt;=((Endnoten!$AH$33)/100),3.9,IF(((AL37+AJ37+AK37)/$AL$3)&gt;=((Endnoten!$AH$34)/100),4,IF(((AL37+AJ37+AK37)/$AL$3)&gt;=((Endnoten!$AH$35)/100),4.1,IF(((AL37+AJ37+AK37)/$AL$3)&gt;=((Endnoten!$AH$36)/100),4.2,IF(((AL37+AJ37+AK37)/$AL$3)&gt;=((Endnoten!$AH$37)/100),4.3,IF(((AL37+AJ37+AK37)/$AL$3)&gt;=((Endnoten!$AH$38)/100),4.4,IF(((AL37+AJ37+AK37)/$AL$3)&gt;=((Endnoten!$AH$39)/100),4.5,IF(((AL37+AJ37+AK37)/$AL$3)&gt;=((Endnoten!$AH$40)/100),4.6,IF(((AL37+AJ37+AK37)/$AL$3)&gt;=((Endnoten!$AH$41)/100),4.7,IF(((AL37+AJ37+AK37)/$AL$3)&gt;=((Endnoten!$AH$42)/100),4.8,IF(((AL37+AJ37+AK37)/$AL$3)&gt;=((Endnoten!$AH$43)/100),4.9,5))))))))))))))))))))))))))))))))))))))))</f>
        <v>4.3</v>
      </c>
      <c r="AL37">
        <f t="shared" si="7"/>
        <v>52.95</v>
      </c>
    </row>
    <row r="38" spans="1:47" x14ac:dyDescent="0.25">
      <c r="AG38" s="25">
        <v>4.4000000000000004</v>
      </c>
      <c r="AH38" s="25">
        <f>($AF$7-($AF$8+0.5))/10+AH39</f>
        <v>51.45</v>
      </c>
      <c r="AI38">
        <f>IF(((AL38+AJ38+AK38)/$AL$3)&gt;=((Endnoten!$AH$5+1)/100),1,IF(((AL38+AJ38+AK38)/$AL$3)&gt;=(Endnoten!$AH$5/100),1.1,IF(((AL38+AJ38+AK38)/$AL$3)&gt;=(Endnoten!$AH$6/100),1.2,IF(((AL38+AJ38+AK38)/$AL$3)&gt;=(Endnoten!$AH$7/100),1.3,IF(((AL38+AJ38+AK38)/$AL$3)&gt;=((Endnoten!$AH$8)/100),1.4,IF(((AL38+AJ38+AK38)/$AL$3)&gt;=((Endnoten!$AH$9)/100),1.5,IF(((AL38+AJ38+AK38)/$AL$3)&gt;=((Endnoten!$AH$10)/100),1.6,IF(((AL38+AJ38+AK38)/$AL$3)&gt;=((Endnoten!$AH$11)/100),1.7,IF(((AL38+AJ38+AK38)/$AL$3)&gt;=((Endnoten!$AH$12)/100),1.8,IF(((AL38+AJ38+AK38)/$AL$3)&gt;=((Endnoten!$AH$13)/100),1.9,IF(((AL38+AJ38+AK38)/$AL$3)&gt;=((Endnoten!$AH$14)/100),2,IF(((AL38+AJ38+AK38)/$AL$3)&gt;=((Endnoten!$AH$15)/100),2.1,IF(((AL38+AJ38+AK38)/$AL$3)&gt;=((Endnoten!$AH$16)/100),2.2,IF(((AL38+AJ38+AK38)/$AL$3)&gt;=((Endnoten!$AH$17)/100),2.3,IF(((AL38+AJ38+AK38)/$AL$3)&gt;=((Endnoten!$AH$18)/100),2.4,IF(((AL38+AJ38+AK38)/$AL$3)&gt;=((Endnoten!$AH$19)/100),2.5,IF(((AL38+AJ38+AK38)/$AL$3)&gt;=((Endnoten!$AH$20)/100),2.6,IF(((AL38+AJ38+AK38)/$AL$3)&gt;=((Endnoten!$AH$21)/100),2.7,IF(((AL38+AJ38+AK38)/$AL$3)&gt;=((Endnoten!$AH$22)/100),2.8,IF(((AL38+AJ38+AK38)/$AL$3)&gt;=((Endnoten!$AH$23)/100),2.9,IF(((AL38+AJ38+AK38)/$AL$3)&gt;=((Endnoten!$AH$24)/100),3,IF(((AL38+AJ38+AK38)/$AL$3)&gt;=((Endnoten!$AH$25)/100),3.1,IF(((AL38+AJ38+AK38)/$AL$3)&gt;=((Endnoten!$AH$26)/100),3.2,IF(((AL38+AJ38+AK38)/$AL$3)&gt;=((Endnoten!$AH$27)/100),3.3,IF(((AL38+AJ38+AK38)/$AL$3)&gt;=((Endnoten!$AH$28)/100),3.4,IF(((AL38+AJ38+AK38)/$AL$3)&gt;=((Endnoten!$AH$29)/100),3.5,IF(((AL38+AJ38+AK38)/$AL$3)&gt;=((Endnoten!$AH$30)/100),3.6,IF(((AL38+AJ38+AK38)/$AL$3)&gt;=((Endnoten!$AH$31)/100),3.7,IF(((AL38+AJ38+AK38)/$AL$3)&gt;=((Endnoten!$AH$32)/100),3.8,IF(((AL38+AJ38+AK38)/$AL$3)&gt;=((Endnoten!$AH$33)/100),3.9,IF(((AL38+AJ38+AK38)/$AL$3)&gt;=((Endnoten!$AH$34)/100),4,IF(((AL38+AJ38+AK38)/$AL$3)&gt;=((Endnoten!$AH$35)/100),4.1,IF(((AL38+AJ38+AK38)/$AL$3)&gt;=((Endnoten!$AH$36)/100),4.2,IF(((AL38+AJ38+AK38)/$AL$3)&gt;=((Endnoten!$AH$37)/100),4.3,IF(((AL38+AJ38+AK38)/$AL$3)&gt;=((Endnoten!$AH$38)/100),4.4,IF(((AL38+AJ38+AK38)/$AL$3)&gt;=((Endnoten!$AH$39)/100),4.5,IF(((AL38+AJ38+AK38)/$AL$3)&gt;=((Endnoten!$AH$40)/100),4.6,IF(((AL38+AJ38+AK38)/$AL$3)&gt;=((Endnoten!$AH$41)/100),4.7,IF(((AL38+AJ38+AK38)/$AL$3)&gt;=((Endnoten!$AH$42)/100),4.8,IF(((AL38+AJ38+AK38)/$AL$3)&gt;=((Endnoten!$AH$43)/100),4.9,5))))))))))))))))))))))))))))))))))))))))</f>
        <v>4.4000000000000004</v>
      </c>
      <c r="AL38">
        <f t="shared" ref="AL38:AL62" si="11">AH38</f>
        <v>51.45</v>
      </c>
    </row>
    <row r="39" spans="1:47" x14ac:dyDescent="0.25">
      <c r="AG39" s="27">
        <v>4.5</v>
      </c>
      <c r="AH39" s="27">
        <v>50</v>
      </c>
      <c r="AI39">
        <f>IF(((AL39+AJ39+AK39)/$AL$3)&gt;=((Endnoten!$AH$5+1)/100),1,IF(((AL39+AJ39+AK39)/$AL$3)&gt;=(Endnoten!$AH$5/100),1.1,IF(((AL39+AJ39+AK39)/$AL$3)&gt;=(Endnoten!$AH$6/100),1.2,IF(((AL39+AJ39+AK39)/$AL$3)&gt;=(Endnoten!$AH$7/100),1.3,IF(((AL39+AJ39+AK39)/$AL$3)&gt;=((Endnoten!$AH$8)/100),1.4,IF(((AL39+AJ39+AK39)/$AL$3)&gt;=((Endnoten!$AH$9)/100),1.5,IF(((AL39+AJ39+AK39)/$AL$3)&gt;=((Endnoten!$AH$10)/100),1.6,IF(((AL39+AJ39+AK39)/$AL$3)&gt;=((Endnoten!$AH$11)/100),1.7,IF(((AL39+AJ39+AK39)/$AL$3)&gt;=((Endnoten!$AH$12)/100),1.8,IF(((AL39+AJ39+AK39)/$AL$3)&gt;=((Endnoten!$AH$13)/100),1.9,IF(((AL39+AJ39+AK39)/$AL$3)&gt;=((Endnoten!$AH$14)/100),2,IF(((AL39+AJ39+AK39)/$AL$3)&gt;=((Endnoten!$AH$15)/100),2.1,IF(((AL39+AJ39+AK39)/$AL$3)&gt;=((Endnoten!$AH$16)/100),2.2,IF(((AL39+AJ39+AK39)/$AL$3)&gt;=((Endnoten!$AH$17)/100),2.3,IF(((AL39+AJ39+AK39)/$AL$3)&gt;=((Endnoten!$AH$18)/100),2.4,IF(((AL39+AJ39+AK39)/$AL$3)&gt;=((Endnoten!$AH$19)/100),2.5,IF(((AL39+AJ39+AK39)/$AL$3)&gt;=((Endnoten!$AH$20)/100),2.6,IF(((AL39+AJ39+AK39)/$AL$3)&gt;=((Endnoten!$AH$21)/100),2.7,IF(((AL39+AJ39+AK39)/$AL$3)&gt;=((Endnoten!$AH$22)/100),2.8,IF(((AL39+AJ39+AK39)/$AL$3)&gt;=((Endnoten!$AH$23)/100),2.9,IF(((AL39+AJ39+AK39)/$AL$3)&gt;=((Endnoten!$AH$24)/100),3,IF(((AL39+AJ39+AK39)/$AL$3)&gt;=((Endnoten!$AH$25)/100),3.1,IF(((AL39+AJ39+AK39)/$AL$3)&gt;=((Endnoten!$AH$26)/100),3.2,IF(((AL39+AJ39+AK39)/$AL$3)&gt;=((Endnoten!$AH$27)/100),3.3,IF(((AL39+AJ39+AK39)/$AL$3)&gt;=((Endnoten!$AH$28)/100),3.4,IF(((AL39+AJ39+AK39)/$AL$3)&gt;=((Endnoten!$AH$29)/100),3.5,IF(((AL39+AJ39+AK39)/$AL$3)&gt;=((Endnoten!$AH$30)/100),3.6,IF(((AL39+AJ39+AK39)/$AL$3)&gt;=((Endnoten!$AH$31)/100),3.7,IF(((AL39+AJ39+AK39)/$AL$3)&gt;=((Endnoten!$AH$32)/100),3.8,IF(((AL39+AJ39+AK39)/$AL$3)&gt;=((Endnoten!$AH$33)/100),3.9,IF(((AL39+AJ39+AK39)/$AL$3)&gt;=((Endnoten!$AH$34)/100),4,IF(((AL39+AJ39+AK39)/$AL$3)&gt;=((Endnoten!$AH$35)/100),4.1,IF(((AL39+AJ39+AK39)/$AL$3)&gt;=((Endnoten!$AH$36)/100),4.2,IF(((AL39+AJ39+AK39)/$AL$3)&gt;=((Endnoten!$AH$37)/100),4.3,IF(((AL39+AJ39+AK39)/$AL$3)&gt;=((Endnoten!$AH$38)/100),4.4,IF(((AL39+AJ39+AK39)/$AL$3)&gt;=((Endnoten!$AH$39)/100),4.5,IF(((AL39+AJ39+AK39)/$AL$3)&gt;=((Endnoten!$AH$40)/100),4.6,IF(((AL39+AJ39+AK39)/$AL$3)&gt;=((Endnoten!$AH$41)/100),4.7,IF(((AL39+AJ39+AK39)/$AL$3)&gt;=((Endnoten!$AH$42)/100),4.8,IF(((AL39+AJ39+AK39)/$AL$3)&gt;=((Endnoten!$AH$43)/100),4.9,5))))))))))))))))))))))))))))))))))))))))</f>
        <v>4.5</v>
      </c>
      <c r="AL39">
        <f t="shared" si="11"/>
        <v>50</v>
      </c>
    </row>
    <row r="40" spans="1:47" x14ac:dyDescent="0.25">
      <c r="AG40" s="27">
        <v>4.5999999999999996</v>
      </c>
      <c r="AH40" s="27">
        <f t="shared" ref="AH40:AH41" si="12">AH39-1</f>
        <v>49</v>
      </c>
      <c r="AI40">
        <f>IF(((AL40+AJ40+AK40)/$AL$3)&gt;=((Endnoten!$AH$5+1)/100),1,IF(((AL40+AJ40+AK40)/$AL$3)&gt;=(Endnoten!$AH$5/100),1.1,IF(((AL40+AJ40+AK40)/$AL$3)&gt;=(Endnoten!$AH$6/100),1.2,IF(((AL40+AJ40+AK40)/$AL$3)&gt;=(Endnoten!$AH$7/100),1.3,IF(((AL40+AJ40+AK40)/$AL$3)&gt;=((Endnoten!$AH$8)/100),1.4,IF(((AL40+AJ40+AK40)/$AL$3)&gt;=((Endnoten!$AH$9)/100),1.5,IF(((AL40+AJ40+AK40)/$AL$3)&gt;=((Endnoten!$AH$10)/100),1.6,IF(((AL40+AJ40+AK40)/$AL$3)&gt;=((Endnoten!$AH$11)/100),1.7,IF(((AL40+AJ40+AK40)/$AL$3)&gt;=((Endnoten!$AH$12)/100),1.8,IF(((AL40+AJ40+AK40)/$AL$3)&gt;=((Endnoten!$AH$13)/100),1.9,IF(((AL40+AJ40+AK40)/$AL$3)&gt;=((Endnoten!$AH$14)/100),2,IF(((AL40+AJ40+AK40)/$AL$3)&gt;=((Endnoten!$AH$15)/100),2.1,IF(((AL40+AJ40+AK40)/$AL$3)&gt;=((Endnoten!$AH$16)/100),2.2,IF(((AL40+AJ40+AK40)/$AL$3)&gt;=((Endnoten!$AH$17)/100),2.3,IF(((AL40+AJ40+AK40)/$AL$3)&gt;=((Endnoten!$AH$18)/100),2.4,IF(((AL40+AJ40+AK40)/$AL$3)&gt;=((Endnoten!$AH$19)/100),2.5,IF(((AL40+AJ40+AK40)/$AL$3)&gt;=((Endnoten!$AH$20)/100),2.6,IF(((AL40+AJ40+AK40)/$AL$3)&gt;=((Endnoten!$AH$21)/100),2.7,IF(((AL40+AJ40+AK40)/$AL$3)&gt;=((Endnoten!$AH$22)/100),2.8,IF(((AL40+AJ40+AK40)/$AL$3)&gt;=((Endnoten!$AH$23)/100),2.9,IF(((AL40+AJ40+AK40)/$AL$3)&gt;=((Endnoten!$AH$24)/100),3,IF(((AL40+AJ40+AK40)/$AL$3)&gt;=((Endnoten!$AH$25)/100),3.1,IF(((AL40+AJ40+AK40)/$AL$3)&gt;=((Endnoten!$AH$26)/100),3.2,IF(((AL40+AJ40+AK40)/$AL$3)&gt;=((Endnoten!$AH$27)/100),3.3,IF(((AL40+AJ40+AK40)/$AL$3)&gt;=((Endnoten!$AH$28)/100),3.4,IF(((AL40+AJ40+AK40)/$AL$3)&gt;=((Endnoten!$AH$29)/100),3.5,IF(((AL40+AJ40+AK40)/$AL$3)&gt;=((Endnoten!$AH$30)/100),3.6,IF(((AL40+AJ40+AK40)/$AL$3)&gt;=((Endnoten!$AH$31)/100),3.7,IF(((AL40+AJ40+AK40)/$AL$3)&gt;=((Endnoten!$AH$32)/100),3.8,IF(((AL40+AJ40+AK40)/$AL$3)&gt;=((Endnoten!$AH$33)/100),3.9,IF(((AL40+AJ40+AK40)/$AL$3)&gt;=((Endnoten!$AH$34)/100),4,IF(((AL40+AJ40+AK40)/$AL$3)&gt;=((Endnoten!$AH$35)/100),4.1,IF(((AL40+AJ40+AK40)/$AL$3)&gt;=((Endnoten!$AH$36)/100),4.2,IF(((AL40+AJ40+AK40)/$AL$3)&gt;=((Endnoten!$AH$37)/100),4.3,IF(((AL40+AJ40+AK40)/$AL$3)&gt;=((Endnoten!$AH$38)/100),4.4,IF(((AL40+AJ40+AK40)/$AL$3)&gt;=((Endnoten!$AH$39)/100),4.5,IF(((AL40+AJ40+AK40)/$AL$3)&gt;=((Endnoten!$AH$40)/100),4.6,IF(((AL40+AJ40+AK40)/$AL$3)&gt;=((Endnoten!$AH$41)/100),4.7,IF(((AL40+AJ40+AK40)/$AL$3)&gt;=((Endnoten!$AH$42)/100),4.8,IF(((AL40+AJ40+AK40)/$AL$3)&gt;=((Endnoten!$AH$43)/100),4.9,5))))))))))))))))))))))))))))))))))))))))</f>
        <v>4.5999999999999996</v>
      </c>
      <c r="AL40">
        <f t="shared" si="11"/>
        <v>49</v>
      </c>
    </row>
    <row r="41" spans="1:47" x14ac:dyDescent="0.25">
      <c r="AG41" s="27">
        <v>4.7</v>
      </c>
      <c r="AH41" s="27">
        <f t="shared" si="12"/>
        <v>48</v>
      </c>
      <c r="AI41">
        <f>IF(((AL41+AJ41+AK41)/$AL$3)&gt;=((Endnoten!$AH$5+1)/100),1,IF(((AL41+AJ41+AK41)/$AL$3)&gt;=(Endnoten!$AH$5/100),1.1,IF(((AL41+AJ41+AK41)/$AL$3)&gt;=(Endnoten!$AH$6/100),1.2,IF(((AL41+AJ41+AK41)/$AL$3)&gt;=(Endnoten!$AH$7/100),1.3,IF(((AL41+AJ41+AK41)/$AL$3)&gt;=((Endnoten!$AH$8)/100),1.4,IF(((AL41+AJ41+AK41)/$AL$3)&gt;=((Endnoten!$AH$9)/100),1.5,IF(((AL41+AJ41+AK41)/$AL$3)&gt;=((Endnoten!$AH$10)/100),1.6,IF(((AL41+AJ41+AK41)/$AL$3)&gt;=((Endnoten!$AH$11)/100),1.7,IF(((AL41+AJ41+AK41)/$AL$3)&gt;=((Endnoten!$AH$12)/100),1.8,IF(((AL41+AJ41+AK41)/$AL$3)&gt;=((Endnoten!$AH$13)/100),1.9,IF(((AL41+AJ41+AK41)/$AL$3)&gt;=((Endnoten!$AH$14)/100),2,IF(((AL41+AJ41+AK41)/$AL$3)&gt;=((Endnoten!$AH$15)/100),2.1,IF(((AL41+AJ41+AK41)/$AL$3)&gt;=((Endnoten!$AH$16)/100),2.2,IF(((AL41+AJ41+AK41)/$AL$3)&gt;=((Endnoten!$AH$17)/100),2.3,IF(((AL41+AJ41+AK41)/$AL$3)&gt;=((Endnoten!$AH$18)/100),2.4,IF(((AL41+AJ41+AK41)/$AL$3)&gt;=((Endnoten!$AH$19)/100),2.5,IF(((AL41+AJ41+AK41)/$AL$3)&gt;=((Endnoten!$AH$20)/100),2.6,IF(((AL41+AJ41+AK41)/$AL$3)&gt;=((Endnoten!$AH$21)/100),2.7,IF(((AL41+AJ41+AK41)/$AL$3)&gt;=((Endnoten!$AH$22)/100),2.8,IF(((AL41+AJ41+AK41)/$AL$3)&gt;=((Endnoten!$AH$23)/100),2.9,IF(((AL41+AJ41+AK41)/$AL$3)&gt;=((Endnoten!$AH$24)/100),3,IF(((AL41+AJ41+AK41)/$AL$3)&gt;=((Endnoten!$AH$25)/100),3.1,IF(((AL41+AJ41+AK41)/$AL$3)&gt;=((Endnoten!$AH$26)/100),3.2,IF(((AL41+AJ41+AK41)/$AL$3)&gt;=((Endnoten!$AH$27)/100),3.3,IF(((AL41+AJ41+AK41)/$AL$3)&gt;=((Endnoten!$AH$28)/100),3.4,IF(((AL41+AJ41+AK41)/$AL$3)&gt;=((Endnoten!$AH$29)/100),3.5,IF(((AL41+AJ41+AK41)/$AL$3)&gt;=((Endnoten!$AH$30)/100),3.6,IF(((AL41+AJ41+AK41)/$AL$3)&gt;=((Endnoten!$AH$31)/100),3.7,IF(((AL41+AJ41+AK41)/$AL$3)&gt;=((Endnoten!$AH$32)/100),3.8,IF(((AL41+AJ41+AK41)/$AL$3)&gt;=((Endnoten!$AH$33)/100),3.9,IF(((AL41+AJ41+AK41)/$AL$3)&gt;=((Endnoten!$AH$34)/100),4,IF(((AL41+AJ41+AK41)/$AL$3)&gt;=((Endnoten!$AH$35)/100),4.1,IF(((AL41+AJ41+AK41)/$AL$3)&gt;=((Endnoten!$AH$36)/100),4.2,IF(((AL41+AJ41+AK41)/$AL$3)&gt;=((Endnoten!$AH$37)/100),4.3,IF(((AL41+AJ41+AK41)/$AL$3)&gt;=((Endnoten!$AH$38)/100),4.4,IF(((AL41+AJ41+AK41)/$AL$3)&gt;=((Endnoten!$AH$39)/100),4.5,IF(((AL41+AJ41+AK41)/$AL$3)&gt;=((Endnoten!$AH$40)/100),4.6,IF(((AL41+AJ41+AK41)/$AL$3)&gt;=((Endnoten!$AH$41)/100),4.7,IF(((AL41+AJ41+AK41)/$AL$3)&gt;=((Endnoten!$AH$42)/100),4.8,IF(((AL41+AJ41+AK41)/$AL$3)&gt;=((Endnoten!$AH$43)/100),4.9,5))))))))))))))))))))))))))))))))))))))))</f>
        <v>4.7</v>
      </c>
      <c r="AL41">
        <f t="shared" si="11"/>
        <v>48</v>
      </c>
    </row>
    <row r="42" spans="1:47" x14ac:dyDescent="0.25">
      <c r="AG42" s="28">
        <v>4.8</v>
      </c>
      <c r="AH42" s="26">
        <f>AH41-1</f>
        <v>47</v>
      </c>
      <c r="AI42">
        <f>IF(((AL42+AJ42+AK42)/$AL$3)&gt;=((Endnoten!$AH$5+1)/100),1,IF(((AL42+AJ42+AK42)/$AL$3)&gt;=(Endnoten!$AH$5/100),1.1,IF(((AL42+AJ42+AK42)/$AL$3)&gt;=(Endnoten!$AH$6/100),1.2,IF(((AL42+AJ42+AK42)/$AL$3)&gt;=(Endnoten!$AH$7/100),1.3,IF(((AL42+AJ42+AK42)/$AL$3)&gt;=((Endnoten!$AH$8)/100),1.4,IF(((AL42+AJ42+AK42)/$AL$3)&gt;=((Endnoten!$AH$9)/100),1.5,IF(((AL42+AJ42+AK42)/$AL$3)&gt;=((Endnoten!$AH$10)/100),1.6,IF(((AL42+AJ42+AK42)/$AL$3)&gt;=((Endnoten!$AH$11)/100),1.7,IF(((AL42+AJ42+AK42)/$AL$3)&gt;=((Endnoten!$AH$12)/100),1.8,IF(((AL42+AJ42+AK42)/$AL$3)&gt;=((Endnoten!$AH$13)/100),1.9,IF(((AL42+AJ42+AK42)/$AL$3)&gt;=((Endnoten!$AH$14)/100),2,IF(((AL42+AJ42+AK42)/$AL$3)&gt;=((Endnoten!$AH$15)/100),2.1,IF(((AL42+AJ42+AK42)/$AL$3)&gt;=((Endnoten!$AH$16)/100),2.2,IF(((AL42+AJ42+AK42)/$AL$3)&gt;=((Endnoten!$AH$17)/100),2.3,IF(((AL42+AJ42+AK42)/$AL$3)&gt;=((Endnoten!$AH$18)/100),2.4,IF(((AL42+AJ42+AK42)/$AL$3)&gt;=((Endnoten!$AH$19)/100),2.5,IF(((AL42+AJ42+AK42)/$AL$3)&gt;=((Endnoten!$AH$20)/100),2.6,IF(((AL42+AJ42+AK42)/$AL$3)&gt;=((Endnoten!$AH$21)/100),2.7,IF(((AL42+AJ42+AK42)/$AL$3)&gt;=((Endnoten!$AH$22)/100),2.8,IF(((AL42+AJ42+AK42)/$AL$3)&gt;=((Endnoten!$AH$23)/100),2.9,IF(((AL42+AJ42+AK42)/$AL$3)&gt;=((Endnoten!$AH$24)/100),3,IF(((AL42+AJ42+AK42)/$AL$3)&gt;=((Endnoten!$AH$25)/100),3.1,IF(((AL42+AJ42+AK42)/$AL$3)&gt;=((Endnoten!$AH$26)/100),3.2,IF(((AL42+AJ42+AK42)/$AL$3)&gt;=((Endnoten!$AH$27)/100),3.3,IF(((AL42+AJ42+AK42)/$AL$3)&gt;=((Endnoten!$AH$28)/100),3.4,IF(((AL42+AJ42+AK42)/$AL$3)&gt;=((Endnoten!$AH$29)/100),3.5,IF(((AL42+AJ42+AK42)/$AL$3)&gt;=((Endnoten!$AH$30)/100),3.6,IF(((AL42+AJ42+AK42)/$AL$3)&gt;=((Endnoten!$AH$31)/100),3.7,IF(((AL42+AJ42+AK42)/$AL$3)&gt;=((Endnoten!$AH$32)/100),3.8,IF(((AL42+AJ42+AK42)/$AL$3)&gt;=((Endnoten!$AH$33)/100),3.9,IF(((AL42+AJ42+AK42)/$AL$3)&gt;=((Endnoten!$AH$34)/100),4,IF(((AL42+AJ42+AK42)/$AL$3)&gt;=((Endnoten!$AH$35)/100),4.1,IF(((AL42+AJ42+AK42)/$AL$3)&gt;=((Endnoten!$AH$36)/100),4.2,IF(((AL42+AJ42+AK42)/$AL$3)&gt;=((Endnoten!$AH$37)/100),4.3,IF(((AL42+AJ42+AK42)/$AL$3)&gt;=((Endnoten!$AH$38)/100),4.4,IF(((AL42+AJ42+AK42)/$AL$3)&gt;=((Endnoten!$AH$39)/100),4.5,IF(((AL42+AJ42+AK42)/$AL$3)&gt;=((Endnoten!$AH$40)/100),4.6,IF(((AL42+AJ42+AK42)/$AL$3)&gt;=((Endnoten!$AH$41)/100),4.7,IF(((AL42+AJ42+AK42)/$AL$3)&gt;=((Endnoten!$AH$42)/100),4.8,IF(((AL42+AJ42+AK42)/$AL$3)&gt;=((Endnoten!$AH$43)/100),4.9,5))))))))))))))))))))))))))))))))))))))))</f>
        <v>4.8</v>
      </c>
      <c r="AL42">
        <f t="shared" si="11"/>
        <v>47</v>
      </c>
    </row>
    <row r="43" spans="1:47" x14ac:dyDescent="0.25">
      <c r="AG43" s="27">
        <v>4.9000000000000004</v>
      </c>
      <c r="AH43" s="26">
        <f t="shared" ref="AH43:AH67" si="13">AH42-1</f>
        <v>46</v>
      </c>
      <c r="AI43">
        <f>IF(((AL43+AJ43+AK43)/$AL$3)&gt;=((Endnoten!$AH$5+1)/100),1,IF(((AL43+AJ43+AK43)/$AL$3)&gt;=(Endnoten!$AH$5/100),1.1,IF(((AL43+AJ43+AK43)/$AL$3)&gt;=(Endnoten!$AH$6/100),1.2,IF(((AL43+AJ43+AK43)/$AL$3)&gt;=(Endnoten!$AH$7/100),1.3,IF(((AL43+AJ43+AK43)/$AL$3)&gt;=((Endnoten!$AH$8)/100),1.4,IF(((AL43+AJ43+AK43)/$AL$3)&gt;=((Endnoten!$AH$9)/100),1.5,IF(((AL43+AJ43+AK43)/$AL$3)&gt;=((Endnoten!$AH$10)/100),1.6,IF(((AL43+AJ43+AK43)/$AL$3)&gt;=((Endnoten!$AH$11)/100),1.7,IF(((AL43+AJ43+AK43)/$AL$3)&gt;=((Endnoten!$AH$12)/100),1.8,IF(((AL43+AJ43+AK43)/$AL$3)&gt;=((Endnoten!$AH$13)/100),1.9,IF(((AL43+AJ43+AK43)/$AL$3)&gt;=((Endnoten!$AH$14)/100),2,IF(((AL43+AJ43+AK43)/$AL$3)&gt;=((Endnoten!$AH$15)/100),2.1,IF(((AL43+AJ43+AK43)/$AL$3)&gt;=((Endnoten!$AH$16)/100),2.2,IF(((AL43+AJ43+AK43)/$AL$3)&gt;=((Endnoten!$AH$17)/100),2.3,IF(((AL43+AJ43+AK43)/$AL$3)&gt;=((Endnoten!$AH$18)/100),2.4,IF(((AL43+AJ43+AK43)/$AL$3)&gt;=((Endnoten!$AH$19)/100),2.5,IF(((AL43+AJ43+AK43)/$AL$3)&gt;=((Endnoten!$AH$20)/100),2.6,IF(((AL43+AJ43+AK43)/$AL$3)&gt;=((Endnoten!$AH$21)/100),2.7,IF(((AL43+AJ43+AK43)/$AL$3)&gt;=((Endnoten!$AH$22)/100),2.8,IF(((AL43+AJ43+AK43)/$AL$3)&gt;=((Endnoten!$AH$23)/100),2.9,IF(((AL43+AJ43+AK43)/$AL$3)&gt;=((Endnoten!$AH$24)/100),3,IF(((AL43+AJ43+AK43)/$AL$3)&gt;=((Endnoten!$AH$25)/100),3.1,IF(((AL43+AJ43+AK43)/$AL$3)&gt;=((Endnoten!$AH$26)/100),3.2,IF(((AL43+AJ43+AK43)/$AL$3)&gt;=((Endnoten!$AH$27)/100),3.3,IF(((AL43+AJ43+AK43)/$AL$3)&gt;=((Endnoten!$AH$28)/100),3.4,IF(((AL43+AJ43+AK43)/$AL$3)&gt;=((Endnoten!$AH$29)/100),3.5,IF(((AL43+AJ43+AK43)/$AL$3)&gt;=((Endnoten!$AH$30)/100),3.6,IF(((AL43+AJ43+AK43)/$AL$3)&gt;=((Endnoten!$AH$31)/100),3.7,IF(((AL43+AJ43+AK43)/$AL$3)&gt;=((Endnoten!$AH$32)/100),3.8,IF(((AL43+AJ43+AK43)/$AL$3)&gt;=((Endnoten!$AH$33)/100),3.9,IF(((AL43+AJ43+AK43)/$AL$3)&gt;=((Endnoten!$AH$34)/100),4,IF(((AL43+AJ43+AK43)/$AL$3)&gt;=((Endnoten!$AH$35)/100),4.1,IF(((AL43+AJ43+AK43)/$AL$3)&gt;=((Endnoten!$AH$36)/100),4.2,IF(((AL43+AJ43+AK43)/$AL$3)&gt;=((Endnoten!$AH$37)/100),4.3,IF(((AL43+AJ43+AK43)/$AL$3)&gt;=((Endnoten!$AH$38)/100),4.4,IF(((AL43+AJ43+AK43)/$AL$3)&gt;=((Endnoten!$AH$39)/100),4.5,IF(((AL43+AJ43+AK43)/$AL$3)&gt;=((Endnoten!$AH$40)/100),4.6,IF(((AL43+AJ43+AK43)/$AL$3)&gt;=((Endnoten!$AH$41)/100),4.7,IF(((AL43+AJ43+AK43)/$AL$3)&gt;=((Endnoten!$AH$42)/100),4.8,IF(((AL43+AJ43+AK43)/$AL$3)&gt;=((Endnoten!$AH$43)/100),4.9,5))))))))))))))))))))))))))))))))))))))))</f>
        <v>4.9000000000000004</v>
      </c>
      <c r="AL43">
        <f t="shared" si="11"/>
        <v>46</v>
      </c>
    </row>
    <row r="44" spans="1:47" x14ac:dyDescent="0.25">
      <c r="AG44" s="27">
        <v>5</v>
      </c>
      <c r="AH44" s="26">
        <f t="shared" si="13"/>
        <v>45</v>
      </c>
      <c r="AI44">
        <f>IF(((AL44+AJ44+AK44)/$AL$3)&gt;=((Endnoten!$AH$5+1)/100),1,IF(((AL44+AJ44+AK44)/$AL$3)&gt;=(Endnoten!$AH$5/100),1.1,IF(((AL44+AJ44+AK44)/$AL$3)&gt;=(Endnoten!$AH$6/100),1.2,IF(((AL44+AJ44+AK44)/$AL$3)&gt;=(Endnoten!$AH$7/100),1.3,IF(((AL44+AJ44+AK44)/$AL$3)&gt;=((Endnoten!$AH$8)/100),1.4,IF(((AL44+AJ44+AK44)/$AL$3)&gt;=((Endnoten!$AH$9)/100),1.5,IF(((AL44+AJ44+AK44)/$AL$3)&gt;=((Endnoten!$AH$10)/100),1.6,IF(((AL44+AJ44+AK44)/$AL$3)&gt;=((Endnoten!$AH$11)/100),1.7,IF(((AL44+AJ44+AK44)/$AL$3)&gt;=((Endnoten!$AH$12)/100),1.8,IF(((AL44+AJ44+AK44)/$AL$3)&gt;=((Endnoten!$AH$13)/100),1.9,IF(((AL44+AJ44+AK44)/$AL$3)&gt;=((Endnoten!$AH$14)/100),2,IF(((AL44+AJ44+AK44)/$AL$3)&gt;=((Endnoten!$AH$15)/100),2.1,IF(((AL44+AJ44+AK44)/$AL$3)&gt;=((Endnoten!$AH$16)/100),2.2,IF(((AL44+AJ44+AK44)/$AL$3)&gt;=((Endnoten!$AH$17)/100),2.3,IF(((AL44+AJ44+AK44)/$AL$3)&gt;=((Endnoten!$AH$18)/100),2.4,IF(((AL44+AJ44+AK44)/$AL$3)&gt;=((Endnoten!$AH$19)/100),2.5,IF(((AL44+AJ44+AK44)/$AL$3)&gt;=((Endnoten!$AH$20)/100),2.6,IF(((AL44+AJ44+AK44)/$AL$3)&gt;=((Endnoten!$AH$21)/100),2.7,IF(((AL44+AJ44+AK44)/$AL$3)&gt;=((Endnoten!$AH$22)/100),2.8,IF(((AL44+AJ44+AK44)/$AL$3)&gt;=((Endnoten!$AH$23)/100),2.9,IF(((AL44+AJ44+AK44)/$AL$3)&gt;=((Endnoten!$AH$24)/100),3,IF(((AL44+AJ44+AK44)/$AL$3)&gt;=((Endnoten!$AH$25)/100),3.1,IF(((AL44+AJ44+AK44)/$AL$3)&gt;=((Endnoten!$AH$26)/100),3.2,IF(((AL44+AJ44+AK44)/$AL$3)&gt;=((Endnoten!$AH$27)/100),3.3,IF(((AL44+AJ44+AK44)/$AL$3)&gt;=((Endnoten!$AH$28)/100),3.4,IF(((AL44+AJ44+AK44)/$AL$3)&gt;=((Endnoten!$AH$29)/100),3.5,IF(((AL44+AJ44+AK44)/$AL$3)&gt;=((Endnoten!$AH$30)/100),3.6,IF(((AL44+AJ44+AK44)/$AL$3)&gt;=((Endnoten!$AH$31)/100),3.7,IF(((AL44+AJ44+AK44)/$AL$3)&gt;=((Endnoten!$AH$32)/100),3.8,IF(((AL44+AJ44+AK44)/$AL$3)&gt;=((Endnoten!$AH$33)/100),3.9,IF(((AL44+AJ44+AK44)/$AL$3)&gt;=((Endnoten!$AH$34)/100),4,IF(((AL44+AJ44+AK44)/$AL$3)&gt;=((Endnoten!$AH$35)/100),4.1,IF(((AL44+AJ44+AK44)/$AL$3)&gt;=((Endnoten!$AH$36)/100),4.2,IF(((AL44+AJ44+AK44)/$AL$3)&gt;=((Endnoten!$AH$37)/100),4.3,IF(((AL44+AJ44+AK44)/$AL$3)&gt;=((Endnoten!$AH$38)/100),4.4,IF(((AL44+AJ44+AK44)/$AL$3)&gt;=((Endnoten!$AH$39)/100),4.5,IF(((AL44+AJ44+AK44)/$AL$3)&gt;=((Endnoten!$AH$40)/100),4.6,IF(((AL44+AJ44+AK44)/$AL$3)&gt;=((Endnoten!$AH$41)/100),4.7,IF(((AL44+AJ44+AK44)/$AL$3)&gt;=((Endnoten!$AH$42)/100),4.8,IF(((AL44+AJ44+AK44)/$AL$3)&gt;=((Endnoten!$AH$43)/100),4.9,5))))))))))))))))))))))))))))))))))))))))</f>
        <v>5</v>
      </c>
      <c r="AL44">
        <f t="shared" si="11"/>
        <v>45</v>
      </c>
    </row>
    <row r="45" spans="1:47" x14ac:dyDescent="0.25">
      <c r="AG45" s="27">
        <v>5.0999999999999996</v>
      </c>
      <c r="AH45" s="26">
        <f t="shared" si="13"/>
        <v>44</v>
      </c>
      <c r="AI45">
        <f>IF(((AL45+AJ45+AK45)/$AL$3)&gt;=((Endnoten!$AH$5+1)/100),1,IF(((AL45+AJ45+AK45)/$AL$3)&gt;=(Endnoten!$AH$5/100),1.1,IF(((AL45+AJ45+AK45)/$AL$3)&gt;=(Endnoten!$AH$6/100),1.2,IF(((AL45+AJ45+AK45)/$AL$3)&gt;=(Endnoten!$AH$7/100),1.3,IF(((AL45+AJ45+AK45)/$AL$3)&gt;=((Endnoten!$AH$8)/100),1.4,IF(((AL45+AJ45+AK45)/$AL$3)&gt;=((Endnoten!$AH$9)/100),1.5,IF(((AL45+AJ45+AK45)/$AL$3)&gt;=((Endnoten!$AH$10)/100),1.6,IF(((AL45+AJ45+AK45)/$AL$3)&gt;=((Endnoten!$AH$11)/100),1.7,IF(((AL45+AJ45+AK45)/$AL$3)&gt;=((Endnoten!$AH$12)/100),1.8,IF(((AL45+AJ45+AK45)/$AL$3)&gt;=((Endnoten!$AH$13)/100),1.9,IF(((AL45+AJ45+AK45)/$AL$3)&gt;=((Endnoten!$AH$14)/100),2,IF(((AL45+AJ45+AK45)/$AL$3)&gt;=((Endnoten!$AH$15)/100),2.1,IF(((AL45+AJ45+AK45)/$AL$3)&gt;=((Endnoten!$AH$16)/100),2.2,IF(((AL45+AJ45+AK45)/$AL$3)&gt;=((Endnoten!$AH$17)/100),2.3,IF(((AL45+AJ45+AK45)/$AL$3)&gt;=((Endnoten!$AH$18)/100),2.4,IF(((AL45+AJ45+AK45)/$AL$3)&gt;=((Endnoten!$AH$19)/100),2.5,IF(((AL45+AJ45+AK45)/$AL$3)&gt;=((Endnoten!$AH$20)/100),2.6,IF(((AL45+AJ45+AK45)/$AL$3)&gt;=((Endnoten!$AH$21)/100),2.7,IF(((AL45+AJ45+AK45)/$AL$3)&gt;=((Endnoten!$AH$22)/100),2.8,IF(((AL45+AJ45+AK45)/$AL$3)&gt;=((Endnoten!$AH$23)/100),2.9,IF(((AL45+AJ45+AK45)/$AL$3)&gt;=((Endnoten!$AH$24)/100),3,IF(((AL45+AJ45+AK45)/$AL$3)&gt;=((Endnoten!$AH$25)/100),3.1,IF(((AL45+AJ45+AK45)/$AL$3)&gt;=((Endnoten!$AH$26)/100),3.2,IF(((AL45+AJ45+AK45)/$AL$3)&gt;=((Endnoten!$AH$27)/100),3.3,IF(((AL45+AJ45+AK45)/$AL$3)&gt;=((Endnoten!$AH$28)/100),3.4,IF(((AL45+AJ45+AK45)/$AL$3)&gt;=((Endnoten!$AH$29)/100),3.5,IF(((AL45+AJ45+AK45)/$AL$3)&gt;=((Endnoten!$AH$30)/100),3.6,IF(((AL45+AJ45+AK45)/$AL$3)&gt;=((Endnoten!$AH$31)/100),3.7,IF(((AL45+AJ45+AK45)/$AL$3)&gt;=((Endnoten!$AH$32)/100),3.8,IF(((AL45+AJ45+AK45)/$AL$3)&gt;=((Endnoten!$AH$33)/100),3.9,IF(((AL45+AJ45+AK45)/$AL$3)&gt;=((Endnoten!$AH$34)/100),4,IF(((AL45+AJ45+AK45)/$AL$3)&gt;=((Endnoten!$AH$35)/100),4.1,IF(((AL45+AJ45+AK45)/$AL$3)&gt;=((Endnoten!$AH$36)/100),4.2,IF(((AL45+AJ45+AK45)/$AL$3)&gt;=((Endnoten!$AH$37)/100),4.3,IF(((AL45+AJ45+AK45)/$AL$3)&gt;=((Endnoten!$AH$38)/100),4.4,IF(((AL45+AJ45+AK45)/$AL$3)&gt;=((Endnoten!$AH$39)/100),4.5,IF(((AL45+AJ45+AK45)/$AL$3)&gt;=((Endnoten!$AH$40)/100),4.6,IF(((AL45+AJ45+AK45)/$AL$3)&gt;=((Endnoten!$AH$41)/100),4.7,IF(((AL45+AJ45+AK45)/$AL$3)&gt;=((Endnoten!$AH$42)/100),4.8,IF(((AL45+AJ45+AK45)/$AL$3)&gt;=((Endnoten!$AH$43)/100),4.9,5))))))))))))))))))))))))))))))))))))))))</f>
        <v>5</v>
      </c>
      <c r="AL45">
        <f t="shared" si="11"/>
        <v>44</v>
      </c>
    </row>
    <row r="46" spans="1:47" x14ac:dyDescent="0.25">
      <c r="AG46" s="28">
        <v>5.2</v>
      </c>
      <c r="AH46" s="26">
        <f t="shared" si="13"/>
        <v>43</v>
      </c>
      <c r="AI46">
        <f>IF(((AL46+AJ46+AK46)/$AL$3)&gt;=((Endnoten!$AH$5+1)/100),1,IF(((AL46+AJ46+AK46)/$AL$3)&gt;=(Endnoten!$AH$5/100),1.1,IF(((AL46+AJ46+AK46)/$AL$3)&gt;=(Endnoten!$AH$6/100),1.2,IF(((AL46+AJ46+AK46)/$AL$3)&gt;=(Endnoten!$AH$7/100),1.3,IF(((AL46+AJ46+AK46)/$AL$3)&gt;=((Endnoten!$AH$8)/100),1.4,IF(((AL46+AJ46+AK46)/$AL$3)&gt;=((Endnoten!$AH$9)/100),1.5,IF(((AL46+AJ46+AK46)/$AL$3)&gt;=((Endnoten!$AH$10)/100),1.6,IF(((AL46+AJ46+AK46)/$AL$3)&gt;=((Endnoten!$AH$11)/100),1.7,IF(((AL46+AJ46+AK46)/$AL$3)&gt;=((Endnoten!$AH$12)/100),1.8,IF(((AL46+AJ46+AK46)/$AL$3)&gt;=((Endnoten!$AH$13)/100),1.9,IF(((AL46+AJ46+AK46)/$AL$3)&gt;=((Endnoten!$AH$14)/100),2,IF(((AL46+AJ46+AK46)/$AL$3)&gt;=((Endnoten!$AH$15)/100),2.1,IF(((AL46+AJ46+AK46)/$AL$3)&gt;=((Endnoten!$AH$16)/100),2.2,IF(((AL46+AJ46+AK46)/$AL$3)&gt;=((Endnoten!$AH$17)/100),2.3,IF(((AL46+AJ46+AK46)/$AL$3)&gt;=((Endnoten!$AH$18)/100),2.4,IF(((AL46+AJ46+AK46)/$AL$3)&gt;=((Endnoten!$AH$19)/100),2.5,IF(((AL46+AJ46+AK46)/$AL$3)&gt;=((Endnoten!$AH$20)/100),2.6,IF(((AL46+AJ46+AK46)/$AL$3)&gt;=((Endnoten!$AH$21)/100),2.7,IF(((AL46+AJ46+AK46)/$AL$3)&gt;=((Endnoten!$AH$22)/100),2.8,IF(((AL46+AJ46+AK46)/$AL$3)&gt;=((Endnoten!$AH$23)/100),2.9,IF(((AL46+AJ46+AK46)/$AL$3)&gt;=((Endnoten!$AH$24)/100),3,IF(((AL46+AJ46+AK46)/$AL$3)&gt;=((Endnoten!$AH$25)/100),3.1,IF(((AL46+AJ46+AK46)/$AL$3)&gt;=((Endnoten!$AH$26)/100),3.2,IF(((AL46+AJ46+AK46)/$AL$3)&gt;=((Endnoten!$AH$27)/100),3.3,IF(((AL46+AJ46+AK46)/$AL$3)&gt;=((Endnoten!$AH$28)/100),3.4,IF(((AL46+AJ46+AK46)/$AL$3)&gt;=((Endnoten!$AH$29)/100),3.5,IF(((AL46+AJ46+AK46)/$AL$3)&gt;=((Endnoten!$AH$30)/100),3.6,IF(((AL46+AJ46+AK46)/$AL$3)&gt;=((Endnoten!$AH$31)/100),3.7,IF(((AL46+AJ46+AK46)/$AL$3)&gt;=((Endnoten!$AH$32)/100),3.8,IF(((AL46+AJ46+AK46)/$AL$3)&gt;=((Endnoten!$AH$33)/100),3.9,IF(((AL46+AJ46+AK46)/$AL$3)&gt;=((Endnoten!$AH$34)/100),4,IF(((AL46+AJ46+AK46)/$AL$3)&gt;=((Endnoten!$AH$35)/100),4.1,IF(((AL46+AJ46+AK46)/$AL$3)&gt;=((Endnoten!$AH$36)/100),4.2,IF(((AL46+AJ46+AK46)/$AL$3)&gt;=((Endnoten!$AH$37)/100),4.3,IF(((AL46+AJ46+AK46)/$AL$3)&gt;=((Endnoten!$AH$38)/100),4.4,IF(((AL46+AJ46+AK46)/$AL$3)&gt;=((Endnoten!$AH$39)/100),4.5,IF(((AL46+AJ46+AK46)/$AL$3)&gt;=((Endnoten!$AH$40)/100),4.6,IF(((AL46+AJ46+AK46)/$AL$3)&gt;=((Endnoten!$AH$41)/100),4.7,IF(((AL46+AJ46+AK46)/$AL$3)&gt;=((Endnoten!$AH$42)/100),4.8,IF(((AL46+AJ46+AK46)/$AL$3)&gt;=((Endnoten!$AH$43)/100),4.9,5))))))))))))))))))))))))))))))))))))))))</f>
        <v>5</v>
      </c>
      <c r="AL46">
        <f t="shared" si="11"/>
        <v>43</v>
      </c>
    </row>
    <row r="47" spans="1:47" x14ac:dyDescent="0.25">
      <c r="AG47" s="27">
        <v>5.3</v>
      </c>
      <c r="AH47" s="26">
        <f t="shared" si="13"/>
        <v>42</v>
      </c>
      <c r="AI47">
        <f>IF(((AL47+AJ47+AK47)/$AL$3)&gt;=((Endnoten!$AH$5+1)/100),1,IF(((AL47+AJ47+AK47)/$AL$3)&gt;=(Endnoten!$AH$5/100),1.1,IF(((AL47+AJ47+AK47)/$AL$3)&gt;=(Endnoten!$AH$6/100),1.2,IF(((AL47+AJ47+AK47)/$AL$3)&gt;=(Endnoten!$AH$7/100),1.3,IF(((AL47+AJ47+AK47)/$AL$3)&gt;=((Endnoten!$AH$8)/100),1.4,IF(((AL47+AJ47+AK47)/$AL$3)&gt;=((Endnoten!$AH$9)/100),1.5,IF(((AL47+AJ47+AK47)/$AL$3)&gt;=((Endnoten!$AH$10)/100),1.6,IF(((AL47+AJ47+AK47)/$AL$3)&gt;=((Endnoten!$AH$11)/100),1.7,IF(((AL47+AJ47+AK47)/$AL$3)&gt;=((Endnoten!$AH$12)/100),1.8,IF(((AL47+AJ47+AK47)/$AL$3)&gt;=((Endnoten!$AH$13)/100),1.9,IF(((AL47+AJ47+AK47)/$AL$3)&gt;=((Endnoten!$AH$14)/100),2,IF(((AL47+AJ47+AK47)/$AL$3)&gt;=((Endnoten!$AH$15)/100),2.1,IF(((AL47+AJ47+AK47)/$AL$3)&gt;=((Endnoten!$AH$16)/100),2.2,IF(((AL47+AJ47+AK47)/$AL$3)&gt;=((Endnoten!$AH$17)/100),2.3,IF(((AL47+AJ47+AK47)/$AL$3)&gt;=((Endnoten!$AH$18)/100),2.4,IF(((AL47+AJ47+AK47)/$AL$3)&gt;=((Endnoten!$AH$19)/100),2.5,IF(((AL47+AJ47+AK47)/$AL$3)&gt;=((Endnoten!$AH$20)/100),2.6,IF(((AL47+AJ47+AK47)/$AL$3)&gt;=((Endnoten!$AH$21)/100),2.7,IF(((AL47+AJ47+AK47)/$AL$3)&gt;=((Endnoten!$AH$22)/100),2.8,IF(((AL47+AJ47+AK47)/$AL$3)&gt;=((Endnoten!$AH$23)/100),2.9,IF(((AL47+AJ47+AK47)/$AL$3)&gt;=((Endnoten!$AH$24)/100),3,IF(((AL47+AJ47+AK47)/$AL$3)&gt;=((Endnoten!$AH$25)/100),3.1,IF(((AL47+AJ47+AK47)/$AL$3)&gt;=((Endnoten!$AH$26)/100),3.2,IF(((AL47+AJ47+AK47)/$AL$3)&gt;=((Endnoten!$AH$27)/100),3.3,IF(((AL47+AJ47+AK47)/$AL$3)&gt;=((Endnoten!$AH$28)/100),3.4,IF(((AL47+AJ47+AK47)/$AL$3)&gt;=((Endnoten!$AH$29)/100),3.5,IF(((AL47+AJ47+AK47)/$AL$3)&gt;=((Endnoten!$AH$30)/100),3.6,IF(((AL47+AJ47+AK47)/$AL$3)&gt;=((Endnoten!$AH$31)/100),3.7,IF(((AL47+AJ47+AK47)/$AL$3)&gt;=((Endnoten!$AH$32)/100),3.8,IF(((AL47+AJ47+AK47)/$AL$3)&gt;=((Endnoten!$AH$33)/100),3.9,IF(((AL47+AJ47+AK47)/$AL$3)&gt;=((Endnoten!$AH$34)/100),4,IF(((AL47+AJ47+AK47)/$AL$3)&gt;=((Endnoten!$AH$35)/100),4.1,IF(((AL47+AJ47+AK47)/$AL$3)&gt;=((Endnoten!$AH$36)/100),4.2,IF(((AL47+AJ47+AK47)/$AL$3)&gt;=((Endnoten!$AH$37)/100),4.3,IF(((AL47+AJ47+AK47)/$AL$3)&gt;=((Endnoten!$AH$38)/100),4.4,IF(((AL47+AJ47+AK47)/$AL$3)&gt;=((Endnoten!$AH$39)/100),4.5,IF(((AL47+AJ47+AK47)/$AL$3)&gt;=((Endnoten!$AH$40)/100),4.6,IF(((AL47+AJ47+AK47)/$AL$3)&gt;=((Endnoten!$AH$41)/100),4.7,IF(((AL47+AJ47+AK47)/$AL$3)&gt;=((Endnoten!$AH$42)/100),4.8,IF(((AL47+AJ47+AK47)/$AL$3)&gt;=((Endnoten!$AH$43)/100),4.9,5))))))))))))))))))))))))))))))))))))))))</f>
        <v>5</v>
      </c>
      <c r="AL47">
        <f t="shared" si="11"/>
        <v>42</v>
      </c>
    </row>
    <row r="48" spans="1:47" x14ac:dyDescent="0.25">
      <c r="AG48" s="27">
        <v>5.4</v>
      </c>
      <c r="AH48" s="26">
        <f t="shared" si="13"/>
        <v>41</v>
      </c>
      <c r="AI48">
        <f>IF(((AL48+AJ48+AK48)/$AL$3)&gt;=((Endnoten!$AH$5+1)/100),1,IF(((AL48+AJ48+AK48)/$AL$3)&gt;=(Endnoten!$AH$5/100),1.1,IF(((AL48+AJ48+AK48)/$AL$3)&gt;=(Endnoten!$AH$6/100),1.2,IF(((AL48+AJ48+AK48)/$AL$3)&gt;=(Endnoten!$AH$7/100),1.3,IF(((AL48+AJ48+AK48)/$AL$3)&gt;=((Endnoten!$AH$8)/100),1.4,IF(((AL48+AJ48+AK48)/$AL$3)&gt;=((Endnoten!$AH$9)/100),1.5,IF(((AL48+AJ48+AK48)/$AL$3)&gt;=((Endnoten!$AH$10)/100),1.6,IF(((AL48+AJ48+AK48)/$AL$3)&gt;=((Endnoten!$AH$11)/100),1.7,IF(((AL48+AJ48+AK48)/$AL$3)&gt;=((Endnoten!$AH$12)/100),1.8,IF(((AL48+AJ48+AK48)/$AL$3)&gt;=((Endnoten!$AH$13)/100),1.9,IF(((AL48+AJ48+AK48)/$AL$3)&gt;=((Endnoten!$AH$14)/100),2,IF(((AL48+AJ48+AK48)/$AL$3)&gt;=((Endnoten!$AH$15)/100),2.1,IF(((AL48+AJ48+AK48)/$AL$3)&gt;=((Endnoten!$AH$16)/100),2.2,IF(((AL48+AJ48+AK48)/$AL$3)&gt;=((Endnoten!$AH$17)/100),2.3,IF(((AL48+AJ48+AK48)/$AL$3)&gt;=((Endnoten!$AH$18)/100),2.4,IF(((AL48+AJ48+AK48)/$AL$3)&gt;=((Endnoten!$AH$19)/100),2.5,IF(((AL48+AJ48+AK48)/$AL$3)&gt;=((Endnoten!$AH$20)/100),2.6,IF(((AL48+AJ48+AK48)/$AL$3)&gt;=((Endnoten!$AH$21)/100),2.7,IF(((AL48+AJ48+AK48)/$AL$3)&gt;=((Endnoten!$AH$22)/100),2.8,IF(((AL48+AJ48+AK48)/$AL$3)&gt;=((Endnoten!$AH$23)/100),2.9,IF(((AL48+AJ48+AK48)/$AL$3)&gt;=((Endnoten!$AH$24)/100),3,IF(((AL48+AJ48+AK48)/$AL$3)&gt;=((Endnoten!$AH$25)/100),3.1,IF(((AL48+AJ48+AK48)/$AL$3)&gt;=((Endnoten!$AH$26)/100),3.2,IF(((AL48+AJ48+AK48)/$AL$3)&gt;=((Endnoten!$AH$27)/100),3.3,IF(((AL48+AJ48+AK48)/$AL$3)&gt;=((Endnoten!$AH$28)/100),3.4,IF(((AL48+AJ48+AK48)/$AL$3)&gt;=((Endnoten!$AH$29)/100),3.5,IF(((AL48+AJ48+AK48)/$AL$3)&gt;=((Endnoten!$AH$30)/100),3.6,IF(((AL48+AJ48+AK48)/$AL$3)&gt;=((Endnoten!$AH$31)/100),3.7,IF(((AL48+AJ48+AK48)/$AL$3)&gt;=((Endnoten!$AH$32)/100),3.8,IF(((AL48+AJ48+AK48)/$AL$3)&gt;=((Endnoten!$AH$33)/100),3.9,IF(((AL48+AJ48+AK48)/$AL$3)&gt;=((Endnoten!$AH$34)/100),4,IF(((AL48+AJ48+AK48)/$AL$3)&gt;=((Endnoten!$AH$35)/100),4.1,IF(((AL48+AJ48+AK48)/$AL$3)&gt;=((Endnoten!$AH$36)/100),4.2,IF(((AL48+AJ48+AK48)/$AL$3)&gt;=((Endnoten!$AH$37)/100),4.3,IF(((AL48+AJ48+AK48)/$AL$3)&gt;=((Endnoten!$AH$38)/100),4.4,IF(((AL48+AJ48+AK48)/$AL$3)&gt;=((Endnoten!$AH$39)/100),4.5,IF(((AL48+AJ48+AK48)/$AL$3)&gt;=((Endnoten!$AH$40)/100),4.6,IF(((AL48+AJ48+AK48)/$AL$3)&gt;=((Endnoten!$AH$41)/100),4.7,IF(((AL48+AJ48+AK48)/$AL$3)&gt;=((Endnoten!$AH$42)/100),4.8,IF(((AL48+AJ48+AK48)/$AL$3)&gt;=((Endnoten!$AH$43)/100),4.9,5))))))))))))))))))))))))))))))))))))))))</f>
        <v>5</v>
      </c>
      <c r="AL48">
        <f t="shared" si="11"/>
        <v>41</v>
      </c>
    </row>
    <row r="49" spans="33:38" x14ac:dyDescent="0.25">
      <c r="AG49" s="27">
        <v>5.5</v>
      </c>
      <c r="AH49" s="26">
        <f t="shared" si="13"/>
        <v>40</v>
      </c>
      <c r="AI49">
        <f>IF(((AL49+AJ49+AK49)/$AL$3)&gt;=((Endnoten!$AH$5+1)/100),1,IF(((AL49+AJ49+AK49)/$AL$3)&gt;=(Endnoten!$AH$5/100),1.1,IF(((AL49+AJ49+AK49)/$AL$3)&gt;=(Endnoten!$AH$6/100),1.2,IF(((AL49+AJ49+AK49)/$AL$3)&gt;=(Endnoten!$AH$7/100),1.3,IF(((AL49+AJ49+AK49)/$AL$3)&gt;=((Endnoten!$AH$8)/100),1.4,IF(((AL49+AJ49+AK49)/$AL$3)&gt;=((Endnoten!$AH$9)/100),1.5,IF(((AL49+AJ49+AK49)/$AL$3)&gt;=((Endnoten!$AH$10)/100),1.6,IF(((AL49+AJ49+AK49)/$AL$3)&gt;=((Endnoten!$AH$11)/100),1.7,IF(((AL49+AJ49+AK49)/$AL$3)&gt;=((Endnoten!$AH$12)/100),1.8,IF(((AL49+AJ49+AK49)/$AL$3)&gt;=((Endnoten!$AH$13)/100),1.9,IF(((AL49+AJ49+AK49)/$AL$3)&gt;=((Endnoten!$AH$14)/100),2,IF(((AL49+AJ49+AK49)/$AL$3)&gt;=((Endnoten!$AH$15)/100),2.1,IF(((AL49+AJ49+AK49)/$AL$3)&gt;=((Endnoten!$AH$16)/100),2.2,IF(((AL49+AJ49+AK49)/$AL$3)&gt;=((Endnoten!$AH$17)/100),2.3,IF(((AL49+AJ49+AK49)/$AL$3)&gt;=((Endnoten!$AH$18)/100),2.4,IF(((AL49+AJ49+AK49)/$AL$3)&gt;=((Endnoten!$AH$19)/100),2.5,IF(((AL49+AJ49+AK49)/$AL$3)&gt;=((Endnoten!$AH$20)/100),2.6,IF(((AL49+AJ49+AK49)/$AL$3)&gt;=((Endnoten!$AH$21)/100),2.7,IF(((AL49+AJ49+AK49)/$AL$3)&gt;=((Endnoten!$AH$22)/100),2.8,IF(((AL49+AJ49+AK49)/$AL$3)&gt;=((Endnoten!$AH$23)/100),2.9,IF(((AL49+AJ49+AK49)/$AL$3)&gt;=((Endnoten!$AH$24)/100),3,IF(((AL49+AJ49+AK49)/$AL$3)&gt;=((Endnoten!$AH$25)/100),3.1,IF(((AL49+AJ49+AK49)/$AL$3)&gt;=((Endnoten!$AH$26)/100),3.2,IF(((AL49+AJ49+AK49)/$AL$3)&gt;=((Endnoten!$AH$27)/100),3.3,IF(((AL49+AJ49+AK49)/$AL$3)&gt;=((Endnoten!$AH$28)/100),3.4,IF(((AL49+AJ49+AK49)/$AL$3)&gt;=((Endnoten!$AH$29)/100),3.5,IF(((AL49+AJ49+AK49)/$AL$3)&gt;=((Endnoten!$AH$30)/100),3.6,IF(((AL49+AJ49+AK49)/$AL$3)&gt;=((Endnoten!$AH$31)/100),3.7,IF(((AL49+AJ49+AK49)/$AL$3)&gt;=((Endnoten!$AH$32)/100),3.8,IF(((AL49+AJ49+AK49)/$AL$3)&gt;=((Endnoten!$AH$33)/100),3.9,IF(((AL49+AJ49+AK49)/$AL$3)&gt;=((Endnoten!$AH$34)/100),4,IF(((AL49+AJ49+AK49)/$AL$3)&gt;=((Endnoten!$AH$35)/100),4.1,IF(((AL49+AJ49+AK49)/$AL$3)&gt;=((Endnoten!$AH$36)/100),4.2,IF(((AL49+AJ49+AK49)/$AL$3)&gt;=((Endnoten!$AH$37)/100),4.3,IF(((AL49+AJ49+AK49)/$AL$3)&gt;=((Endnoten!$AH$38)/100),4.4,IF(((AL49+AJ49+AK49)/$AL$3)&gt;=((Endnoten!$AH$39)/100),4.5,IF(((AL49+AJ49+AK49)/$AL$3)&gt;=((Endnoten!$AH$40)/100),4.6,IF(((AL49+AJ49+AK49)/$AL$3)&gt;=((Endnoten!$AH$41)/100),4.7,IF(((AL49+AJ49+AK49)/$AL$3)&gt;=((Endnoten!$AH$42)/100),4.8,IF(((AL49+AJ49+AK49)/$AL$3)&gt;=((Endnoten!$AH$43)/100),4.9,5))))))))))))))))))))))))))))))))))))))))</f>
        <v>5</v>
      </c>
      <c r="AL49">
        <f t="shared" si="11"/>
        <v>40</v>
      </c>
    </row>
    <row r="50" spans="33:38" x14ac:dyDescent="0.25">
      <c r="AG50" s="28">
        <v>5.6</v>
      </c>
      <c r="AH50" s="26">
        <f t="shared" si="13"/>
        <v>39</v>
      </c>
      <c r="AI50">
        <f>IF(((AL50+AJ50+AK50)/$AL$3)&gt;=((Endnoten!$AH$5+1)/100),1,IF(((AL50+AJ50+AK50)/$AL$3)&gt;=(Endnoten!$AH$5/100),1.1,IF(((AL50+AJ50+AK50)/$AL$3)&gt;=(Endnoten!$AH$6/100),1.2,IF(((AL50+AJ50+AK50)/$AL$3)&gt;=(Endnoten!$AH$7/100),1.3,IF(((AL50+AJ50+AK50)/$AL$3)&gt;=((Endnoten!$AH$8)/100),1.4,IF(((AL50+AJ50+AK50)/$AL$3)&gt;=((Endnoten!$AH$9)/100),1.5,IF(((AL50+AJ50+AK50)/$AL$3)&gt;=((Endnoten!$AH$10)/100),1.6,IF(((AL50+AJ50+AK50)/$AL$3)&gt;=((Endnoten!$AH$11)/100),1.7,IF(((AL50+AJ50+AK50)/$AL$3)&gt;=((Endnoten!$AH$12)/100),1.8,IF(((AL50+AJ50+AK50)/$AL$3)&gt;=((Endnoten!$AH$13)/100),1.9,IF(((AL50+AJ50+AK50)/$AL$3)&gt;=((Endnoten!$AH$14)/100),2,IF(((AL50+AJ50+AK50)/$AL$3)&gt;=((Endnoten!$AH$15)/100),2.1,IF(((AL50+AJ50+AK50)/$AL$3)&gt;=((Endnoten!$AH$16)/100),2.2,IF(((AL50+AJ50+AK50)/$AL$3)&gt;=((Endnoten!$AH$17)/100),2.3,IF(((AL50+AJ50+AK50)/$AL$3)&gt;=((Endnoten!$AH$18)/100),2.4,IF(((AL50+AJ50+AK50)/$AL$3)&gt;=((Endnoten!$AH$19)/100),2.5,IF(((AL50+AJ50+AK50)/$AL$3)&gt;=((Endnoten!$AH$20)/100),2.6,IF(((AL50+AJ50+AK50)/$AL$3)&gt;=((Endnoten!$AH$21)/100),2.7,IF(((AL50+AJ50+AK50)/$AL$3)&gt;=((Endnoten!$AH$22)/100),2.8,IF(((AL50+AJ50+AK50)/$AL$3)&gt;=((Endnoten!$AH$23)/100),2.9,IF(((AL50+AJ50+AK50)/$AL$3)&gt;=((Endnoten!$AH$24)/100),3,IF(((AL50+AJ50+AK50)/$AL$3)&gt;=((Endnoten!$AH$25)/100),3.1,IF(((AL50+AJ50+AK50)/$AL$3)&gt;=((Endnoten!$AH$26)/100),3.2,IF(((AL50+AJ50+AK50)/$AL$3)&gt;=((Endnoten!$AH$27)/100),3.3,IF(((AL50+AJ50+AK50)/$AL$3)&gt;=((Endnoten!$AH$28)/100),3.4,IF(((AL50+AJ50+AK50)/$AL$3)&gt;=((Endnoten!$AH$29)/100),3.5,IF(((AL50+AJ50+AK50)/$AL$3)&gt;=((Endnoten!$AH$30)/100),3.6,IF(((AL50+AJ50+AK50)/$AL$3)&gt;=((Endnoten!$AH$31)/100),3.7,IF(((AL50+AJ50+AK50)/$AL$3)&gt;=((Endnoten!$AH$32)/100),3.8,IF(((AL50+AJ50+AK50)/$AL$3)&gt;=((Endnoten!$AH$33)/100),3.9,IF(((AL50+AJ50+AK50)/$AL$3)&gt;=((Endnoten!$AH$34)/100),4,IF(((AL50+AJ50+AK50)/$AL$3)&gt;=((Endnoten!$AH$35)/100),4.1,IF(((AL50+AJ50+AK50)/$AL$3)&gt;=((Endnoten!$AH$36)/100),4.2,IF(((AL50+AJ50+AK50)/$AL$3)&gt;=((Endnoten!$AH$37)/100),4.3,IF(((AL50+AJ50+AK50)/$AL$3)&gt;=((Endnoten!$AH$38)/100),4.4,IF(((AL50+AJ50+AK50)/$AL$3)&gt;=((Endnoten!$AH$39)/100),4.5,IF(((AL50+AJ50+AK50)/$AL$3)&gt;=((Endnoten!$AH$40)/100),4.6,IF(((AL50+AJ50+AK50)/$AL$3)&gt;=((Endnoten!$AH$41)/100),4.7,IF(((AL50+AJ50+AK50)/$AL$3)&gt;=((Endnoten!$AH$42)/100),4.8,IF(((AL50+AJ50+AK50)/$AL$3)&gt;=((Endnoten!$AH$43)/100),4.9,5))))))))))))))))))))))))))))))))))))))))</f>
        <v>5</v>
      </c>
      <c r="AL50">
        <f t="shared" si="11"/>
        <v>39</v>
      </c>
    </row>
    <row r="51" spans="33:38" x14ac:dyDescent="0.25">
      <c r="AG51" s="27">
        <v>5.7</v>
      </c>
      <c r="AH51" s="26">
        <f t="shared" si="13"/>
        <v>38</v>
      </c>
      <c r="AI51">
        <f>IF(((AL51+AJ51+AK51)/$AL$3)&gt;=((Endnoten!$AH$5+1)/100),1,IF(((AL51+AJ51+AK51)/$AL$3)&gt;=(Endnoten!$AH$5/100),1.1,IF(((AL51+AJ51+AK51)/$AL$3)&gt;=(Endnoten!$AH$6/100),1.2,IF(((AL51+AJ51+AK51)/$AL$3)&gt;=(Endnoten!$AH$7/100),1.3,IF(((AL51+AJ51+AK51)/$AL$3)&gt;=((Endnoten!$AH$8)/100),1.4,IF(((AL51+AJ51+AK51)/$AL$3)&gt;=((Endnoten!$AH$9)/100),1.5,IF(((AL51+AJ51+AK51)/$AL$3)&gt;=((Endnoten!$AH$10)/100),1.6,IF(((AL51+AJ51+AK51)/$AL$3)&gt;=((Endnoten!$AH$11)/100),1.7,IF(((AL51+AJ51+AK51)/$AL$3)&gt;=((Endnoten!$AH$12)/100),1.8,IF(((AL51+AJ51+AK51)/$AL$3)&gt;=((Endnoten!$AH$13)/100),1.9,IF(((AL51+AJ51+AK51)/$AL$3)&gt;=((Endnoten!$AH$14)/100),2,IF(((AL51+AJ51+AK51)/$AL$3)&gt;=((Endnoten!$AH$15)/100),2.1,IF(((AL51+AJ51+AK51)/$AL$3)&gt;=((Endnoten!$AH$16)/100),2.2,IF(((AL51+AJ51+AK51)/$AL$3)&gt;=((Endnoten!$AH$17)/100),2.3,IF(((AL51+AJ51+AK51)/$AL$3)&gt;=((Endnoten!$AH$18)/100),2.4,IF(((AL51+AJ51+AK51)/$AL$3)&gt;=((Endnoten!$AH$19)/100),2.5,IF(((AL51+AJ51+AK51)/$AL$3)&gt;=((Endnoten!$AH$20)/100),2.6,IF(((AL51+AJ51+AK51)/$AL$3)&gt;=((Endnoten!$AH$21)/100),2.7,IF(((AL51+AJ51+AK51)/$AL$3)&gt;=((Endnoten!$AH$22)/100),2.8,IF(((AL51+AJ51+AK51)/$AL$3)&gt;=((Endnoten!$AH$23)/100),2.9,IF(((AL51+AJ51+AK51)/$AL$3)&gt;=((Endnoten!$AH$24)/100),3,IF(((AL51+AJ51+AK51)/$AL$3)&gt;=((Endnoten!$AH$25)/100),3.1,IF(((AL51+AJ51+AK51)/$AL$3)&gt;=((Endnoten!$AH$26)/100),3.2,IF(((AL51+AJ51+AK51)/$AL$3)&gt;=((Endnoten!$AH$27)/100),3.3,IF(((AL51+AJ51+AK51)/$AL$3)&gt;=((Endnoten!$AH$28)/100),3.4,IF(((AL51+AJ51+AK51)/$AL$3)&gt;=((Endnoten!$AH$29)/100),3.5,IF(((AL51+AJ51+AK51)/$AL$3)&gt;=((Endnoten!$AH$30)/100),3.6,IF(((AL51+AJ51+AK51)/$AL$3)&gt;=((Endnoten!$AH$31)/100),3.7,IF(((AL51+AJ51+AK51)/$AL$3)&gt;=((Endnoten!$AH$32)/100),3.8,IF(((AL51+AJ51+AK51)/$AL$3)&gt;=((Endnoten!$AH$33)/100),3.9,IF(((AL51+AJ51+AK51)/$AL$3)&gt;=((Endnoten!$AH$34)/100),4,IF(((AL51+AJ51+AK51)/$AL$3)&gt;=((Endnoten!$AH$35)/100),4.1,IF(((AL51+AJ51+AK51)/$AL$3)&gt;=((Endnoten!$AH$36)/100),4.2,IF(((AL51+AJ51+AK51)/$AL$3)&gt;=((Endnoten!$AH$37)/100),4.3,IF(((AL51+AJ51+AK51)/$AL$3)&gt;=((Endnoten!$AH$38)/100),4.4,IF(((AL51+AJ51+AK51)/$AL$3)&gt;=((Endnoten!$AH$39)/100),4.5,IF(((AL51+AJ51+AK51)/$AL$3)&gt;=((Endnoten!$AH$40)/100),4.6,IF(((AL51+AJ51+AK51)/$AL$3)&gt;=((Endnoten!$AH$41)/100),4.7,IF(((AL51+AJ51+AK51)/$AL$3)&gt;=((Endnoten!$AH$42)/100),4.8,IF(((AL51+AJ51+AK51)/$AL$3)&gt;=((Endnoten!$AH$43)/100),4.9,5))))))))))))))))))))))))))))))))))))))))</f>
        <v>5</v>
      </c>
      <c r="AL51">
        <f t="shared" si="11"/>
        <v>38</v>
      </c>
    </row>
    <row r="52" spans="33:38" x14ac:dyDescent="0.25">
      <c r="AG52" s="27">
        <v>5.8</v>
      </c>
      <c r="AH52" s="26">
        <f t="shared" si="13"/>
        <v>37</v>
      </c>
      <c r="AI52">
        <f>IF(((AL52+AJ52+AK52)/$AL$3)&gt;=((Endnoten!$AH$5+1)/100),1,IF(((AL52+AJ52+AK52)/$AL$3)&gt;=(Endnoten!$AH$5/100),1.1,IF(((AL52+AJ52+AK52)/$AL$3)&gt;=(Endnoten!$AH$6/100),1.2,IF(((AL52+AJ52+AK52)/$AL$3)&gt;=(Endnoten!$AH$7/100),1.3,IF(((AL52+AJ52+AK52)/$AL$3)&gt;=((Endnoten!$AH$8)/100),1.4,IF(((AL52+AJ52+AK52)/$AL$3)&gt;=((Endnoten!$AH$9)/100),1.5,IF(((AL52+AJ52+AK52)/$AL$3)&gt;=((Endnoten!$AH$10)/100),1.6,IF(((AL52+AJ52+AK52)/$AL$3)&gt;=((Endnoten!$AH$11)/100),1.7,IF(((AL52+AJ52+AK52)/$AL$3)&gt;=((Endnoten!$AH$12)/100),1.8,IF(((AL52+AJ52+AK52)/$AL$3)&gt;=((Endnoten!$AH$13)/100),1.9,IF(((AL52+AJ52+AK52)/$AL$3)&gt;=((Endnoten!$AH$14)/100),2,IF(((AL52+AJ52+AK52)/$AL$3)&gt;=((Endnoten!$AH$15)/100),2.1,IF(((AL52+AJ52+AK52)/$AL$3)&gt;=((Endnoten!$AH$16)/100),2.2,IF(((AL52+AJ52+AK52)/$AL$3)&gt;=((Endnoten!$AH$17)/100),2.3,IF(((AL52+AJ52+AK52)/$AL$3)&gt;=((Endnoten!$AH$18)/100),2.4,IF(((AL52+AJ52+AK52)/$AL$3)&gt;=((Endnoten!$AH$19)/100),2.5,IF(((AL52+AJ52+AK52)/$AL$3)&gt;=((Endnoten!$AH$20)/100),2.6,IF(((AL52+AJ52+AK52)/$AL$3)&gt;=((Endnoten!$AH$21)/100),2.7,IF(((AL52+AJ52+AK52)/$AL$3)&gt;=((Endnoten!$AH$22)/100),2.8,IF(((AL52+AJ52+AK52)/$AL$3)&gt;=((Endnoten!$AH$23)/100),2.9,IF(((AL52+AJ52+AK52)/$AL$3)&gt;=((Endnoten!$AH$24)/100),3,IF(((AL52+AJ52+AK52)/$AL$3)&gt;=((Endnoten!$AH$25)/100),3.1,IF(((AL52+AJ52+AK52)/$AL$3)&gt;=((Endnoten!$AH$26)/100),3.2,IF(((AL52+AJ52+AK52)/$AL$3)&gt;=((Endnoten!$AH$27)/100),3.3,IF(((AL52+AJ52+AK52)/$AL$3)&gt;=((Endnoten!$AH$28)/100),3.4,IF(((AL52+AJ52+AK52)/$AL$3)&gt;=((Endnoten!$AH$29)/100),3.5,IF(((AL52+AJ52+AK52)/$AL$3)&gt;=((Endnoten!$AH$30)/100),3.6,IF(((AL52+AJ52+AK52)/$AL$3)&gt;=((Endnoten!$AH$31)/100),3.7,IF(((AL52+AJ52+AK52)/$AL$3)&gt;=((Endnoten!$AH$32)/100),3.8,IF(((AL52+AJ52+AK52)/$AL$3)&gt;=((Endnoten!$AH$33)/100),3.9,IF(((AL52+AJ52+AK52)/$AL$3)&gt;=((Endnoten!$AH$34)/100),4,IF(((AL52+AJ52+AK52)/$AL$3)&gt;=((Endnoten!$AH$35)/100),4.1,IF(((AL52+AJ52+AK52)/$AL$3)&gt;=((Endnoten!$AH$36)/100),4.2,IF(((AL52+AJ52+AK52)/$AL$3)&gt;=((Endnoten!$AH$37)/100),4.3,IF(((AL52+AJ52+AK52)/$AL$3)&gt;=((Endnoten!$AH$38)/100),4.4,IF(((AL52+AJ52+AK52)/$AL$3)&gt;=((Endnoten!$AH$39)/100),4.5,IF(((AL52+AJ52+AK52)/$AL$3)&gt;=((Endnoten!$AH$40)/100),4.6,IF(((AL52+AJ52+AK52)/$AL$3)&gt;=((Endnoten!$AH$41)/100),4.7,IF(((AL52+AJ52+AK52)/$AL$3)&gt;=((Endnoten!$AH$42)/100),4.8,IF(((AL52+AJ52+AK52)/$AL$3)&gt;=((Endnoten!$AH$43)/100),4.9,5))))))))))))))))))))))))))))))))))))))))</f>
        <v>5</v>
      </c>
      <c r="AL52">
        <f t="shared" si="11"/>
        <v>37</v>
      </c>
    </row>
    <row r="53" spans="33:38" x14ac:dyDescent="0.25">
      <c r="AG53" s="27">
        <v>5.9</v>
      </c>
      <c r="AH53" s="26">
        <f t="shared" si="13"/>
        <v>36</v>
      </c>
      <c r="AI53">
        <f>IF(((AL53+AJ53+AK53)/$AL$3)&gt;=((Endnoten!$AH$5+1)/100),1,IF(((AL53+AJ53+AK53)/$AL$3)&gt;=(Endnoten!$AH$5/100),1.1,IF(((AL53+AJ53+AK53)/$AL$3)&gt;=(Endnoten!$AH$6/100),1.2,IF(((AL53+AJ53+AK53)/$AL$3)&gt;=(Endnoten!$AH$7/100),1.3,IF(((AL53+AJ53+AK53)/$AL$3)&gt;=((Endnoten!$AH$8)/100),1.4,IF(((AL53+AJ53+AK53)/$AL$3)&gt;=((Endnoten!$AH$9)/100),1.5,IF(((AL53+AJ53+AK53)/$AL$3)&gt;=((Endnoten!$AH$10)/100),1.6,IF(((AL53+AJ53+AK53)/$AL$3)&gt;=((Endnoten!$AH$11)/100),1.7,IF(((AL53+AJ53+AK53)/$AL$3)&gt;=((Endnoten!$AH$12)/100),1.8,IF(((AL53+AJ53+AK53)/$AL$3)&gt;=((Endnoten!$AH$13)/100),1.9,IF(((AL53+AJ53+AK53)/$AL$3)&gt;=((Endnoten!$AH$14)/100),2,IF(((AL53+AJ53+AK53)/$AL$3)&gt;=((Endnoten!$AH$15)/100),2.1,IF(((AL53+AJ53+AK53)/$AL$3)&gt;=((Endnoten!$AH$16)/100),2.2,IF(((AL53+AJ53+AK53)/$AL$3)&gt;=((Endnoten!$AH$17)/100),2.3,IF(((AL53+AJ53+AK53)/$AL$3)&gt;=((Endnoten!$AH$18)/100),2.4,IF(((AL53+AJ53+AK53)/$AL$3)&gt;=((Endnoten!$AH$19)/100),2.5,IF(((AL53+AJ53+AK53)/$AL$3)&gt;=((Endnoten!$AH$20)/100),2.6,IF(((AL53+AJ53+AK53)/$AL$3)&gt;=((Endnoten!$AH$21)/100),2.7,IF(((AL53+AJ53+AK53)/$AL$3)&gt;=((Endnoten!$AH$22)/100),2.8,IF(((AL53+AJ53+AK53)/$AL$3)&gt;=((Endnoten!$AH$23)/100),2.9,IF(((AL53+AJ53+AK53)/$AL$3)&gt;=((Endnoten!$AH$24)/100),3,IF(((AL53+AJ53+AK53)/$AL$3)&gt;=((Endnoten!$AH$25)/100),3.1,IF(((AL53+AJ53+AK53)/$AL$3)&gt;=((Endnoten!$AH$26)/100),3.2,IF(((AL53+AJ53+AK53)/$AL$3)&gt;=((Endnoten!$AH$27)/100),3.3,IF(((AL53+AJ53+AK53)/$AL$3)&gt;=((Endnoten!$AH$28)/100),3.4,IF(((AL53+AJ53+AK53)/$AL$3)&gt;=((Endnoten!$AH$29)/100),3.5,IF(((AL53+AJ53+AK53)/$AL$3)&gt;=((Endnoten!$AH$30)/100),3.6,IF(((AL53+AJ53+AK53)/$AL$3)&gt;=((Endnoten!$AH$31)/100),3.7,IF(((AL53+AJ53+AK53)/$AL$3)&gt;=((Endnoten!$AH$32)/100),3.8,IF(((AL53+AJ53+AK53)/$AL$3)&gt;=((Endnoten!$AH$33)/100),3.9,IF(((AL53+AJ53+AK53)/$AL$3)&gt;=((Endnoten!$AH$34)/100),4,IF(((AL53+AJ53+AK53)/$AL$3)&gt;=((Endnoten!$AH$35)/100),4.1,IF(((AL53+AJ53+AK53)/$AL$3)&gt;=((Endnoten!$AH$36)/100),4.2,IF(((AL53+AJ53+AK53)/$AL$3)&gt;=((Endnoten!$AH$37)/100),4.3,IF(((AL53+AJ53+AK53)/$AL$3)&gt;=((Endnoten!$AH$38)/100),4.4,IF(((AL53+AJ53+AK53)/$AL$3)&gt;=((Endnoten!$AH$39)/100),4.5,IF(((AL53+AJ53+AK53)/$AL$3)&gt;=((Endnoten!$AH$40)/100),4.6,IF(((AL53+AJ53+AK53)/$AL$3)&gt;=((Endnoten!$AH$41)/100),4.7,IF(((AL53+AJ53+AK53)/$AL$3)&gt;=((Endnoten!$AH$42)/100),4.8,IF(((AL53+AJ53+AK53)/$AL$3)&gt;=((Endnoten!$AH$43)/100),4.9,5))))))))))))))))))))))))))))))))))))))))</f>
        <v>5</v>
      </c>
      <c r="AL53">
        <f t="shared" si="11"/>
        <v>36</v>
      </c>
    </row>
    <row r="54" spans="33:38" x14ac:dyDescent="0.25">
      <c r="AG54" s="28">
        <v>5.9999999999999902</v>
      </c>
      <c r="AH54" s="26">
        <f t="shared" si="13"/>
        <v>35</v>
      </c>
      <c r="AI54">
        <f>IF(((AL54+AJ54+AK54)/$AL$3)&gt;=((Endnoten!$AH$5+1)/100),1,IF(((AL54+AJ54+AK54)/$AL$3)&gt;=(Endnoten!$AH$5/100),1.1,IF(((AL54+AJ54+AK54)/$AL$3)&gt;=(Endnoten!$AH$6/100),1.2,IF(((AL54+AJ54+AK54)/$AL$3)&gt;=(Endnoten!$AH$7/100),1.3,IF(((AL54+AJ54+AK54)/$AL$3)&gt;=((Endnoten!$AH$8)/100),1.4,IF(((AL54+AJ54+AK54)/$AL$3)&gt;=((Endnoten!$AH$9)/100),1.5,IF(((AL54+AJ54+AK54)/$AL$3)&gt;=((Endnoten!$AH$10)/100),1.6,IF(((AL54+AJ54+AK54)/$AL$3)&gt;=((Endnoten!$AH$11)/100),1.7,IF(((AL54+AJ54+AK54)/$AL$3)&gt;=((Endnoten!$AH$12)/100),1.8,IF(((AL54+AJ54+AK54)/$AL$3)&gt;=((Endnoten!$AH$13)/100),1.9,IF(((AL54+AJ54+AK54)/$AL$3)&gt;=((Endnoten!$AH$14)/100),2,IF(((AL54+AJ54+AK54)/$AL$3)&gt;=((Endnoten!$AH$15)/100),2.1,IF(((AL54+AJ54+AK54)/$AL$3)&gt;=((Endnoten!$AH$16)/100),2.2,IF(((AL54+AJ54+AK54)/$AL$3)&gt;=((Endnoten!$AH$17)/100),2.3,IF(((AL54+AJ54+AK54)/$AL$3)&gt;=((Endnoten!$AH$18)/100),2.4,IF(((AL54+AJ54+AK54)/$AL$3)&gt;=((Endnoten!$AH$19)/100),2.5,IF(((AL54+AJ54+AK54)/$AL$3)&gt;=((Endnoten!$AH$20)/100),2.6,IF(((AL54+AJ54+AK54)/$AL$3)&gt;=((Endnoten!$AH$21)/100),2.7,IF(((AL54+AJ54+AK54)/$AL$3)&gt;=((Endnoten!$AH$22)/100),2.8,IF(((AL54+AJ54+AK54)/$AL$3)&gt;=((Endnoten!$AH$23)/100),2.9,IF(((AL54+AJ54+AK54)/$AL$3)&gt;=((Endnoten!$AH$24)/100),3,IF(((AL54+AJ54+AK54)/$AL$3)&gt;=((Endnoten!$AH$25)/100),3.1,IF(((AL54+AJ54+AK54)/$AL$3)&gt;=((Endnoten!$AH$26)/100),3.2,IF(((AL54+AJ54+AK54)/$AL$3)&gt;=((Endnoten!$AH$27)/100),3.3,IF(((AL54+AJ54+AK54)/$AL$3)&gt;=((Endnoten!$AH$28)/100),3.4,IF(((AL54+AJ54+AK54)/$AL$3)&gt;=((Endnoten!$AH$29)/100),3.5,IF(((AL54+AJ54+AK54)/$AL$3)&gt;=((Endnoten!$AH$30)/100),3.6,IF(((AL54+AJ54+AK54)/$AL$3)&gt;=((Endnoten!$AH$31)/100),3.7,IF(((AL54+AJ54+AK54)/$AL$3)&gt;=((Endnoten!$AH$32)/100),3.8,IF(((AL54+AJ54+AK54)/$AL$3)&gt;=((Endnoten!$AH$33)/100),3.9,IF(((AL54+AJ54+AK54)/$AL$3)&gt;=((Endnoten!$AH$34)/100),4,IF(((AL54+AJ54+AK54)/$AL$3)&gt;=((Endnoten!$AH$35)/100),4.1,IF(((AL54+AJ54+AK54)/$AL$3)&gt;=((Endnoten!$AH$36)/100),4.2,IF(((AL54+AJ54+AK54)/$AL$3)&gt;=((Endnoten!$AH$37)/100),4.3,IF(((AL54+AJ54+AK54)/$AL$3)&gt;=((Endnoten!$AH$38)/100),4.4,IF(((AL54+AJ54+AK54)/$AL$3)&gt;=((Endnoten!$AH$39)/100),4.5,IF(((AL54+AJ54+AK54)/$AL$3)&gt;=((Endnoten!$AH$40)/100),4.6,IF(((AL54+AJ54+AK54)/$AL$3)&gt;=((Endnoten!$AH$41)/100),4.7,IF(((AL54+AJ54+AK54)/$AL$3)&gt;=((Endnoten!$AH$42)/100),4.8,IF(((AL54+AJ54+AK54)/$AL$3)&gt;=((Endnoten!$AH$43)/100),4.9,5))))))))))))))))))))))))))))))))))))))))</f>
        <v>5</v>
      </c>
      <c r="AL54">
        <f t="shared" si="11"/>
        <v>35</v>
      </c>
    </row>
    <row r="55" spans="33:38" x14ac:dyDescent="0.25">
      <c r="AG55" s="27">
        <v>6.0999999999999899</v>
      </c>
      <c r="AH55" s="26">
        <f t="shared" si="13"/>
        <v>34</v>
      </c>
      <c r="AI55">
        <f>IF(((AL55+AJ55+AK55)/$AL$3)&gt;=((Endnoten!$AH$5+1)/100),1,IF(((AL55+AJ55+AK55)/$AL$3)&gt;=(Endnoten!$AH$5/100),1.1,IF(((AL55+AJ55+AK55)/$AL$3)&gt;=(Endnoten!$AH$6/100),1.2,IF(((AL55+AJ55+AK55)/$AL$3)&gt;=(Endnoten!$AH$7/100),1.3,IF(((AL55+AJ55+AK55)/$AL$3)&gt;=((Endnoten!$AH$8)/100),1.4,IF(((AL55+AJ55+AK55)/$AL$3)&gt;=((Endnoten!$AH$9)/100),1.5,IF(((AL55+AJ55+AK55)/$AL$3)&gt;=((Endnoten!$AH$10)/100),1.6,IF(((AL55+AJ55+AK55)/$AL$3)&gt;=((Endnoten!$AH$11)/100),1.7,IF(((AL55+AJ55+AK55)/$AL$3)&gt;=((Endnoten!$AH$12)/100),1.8,IF(((AL55+AJ55+AK55)/$AL$3)&gt;=((Endnoten!$AH$13)/100),1.9,IF(((AL55+AJ55+AK55)/$AL$3)&gt;=((Endnoten!$AH$14)/100),2,IF(((AL55+AJ55+AK55)/$AL$3)&gt;=((Endnoten!$AH$15)/100),2.1,IF(((AL55+AJ55+AK55)/$AL$3)&gt;=((Endnoten!$AH$16)/100),2.2,IF(((AL55+AJ55+AK55)/$AL$3)&gt;=((Endnoten!$AH$17)/100),2.3,IF(((AL55+AJ55+AK55)/$AL$3)&gt;=((Endnoten!$AH$18)/100),2.4,IF(((AL55+AJ55+AK55)/$AL$3)&gt;=((Endnoten!$AH$19)/100),2.5,IF(((AL55+AJ55+AK55)/$AL$3)&gt;=((Endnoten!$AH$20)/100),2.6,IF(((AL55+AJ55+AK55)/$AL$3)&gt;=((Endnoten!$AH$21)/100),2.7,IF(((AL55+AJ55+AK55)/$AL$3)&gt;=((Endnoten!$AH$22)/100),2.8,IF(((AL55+AJ55+AK55)/$AL$3)&gt;=((Endnoten!$AH$23)/100),2.9,IF(((AL55+AJ55+AK55)/$AL$3)&gt;=((Endnoten!$AH$24)/100),3,IF(((AL55+AJ55+AK55)/$AL$3)&gt;=((Endnoten!$AH$25)/100),3.1,IF(((AL55+AJ55+AK55)/$AL$3)&gt;=((Endnoten!$AH$26)/100),3.2,IF(((AL55+AJ55+AK55)/$AL$3)&gt;=((Endnoten!$AH$27)/100),3.3,IF(((AL55+AJ55+AK55)/$AL$3)&gt;=((Endnoten!$AH$28)/100),3.4,IF(((AL55+AJ55+AK55)/$AL$3)&gt;=((Endnoten!$AH$29)/100),3.5,IF(((AL55+AJ55+AK55)/$AL$3)&gt;=((Endnoten!$AH$30)/100),3.6,IF(((AL55+AJ55+AK55)/$AL$3)&gt;=((Endnoten!$AH$31)/100),3.7,IF(((AL55+AJ55+AK55)/$AL$3)&gt;=((Endnoten!$AH$32)/100),3.8,IF(((AL55+AJ55+AK55)/$AL$3)&gt;=((Endnoten!$AH$33)/100),3.9,IF(((AL55+AJ55+AK55)/$AL$3)&gt;=((Endnoten!$AH$34)/100),4,IF(((AL55+AJ55+AK55)/$AL$3)&gt;=((Endnoten!$AH$35)/100),4.1,IF(((AL55+AJ55+AK55)/$AL$3)&gt;=((Endnoten!$AH$36)/100),4.2,IF(((AL55+AJ55+AK55)/$AL$3)&gt;=((Endnoten!$AH$37)/100),4.3,IF(((AL55+AJ55+AK55)/$AL$3)&gt;=((Endnoten!$AH$38)/100),4.4,IF(((AL55+AJ55+AK55)/$AL$3)&gt;=((Endnoten!$AH$39)/100),4.5,IF(((AL55+AJ55+AK55)/$AL$3)&gt;=((Endnoten!$AH$40)/100),4.6,IF(((AL55+AJ55+AK55)/$AL$3)&gt;=((Endnoten!$AH$41)/100),4.7,IF(((AL55+AJ55+AK55)/$AL$3)&gt;=((Endnoten!$AH$42)/100),4.8,IF(((AL55+AJ55+AK55)/$AL$3)&gt;=((Endnoten!$AH$43)/100),4.9,5))))))))))))))))))))))))))))))))))))))))</f>
        <v>5</v>
      </c>
      <c r="AL55">
        <f t="shared" si="11"/>
        <v>34</v>
      </c>
    </row>
    <row r="56" spans="33:38" x14ac:dyDescent="0.25">
      <c r="AG56" s="27">
        <v>6.1999999999999904</v>
      </c>
      <c r="AH56" s="26">
        <f t="shared" si="13"/>
        <v>33</v>
      </c>
      <c r="AI56">
        <f>IF(((AL56+AJ56+AK56)/$AL$3)&gt;=((Endnoten!$AH$5+1)/100),1,IF(((AL56+AJ56+AK56)/$AL$3)&gt;=(Endnoten!$AH$5/100),1.1,IF(((AL56+AJ56+AK56)/$AL$3)&gt;=(Endnoten!$AH$6/100),1.2,IF(((AL56+AJ56+AK56)/$AL$3)&gt;=(Endnoten!$AH$7/100),1.3,IF(((AL56+AJ56+AK56)/$AL$3)&gt;=((Endnoten!$AH$8)/100),1.4,IF(((AL56+AJ56+AK56)/$AL$3)&gt;=((Endnoten!$AH$9)/100),1.5,IF(((AL56+AJ56+AK56)/$AL$3)&gt;=((Endnoten!$AH$10)/100),1.6,IF(((AL56+AJ56+AK56)/$AL$3)&gt;=((Endnoten!$AH$11)/100),1.7,IF(((AL56+AJ56+AK56)/$AL$3)&gt;=((Endnoten!$AH$12)/100),1.8,IF(((AL56+AJ56+AK56)/$AL$3)&gt;=((Endnoten!$AH$13)/100),1.9,IF(((AL56+AJ56+AK56)/$AL$3)&gt;=((Endnoten!$AH$14)/100),2,IF(((AL56+AJ56+AK56)/$AL$3)&gt;=((Endnoten!$AH$15)/100),2.1,IF(((AL56+AJ56+AK56)/$AL$3)&gt;=((Endnoten!$AH$16)/100),2.2,IF(((AL56+AJ56+AK56)/$AL$3)&gt;=((Endnoten!$AH$17)/100),2.3,IF(((AL56+AJ56+AK56)/$AL$3)&gt;=((Endnoten!$AH$18)/100),2.4,IF(((AL56+AJ56+AK56)/$AL$3)&gt;=((Endnoten!$AH$19)/100),2.5,IF(((AL56+AJ56+AK56)/$AL$3)&gt;=((Endnoten!$AH$20)/100),2.6,IF(((AL56+AJ56+AK56)/$AL$3)&gt;=((Endnoten!$AH$21)/100),2.7,IF(((AL56+AJ56+AK56)/$AL$3)&gt;=((Endnoten!$AH$22)/100),2.8,IF(((AL56+AJ56+AK56)/$AL$3)&gt;=((Endnoten!$AH$23)/100),2.9,IF(((AL56+AJ56+AK56)/$AL$3)&gt;=((Endnoten!$AH$24)/100),3,IF(((AL56+AJ56+AK56)/$AL$3)&gt;=((Endnoten!$AH$25)/100),3.1,IF(((AL56+AJ56+AK56)/$AL$3)&gt;=((Endnoten!$AH$26)/100),3.2,IF(((AL56+AJ56+AK56)/$AL$3)&gt;=((Endnoten!$AH$27)/100),3.3,IF(((AL56+AJ56+AK56)/$AL$3)&gt;=((Endnoten!$AH$28)/100),3.4,IF(((AL56+AJ56+AK56)/$AL$3)&gt;=((Endnoten!$AH$29)/100),3.5,IF(((AL56+AJ56+AK56)/$AL$3)&gt;=((Endnoten!$AH$30)/100),3.6,IF(((AL56+AJ56+AK56)/$AL$3)&gt;=((Endnoten!$AH$31)/100),3.7,IF(((AL56+AJ56+AK56)/$AL$3)&gt;=((Endnoten!$AH$32)/100),3.8,IF(((AL56+AJ56+AK56)/$AL$3)&gt;=((Endnoten!$AH$33)/100),3.9,IF(((AL56+AJ56+AK56)/$AL$3)&gt;=((Endnoten!$AH$34)/100),4,IF(((AL56+AJ56+AK56)/$AL$3)&gt;=((Endnoten!$AH$35)/100),4.1,IF(((AL56+AJ56+AK56)/$AL$3)&gt;=((Endnoten!$AH$36)/100),4.2,IF(((AL56+AJ56+AK56)/$AL$3)&gt;=((Endnoten!$AH$37)/100),4.3,IF(((AL56+AJ56+AK56)/$AL$3)&gt;=((Endnoten!$AH$38)/100),4.4,IF(((AL56+AJ56+AK56)/$AL$3)&gt;=((Endnoten!$AH$39)/100),4.5,IF(((AL56+AJ56+AK56)/$AL$3)&gt;=((Endnoten!$AH$40)/100),4.6,IF(((AL56+AJ56+AK56)/$AL$3)&gt;=((Endnoten!$AH$41)/100),4.7,IF(((AL56+AJ56+AK56)/$AL$3)&gt;=((Endnoten!$AH$42)/100),4.8,IF(((AL56+AJ56+AK56)/$AL$3)&gt;=((Endnoten!$AH$43)/100),4.9,5))))))))))))))))))))))))))))))))))))))))</f>
        <v>5</v>
      </c>
      <c r="AL56">
        <f t="shared" si="11"/>
        <v>33</v>
      </c>
    </row>
    <row r="57" spans="33:38" x14ac:dyDescent="0.25">
      <c r="AG57" s="27">
        <v>6.2999999999999901</v>
      </c>
      <c r="AH57" s="26">
        <f t="shared" si="13"/>
        <v>32</v>
      </c>
      <c r="AI57">
        <f>IF(((AL57+AJ57+AK57)/$AL$3)&gt;=((Endnoten!$AH$5+1)/100),1,IF(((AL57+AJ57+AK57)/$AL$3)&gt;=(Endnoten!$AH$5/100),1.1,IF(((AL57+AJ57+AK57)/$AL$3)&gt;=(Endnoten!$AH$6/100),1.2,IF(((AL57+AJ57+AK57)/$AL$3)&gt;=(Endnoten!$AH$7/100),1.3,IF(((AL57+AJ57+AK57)/$AL$3)&gt;=((Endnoten!$AH$8)/100),1.4,IF(((AL57+AJ57+AK57)/$AL$3)&gt;=((Endnoten!$AH$9)/100),1.5,IF(((AL57+AJ57+AK57)/$AL$3)&gt;=((Endnoten!$AH$10)/100),1.6,IF(((AL57+AJ57+AK57)/$AL$3)&gt;=((Endnoten!$AH$11)/100),1.7,IF(((AL57+AJ57+AK57)/$AL$3)&gt;=((Endnoten!$AH$12)/100),1.8,IF(((AL57+AJ57+AK57)/$AL$3)&gt;=((Endnoten!$AH$13)/100),1.9,IF(((AL57+AJ57+AK57)/$AL$3)&gt;=((Endnoten!$AH$14)/100),2,IF(((AL57+AJ57+AK57)/$AL$3)&gt;=((Endnoten!$AH$15)/100),2.1,IF(((AL57+AJ57+AK57)/$AL$3)&gt;=((Endnoten!$AH$16)/100),2.2,IF(((AL57+AJ57+AK57)/$AL$3)&gt;=((Endnoten!$AH$17)/100),2.3,IF(((AL57+AJ57+AK57)/$AL$3)&gt;=((Endnoten!$AH$18)/100),2.4,IF(((AL57+AJ57+AK57)/$AL$3)&gt;=((Endnoten!$AH$19)/100),2.5,IF(((AL57+AJ57+AK57)/$AL$3)&gt;=((Endnoten!$AH$20)/100),2.6,IF(((AL57+AJ57+AK57)/$AL$3)&gt;=((Endnoten!$AH$21)/100),2.7,IF(((AL57+AJ57+AK57)/$AL$3)&gt;=((Endnoten!$AH$22)/100),2.8,IF(((AL57+AJ57+AK57)/$AL$3)&gt;=((Endnoten!$AH$23)/100),2.9,IF(((AL57+AJ57+AK57)/$AL$3)&gt;=((Endnoten!$AH$24)/100),3,IF(((AL57+AJ57+AK57)/$AL$3)&gt;=((Endnoten!$AH$25)/100),3.1,IF(((AL57+AJ57+AK57)/$AL$3)&gt;=((Endnoten!$AH$26)/100),3.2,IF(((AL57+AJ57+AK57)/$AL$3)&gt;=((Endnoten!$AH$27)/100),3.3,IF(((AL57+AJ57+AK57)/$AL$3)&gt;=((Endnoten!$AH$28)/100),3.4,IF(((AL57+AJ57+AK57)/$AL$3)&gt;=((Endnoten!$AH$29)/100),3.5,IF(((AL57+AJ57+AK57)/$AL$3)&gt;=((Endnoten!$AH$30)/100),3.6,IF(((AL57+AJ57+AK57)/$AL$3)&gt;=((Endnoten!$AH$31)/100),3.7,IF(((AL57+AJ57+AK57)/$AL$3)&gt;=((Endnoten!$AH$32)/100),3.8,IF(((AL57+AJ57+AK57)/$AL$3)&gt;=((Endnoten!$AH$33)/100),3.9,IF(((AL57+AJ57+AK57)/$AL$3)&gt;=((Endnoten!$AH$34)/100),4,IF(((AL57+AJ57+AK57)/$AL$3)&gt;=((Endnoten!$AH$35)/100),4.1,IF(((AL57+AJ57+AK57)/$AL$3)&gt;=((Endnoten!$AH$36)/100),4.2,IF(((AL57+AJ57+AK57)/$AL$3)&gt;=((Endnoten!$AH$37)/100),4.3,IF(((AL57+AJ57+AK57)/$AL$3)&gt;=((Endnoten!$AH$38)/100),4.4,IF(((AL57+AJ57+AK57)/$AL$3)&gt;=((Endnoten!$AH$39)/100),4.5,IF(((AL57+AJ57+AK57)/$AL$3)&gt;=((Endnoten!$AH$40)/100),4.6,IF(((AL57+AJ57+AK57)/$AL$3)&gt;=((Endnoten!$AH$41)/100),4.7,IF(((AL57+AJ57+AK57)/$AL$3)&gt;=((Endnoten!$AH$42)/100),4.8,IF(((AL57+AJ57+AK57)/$AL$3)&gt;=((Endnoten!$AH$43)/100),4.9,5))))))))))))))))))))))))))))))))))))))))</f>
        <v>5</v>
      </c>
      <c r="AL57">
        <f t="shared" si="11"/>
        <v>32</v>
      </c>
    </row>
    <row r="58" spans="33:38" x14ac:dyDescent="0.25">
      <c r="AG58" s="28">
        <v>6.3999999999999897</v>
      </c>
      <c r="AH58" s="26">
        <f t="shared" si="13"/>
        <v>31</v>
      </c>
      <c r="AI58">
        <f>IF(((AL58+AJ58+AK58)/$AL$3)&gt;=((Endnoten!$AH$5+1)/100),1,IF(((AL58+AJ58+AK58)/$AL$3)&gt;=(Endnoten!$AH$5/100),1.1,IF(((AL58+AJ58+AK58)/$AL$3)&gt;=(Endnoten!$AH$6/100),1.2,IF(((AL58+AJ58+AK58)/$AL$3)&gt;=(Endnoten!$AH$7/100),1.3,IF(((AL58+AJ58+AK58)/$AL$3)&gt;=((Endnoten!$AH$8)/100),1.4,IF(((AL58+AJ58+AK58)/$AL$3)&gt;=((Endnoten!$AH$9)/100),1.5,IF(((AL58+AJ58+AK58)/$AL$3)&gt;=((Endnoten!$AH$10)/100),1.6,IF(((AL58+AJ58+AK58)/$AL$3)&gt;=((Endnoten!$AH$11)/100),1.7,IF(((AL58+AJ58+AK58)/$AL$3)&gt;=((Endnoten!$AH$12)/100),1.8,IF(((AL58+AJ58+AK58)/$AL$3)&gt;=((Endnoten!$AH$13)/100),1.9,IF(((AL58+AJ58+AK58)/$AL$3)&gt;=((Endnoten!$AH$14)/100),2,IF(((AL58+AJ58+AK58)/$AL$3)&gt;=((Endnoten!$AH$15)/100),2.1,IF(((AL58+AJ58+AK58)/$AL$3)&gt;=((Endnoten!$AH$16)/100),2.2,IF(((AL58+AJ58+AK58)/$AL$3)&gt;=((Endnoten!$AH$17)/100),2.3,IF(((AL58+AJ58+AK58)/$AL$3)&gt;=((Endnoten!$AH$18)/100),2.4,IF(((AL58+AJ58+AK58)/$AL$3)&gt;=((Endnoten!$AH$19)/100),2.5,IF(((AL58+AJ58+AK58)/$AL$3)&gt;=((Endnoten!$AH$20)/100),2.6,IF(((AL58+AJ58+AK58)/$AL$3)&gt;=((Endnoten!$AH$21)/100),2.7,IF(((AL58+AJ58+AK58)/$AL$3)&gt;=((Endnoten!$AH$22)/100),2.8,IF(((AL58+AJ58+AK58)/$AL$3)&gt;=((Endnoten!$AH$23)/100),2.9,IF(((AL58+AJ58+AK58)/$AL$3)&gt;=((Endnoten!$AH$24)/100),3,IF(((AL58+AJ58+AK58)/$AL$3)&gt;=((Endnoten!$AH$25)/100),3.1,IF(((AL58+AJ58+AK58)/$AL$3)&gt;=((Endnoten!$AH$26)/100),3.2,IF(((AL58+AJ58+AK58)/$AL$3)&gt;=((Endnoten!$AH$27)/100),3.3,IF(((AL58+AJ58+AK58)/$AL$3)&gt;=((Endnoten!$AH$28)/100),3.4,IF(((AL58+AJ58+AK58)/$AL$3)&gt;=((Endnoten!$AH$29)/100),3.5,IF(((AL58+AJ58+AK58)/$AL$3)&gt;=((Endnoten!$AH$30)/100),3.6,IF(((AL58+AJ58+AK58)/$AL$3)&gt;=((Endnoten!$AH$31)/100),3.7,IF(((AL58+AJ58+AK58)/$AL$3)&gt;=((Endnoten!$AH$32)/100),3.8,IF(((AL58+AJ58+AK58)/$AL$3)&gt;=((Endnoten!$AH$33)/100),3.9,IF(((AL58+AJ58+AK58)/$AL$3)&gt;=((Endnoten!$AH$34)/100),4,IF(((AL58+AJ58+AK58)/$AL$3)&gt;=((Endnoten!$AH$35)/100),4.1,IF(((AL58+AJ58+AK58)/$AL$3)&gt;=((Endnoten!$AH$36)/100),4.2,IF(((AL58+AJ58+AK58)/$AL$3)&gt;=((Endnoten!$AH$37)/100),4.3,IF(((AL58+AJ58+AK58)/$AL$3)&gt;=((Endnoten!$AH$38)/100),4.4,IF(((AL58+AJ58+AK58)/$AL$3)&gt;=((Endnoten!$AH$39)/100),4.5,IF(((AL58+AJ58+AK58)/$AL$3)&gt;=((Endnoten!$AH$40)/100),4.6,IF(((AL58+AJ58+AK58)/$AL$3)&gt;=((Endnoten!$AH$41)/100),4.7,IF(((AL58+AJ58+AK58)/$AL$3)&gt;=((Endnoten!$AH$42)/100),4.8,IF(((AL58+AJ58+AK58)/$AL$3)&gt;=((Endnoten!$AH$43)/100),4.9,5))))))))))))))))))))))))))))))))))))))))</f>
        <v>5</v>
      </c>
      <c r="AL58">
        <f t="shared" si="11"/>
        <v>31</v>
      </c>
    </row>
    <row r="59" spans="33:38" x14ac:dyDescent="0.25">
      <c r="AG59" s="27">
        <v>6.4999999999999902</v>
      </c>
      <c r="AH59" s="26">
        <f t="shared" si="13"/>
        <v>30</v>
      </c>
      <c r="AI59">
        <f>IF(((AL59+AJ59+AK59)/$AL$3)&gt;=((Endnoten!$AH$5+1)/100),1,IF(((AL59+AJ59+AK59)/$AL$3)&gt;=(Endnoten!$AH$5/100),1.1,IF(((AL59+AJ59+AK59)/$AL$3)&gt;=(Endnoten!$AH$6/100),1.2,IF(((AL59+AJ59+AK59)/$AL$3)&gt;=(Endnoten!$AH$7/100),1.3,IF(((AL59+AJ59+AK59)/$AL$3)&gt;=((Endnoten!$AH$8)/100),1.4,IF(((AL59+AJ59+AK59)/$AL$3)&gt;=((Endnoten!$AH$9)/100),1.5,IF(((AL59+AJ59+AK59)/$AL$3)&gt;=((Endnoten!$AH$10)/100),1.6,IF(((AL59+AJ59+AK59)/$AL$3)&gt;=((Endnoten!$AH$11)/100),1.7,IF(((AL59+AJ59+AK59)/$AL$3)&gt;=((Endnoten!$AH$12)/100),1.8,IF(((AL59+AJ59+AK59)/$AL$3)&gt;=((Endnoten!$AH$13)/100),1.9,IF(((AL59+AJ59+AK59)/$AL$3)&gt;=((Endnoten!$AH$14)/100),2,IF(((AL59+AJ59+AK59)/$AL$3)&gt;=((Endnoten!$AH$15)/100),2.1,IF(((AL59+AJ59+AK59)/$AL$3)&gt;=((Endnoten!$AH$16)/100),2.2,IF(((AL59+AJ59+AK59)/$AL$3)&gt;=((Endnoten!$AH$17)/100),2.3,IF(((AL59+AJ59+AK59)/$AL$3)&gt;=((Endnoten!$AH$18)/100),2.4,IF(((AL59+AJ59+AK59)/$AL$3)&gt;=((Endnoten!$AH$19)/100),2.5,IF(((AL59+AJ59+AK59)/$AL$3)&gt;=((Endnoten!$AH$20)/100),2.6,IF(((AL59+AJ59+AK59)/$AL$3)&gt;=((Endnoten!$AH$21)/100),2.7,IF(((AL59+AJ59+AK59)/$AL$3)&gt;=((Endnoten!$AH$22)/100),2.8,IF(((AL59+AJ59+AK59)/$AL$3)&gt;=((Endnoten!$AH$23)/100),2.9,IF(((AL59+AJ59+AK59)/$AL$3)&gt;=((Endnoten!$AH$24)/100),3,IF(((AL59+AJ59+AK59)/$AL$3)&gt;=((Endnoten!$AH$25)/100),3.1,IF(((AL59+AJ59+AK59)/$AL$3)&gt;=((Endnoten!$AH$26)/100),3.2,IF(((AL59+AJ59+AK59)/$AL$3)&gt;=((Endnoten!$AH$27)/100),3.3,IF(((AL59+AJ59+AK59)/$AL$3)&gt;=((Endnoten!$AH$28)/100),3.4,IF(((AL59+AJ59+AK59)/$AL$3)&gt;=((Endnoten!$AH$29)/100),3.5,IF(((AL59+AJ59+AK59)/$AL$3)&gt;=((Endnoten!$AH$30)/100),3.6,IF(((AL59+AJ59+AK59)/$AL$3)&gt;=((Endnoten!$AH$31)/100),3.7,IF(((AL59+AJ59+AK59)/$AL$3)&gt;=((Endnoten!$AH$32)/100),3.8,IF(((AL59+AJ59+AK59)/$AL$3)&gt;=((Endnoten!$AH$33)/100),3.9,IF(((AL59+AJ59+AK59)/$AL$3)&gt;=((Endnoten!$AH$34)/100),4,IF(((AL59+AJ59+AK59)/$AL$3)&gt;=((Endnoten!$AH$35)/100),4.1,IF(((AL59+AJ59+AK59)/$AL$3)&gt;=((Endnoten!$AH$36)/100),4.2,IF(((AL59+AJ59+AK59)/$AL$3)&gt;=((Endnoten!$AH$37)/100),4.3,IF(((AL59+AJ59+AK59)/$AL$3)&gt;=((Endnoten!$AH$38)/100),4.4,IF(((AL59+AJ59+AK59)/$AL$3)&gt;=((Endnoten!$AH$39)/100),4.5,IF(((AL59+AJ59+AK59)/$AL$3)&gt;=((Endnoten!$AH$40)/100),4.6,IF(((AL59+AJ59+AK59)/$AL$3)&gt;=((Endnoten!$AH$41)/100),4.7,IF(((AL59+AJ59+AK59)/$AL$3)&gt;=((Endnoten!$AH$42)/100),4.8,IF(((AL59+AJ59+AK59)/$AL$3)&gt;=((Endnoten!$AH$43)/100),4.9,5))))))))))))))))))))))))))))))))))))))))</f>
        <v>5</v>
      </c>
      <c r="AL59">
        <f t="shared" si="11"/>
        <v>30</v>
      </c>
    </row>
    <row r="60" spans="33:38" x14ac:dyDescent="0.25">
      <c r="AG60" s="27">
        <v>6.5999999999999899</v>
      </c>
      <c r="AH60" s="26">
        <f t="shared" si="13"/>
        <v>29</v>
      </c>
      <c r="AI60">
        <f>IF(((AL60+AJ60+AK60)/$AL$3)&gt;=((Endnoten!$AH$5+1)/100),1,IF(((AL60+AJ60+AK60)/$AL$3)&gt;=(Endnoten!$AH$5/100),1.1,IF(((AL60+AJ60+AK60)/$AL$3)&gt;=(Endnoten!$AH$6/100),1.2,IF(((AL60+AJ60+AK60)/$AL$3)&gt;=(Endnoten!$AH$7/100),1.3,IF(((AL60+AJ60+AK60)/$AL$3)&gt;=((Endnoten!$AH$8)/100),1.4,IF(((AL60+AJ60+AK60)/$AL$3)&gt;=((Endnoten!$AH$9)/100),1.5,IF(((AL60+AJ60+AK60)/$AL$3)&gt;=((Endnoten!$AH$10)/100),1.6,IF(((AL60+AJ60+AK60)/$AL$3)&gt;=((Endnoten!$AH$11)/100),1.7,IF(((AL60+AJ60+AK60)/$AL$3)&gt;=((Endnoten!$AH$12)/100),1.8,IF(((AL60+AJ60+AK60)/$AL$3)&gt;=((Endnoten!$AH$13)/100),1.9,IF(((AL60+AJ60+AK60)/$AL$3)&gt;=((Endnoten!$AH$14)/100),2,IF(((AL60+AJ60+AK60)/$AL$3)&gt;=((Endnoten!$AH$15)/100),2.1,IF(((AL60+AJ60+AK60)/$AL$3)&gt;=((Endnoten!$AH$16)/100),2.2,IF(((AL60+AJ60+AK60)/$AL$3)&gt;=((Endnoten!$AH$17)/100),2.3,IF(((AL60+AJ60+AK60)/$AL$3)&gt;=((Endnoten!$AH$18)/100),2.4,IF(((AL60+AJ60+AK60)/$AL$3)&gt;=((Endnoten!$AH$19)/100),2.5,IF(((AL60+AJ60+AK60)/$AL$3)&gt;=((Endnoten!$AH$20)/100),2.6,IF(((AL60+AJ60+AK60)/$AL$3)&gt;=((Endnoten!$AH$21)/100),2.7,IF(((AL60+AJ60+AK60)/$AL$3)&gt;=((Endnoten!$AH$22)/100),2.8,IF(((AL60+AJ60+AK60)/$AL$3)&gt;=((Endnoten!$AH$23)/100),2.9,IF(((AL60+AJ60+AK60)/$AL$3)&gt;=((Endnoten!$AH$24)/100),3,IF(((AL60+AJ60+AK60)/$AL$3)&gt;=((Endnoten!$AH$25)/100),3.1,IF(((AL60+AJ60+AK60)/$AL$3)&gt;=((Endnoten!$AH$26)/100),3.2,IF(((AL60+AJ60+AK60)/$AL$3)&gt;=((Endnoten!$AH$27)/100),3.3,IF(((AL60+AJ60+AK60)/$AL$3)&gt;=((Endnoten!$AH$28)/100),3.4,IF(((AL60+AJ60+AK60)/$AL$3)&gt;=((Endnoten!$AH$29)/100),3.5,IF(((AL60+AJ60+AK60)/$AL$3)&gt;=((Endnoten!$AH$30)/100),3.6,IF(((AL60+AJ60+AK60)/$AL$3)&gt;=((Endnoten!$AH$31)/100),3.7,IF(((AL60+AJ60+AK60)/$AL$3)&gt;=((Endnoten!$AH$32)/100),3.8,IF(((AL60+AJ60+AK60)/$AL$3)&gt;=((Endnoten!$AH$33)/100),3.9,IF(((AL60+AJ60+AK60)/$AL$3)&gt;=((Endnoten!$AH$34)/100),4,IF(((AL60+AJ60+AK60)/$AL$3)&gt;=((Endnoten!$AH$35)/100),4.1,IF(((AL60+AJ60+AK60)/$AL$3)&gt;=((Endnoten!$AH$36)/100),4.2,IF(((AL60+AJ60+AK60)/$AL$3)&gt;=((Endnoten!$AH$37)/100),4.3,IF(((AL60+AJ60+AK60)/$AL$3)&gt;=((Endnoten!$AH$38)/100),4.4,IF(((AL60+AJ60+AK60)/$AL$3)&gt;=((Endnoten!$AH$39)/100),4.5,IF(((AL60+AJ60+AK60)/$AL$3)&gt;=((Endnoten!$AH$40)/100),4.6,IF(((AL60+AJ60+AK60)/$AL$3)&gt;=((Endnoten!$AH$41)/100),4.7,IF(((AL60+AJ60+AK60)/$AL$3)&gt;=((Endnoten!$AH$42)/100),4.8,IF(((AL60+AJ60+AK60)/$AL$3)&gt;=((Endnoten!$AH$43)/100),4.9,5))))))))))))))))))))))))))))))))))))))))</f>
        <v>5</v>
      </c>
      <c r="AL60">
        <f t="shared" si="11"/>
        <v>29</v>
      </c>
    </row>
    <row r="61" spans="33:38" x14ac:dyDescent="0.25">
      <c r="AG61" s="27">
        <v>6.6999999999999904</v>
      </c>
      <c r="AH61" s="26">
        <f t="shared" si="13"/>
        <v>28</v>
      </c>
      <c r="AI61">
        <f>IF(((AL61+AJ61+AK61)/$AL$3)&gt;=((Endnoten!$AH$5+1)/100),1,IF(((AL61+AJ61+AK61)/$AL$3)&gt;=(Endnoten!$AH$5/100),1.1,IF(((AL61+AJ61+AK61)/$AL$3)&gt;=(Endnoten!$AH$6/100),1.2,IF(((AL61+AJ61+AK61)/$AL$3)&gt;=(Endnoten!$AH$7/100),1.3,IF(((AL61+AJ61+AK61)/$AL$3)&gt;=((Endnoten!$AH$8)/100),1.4,IF(((AL61+AJ61+AK61)/$AL$3)&gt;=((Endnoten!$AH$9)/100),1.5,IF(((AL61+AJ61+AK61)/$AL$3)&gt;=((Endnoten!$AH$10)/100),1.6,IF(((AL61+AJ61+AK61)/$AL$3)&gt;=((Endnoten!$AH$11)/100),1.7,IF(((AL61+AJ61+AK61)/$AL$3)&gt;=((Endnoten!$AH$12)/100),1.8,IF(((AL61+AJ61+AK61)/$AL$3)&gt;=((Endnoten!$AH$13)/100),1.9,IF(((AL61+AJ61+AK61)/$AL$3)&gt;=((Endnoten!$AH$14)/100),2,IF(((AL61+AJ61+AK61)/$AL$3)&gt;=((Endnoten!$AH$15)/100),2.1,IF(((AL61+AJ61+AK61)/$AL$3)&gt;=((Endnoten!$AH$16)/100),2.2,IF(((AL61+AJ61+AK61)/$AL$3)&gt;=((Endnoten!$AH$17)/100),2.3,IF(((AL61+AJ61+AK61)/$AL$3)&gt;=((Endnoten!$AH$18)/100),2.4,IF(((AL61+AJ61+AK61)/$AL$3)&gt;=((Endnoten!$AH$19)/100),2.5,IF(((AL61+AJ61+AK61)/$AL$3)&gt;=((Endnoten!$AH$20)/100),2.6,IF(((AL61+AJ61+AK61)/$AL$3)&gt;=((Endnoten!$AH$21)/100),2.7,IF(((AL61+AJ61+AK61)/$AL$3)&gt;=((Endnoten!$AH$22)/100),2.8,IF(((AL61+AJ61+AK61)/$AL$3)&gt;=((Endnoten!$AH$23)/100),2.9,IF(((AL61+AJ61+AK61)/$AL$3)&gt;=((Endnoten!$AH$24)/100),3,IF(((AL61+AJ61+AK61)/$AL$3)&gt;=((Endnoten!$AH$25)/100),3.1,IF(((AL61+AJ61+AK61)/$AL$3)&gt;=((Endnoten!$AH$26)/100),3.2,IF(((AL61+AJ61+AK61)/$AL$3)&gt;=((Endnoten!$AH$27)/100),3.3,IF(((AL61+AJ61+AK61)/$AL$3)&gt;=((Endnoten!$AH$28)/100),3.4,IF(((AL61+AJ61+AK61)/$AL$3)&gt;=((Endnoten!$AH$29)/100),3.5,IF(((AL61+AJ61+AK61)/$AL$3)&gt;=((Endnoten!$AH$30)/100),3.6,IF(((AL61+AJ61+AK61)/$AL$3)&gt;=((Endnoten!$AH$31)/100),3.7,IF(((AL61+AJ61+AK61)/$AL$3)&gt;=((Endnoten!$AH$32)/100),3.8,IF(((AL61+AJ61+AK61)/$AL$3)&gt;=((Endnoten!$AH$33)/100),3.9,IF(((AL61+AJ61+AK61)/$AL$3)&gt;=((Endnoten!$AH$34)/100),4,IF(((AL61+AJ61+AK61)/$AL$3)&gt;=((Endnoten!$AH$35)/100),4.1,IF(((AL61+AJ61+AK61)/$AL$3)&gt;=((Endnoten!$AH$36)/100),4.2,IF(((AL61+AJ61+AK61)/$AL$3)&gt;=((Endnoten!$AH$37)/100),4.3,IF(((AL61+AJ61+AK61)/$AL$3)&gt;=((Endnoten!$AH$38)/100),4.4,IF(((AL61+AJ61+AK61)/$AL$3)&gt;=((Endnoten!$AH$39)/100),4.5,IF(((AL61+AJ61+AK61)/$AL$3)&gt;=((Endnoten!$AH$40)/100),4.6,IF(((AL61+AJ61+AK61)/$AL$3)&gt;=((Endnoten!$AH$41)/100),4.7,IF(((AL61+AJ61+AK61)/$AL$3)&gt;=((Endnoten!$AH$42)/100),4.8,IF(((AL61+AJ61+AK61)/$AL$3)&gt;=((Endnoten!$AH$43)/100),4.9,5))))))))))))))))))))))))))))))))))))))))</f>
        <v>5</v>
      </c>
      <c r="AL61">
        <f t="shared" si="11"/>
        <v>28</v>
      </c>
    </row>
    <row r="62" spans="33:38" x14ac:dyDescent="0.25">
      <c r="AG62" s="28">
        <v>6.7999999999999901</v>
      </c>
      <c r="AH62" s="26">
        <f t="shared" si="13"/>
        <v>27</v>
      </c>
      <c r="AL62">
        <f t="shared" si="11"/>
        <v>27</v>
      </c>
    </row>
    <row r="63" spans="33:38" x14ac:dyDescent="0.25">
      <c r="AG63" s="27">
        <v>6.8999999999999897</v>
      </c>
      <c r="AH63" s="26">
        <f t="shared" si="13"/>
        <v>26</v>
      </c>
    </row>
    <row r="64" spans="33:38" x14ac:dyDescent="0.25">
      <c r="AG64" s="27">
        <v>6.9999999999999902</v>
      </c>
      <c r="AH64" s="26">
        <f t="shared" si="13"/>
        <v>25</v>
      </c>
    </row>
    <row r="65" spans="33:34" x14ac:dyDescent="0.25">
      <c r="AG65" s="27">
        <v>7.0999999999999899</v>
      </c>
      <c r="AH65" s="26">
        <f t="shared" si="13"/>
        <v>24</v>
      </c>
    </row>
    <row r="66" spans="33:34" x14ac:dyDescent="0.25">
      <c r="AG66" s="28">
        <v>7.1999999999999904</v>
      </c>
      <c r="AH66" s="26">
        <f t="shared" si="13"/>
        <v>23</v>
      </c>
    </row>
    <row r="67" spans="33:34" x14ac:dyDescent="0.25">
      <c r="AG67" s="27">
        <v>7.2999999999999901</v>
      </c>
      <c r="AH67" s="26">
        <f t="shared" si="13"/>
        <v>22</v>
      </c>
    </row>
  </sheetData>
  <mergeCells count="24">
    <mergeCell ref="V2:V3"/>
    <mergeCell ref="W1:W2"/>
    <mergeCell ref="X1:X3"/>
    <mergeCell ref="C1:F1"/>
    <mergeCell ref="G1:J1"/>
    <mergeCell ref="K1:N1"/>
    <mergeCell ref="O1:R1"/>
    <mergeCell ref="S1:V1"/>
    <mergeCell ref="AU2:AU3"/>
    <mergeCell ref="AT2:AT3"/>
    <mergeCell ref="AC2:AC3"/>
    <mergeCell ref="AB2:AB3"/>
    <mergeCell ref="A3:B3"/>
    <mergeCell ref="Z2:AA2"/>
    <mergeCell ref="E2:E3"/>
    <mergeCell ref="F2:F3"/>
    <mergeCell ref="I2:I3"/>
    <mergeCell ref="J2:J3"/>
    <mergeCell ref="M2:M3"/>
    <mergeCell ref="N2:N3"/>
    <mergeCell ref="Q2:Q3"/>
    <mergeCell ref="Y1:Y3"/>
    <mergeCell ref="R2:R3"/>
    <mergeCell ref="U2:U3"/>
  </mergeCells>
  <conditionalFormatting sqref="AT4:AU33">
    <cfRule type="colorScale" priority="1">
      <colorScale>
        <cfvo type="num" val="1"/>
        <cfvo type="percentile" val="50"/>
        <cfvo type="num" val="4"/>
        <color rgb="FF63BE7B"/>
        <color rgb="FFFFEB84"/>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7605-482C-44DE-B2C7-F8D97A9C5788}">
  <dimension ref="A1:M33"/>
  <sheetViews>
    <sheetView workbookViewId="0">
      <selection activeCell="A5" sqref="A5"/>
    </sheetView>
  </sheetViews>
  <sheetFormatPr baseColWidth="10" defaultColWidth="11.42578125" defaultRowHeight="15" x14ac:dyDescent="0.25"/>
  <cols>
    <col min="1" max="1" width="17.42578125" style="19" customWidth="1"/>
    <col min="2" max="2" width="14.5703125" style="19" customWidth="1"/>
    <col min="3" max="4" width="7.42578125" style="19" bestFit="1" customWidth="1"/>
    <col min="5" max="5" width="13.42578125" style="19" bestFit="1" customWidth="1"/>
    <col min="6" max="6" width="11.42578125" style="19"/>
    <col min="7" max="7" width="14.140625" style="19" bestFit="1" customWidth="1"/>
    <col min="8" max="16384" width="11.42578125" style="19"/>
  </cols>
  <sheetData>
    <row r="1" spans="1:13" ht="18.75" x14ac:dyDescent="0.3">
      <c r="A1" s="149" t="s">
        <v>49</v>
      </c>
      <c r="B1" s="149" t="s">
        <v>50</v>
      </c>
      <c r="C1" s="60"/>
      <c r="D1" s="85"/>
      <c r="E1" s="86"/>
      <c r="F1" s="85"/>
      <c r="G1" s="86"/>
      <c r="H1" s="87"/>
      <c r="I1" s="87"/>
      <c r="J1" s="87"/>
      <c r="K1" s="87"/>
      <c r="L1" s="87"/>
    </row>
    <row r="2" spans="1:13" ht="18.75" x14ac:dyDescent="0.3">
      <c r="A2" s="150"/>
      <c r="B2" s="150"/>
      <c r="C2" s="83"/>
      <c r="D2" s="89" t="s">
        <v>51</v>
      </c>
      <c r="E2" s="89"/>
      <c r="F2" s="90"/>
      <c r="G2" s="91"/>
      <c r="H2" s="92"/>
      <c r="I2" s="92"/>
      <c r="J2" s="92"/>
      <c r="K2" s="92"/>
      <c r="L2" s="92"/>
      <c r="M2" s="84"/>
    </row>
    <row r="3" spans="1:13" ht="18.75" x14ac:dyDescent="0.3">
      <c r="A3" s="151"/>
      <c r="B3" s="151"/>
      <c r="C3" s="60"/>
      <c r="D3" s="88" t="s">
        <v>52</v>
      </c>
      <c r="E3" s="89"/>
      <c r="F3" s="90"/>
      <c r="G3" s="91"/>
      <c r="H3" s="92"/>
      <c r="I3" s="92"/>
      <c r="J3" s="92"/>
      <c r="K3" s="92"/>
      <c r="L3" s="92"/>
    </row>
    <row r="4" spans="1:13" ht="18.75" x14ac:dyDescent="0.3">
      <c r="A4" s="62" t="s">
        <v>53</v>
      </c>
      <c r="B4" s="62" t="s">
        <v>26</v>
      </c>
      <c r="C4" s="60"/>
      <c r="D4" s="88" t="s">
        <v>54</v>
      </c>
      <c r="E4" s="89"/>
      <c r="F4" s="90"/>
      <c r="G4" s="91"/>
      <c r="H4" s="92"/>
      <c r="I4" s="92"/>
      <c r="J4" s="92"/>
      <c r="K4" s="92"/>
      <c r="L4" s="92"/>
    </row>
    <row r="5" spans="1:13" ht="18.75" x14ac:dyDescent="0.3">
      <c r="A5" s="62">
        <v>2</v>
      </c>
      <c r="B5" s="62">
        <v>2</v>
      </c>
      <c r="C5" s="60"/>
      <c r="D5" s="88" t="s">
        <v>55</v>
      </c>
      <c r="E5" s="89"/>
      <c r="F5" s="90"/>
      <c r="G5" s="91"/>
      <c r="H5" s="92"/>
      <c r="I5" s="92"/>
      <c r="J5" s="92"/>
      <c r="K5" s="92"/>
      <c r="L5" s="92"/>
    </row>
    <row r="6" spans="1:13" ht="18.75" x14ac:dyDescent="0.3">
      <c r="A6" s="62">
        <v>3</v>
      </c>
      <c r="B6" s="62">
        <v>3</v>
      </c>
      <c r="C6" s="60"/>
      <c r="D6" s="88" t="s">
        <v>56</v>
      </c>
      <c r="E6" s="89"/>
      <c r="F6" s="90"/>
      <c r="G6" s="91"/>
      <c r="H6" s="92"/>
      <c r="I6" s="92"/>
      <c r="J6" s="92"/>
      <c r="K6" s="92"/>
      <c r="L6" s="92"/>
    </row>
    <row r="7" spans="1:13" ht="18.75" x14ac:dyDescent="0.3">
      <c r="A7" s="62">
        <v>4</v>
      </c>
      <c r="B7" s="62">
        <v>4</v>
      </c>
      <c r="C7" s="60"/>
      <c r="D7" s="88" t="s">
        <v>57</v>
      </c>
      <c r="E7" s="89"/>
      <c r="F7" s="90"/>
      <c r="G7" s="91"/>
      <c r="H7" s="92"/>
      <c r="I7" s="92"/>
      <c r="J7" s="92"/>
      <c r="K7" s="92"/>
      <c r="L7" s="92"/>
    </row>
    <row r="8" spans="1:13" ht="18.75" x14ac:dyDescent="0.3">
      <c r="A8" s="62">
        <v>5</v>
      </c>
      <c r="B8" s="62">
        <v>5</v>
      </c>
      <c r="C8" s="60"/>
      <c r="D8" s="88"/>
      <c r="E8" s="89"/>
      <c r="F8" s="90"/>
      <c r="G8" s="91"/>
      <c r="H8" s="92"/>
      <c r="I8" s="92"/>
      <c r="J8" s="92"/>
      <c r="K8" s="92"/>
      <c r="L8" s="92"/>
    </row>
    <row r="9" spans="1:13" ht="18.75" x14ac:dyDescent="0.3">
      <c r="A9" s="62">
        <v>6</v>
      </c>
      <c r="B9" s="62">
        <v>6</v>
      </c>
      <c r="C9" s="60"/>
      <c r="D9" s="88"/>
      <c r="E9" s="89"/>
      <c r="F9" s="90"/>
      <c r="G9" s="91"/>
      <c r="H9" s="92"/>
      <c r="I9" s="92"/>
      <c r="J9" s="92"/>
      <c r="K9" s="92"/>
      <c r="L9" s="92"/>
    </row>
    <row r="10" spans="1:13" ht="18.75" x14ac:dyDescent="0.3">
      <c r="A10" s="62">
        <v>7</v>
      </c>
      <c r="B10" s="62">
        <v>7</v>
      </c>
      <c r="C10" s="60"/>
      <c r="D10" s="88"/>
      <c r="E10" s="89"/>
      <c r="F10" s="90"/>
      <c r="G10" s="91"/>
      <c r="H10" s="92"/>
      <c r="I10" s="92"/>
      <c r="J10" s="92"/>
      <c r="K10" s="92"/>
      <c r="L10" s="92"/>
    </row>
    <row r="11" spans="1:13" ht="18.75" x14ac:dyDescent="0.3">
      <c r="A11" s="62">
        <v>8</v>
      </c>
      <c r="B11" s="62">
        <v>8</v>
      </c>
      <c r="C11" s="60"/>
      <c r="D11" s="88"/>
      <c r="E11" s="89"/>
      <c r="F11" s="90"/>
      <c r="G11" s="91"/>
      <c r="H11" s="92"/>
      <c r="I11" s="92"/>
      <c r="J11" s="92"/>
      <c r="K11" s="92"/>
      <c r="L11" s="92"/>
    </row>
    <row r="12" spans="1:13" ht="18.75" x14ac:dyDescent="0.3">
      <c r="A12" s="62">
        <v>9</v>
      </c>
      <c r="B12" s="62">
        <v>9</v>
      </c>
      <c r="C12" s="60"/>
      <c r="D12" s="88"/>
      <c r="E12" s="89"/>
      <c r="F12" s="90"/>
      <c r="G12" s="91"/>
      <c r="H12" s="92"/>
      <c r="I12" s="92"/>
      <c r="J12" s="92"/>
      <c r="K12" s="92"/>
      <c r="L12" s="92"/>
    </row>
    <row r="13" spans="1:13" ht="18.75" x14ac:dyDescent="0.3">
      <c r="A13" s="62">
        <v>10</v>
      </c>
      <c r="B13" s="62">
        <v>10</v>
      </c>
      <c r="C13" s="60"/>
      <c r="D13" s="88"/>
      <c r="E13" s="89"/>
      <c r="F13" s="90"/>
      <c r="G13" s="91"/>
      <c r="H13" s="92"/>
      <c r="I13" s="92"/>
      <c r="J13" s="92"/>
      <c r="K13" s="92"/>
      <c r="L13" s="92"/>
    </row>
    <row r="14" spans="1:13" ht="18.75" x14ac:dyDescent="0.3">
      <c r="A14" s="62">
        <v>11</v>
      </c>
      <c r="B14" s="62">
        <v>11</v>
      </c>
      <c r="C14" s="60"/>
      <c r="D14" s="88"/>
      <c r="E14" s="89"/>
      <c r="F14" s="90"/>
      <c r="G14" s="91"/>
      <c r="H14" s="92"/>
      <c r="I14" s="92"/>
      <c r="J14" s="92"/>
      <c r="K14" s="92"/>
      <c r="L14" s="92"/>
    </row>
    <row r="15" spans="1:13" ht="18.75" x14ac:dyDescent="0.3">
      <c r="A15" s="62">
        <v>12</v>
      </c>
      <c r="B15" s="62">
        <v>12</v>
      </c>
      <c r="C15" s="60"/>
      <c r="D15" s="60"/>
      <c r="E15" s="61"/>
      <c r="F15" s="63"/>
      <c r="G15" s="64"/>
    </row>
    <row r="16" spans="1:13" ht="18.75" x14ac:dyDescent="0.3">
      <c r="A16" s="62">
        <v>13</v>
      </c>
      <c r="B16" s="62">
        <v>13</v>
      </c>
      <c r="C16" s="60"/>
      <c r="D16" s="60"/>
      <c r="E16" s="61"/>
      <c r="F16" s="63"/>
      <c r="G16" s="64"/>
    </row>
    <row r="17" spans="1:7" ht="18.75" x14ac:dyDescent="0.3">
      <c r="A17" s="62">
        <v>14</v>
      </c>
      <c r="B17" s="62">
        <v>14</v>
      </c>
      <c r="C17" s="60"/>
      <c r="D17" s="60"/>
      <c r="E17" s="61"/>
      <c r="F17" s="63"/>
      <c r="G17" s="64"/>
    </row>
    <row r="18" spans="1:7" ht="18.75" x14ac:dyDescent="0.3">
      <c r="A18" s="62">
        <v>15</v>
      </c>
      <c r="B18" s="62">
        <v>15</v>
      </c>
      <c r="C18" s="60"/>
      <c r="D18" s="60"/>
      <c r="E18" s="61"/>
      <c r="F18" s="63"/>
      <c r="G18" s="64"/>
    </row>
    <row r="19" spans="1:7" ht="18.75" x14ac:dyDescent="0.3">
      <c r="A19" s="62">
        <v>16</v>
      </c>
      <c r="B19" s="62">
        <v>16</v>
      </c>
      <c r="C19" s="60"/>
      <c r="D19" s="60"/>
      <c r="E19" s="61"/>
      <c r="F19" s="63"/>
      <c r="G19" s="64"/>
    </row>
    <row r="20" spans="1:7" ht="18.75" x14ac:dyDescent="0.3">
      <c r="A20" s="62">
        <v>17</v>
      </c>
      <c r="B20" s="62">
        <v>17</v>
      </c>
      <c r="C20" s="60"/>
      <c r="D20" s="60"/>
      <c r="E20" s="61"/>
      <c r="F20" s="63"/>
      <c r="G20" s="64"/>
    </row>
    <row r="21" spans="1:7" ht="18.75" x14ac:dyDescent="0.3">
      <c r="A21" s="62">
        <v>18</v>
      </c>
      <c r="B21" s="62">
        <v>18</v>
      </c>
      <c r="C21" s="60"/>
      <c r="D21" s="60"/>
      <c r="E21" s="61"/>
      <c r="F21" s="63"/>
      <c r="G21" s="64"/>
    </row>
    <row r="22" spans="1:7" ht="18.75" x14ac:dyDescent="0.3">
      <c r="A22" s="62">
        <v>19</v>
      </c>
      <c r="B22" s="62">
        <v>19</v>
      </c>
      <c r="C22" s="60"/>
      <c r="D22" s="60"/>
      <c r="E22" s="61"/>
      <c r="F22" s="63"/>
      <c r="G22" s="64"/>
    </row>
    <row r="23" spans="1:7" ht="18.75" x14ac:dyDescent="0.3">
      <c r="A23" s="62">
        <v>20</v>
      </c>
      <c r="B23" s="62">
        <v>20</v>
      </c>
      <c r="C23" s="60"/>
      <c r="D23" s="60"/>
      <c r="E23" s="61"/>
      <c r="F23" s="63"/>
      <c r="G23" s="64"/>
    </row>
    <row r="24" spans="1:7" ht="18.75" x14ac:dyDescent="0.3">
      <c r="A24" s="62">
        <v>21</v>
      </c>
      <c r="B24" s="62">
        <v>21</v>
      </c>
      <c r="C24" s="60"/>
      <c r="D24" s="60"/>
      <c r="E24" s="61"/>
      <c r="F24" s="63"/>
      <c r="G24" s="64"/>
    </row>
    <row r="25" spans="1:7" ht="18.75" x14ac:dyDescent="0.3">
      <c r="A25" s="62">
        <v>22</v>
      </c>
      <c r="B25" s="62">
        <v>22</v>
      </c>
      <c r="C25" s="60"/>
      <c r="D25" s="60"/>
      <c r="E25" s="61"/>
      <c r="F25" s="63"/>
      <c r="G25" s="64"/>
    </row>
    <row r="26" spans="1:7" ht="18.75" x14ac:dyDescent="0.3">
      <c r="A26" s="62">
        <v>23</v>
      </c>
      <c r="B26" s="62">
        <v>23</v>
      </c>
      <c r="C26" s="60"/>
      <c r="D26" s="60"/>
      <c r="E26" s="61"/>
      <c r="F26" s="63"/>
      <c r="G26" s="64"/>
    </row>
    <row r="27" spans="1:7" ht="18.75" x14ac:dyDescent="0.3">
      <c r="A27" s="62">
        <v>24</v>
      </c>
      <c r="B27" s="62">
        <v>24</v>
      </c>
    </row>
    <row r="28" spans="1:7" ht="18.75" x14ac:dyDescent="0.3">
      <c r="A28" s="62">
        <v>25</v>
      </c>
      <c r="B28" s="62">
        <v>25</v>
      </c>
    </row>
    <row r="29" spans="1:7" ht="18.75" x14ac:dyDescent="0.3">
      <c r="A29" s="62">
        <v>26</v>
      </c>
      <c r="B29" s="62">
        <v>26</v>
      </c>
    </row>
    <row r="30" spans="1:7" ht="18.75" x14ac:dyDescent="0.3">
      <c r="A30" s="62">
        <v>27</v>
      </c>
      <c r="B30" s="62">
        <v>27</v>
      </c>
    </row>
    <row r="31" spans="1:7" ht="18.75" x14ac:dyDescent="0.3">
      <c r="A31" s="62">
        <v>28</v>
      </c>
      <c r="B31" s="62">
        <v>28</v>
      </c>
    </row>
    <row r="32" spans="1:7" ht="18.75" x14ac:dyDescent="0.3">
      <c r="A32" s="62">
        <v>29</v>
      </c>
      <c r="B32" s="62">
        <v>29</v>
      </c>
    </row>
    <row r="33" spans="1:2" ht="18.75" x14ac:dyDescent="0.3">
      <c r="A33" s="62">
        <v>30</v>
      </c>
      <c r="B33" s="62">
        <v>30</v>
      </c>
    </row>
  </sheetData>
  <mergeCells count="2">
    <mergeCell ref="A1:A3"/>
    <mergeCell ref="B1:B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18D0-385D-4B79-A643-54E63B24005C}">
  <dimension ref="A1:A50"/>
  <sheetViews>
    <sheetView topLeftCell="A15" workbookViewId="0">
      <selection activeCell="A24" sqref="A24"/>
    </sheetView>
  </sheetViews>
  <sheetFormatPr baseColWidth="10" defaultColWidth="11.42578125" defaultRowHeight="15" x14ac:dyDescent="0.25"/>
  <sheetData>
    <row r="1" spans="1:1" ht="18.75" x14ac:dyDescent="0.3">
      <c r="A1" s="31" t="s">
        <v>58</v>
      </c>
    </row>
    <row r="2" spans="1:1" ht="18.75" x14ac:dyDescent="0.3">
      <c r="A2" s="31" t="s">
        <v>59</v>
      </c>
    </row>
    <row r="3" spans="1:1" ht="18.75" x14ac:dyDescent="0.3">
      <c r="A3" s="31" t="s">
        <v>60</v>
      </c>
    </row>
    <row r="4" spans="1:1" ht="18.75" x14ac:dyDescent="0.3">
      <c r="A4" s="31" t="s">
        <v>61</v>
      </c>
    </row>
    <row r="5" spans="1:1" ht="18.75" x14ac:dyDescent="0.3">
      <c r="A5" s="31" t="s">
        <v>62</v>
      </c>
    </row>
    <row r="6" spans="1:1" ht="18.75" x14ac:dyDescent="0.3">
      <c r="A6" s="31" t="s">
        <v>63</v>
      </c>
    </row>
    <row r="7" spans="1:1" ht="18.75" x14ac:dyDescent="0.3">
      <c r="A7" s="31" t="s">
        <v>64</v>
      </c>
    </row>
    <row r="8" spans="1:1" ht="18.75" x14ac:dyDescent="0.3">
      <c r="A8" s="31" t="s">
        <v>65</v>
      </c>
    </row>
    <row r="9" spans="1:1" ht="18.75" x14ac:dyDescent="0.3">
      <c r="A9" s="31" t="s">
        <v>66</v>
      </c>
    </row>
    <row r="10" spans="1:1" ht="18.75" x14ac:dyDescent="0.3">
      <c r="A10" s="31" t="s">
        <v>67</v>
      </c>
    </row>
    <row r="11" spans="1:1" ht="18.75" x14ac:dyDescent="0.3">
      <c r="A11" s="31" t="s">
        <v>68</v>
      </c>
    </row>
    <row r="12" spans="1:1" ht="18.75" x14ac:dyDescent="0.3">
      <c r="A12" s="31" t="s">
        <v>69</v>
      </c>
    </row>
    <row r="13" spans="1:1" ht="18.75" x14ac:dyDescent="0.3">
      <c r="A13" s="31" t="s">
        <v>70</v>
      </c>
    </row>
    <row r="14" spans="1:1" ht="18.75" x14ac:dyDescent="0.3">
      <c r="A14" s="31" t="s">
        <v>71</v>
      </c>
    </row>
    <row r="15" spans="1:1" ht="18.75" x14ac:dyDescent="0.3">
      <c r="A15" s="31" t="s">
        <v>72</v>
      </c>
    </row>
    <row r="16" spans="1:1" ht="18.75" x14ac:dyDescent="0.3">
      <c r="A16" s="31" t="s">
        <v>73</v>
      </c>
    </row>
    <row r="17" spans="1:1" ht="18.75" x14ac:dyDescent="0.3">
      <c r="A17" s="31" t="s">
        <v>74</v>
      </c>
    </row>
    <row r="18" spans="1:1" ht="18.75" x14ac:dyDescent="0.3">
      <c r="A18" s="31" t="s">
        <v>75</v>
      </c>
    </row>
    <row r="19" spans="1:1" ht="18.75" x14ac:dyDescent="0.3">
      <c r="A19" s="31" t="s">
        <v>76</v>
      </c>
    </row>
    <row r="21" spans="1:1" ht="18.75" x14ac:dyDescent="0.3">
      <c r="A21" s="31" t="s">
        <v>77</v>
      </c>
    </row>
    <row r="22" spans="1:1" ht="18.75" x14ac:dyDescent="0.3">
      <c r="A22" s="31" t="s">
        <v>78</v>
      </c>
    </row>
    <row r="23" spans="1:1" ht="18.75" x14ac:dyDescent="0.3">
      <c r="A23" s="31" t="s">
        <v>79</v>
      </c>
    </row>
    <row r="25" spans="1:1" x14ac:dyDescent="0.25">
      <c r="A25" t="s">
        <v>80</v>
      </c>
    </row>
    <row r="27" spans="1:1" x14ac:dyDescent="0.25">
      <c r="A27" t="s">
        <v>81</v>
      </c>
    </row>
    <row r="32" spans="1:1" x14ac:dyDescent="0.25">
      <c r="A32" t="s">
        <v>82</v>
      </c>
    </row>
    <row r="34" spans="1:1" x14ac:dyDescent="0.25">
      <c r="A34" t="s">
        <v>83</v>
      </c>
    </row>
    <row r="35" spans="1:1" x14ac:dyDescent="0.25">
      <c r="A35" s="32" t="s">
        <v>84</v>
      </c>
    </row>
    <row r="36" spans="1:1" x14ac:dyDescent="0.25">
      <c r="A36" t="s">
        <v>85</v>
      </c>
    </row>
    <row r="37" spans="1:1" x14ac:dyDescent="0.25">
      <c r="A37" t="s">
        <v>86</v>
      </c>
    </row>
    <row r="39" spans="1:1" x14ac:dyDescent="0.25">
      <c r="A39" t="s">
        <v>87</v>
      </c>
    </row>
    <row r="41" spans="1:1" x14ac:dyDescent="0.25">
      <c r="A41" t="s">
        <v>88</v>
      </c>
    </row>
    <row r="43" spans="1:1" x14ac:dyDescent="0.25">
      <c r="A43" t="s">
        <v>89</v>
      </c>
    </row>
    <row r="44" spans="1:1" x14ac:dyDescent="0.25">
      <c r="A44" t="s">
        <v>90</v>
      </c>
    </row>
    <row r="45" spans="1:1" x14ac:dyDescent="0.25">
      <c r="A45" t="s">
        <v>91</v>
      </c>
    </row>
    <row r="46" spans="1:1" x14ac:dyDescent="0.25">
      <c r="A46" t="s">
        <v>92</v>
      </c>
    </row>
    <row r="47" spans="1:1" x14ac:dyDescent="0.25">
      <c r="A47" t="s">
        <v>93</v>
      </c>
    </row>
    <row r="48" spans="1:1" x14ac:dyDescent="0.25">
      <c r="A48" t="s">
        <v>94</v>
      </c>
    </row>
    <row r="49" spans="1:1" x14ac:dyDescent="0.25">
      <c r="A49" t="s">
        <v>95</v>
      </c>
    </row>
    <row r="50" spans="1:1" x14ac:dyDescent="0.25">
      <c r="A50" t="s">
        <v>96</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1488-2322-4DA5-B763-EDD4726002A6}">
  <dimension ref="A1:K39"/>
  <sheetViews>
    <sheetView tabSelected="1" zoomScale="123" workbookViewId="0">
      <selection activeCell="O19" sqref="O19"/>
    </sheetView>
  </sheetViews>
  <sheetFormatPr baseColWidth="10" defaultColWidth="11.42578125" defaultRowHeight="15" x14ac:dyDescent="0.25"/>
  <cols>
    <col min="2" max="2" width="7.42578125" bestFit="1" customWidth="1"/>
    <col min="3" max="3" width="3.85546875" bestFit="1" customWidth="1"/>
    <col min="4" max="4" width="8.42578125" bestFit="1" customWidth="1"/>
    <col min="5" max="5" width="3.85546875" bestFit="1" customWidth="1"/>
    <col min="6" max="7" width="0" hidden="1" customWidth="1"/>
    <col min="8" max="8" width="7.140625" bestFit="1" customWidth="1"/>
    <col min="9" max="9" width="0" hidden="1" customWidth="1"/>
    <col min="10" max="10" width="7.140625" style="33" bestFit="1" customWidth="1"/>
    <col min="11" max="11" width="13.85546875" style="16" customWidth="1"/>
    <col min="12" max="12" width="2.7109375" customWidth="1"/>
  </cols>
  <sheetData>
    <row r="1" spans="1:11" ht="15.75" thickBot="1" x14ac:dyDescent="0.3">
      <c r="A1" s="152" t="s">
        <v>97</v>
      </c>
      <c r="B1" s="154" t="s">
        <v>35</v>
      </c>
      <c r="C1" s="155"/>
      <c r="D1" s="155"/>
      <c r="E1" s="155"/>
      <c r="F1" s="155"/>
      <c r="G1" s="155"/>
      <c r="H1" s="156"/>
      <c r="I1" s="154" t="s">
        <v>98</v>
      </c>
      <c r="J1" s="156"/>
      <c r="K1" s="95">
        <f>Notenliste!AJ2</f>
        <v>0.5</v>
      </c>
    </row>
    <row r="2" spans="1:11" x14ac:dyDescent="0.25">
      <c r="A2" s="153"/>
      <c r="B2" s="96">
        <f>Notenliste!C1</f>
        <v>10</v>
      </c>
      <c r="C2" s="97">
        <v>1</v>
      </c>
      <c r="D2" s="96">
        <f>Notenliste!E1</f>
        <v>10</v>
      </c>
      <c r="E2" s="97">
        <v>2</v>
      </c>
      <c r="F2" s="98"/>
      <c r="G2" s="99">
        <v>3</v>
      </c>
      <c r="H2" s="100" t="s">
        <v>99</v>
      </c>
      <c r="I2" s="99" t="s">
        <v>100</v>
      </c>
      <c r="J2" s="101" t="s">
        <v>99</v>
      </c>
      <c r="K2" s="102" t="s">
        <v>25</v>
      </c>
    </row>
    <row r="3" spans="1:11" x14ac:dyDescent="0.25">
      <c r="A3" s="103" t="str">
        <f>Notenliste!A4</f>
        <v>Max</v>
      </c>
      <c r="B3" s="104">
        <f>Notenliste!C4</f>
        <v>0</v>
      </c>
      <c r="C3" s="105">
        <f>Notenliste!D4</f>
        <v>0</v>
      </c>
      <c r="D3" s="104">
        <f>Notenliste!E4</f>
        <v>0</v>
      </c>
      <c r="E3" s="105">
        <f>Notenliste!F4</f>
        <v>0</v>
      </c>
      <c r="F3" s="106"/>
      <c r="G3" s="107"/>
      <c r="H3" s="108" t="e">
        <f>Notenliste!M4</f>
        <v>#N/A</v>
      </c>
      <c r="I3" s="104"/>
      <c r="J3" s="103">
        <f>IF(Notenliste!AJ4&lt;Endnoten!$AF$11,1,IF(Notenliste!AJ4&lt;Endnoten!$AF$12,Endnoten!$AE$12,IF(Notenliste!AJ4&lt;Endnoten!$AF$13,Endnoten!$AE$13,IF(Notenliste!AJ4&lt;Endnoten!$AF$14,Endnoten!$AE$14,IF(Notenliste!AJ4&lt;Endnoten!$AF$15,Endnoten!$AE$15,IF(Notenliste!AJ4&lt;Endnoten!$AF$16,Endnoten!$AE$16,IF(Notenliste!AJ4&lt;Endnoten!$AF$17,Endnoten!$AE$17,Endnoten!$AE$18)))))))</f>
        <v>1</v>
      </c>
      <c r="K3" s="109" t="e">
        <f>Notenliste!AK4</f>
        <v>#N/A</v>
      </c>
    </row>
    <row r="4" spans="1:11" x14ac:dyDescent="0.25">
      <c r="A4" s="110" t="str">
        <f>Notenliste!A5</f>
        <v>Max</v>
      </c>
      <c r="B4" s="42">
        <f>Notenliste!C5</f>
        <v>0</v>
      </c>
      <c r="C4" s="111">
        <f>Notenliste!D5</f>
        <v>0</v>
      </c>
      <c r="D4" s="42">
        <f>Notenliste!E5</f>
        <v>0</v>
      </c>
      <c r="E4" s="112">
        <f>Notenliste!F5</f>
        <v>0</v>
      </c>
      <c r="F4" s="113"/>
      <c r="G4" s="114"/>
      <c r="H4" s="56" t="e">
        <f>Notenliste!M5</f>
        <v>#N/A</v>
      </c>
      <c r="I4" s="42"/>
      <c r="J4" s="110">
        <f>IF(Notenliste!AJ5&lt;Endnoten!$AF$11,1,IF(Notenliste!AJ5&lt;Endnoten!$AF$12,Endnoten!$AE$12,IF(Notenliste!AJ5&lt;Endnoten!$AF$13,Endnoten!$AE$13,IF(Notenliste!AJ5&lt;Endnoten!$AF$14,Endnoten!$AE$14,IF(Notenliste!AJ5&lt;Endnoten!$AF$15,Endnoten!$AE$15,IF(Notenliste!AJ5&lt;Endnoten!$AF$16,Endnoten!$AE$16,IF(Notenliste!AJ5&lt;Endnoten!$AF$17,Endnoten!$AE$17,Endnoten!$AE$18)))))))</f>
        <v>1</v>
      </c>
      <c r="K4" s="115" t="e">
        <f>Notenliste!AK5</f>
        <v>#N/A</v>
      </c>
    </row>
    <row r="5" spans="1:11" x14ac:dyDescent="0.25">
      <c r="A5" s="103">
        <f>Notenliste!A6</f>
        <v>3</v>
      </c>
      <c r="B5" s="104">
        <f>Notenliste!C6</f>
        <v>0</v>
      </c>
      <c r="C5" s="105">
        <f>Notenliste!D6</f>
        <v>0</v>
      </c>
      <c r="D5" s="104">
        <f>Notenliste!E6</f>
        <v>0</v>
      </c>
      <c r="E5" s="105">
        <f>Notenliste!F6</f>
        <v>0</v>
      </c>
      <c r="F5" s="106"/>
      <c r="G5" s="107"/>
      <c r="H5" s="108" t="e">
        <f>Notenliste!M6</f>
        <v>#N/A</v>
      </c>
      <c r="I5" s="104"/>
      <c r="J5" s="103">
        <f>IF(Notenliste!AJ6&lt;Endnoten!$AF$11,1,IF(Notenliste!AJ6&lt;Endnoten!$AF$12,Endnoten!$AE$12,IF(Notenliste!AJ6&lt;Endnoten!$AF$13,Endnoten!$AE$13,IF(Notenliste!AJ6&lt;Endnoten!$AF$14,Endnoten!$AE$14,IF(Notenliste!AJ6&lt;Endnoten!$AF$15,Endnoten!$AE$15,IF(Notenliste!AJ6&lt;Endnoten!$AF$16,Endnoten!$AE$16,IF(Notenliste!AJ6&lt;Endnoten!$AF$17,Endnoten!$AE$17,Endnoten!$AE$18)))))))</f>
        <v>1</v>
      </c>
      <c r="K5" s="109" t="e">
        <f>Notenliste!AK6</f>
        <v>#N/A</v>
      </c>
    </row>
    <row r="6" spans="1:11" x14ac:dyDescent="0.25">
      <c r="A6" s="110">
        <f>Notenliste!A7</f>
        <v>4</v>
      </c>
      <c r="B6" s="42">
        <f>Notenliste!C7</f>
        <v>0</v>
      </c>
      <c r="C6" s="111">
        <f>Notenliste!D7</f>
        <v>0</v>
      </c>
      <c r="D6" s="42">
        <f>Notenliste!E7</f>
        <v>0</v>
      </c>
      <c r="E6" s="112">
        <f>Notenliste!F7</f>
        <v>0</v>
      </c>
      <c r="F6" s="113"/>
      <c r="G6" s="114"/>
      <c r="H6" s="56" t="e">
        <f>Notenliste!M7</f>
        <v>#N/A</v>
      </c>
      <c r="I6" s="42"/>
      <c r="J6" s="110">
        <f>IF(Notenliste!AJ7&lt;Endnoten!$AF$11,1,IF(Notenliste!AJ7&lt;Endnoten!$AF$12,Endnoten!$AE$12,IF(Notenliste!AJ7&lt;Endnoten!$AF$13,Endnoten!$AE$13,IF(Notenliste!AJ7&lt;Endnoten!$AF$14,Endnoten!$AE$14,IF(Notenliste!AJ7&lt;Endnoten!$AF$15,Endnoten!$AE$15,IF(Notenliste!AJ7&lt;Endnoten!$AF$16,Endnoten!$AE$16,IF(Notenliste!AJ7&lt;Endnoten!$AF$17,Endnoten!$AE$17,Endnoten!$AE$18)))))))</f>
        <v>1</v>
      </c>
      <c r="K6" s="115" t="e">
        <f>Notenliste!AK7</f>
        <v>#N/A</v>
      </c>
    </row>
    <row r="7" spans="1:11" x14ac:dyDescent="0.25">
      <c r="A7" s="103">
        <f>Notenliste!A8</f>
        <v>5</v>
      </c>
      <c r="B7" s="104">
        <f>Notenliste!C8</f>
        <v>0</v>
      </c>
      <c r="C7" s="105">
        <f>Notenliste!D8</f>
        <v>0</v>
      </c>
      <c r="D7" s="104">
        <f>Notenliste!E8</f>
        <v>0</v>
      </c>
      <c r="E7" s="105">
        <f>Notenliste!F8</f>
        <v>0</v>
      </c>
      <c r="F7" s="106"/>
      <c r="G7" s="107"/>
      <c r="H7" s="108" t="e">
        <f>Notenliste!M8</f>
        <v>#N/A</v>
      </c>
      <c r="I7" s="104"/>
      <c r="J7" s="103">
        <f>IF(Notenliste!AJ8&lt;Endnoten!$AF$11,1,IF(Notenliste!AJ8&lt;Endnoten!$AF$12,Endnoten!$AE$12,IF(Notenliste!AJ8&lt;Endnoten!$AF$13,Endnoten!$AE$13,IF(Notenliste!AJ8&lt;Endnoten!$AF$14,Endnoten!$AE$14,IF(Notenliste!AJ8&lt;Endnoten!$AF$15,Endnoten!$AE$15,IF(Notenliste!AJ8&lt;Endnoten!$AF$16,Endnoten!$AE$16,IF(Notenliste!AJ8&lt;Endnoten!$AF$17,Endnoten!$AE$17,Endnoten!$AE$18)))))))</f>
        <v>1</v>
      </c>
      <c r="K7" s="109" t="e">
        <f>Notenliste!AK8</f>
        <v>#N/A</v>
      </c>
    </row>
    <row r="8" spans="1:11" x14ac:dyDescent="0.25">
      <c r="A8" s="110">
        <f>Notenliste!A9</f>
        <v>6</v>
      </c>
      <c r="B8" s="42">
        <f>Notenliste!C9</f>
        <v>0</v>
      </c>
      <c r="C8" s="111">
        <f>Notenliste!D9</f>
        <v>0</v>
      </c>
      <c r="D8" s="42">
        <f>Notenliste!E9</f>
        <v>0</v>
      </c>
      <c r="E8" s="112">
        <f>Notenliste!F9</f>
        <v>0</v>
      </c>
      <c r="F8" s="113"/>
      <c r="G8" s="114"/>
      <c r="H8" s="56" t="e">
        <f>Notenliste!M9</f>
        <v>#N/A</v>
      </c>
      <c r="I8" s="42"/>
      <c r="J8" s="110">
        <f>IF(Notenliste!AJ9&lt;Endnoten!$AF$11,1,IF(Notenliste!AJ9&lt;Endnoten!$AF$12,Endnoten!$AE$12,IF(Notenliste!AJ9&lt;Endnoten!$AF$13,Endnoten!$AE$13,IF(Notenliste!AJ9&lt;Endnoten!$AF$14,Endnoten!$AE$14,IF(Notenliste!AJ9&lt;Endnoten!$AF$15,Endnoten!$AE$15,IF(Notenliste!AJ9&lt;Endnoten!$AF$16,Endnoten!$AE$16,IF(Notenliste!AJ9&lt;Endnoten!$AF$17,Endnoten!$AE$17,Endnoten!$AE$18)))))))</f>
        <v>1</v>
      </c>
      <c r="K8" s="115" t="e">
        <f>Notenliste!AK9</f>
        <v>#N/A</v>
      </c>
    </row>
    <row r="9" spans="1:11" x14ac:dyDescent="0.25">
      <c r="A9" s="103">
        <f>Notenliste!A10</f>
        <v>7</v>
      </c>
      <c r="B9" s="104">
        <f>Notenliste!C10</f>
        <v>0</v>
      </c>
      <c r="C9" s="105">
        <f>Notenliste!D10</f>
        <v>0</v>
      </c>
      <c r="D9" s="104">
        <f>Notenliste!E10</f>
        <v>0</v>
      </c>
      <c r="E9" s="105">
        <f>Notenliste!F10</f>
        <v>0</v>
      </c>
      <c r="F9" s="106"/>
      <c r="G9" s="107"/>
      <c r="H9" s="108" t="e">
        <f>Notenliste!M10</f>
        <v>#N/A</v>
      </c>
      <c r="I9" s="104"/>
      <c r="J9" s="103">
        <f>IF(Notenliste!AJ10&lt;Endnoten!$AF$11,1,IF(Notenliste!AJ10&lt;Endnoten!$AF$12,Endnoten!$AE$12,IF(Notenliste!AJ10&lt;Endnoten!$AF$13,Endnoten!$AE$13,IF(Notenliste!AJ10&lt;Endnoten!$AF$14,Endnoten!$AE$14,IF(Notenliste!AJ10&lt;Endnoten!$AF$15,Endnoten!$AE$15,IF(Notenliste!AJ10&lt;Endnoten!$AF$16,Endnoten!$AE$16,IF(Notenliste!AJ10&lt;Endnoten!$AF$17,Endnoten!$AE$17,Endnoten!$AE$18)))))))</f>
        <v>1</v>
      </c>
      <c r="K9" s="109" t="e">
        <f>Notenliste!AK10</f>
        <v>#N/A</v>
      </c>
    </row>
    <row r="10" spans="1:11" x14ac:dyDescent="0.25">
      <c r="A10" s="110">
        <f>Notenliste!A11</f>
        <v>8</v>
      </c>
      <c r="B10" s="42">
        <f>Notenliste!C11</f>
        <v>0</v>
      </c>
      <c r="C10" s="111">
        <f>Notenliste!D11</f>
        <v>0</v>
      </c>
      <c r="D10" s="42">
        <f>Notenliste!E11</f>
        <v>0</v>
      </c>
      <c r="E10" s="112">
        <f>Notenliste!F11</f>
        <v>0</v>
      </c>
      <c r="F10" s="113"/>
      <c r="G10" s="114"/>
      <c r="H10" s="56" t="e">
        <f>Notenliste!M11</f>
        <v>#N/A</v>
      </c>
      <c r="I10" s="42"/>
      <c r="J10" s="110">
        <f>IF(Notenliste!AJ11&lt;Endnoten!$AF$11,1,IF(Notenliste!AJ11&lt;Endnoten!$AF$12,Endnoten!$AE$12,IF(Notenliste!AJ11&lt;Endnoten!$AF$13,Endnoten!$AE$13,IF(Notenliste!AJ11&lt;Endnoten!$AF$14,Endnoten!$AE$14,IF(Notenliste!AJ11&lt;Endnoten!$AF$15,Endnoten!$AE$15,IF(Notenliste!AJ11&lt;Endnoten!$AF$16,Endnoten!$AE$16,IF(Notenliste!AJ11&lt;Endnoten!$AF$17,Endnoten!$AE$17,Endnoten!$AE$18)))))))</f>
        <v>1</v>
      </c>
      <c r="K10" s="115" t="e">
        <f>Notenliste!AK11</f>
        <v>#N/A</v>
      </c>
    </row>
    <row r="11" spans="1:11" x14ac:dyDescent="0.25">
      <c r="A11" s="103">
        <f>Notenliste!A12</f>
        <v>9</v>
      </c>
      <c r="B11" s="104">
        <f>Notenliste!C12</f>
        <v>0</v>
      </c>
      <c r="C11" s="105">
        <f>Notenliste!D12</f>
        <v>0</v>
      </c>
      <c r="D11" s="104">
        <f>Notenliste!E12</f>
        <v>0</v>
      </c>
      <c r="E11" s="105">
        <f>Notenliste!F12</f>
        <v>0</v>
      </c>
      <c r="F11" s="106"/>
      <c r="G11" s="107"/>
      <c r="H11" s="108" t="e">
        <f>Notenliste!M12</f>
        <v>#N/A</v>
      </c>
      <c r="I11" s="104"/>
      <c r="J11" s="103">
        <f>IF(Notenliste!AJ12&lt;Endnoten!$AF$11,1,IF(Notenliste!AJ12&lt;Endnoten!$AF$12,Endnoten!$AE$12,IF(Notenliste!AJ12&lt;Endnoten!$AF$13,Endnoten!$AE$13,IF(Notenliste!AJ12&lt;Endnoten!$AF$14,Endnoten!$AE$14,IF(Notenliste!AJ12&lt;Endnoten!$AF$15,Endnoten!$AE$15,IF(Notenliste!AJ12&lt;Endnoten!$AF$16,Endnoten!$AE$16,IF(Notenliste!AJ12&lt;Endnoten!$AF$17,Endnoten!$AE$17,Endnoten!$AE$18)))))))</f>
        <v>1</v>
      </c>
      <c r="K11" s="109" t="e">
        <f>Notenliste!AK12</f>
        <v>#N/A</v>
      </c>
    </row>
    <row r="12" spans="1:11" x14ac:dyDescent="0.25">
      <c r="A12" s="110">
        <f>Notenliste!A13</f>
        <v>10</v>
      </c>
      <c r="B12" s="42">
        <f>Notenliste!C13</f>
        <v>0</v>
      </c>
      <c r="C12" s="111">
        <f>Notenliste!D13</f>
        <v>0</v>
      </c>
      <c r="D12" s="42">
        <f>Notenliste!E13</f>
        <v>0</v>
      </c>
      <c r="E12" s="112">
        <f>Notenliste!F13</f>
        <v>0</v>
      </c>
      <c r="F12" s="113"/>
      <c r="G12" s="114"/>
      <c r="H12" s="56" t="e">
        <f>Notenliste!M13</f>
        <v>#N/A</v>
      </c>
      <c r="I12" s="42"/>
      <c r="J12" s="110">
        <f>IF(Notenliste!AJ13&lt;Endnoten!$AF$11,1,IF(Notenliste!AJ13&lt;Endnoten!$AF$12,Endnoten!$AE$12,IF(Notenliste!AJ13&lt;Endnoten!$AF$13,Endnoten!$AE$13,IF(Notenliste!AJ13&lt;Endnoten!$AF$14,Endnoten!$AE$14,IF(Notenliste!AJ13&lt;Endnoten!$AF$15,Endnoten!$AE$15,IF(Notenliste!AJ13&lt;Endnoten!$AF$16,Endnoten!$AE$16,IF(Notenliste!AJ13&lt;Endnoten!$AF$17,Endnoten!$AE$17,Endnoten!$AE$18)))))))</f>
        <v>1</v>
      </c>
      <c r="K12" s="115" t="e">
        <f>Notenliste!AK13</f>
        <v>#N/A</v>
      </c>
    </row>
    <row r="13" spans="1:11" x14ac:dyDescent="0.25">
      <c r="A13" s="103">
        <f>Notenliste!A14</f>
        <v>11</v>
      </c>
      <c r="B13" s="104">
        <f>Notenliste!C14</f>
        <v>0</v>
      </c>
      <c r="C13" s="105">
        <f>Notenliste!D14</f>
        <v>0</v>
      </c>
      <c r="D13" s="104">
        <f>Notenliste!E14</f>
        <v>0</v>
      </c>
      <c r="E13" s="105">
        <f>Notenliste!F14</f>
        <v>0</v>
      </c>
      <c r="F13" s="106"/>
      <c r="G13" s="107"/>
      <c r="H13" s="108" t="e">
        <f>Notenliste!M14</f>
        <v>#N/A</v>
      </c>
      <c r="I13" s="104"/>
      <c r="J13" s="103">
        <f>IF(Notenliste!AJ14&lt;Endnoten!$AF$11,1,IF(Notenliste!AJ14&lt;Endnoten!$AF$12,Endnoten!$AE$12,IF(Notenliste!AJ14&lt;Endnoten!$AF$13,Endnoten!$AE$13,IF(Notenliste!AJ14&lt;Endnoten!$AF$14,Endnoten!$AE$14,IF(Notenliste!AJ14&lt;Endnoten!$AF$15,Endnoten!$AE$15,IF(Notenliste!AJ14&lt;Endnoten!$AF$16,Endnoten!$AE$16,IF(Notenliste!AJ14&lt;Endnoten!$AF$17,Endnoten!$AE$17,Endnoten!$AE$18)))))))</f>
        <v>1</v>
      </c>
      <c r="K13" s="109" t="e">
        <f>Notenliste!AK14</f>
        <v>#N/A</v>
      </c>
    </row>
    <row r="14" spans="1:11" x14ac:dyDescent="0.25">
      <c r="A14" s="110">
        <f>Notenliste!A15</f>
        <v>12</v>
      </c>
      <c r="B14" s="42">
        <f>Notenliste!C15</f>
        <v>0</v>
      </c>
      <c r="C14" s="111">
        <f>Notenliste!D15</f>
        <v>0</v>
      </c>
      <c r="D14" s="42">
        <f>Notenliste!E15</f>
        <v>0</v>
      </c>
      <c r="E14" s="112">
        <f>Notenliste!F15</f>
        <v>0</v>
      </c>
      <c r="F14" s="113"/>
      <c r="G14" s="114"/>
      <c r="H14" s="56" t="e">
        <f>Notenliste!M15</f>
        <v>#N/A</v>
      </c>
      <c r="I14" s="42"/>
      <c r="J14" s="110">
        <f>IF(Notenliste!AJ15&lt;Endnoten!$AF$11,1,IF(Notenliste!AJ15&lt;Endnoten!$AF$12,Endnoten!$AE$12,IF(Notenliste!AJ15&lt;Endnoten!$AF$13,Endnoten!$AE$13,IF(Notenliste!AJ15&lt;Endnoten!$AF$14,Endnoten!$AE$14,IF(Notenliste!AJ15&lt;Endnoten!$AF$15,Endnoten!$AE$15,IF(Notenliste!AJ15&lt;Endnoten!$AF$16,Endnoten!$AE$16,IF(Notenliste!AJ15&lt;Endnoten!$AF$17,Endnoten!$AE$17,Endnoten!$AE$18)))))))</f>
        <v>1</v>
      </c>
      <c r="K14" s="115" t="e">
        <f>Notenliste!AK15</f>
        <v>#N/A</v>
      </c>
    </row>
    <row r="15" spans="1:11" x14ac:dyDescent="0.25">
      <c r="A15" s="103">
        <f>Notenliste!A16</f>
        <v>13</v>
      </c>
      <c r="B15" s="104">
        <f>Notenliste!C16</f>
        <v>0</v>
      </c>
      <c r="C15" s="105">
        <f>Notenliste!D16</f>
        <v>0</v>
      </c>
      <c r="D15" s="104">
        <f>Notenliste!E16</f>
        <v>0</v>
      </c>
      <c r="E15" s="105">
        <f>Notenliste!F16</f>
        <v>0</v>
      </c>
      <c r="F15" s="106"/>
      <c r="G15" s="107"/>
      <c r="H15" s="108" t="e">
        <f>Notenliste!M16</f>
        <v>#N/A</v>
      </c>
      <c r="I15" s="104"/>
      <c r="J15" s="103">
        <f>IF(Notenliste!AJ16&lt;Endnoten!$AF$11,1,IF(Notenliste!AJ16&lt;Endnoten!$AF$12,Endnoten!$AE$12,IF(Notenliste!AJ16&lt;Endnoten!$AF$13,Endnoten!$AE$13,IF(Notenliste!AJ16&lt;Endnoten!$AF$14,Endnoten!$AE$14,IF(Notenliste!AJ16&lt;Endnoten!$AF$15,Endnoten!$AE$15,IF(Notenliste!AJ16&lt;Endnoten!$AF$16,Endnoten!$AE$16,IF(Notenliste!AJ16&lt;Endnoten!$AF$17,Endnoten!$AE$17,Endnoten!$AE$18)))))))</f>
        <v>1</v>
      </c>
      <c r="K15" s="109" t="e">
        <f>Notenliste!AK16</f>
        <v>#N/A</v>
      </c>
    </row>
    <row r="16" spans="1:11" x14ac:dyDescent="0.25">
      <c r="A16" s="110">
        <f>Notenliste!A17</f>
        <v>14</v>
      </c>
      <c r="B16" s="42">
        <f>Notenliste!C17</f>
        <v>0</v>
      </c>
      <c r="C16" s="111">
        <f>Notenliste!D17</f>
        <v>0</v>
      </c>
      <c r="D16" s="42">
        <f>Notenliste!E17</f>
        <v>0</v>
      </c>
      <c r="E16" s="112">
        <f>Notenliste!F17</f>
        <v>0</v>
      </c>
      <c r="F16" s="113"/>
      <c r="G16" s="114"/>
      <c r="H16" s="56" t="e">
        <f>Notenliste!M17</f>
        <v>#N/A</v>
      </c>
      <c r="I16" s="42"/>
      <c r="J16" s="110">
        <f>IF(Notenliste!AJ17&lt;Endnoten!$AF$11,1,IF(Notenliste!AJ17&lt;Endnoten!$AF$12,Endnoten!$AE$12,IF(Notenliste!AJ17&lt;Endnoten!$AF$13,Endnoten!$AE$13,IF(Notenliste!AJ17&lt;Endnoten!$AF$14,Endnoten!$AE$14,IF(Notenliste!AJ17&lt;Endnoten!$AF$15,Endnoten!$AE$15,IF(Notenliste!AJ17&lt;Endnoten!$AF$16,Endnoten!$AE$16,IF(Notenliste!AJ17&lt;Endnoten!$AF$17,Endnoten!$AE$17,Endnoten!$AE$18)))))))</f>
        <v>1</v>
      </c>
      <c r="K16" s="115" t="e">
        <f>Notenliste!AK17</f>
        <v>#N/A</v>
      </c>
    </row>
    <row r="17" spans="1:11" x14ac:dyDescent="0.25">
      <c r="A17" s="103">
        <f>Notenliste!A18</f>
        <v>15</v>
      </c>
      <c r="B17" s="104">
        <f>Notenliste!C18</f>
        <v>0</v>
      </c>
      <c r="C17" s="105">
        <f>Notenliste!D18</f>
        <v>0</v>
      </c>
      <c r="D17" s="104">
        <f>Notenliste!E18</f>
        <v>0</v>
      </c>
      <c r="E17" s="105">
        <f>Notenliste!F18</f>
        <v>0</v>
      </c>
      <c r="F17" s="106"/>
      <c r="G17" s="107"/>
      <c r="H17" s="108" t="e">
        <f>Notenliste!M18</f>
        <v>#N/A</v>
      </c>
      <c r="I17" s="104"/>
      <c r="J17" s="103">
        <f>IF(Notenliste!AJ18&lt;Endnoten!$AF$11,1,IF(Notenliste!AJ18&lt;Endnoten!$AF$12,Endnoten!$AE$12,IF(Notenliste!AJ18&lt;Endnoten!$AF$13,Endnoten!$AE$13,IF(Notenliste!AJ18&lt;Endnoten!$AF$14,Endnoten!$AE$14,IF(Notenliste!AJ18&lt;Endnoten!$AF$15,Endnoten!$AE$15,IF(Notenliste!AJ18&lt;Endnoten!$AF$16,Endnoten!$AE$16,IF(Notenliste!AJ18&lt;Endnoten!$AF$17,Endnoten!$AE$17,Endnoten!$AE$18)))))))</f>
        <v>1</v>
      </c>
      <c r="K17" s="109" t="e">
        <f>Notenliste!AK18</f>
        <v>#N/A</v>
      </c>
    </row>
    <row r="18" spans="1:11" x14ac:dyDescent="0.25">
      <c r="A18" s="110">
        <f>Notenliste!A19</f>
        <v>16</v>
      </c>
      <c r="B18" s="42">
        <f>Notenliste!C19</f>
        <v>0</v>
      </c>
      <c r="C18" s="111">
        <f>Notenliste!D19</f>
        <v>0</v>
      </c>
      <c r="D18" s="42">
        <f>Notenliste!E19</f>
        <v>0</v>
      </c>
      <c r="E18" s="112">
        <f>Notenliste!F19</f>
        <v>0</v>
      </c>
      <c r="F18" s="113"/>
      <c r="G18" s="114"/>
      <c r="H18" s="56" t="e">
        <f>Notenliste!M19</f>
        <v>#N/A</v>
      </c>
      <c r="I18" s="42"/>
      <c r="J18" s="110">
        <f>IF(Notenliste!AJ19&lt;Endnoten!$AF$11,1,IF(Notenliste!AJ19&lt;Endnoten!$AF$12,Endnoten!$AE$12,IF(Notenliste!AJ19&lt;Endnoten!$AF$13,Endnoten!$AE$13,IF(Notenliste!AJ19&lt;Endnoten!$AF$14,Endnoten!$AE$14,IF(Notenliste!AJ19&lt;Endnoten!$AF$15,Endnoten!$AE$15,IF(Notenliste!AJ19&lt;Endnoten!$AF$16,Endnoten!$AE$16,IF(Notenliste!AJ19&lt;Endnoten!$AF$17,Endnoten!$AE$17,Endnoten!$AE$18)))))))</f>
        <v>1</v>
      </c>
      <c r="K18" s="115" t="e">
        <f>Notenliste!AK19</f>
        <v>#N/A</v>
      </c>
    </row>
    <row r="19" spans="1:11" x14ac:dyDescent="0.25">
      <c r="A19" s="103">
        <f>Notenliste!A20</f>
        <v>17</v>
      </c>
      <c r="B19" s="104">
        <f>Notenliste!C20</f>
        <v>0</v>
      </c>
      <c r="C19" s="105">
        <f>Notenliste!D20</f>
        <v>0</v>
      </c>
      <c r="D19" s="104">
        <f>Notenliste!E20</f>
        <v>0</v>
      </c>
      <c r="E19" s="105">
        <f>Notenliste!F20</f>
        <v>0</v>
      </c>
      <c r="F19" s="106"/>
      <c r="G19" s="107"/>
      <c r="H19" s="108" t="e">
        <f>Notenliste!M20</f>
        <v>#N/A</v>
      </c>
      <c r="I19" s="104"/>
      <c r="J19" s="103">
        <f>IF(Notenliste!AJ20&lt;Endnoten!$AF$11,1,IF(Notenliste!AJ20&lt;Endnoten!$AF$12,Endnoten!$AE$12,IF(Notenliste!AJ20&lt;Endnoten!$AF$13,Endnoten!$AE$13,IF(Notenliste!AJ20&lt;Endnoten!$AF$14,Endnoten!$AE$14,IF(Notenliste!AJ20&lt;Endnoten!$AF$15,Endnoten!$AE$15,IF(Notenliste!AJ20&lt;Endnoten!$AF$16,Endnoten!$AE$16,IF(Notenliste!AJ20&lt;Endnoten!$AF$17,Endnoten!$AE$17,Endnoten!$AE$18)))))))</f>
        <v>1</v>
      </c>
      <c r="K19" s="109" t="e">
        <f>Notenliste!AK20</f>
        <v>#N/A</v>
      </c>
    </row>
    <row r="20" spans="1:11" x14ac:dyDescent="0.25">
      <c r="A20" s="110">
        <f>Notenliste!A21</f>
        <v>18</v>
      </c>
      <c r="B20" s="42">
        <f>Notenliste!C21</f>
        <v>0</v>
      </c>
      <c r="C20" s="111">
        <f>Notenliste!D21</f>
        <v>0</v>
      </c>
      <c r="D20" s="42">
        <f>Notenliste!E21</f>
        <v>0</v>
      </c>
      <c r="E20" s="112">
        <f>Notenliste!F21</f>
        <v>0</v>
      </c>
      <c r="F20" s="113"/>
      <c r="G20" s="114"/>
      <c r="H20" s="56" t="e">
        <f>Notenliste!M21</f>
        <v>#N/A</v>
      </c>
      <c r="I20" s="42"/>
      <c r="J20" s="110">
        <f>IF(Notenliste!AJ21&lt;Endnoten!$AF$11,1,IF(Notenliste!AJ21&lt;Endnoten!$AF$12,Endnoten!$AE$12,IF(Notenliste!AJ21&lt;Endnoten!$AF$13,Endnoten!$AE$13,IF(Notenliste!AJ21&lt;Endnoten!$AF$14,Endnoten!$AE$14,IF(Notenliste!AJ21&lt;Endnoten!$AF$15,Endnoten!$AE$15,IF(Notenliste!AJ21&lt;Endnoten!$AF$16,Endnoten!$AE$16,IF(Notenliste!AJ21&lt;Endnoten!$AF$17,Endnoten!$AE$17,Endnoten!$AE$18)))))))</f>
        <v>1</v>
      </c>
      <c r="K20" s="115" t="e">
        <f>Notenliste!AK21</f>
        <v>#N/A</v>
      </c>
    </row>
    <row r="21" spans="1:11" x14ac:dyDescent="0.25">
      <c r="A21" s="103">
        <f>Notenliste!A22</f>
        <v>19</v>
      </c>
      <c r="B21" s="104">
        <f>Notenliste!C22</f>
        <v>0</v>
      </c>
      <c r="C21" s="105">
        <f>Notenliste!D22</f>
        <v>0</v>
      </c>
      <c r="D21" s="104">
        <f>Notenliste!E22</f>
        <v>0</v>
      </c>
      <c r="E21" s="105">
        <f>Notenliste!F22</f>
        <v>0</v>
      </c>
      <c r="F21" s="106"/>
      <c r="G21" s="107"/>
      <c r="H21" s="108" t="e">
        <f>Notenliste!M22</f>
        <v>#N/A</v>
      </c>
      <c r="I21" s="104"/>
      <c r="J21" s="103">
        <f>IF(Notenliste!AJ22&lt;Endnoten!$AF$11,1,IF(Notenliste!AJ22&lt;Endnoten!$AF$12,Endnoten!$AE$12,IF(Notenliste!AJ22&lt;Endnoten!$AF$13,Endnoten!$AE$13,IF(Notenliste!AJ22&lt;Endnoten!$AF$14,Endnoten!$AE$14,IF(Notenliste!AJ22&lt;Endnoten!$AF$15,Endnoten!$AE$15,IF(Notenliste!AJ22&lt;Endnoten!$AF$16,Endnoten!$AE$16,IF(Notenliste!AJ22&lt;Endnoten!$AF$17,Endnoten!$AE$17,Endnoten!$AE$18)))))))</f>
        <v>1</v>
      </c>
      <c r="K21" s="109" t="e">
        <f>Notenliste!AK22</f>
        <v>#N/A</v>
      </c>
    </row>
    <row r="22" spans="1:11" x14ac:dyDescent="0.25">
      <c r="A22" s="110">
        <f>Notenliste!A23</f>
        <v>20</v>
      </c>
      <c r="B22" s="42">
        <f>Notenliste!C23</f>
        <v>0</v>
      </c>
      <c r="C22" s="111">
        <f>Notenliste!D23</f>
        <v>0</v>
      </c>
      <c r="D22" s="42">
        <f>Notenliste!E23</f>
        <v>0</v>
      </c>
      <c r="E22" s="112">
        <f>Notenliste!F23</f>
        <v>0</v>
      </c>
      <c r="F22" s="113"/>
      <c r="G22" s="114"/>
      <c r="H22" s="56" t="e">
        <f>Notenliste!M23</f>
        <v>#N/A</v>
      </c>
      <c r="I22" s="42"/>
      <c r="J22" s="110">
        <f>IF(Notenliste!AJ23&lt;Endnoten!$AF$11,1,IF(Notenliste!AJ23&lt;Endnoten!$AF$12,Endnoten!$AE$12,IF(Notenliste!AJ23&lt;Endnoten!$AF$13,Endnoten!$AE$13,IF(Notenliste!AJ23&lt;Endnoten!$AF$14,Endnoten!$AE$14,IF(Notenliste!AJ23&lt;Endnoten!$AF$15,Endnoten!$AE$15,IF(Notenliste!AJ23&lt;Endnoten!$AF$16,Endnoten!$AE$16,IF(Notenliste!AJ23&lt;Endnoten!$AF$17,Endnoten!$AE$17,Endnoten!$AE$18)))))))</f>
        <v>1</v>
      </c>
      <c r="K22" s="115" t="e">
        <f>Notenliste!AK23</f>
        <v>#N/A</v>
      </c>
    </row>
    <row r="23" spans="1:11" x14ac:dyDescent="0.25">
      <c r="A23" s="103">
        <f>Notenliste!A24</f>
        <v>21</v>
      </c>
      <c r="B23" s="104">
        <f>Notenliste!C24</f>
        <v>0</v>
      </c>
      <c r="C23" s="105">
        <f>Notenliste!D24</f>
        <v>0</v>
      </c>
      <c r="D23" s="104">
        <f>Notenliste!E24</f>
        <v>0</v>
      </c>
      <c r="E23" s="105">
        <f>Notenliste!F24</f>
        <v>0</v>
      </c>
      <c r="F23" s="106"/>
      <c r="G23" s="107"/>
      <c r="H23" s="108" t="e">
        <f>Notenliste!M24</f>
        <v>#N/A</v>
      </c>
      <c r="I23" s="104"/>
      <c r="J23" s="103">
        <f>IF(Notenliste!AJ24&lt;Endnoten!$AF$11,1,IF(Notenliste!AJ24&lt;Endnoten!$AF$12,Endnoten!$AE$12,IF(Notenliste!AJ24&lt;Endnoten!$AF$13,Endnoten!$AE$13,IF(Notenliste!AJ24&lt;Endnoten!$AF$14,Endnoten!$AE$14,IF(Notenliste!AJ24&lt;Endnoten!$AF$15,Endnoten!$AE$15,IF(Notenliste!AJ24&lt;Endnoten!$AF$16,Endnoten!$AE$16,IF(Notenliste!AJ24&lt;Endnoten!$AF$17,Endnoten!$AE$17,Endnoten!$AE$18)))))))</f>
        <v>1</v>
      </c>
      <c r="K23" s="109" t="e">
        <f>Notenliste!AK24</f>
        <v>#N/A</v>
      </c>
    </row>
    <row r="24" spans="1:11" x14ac:dyDescent="0.25">
      <c r="A24" s="110">
        <f>Notenliste!A25</f>
        <v>22</v>
      </c>
      <c r="B24" s="42">
        <f>Notenliste!C25</f>
        <v>0</v>
      </c>
      <c r="C24" s="111">
        <f>Notenliste!D25</f>
        <v>0</v>
      </c>
      <c r="D24" s="42">
        <f>Notenliste!E25</f>
        <v>0</v>
      </c>
      <c r="E24" s="112">
        <f>Notenliste!F25</f>
        <v>0</v>
      </c>
      <c r="F24" s="113"/>
      <c r="G24" s="114"/>
      <c r="H24" s="56" t="e">
        <f>Notenliste!M25</f>
        <v>#N/A</v>
      </c>
      <c r="I24" s="42"/>
      <c r="J24" s="110">
        <f>IF(Notenliste!AJ25&lt;Endnoten!$AF$11,1,IF(Notenliste!AJ25&lt;Endnoten!$AF$12,Endnoten!$AE$12,IF(Notenliste!AJ25&lt;Endnoten!$AF$13,Endnoten!$AE$13,IF(Notenliste!AJ25&lt;Endnoten!$AF$14,Endnoten!$AE$14,IF(Notenliste!AJ25&lt;Endnoten!$AF$15,Endnoten!$AE$15,IF(Notenliste!AJ25&lt;Endnoten!$AF$16,Endnoten!$AE$16,IF(Notenliste!AJ25&lt;Endnoten!$AF$17,Endnoten!$AE$17,Endnoten!$AE$18)))))))</f>
        <v>1</v>
      </c>
      <c r="K24" s="115" t="e">
        <f>Notenliste!AK25</f>
        <v>#N/A</v>
      </c>
    </row>
    <row r="25" spans="1:11" x14ac:dyDescent="0.25">
      <c r="A25" s="103">
        <f>Notenliste!A26</f>
        <v>23</v>
      </c>
      <c r="B25" s="104">
        <f>Notenliste!C26</f>
        <v>0</v>
      </c>
      <c r="C25" s="105">
        <f>Notenliste!D26</f>
        <v>0</v>
      </c>
      <c r="D25" s="104">
        <f>Notenliste!E26</f>
        <v>0</v>
      </c>
      <c r="E25" s="105">
        <f>Notenliste!F26</f>
        <v>0</v>
      </c>
      <c r="F25" s="106"/>
      <c r="G25" s="107"/>
      <c r="H25" s="108" t="e">
        <f>Notenliste!M26</f>
        <v>#N/A</v>
      </c>
      <c r="I25" s="104"/>
      <c r="J25" s="103">
        <f>IF(Notenliste!AJ26&lt;Endnoten!$AF$11,1,IF(Notenliste!AJ26&lt;Endnoten!$AF$12,Endnoten!$AE$12,IF(Notenliste!AJ26&lt;Endnoten!$AF$13,Endnoten!$AE$13,IF(Notenliste!AJ26&lt;Endnoten!$AF$14,Endnoten!$AE$14,IF(Notenliste!AJ26&lt;Endnoten!$AF$15,Endnoten!$AE$15,IF(Notenliste!AJ26&lt;Endnoten!$AF$16,Endnoten!$AE$16,IF(Notenliste!AJ26&lt;Endnoten!$AF$17,Endnoten!$AE$17,Endnoten!$AE$18)))))))</f>
        <v>1</v>
      </c>
      <c r="K25" s="109" t="e">
        <f>Notenliste!AK26</f>
        <v>#N/A</v>
      </c>
    </row>
    <row r="26" spans="1:11" x14ac:dyDescent="0.25">
      <c r="J26"/>
    </row>
    <row r="27" spans="1:11" x14ac:dyDescent="0.25">
      <c r="J27"/>
    </row>
    <row r="28" spans="1:11" x14ac:dyDescent="0.25">
      <c r="J28"/>
    </row>
    <row r="29" spans="1:11" x14ac:dyDescent="0.25">
      <c r="J29"/>
    </row>
    <row r="30" spans="1:11" x14ac:dyDescent="0.25">
      <c r="J30"/>
    </row>
    <row r="31" spans="1:11" x14ac:dyDescent="0.25">
      <c r="J31"/>
    </row>
    <row r="32" spans="1:11" x14ac:dyDescent="0.25">
      <c r="J32"/>
    </row>
    <row r="33" spans="2:5" x14ac:dyDescent="0.25">
      <c r="B33" s="116"/>
      <c r="D33" s="116"/>
      <c r="E33" s="117"/>
    </row>
    <row r="34" spans="2:5" x14ac:dyDescent="0.25">
      <c r="B34" s="116"/>
      <c r="D34" s="116"/>
      <c r="E34" s="117"/>
    </row>
    <row r="35" spans="2:5" x14ac:dyDescent="0.25">
      <c r="B35" s="116"/>
      <c r="D35" s="116"/>
      <c r="E35" s="117"/>
    </row>
    <row r="36" spans="2:5" x14ac:dyDescent="0.25">
      <c r="B36" s="116"/>
      <c r="D36" s="116"/>
      <c r="E36" s="117"/>
    </row>
    <row r="37" spans="2:5" x14ac:dyDescent="0.25">
      <c r="B37" s="116"/>
      <c r="D37" s="116"/>
      <c r="E37" s="117"/>
    </row>
    <row r="38" spans="2:5" ht="15.75" thickBot="1" x14ac:dyDescent="0.3">
      <c r="B38" s="118"/>
      <c r="C38" s="119"/>
      <c r="D38" s="116"/>
      <c r="E38" s="117"/>
    </row>
    <row r="39" spans="2:5" ht="15.75" thickBot="1" x14ac:dyDescent="0.3">
      <c r="D39" s="118"/>
      <c r="E39" s="120"/>
    </row>
  </sheetData>
  <mergeCells count="3">
    <mergeCell ref="A1:A2"/>
    <mergeCell ref="B1:H1"/>
    <mergeCell ref="I1:J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Notenliste</vt:lpstr>
      <vt:lpstr>Endnoten</vt:lpstr>
      <vt:lpstr>Schüler+Bedienungsanleitung</vt:lpstr>
      <vt:lpstr>Recht</vt:lpstr>
      <vt:lpstr>Schüleransicht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Knoll</dc:creator>
  <cp:keywords/>
  <dc:description/>
  <cp:lastModifiedBy>Administrator</cp:lastModifiedBy>
  <cp:revision/>
  <dcterms:created xsi:type="dcterms:W3CDTF">2021-11-16T20:35:26Z</dcterms:created>
  <dcterms:modified xsi:type="dcterms:W3CDTF">2024-02-12T09:37:46Z</dcterms:modified>
  <cp:category/>
  <cp:contentStatus/>
</cp:coreProperties>
</file>